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S\Desktop\"/>
    </mc:Choice>
  </mc:AlternateContent>
  <bookViews>
    <workbookView xWindow="0" yWindow="0" windowWidth="20490" windowHeight="7620" activeTab="2"/>
  </bookViews>
  <sheets>
    <sheet name="Institucional" sheetId="1" r:id="rId1"/>
    <sheet name="Social" sheetId="5" r:id="rId2"/>
    <sheet name="Ambiental" sheetId="6" r:id="rId3"/>
    <sheet name="AVANCE 2021" sheetId="8" r:id="rId4"/>
    <sheet name="Hoja2" sheetId="9" state="hidden" r:id="rId5"/>
  </sheets>
  <definedNames>
    <definedName name="_xlnm._FilterDatabase" localSheetId="2" hidden="1">Ambiental!$A$6:$BP$24</definedName>
    <definedName name="_xlnm._FilterDatabase" localSheetId="0" hidden="1">Institucional!$A$8:$LU$39</definedName>
    <definedName name="_xlnm._FilterDatabase" localSheetId="1" hidden="1">Social!$A$5:$MD$33</definedName>
  </definedNames>
  <calcPr calcId="162913" concurrentCalc="0" concurrentManualCount="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8" l="1"/>
  <c r="D3" i="8"/>
  <c r="E4" i="8"/>
  <c r="D4" i="8"/>
  <c r="E5" i="8"/>
  <c r="D5" i="8"/>
  <c r="E6" i="8"/>
  <c r="D6" i="8"/>
  <c r="D8" i="8"/>
  <c r="B43" i="9"/>
  <c r="P6" i="8"/>
  <c r="P5" i="8"/>
  <c r="D7" i="8"/>
  <c r="P4" i="8"/>
  <c r="S9" i="1"/>
  <c r="C46" i="9"/>
  <c r="B46" i="9"/>
  <c r="P7" i="5"/>
  <c r="P9" i="5"/>
  <c r="P28" i="5"/>
  <c r="S8" i="6"/>
  <c r="S22" i="6"/>
  <c r="S23" i="6"/>
  <c r="S11" i="1"/>
  <c r="S12" i="1"/>
  <c r="S22" i="1"/>
  <c r="S24" i="1"/>
  <c r="P15" i="5"/>
  <c r="P16" i="5"/>
  <c r="P17" i="5"/>
  <c r="P20" i="5"/>
  <c r="P21" i="5"/>
  <c r="P22" i="5"/>
  <c r="P23" i="5"/>
  <c r="P24" i="5"/>
  <c r="P25" i="5"/>
  <c r="P26" i="5"/>
  <c r="P27" i="5"/>
  <c r="P29" i="5"/>
  <c r="P30" i="5"/>
  <c r="S19" i="1"/>
  <c r="S7" i="6"/>
  <c r="S10" i="6"/>
  <c r="S11" i="6"/>
  <c r="S13" i="1"/>
  <c r="S14" i="1"/>
  <c r="S15" i="1"/>
  <c r="S17" i="1"/>
  <c r="S20" i="1"/>
  <c r="S29" i="1"/>
  <c r="S31" i="1"/>
  <c r="S12" i="6"/>
  <c r="S13" i="6"/>
  <c r="S14" i="6"/>
  <c r="S15" i="6"/>
  <c r="S16" i="6"/>
  <c r="S17" i="6"/>
  <c r="S18" i="6"/>
  <c r="S19" i="6"/>
  <c r="S20" i="6"/>
  <c r="S21" i="6"/>
  <c r="S10" i="1"/>
  <c r="S16" i="1"/>
  <c r="S18" i="1"/>
  <c r="S21" i="1"/>
  <c r="S23" i="1"/>
  <c r="S25" i="1"/>
  <c r="S27" i="1"/>
  <c r="S28" i="1"/>
  <c r="S30" i="1"/>
  <c r="S32" i="1"/>
  <c r="S33" i="1"/>
  <c r="S34" i="1"/>
  <c r="S35" i="1"/>
  <c r="S36" i="1"/>
  <c r="S37" i="1"/>
  <c r="S38" i="1"/>
  <c r="E8" i="8"/>
  <c r="C8" i="8"/>
  <c r="P33" i="5"/>
  <c r="M9" i="5"/>
  <c r="M15" i="5"/>
  <c r="M16" i="5"/>
  <c r="M17" i="5"/>
  <c r="M20" i="5"/>
  <c r="M21" i="5"/>
  <c r="M22" i="5"/>
  <c r="M23" i="5"/>
  <c r="M24" i="5"/>
  <c r="M25" i="5"/>
  <c r="M26" i="5"/>
  <c r="M27" i="5"/>
  <c r="M28" i="5"/>
  <c r="M29" i="5"/>
  <c r="M30" i="5"/>
  <c r="M33" i="5"/>
  <c r="P9" i="1"/>
  <c r="P10" i="1"/>
  <c r="P11" i="1"/>
  <c r="P12" i="1"/>
  <c r="P13" i="1"/>
  <c r="P14" i="1"/>
  <c r="P15" i="1"/>
  <c r="P16" i="1"/>
  <c r="P17" i="1"/>
  <c r="P18" i="1"/>
  <c r="P19" i="1"/>
  <c r="P20" i="1"/>
  <c r="P21" i="1"/>
  <c r="P22" i="1"/>
  <c r="P23" i="1"/>
  <c r="P24" i="1"/>
  <c r="P25" i="1"/>
  <c r="P27" i="1"/>
  <c r="P28" i="1"/>
  <c r="P29" i="1"/>
  <c r="P30" i="1"/>
  <c r="P31" i="1"/>
  <c r="P32" i="1"/>
  <c r="P33" i="1"/>
  <c r="P34" i="1"/>
  <c r="P35" i="1"/>
  <c r="P36" i="1"/>
  <c r="P37" i="1"/>
  <c r="P38" i="1"/>
  <c r="P39" i="1"/>
  <c r="M9" i="1"/>
  <c r="M10" i="1"/>
  <c r="M11" i="1"/>
  <c r="M12" i="1"/>
  <c r="M13" i="1"/>
  <c r="M14" i="1"/>
  <c r="M15" i="1"/>
  <c r="M16" i="1"/>
  <c r="M18" i="1"/>
  <c r="M19" i="1"/>
  <c r="M20" i="1"/>
  <c r="M21" i="1"/>
  <c r="M22" i="1"/>
  <c r="M23" i="1"/>
  <c r="M24" i="1"/>
  <c r="M25" i="1"/>
  <c r="M26" i="1"/>
  <c r="M27" i="1"/>
  <c r="M28" i="1"/>
  <c r="M29" i="1"/>
  <c r="M30" i="1"/>
  <c r="M31" i="1"/>
  <c r="M32" i="1"/>
  <c r="M33" i="1"/>
  <c r="M34" i="1"/>
  <c r="M35" i="1"/>
  <c r="M36" i="1"/>
  <c r="M37" i="1"/>
  <c r="M38" i="1"/>
  <c r="M39" i="1"/>
  <c r="J9" i="5"/>
  <c r="J15" i="5"/>
  <c r="J16" i="5"/>
  <c r="J17" i="5"/>
  <c r="J20" i="5"/>
  <c r="J21" i="5"/>
  <c r="J22" i="5"/>
  <c r="J23" i="5"/>
  <c r="J24" i="5"/>
  <c r="J25" i="5"/>
  <c r="J26" i="5"/>
  <c r="J27" i="5"/>
  <c r="J28" i="5"/>
  <c r="J29" i="5"/>
  <c r="J30" i="5"/>
  <c r="J33" i="5"/>
  <c r="S24" i="6"/>
  <c r="P7" i="6"/>
  <c r="P8" i="6"/>
  <c r="P10" i="6"/>
  <c r="P11" i="6"/>
  <c r="P12" i="6"/>
  <c r="P13" i="6"/>
  <c r="P14" i="6"/>
  <c r="P15" i="6"/>
  <c r="P17" i="6"/>
  <c r="P18" i="6"/>
  <c r="P19" i="6"/>
  <c r="P20" i="6"/>
  <c r="P21" i="6"/>
  <c r="P22" i="6"/>
  <c r="P23" i="6"/>
  <c r="P24" i="6"/>
  <c r="M7" i="6"/>
  <c r="M8" i="6"/>
  <c r="M10" i="6"/>
  <c r="M11" i="6"/>
  <c r="M12" i="6"/>
  <c r="M13" i="6"/>
  <c r="M14" i="6"/>
  <c r="M15" i="6"/>
  <c r="M16" i="6"/>
  <c r="M17" i="6"/>
  <c r="M18" i="6"/>
  <c r="M19" i="6"/>
  <c r="M20" i="6"/>
  <c r="M21" i="6"/>
  <c r="M22" i="6"/>
  <c r="M23" i="6"/>
  <c r="M24" i="6"/>
  <c r="S39" i="1"/>
  <c r="P18" i="5"/>
  <c r="P19" i="5"/>
  <c r="J10" i="5"/>
  <c r="J14" i="5"/>
  <c r="J18" i="5"/>
  <c r="J19" i="5"/>
  <c r="F8" i="5"/>
  <c r="I15" i="1"/>
</calcChain>
</file>

<file path=xl/comments1.xml><?xml version="1.0" encoding="utf-8"?>
<comments xmlns="http://schemas.openxmlformats.org/spreadsheetml/2006/main">
  <authors>
    <author>mylife</author>
  </authors>
  <commentList>
    <comment ref="H9" authorId="0" shapeId="0">
      <text>
        <r>
          <rPr>
            <sz val="9"/>
            <color indexed="81"/>
            <rFont val="Tahoma"/>
            <family val="2"/>
          </rPr>
          <t xml:space="preserve">Del PEI actualizado
</t>
        </r>
      </text>
    </comment>
    <comment ref="H27" authorId="0" shapeId="0">
      <text>
        <r>
          <rPr>
            <b/>
            <sz val="9"/>
            <color indexed="81"/>
            <rFont val="Tahoma"/>
            <family val="2"/>
          </rPr>
          <t xml:space="preserve">25%
25 empresas </t>
        </r>
      </text>
    </comment>
    <comment ref="H32" authorId="0" shapeId="0">
      <text>
        <r>
          <rPr>
            <b/>
            <sz val="9"/>
            <color indexed="81"/>
            <rFont val="Tahoma"/>
            <family val="2"/>
          </rPr>
          <t>25%
1 convenio firmado con comunidades vulnerables</t>
        </r>
      </text>
    </comment>
  </commentList>
</comments>
</file>

<file path=xl/sharedStrings.xml><?xml version="1.0" encoding="utf-8"?>
<sst xmlns="http://schemas.openxmlformats.org/spreadsheetml/2006/main" count="648" uniqueCount="444">
  <si>
    <t>Nuevo Acuerdo Institucional, Social y Ambiental para la Consolidación de la Escuela</t>
  </si>
  <si>
    <t>Item</t>
  </si>
  <si>
    <t>Sin Avance &gt;40%</t>
  </si>
  <si>
    <t>Con Avance =&lt;40%</t>
  </si>
  <si>
    <t>Dependencia</t>
  </si>
  <si>
    <t>ÁREA RESPONSABLE</t>
  </si>
  <si>
    <t>PROYECTOS</t>
  </si>
  <si>
    <t>METAS</t>
  </si>
  <si>
    <t>INDICADORES</t>
  </si>
  <si>
    <t>LINEA BASE</t>
  </si>
  <si>
    <t>CUATRIENIO</t>
  </si>
  <si>
    <t>META  2021</t>
  </si>
  <si>
    <t>AVANCE 1º SEMESTRE 2021</t>
  </si>
  <si>
    <t>AVANCES VS META</t>
  </si>
  <si>
    <t>SEGUIMIENTO 1 SEMESTRE 2021</t>
  </si>
  <si>
    <t>AVANCE 2º SEMESTRE 2021</t>
  </si>
  <si>
    <t>% AVANCES VS META</t>
  </si>
  <si>
    <t>SEGUIMIENTO 2 SEMESTRE 2021</t>
  </si>
  <si>
    <t>Avance Cierre de Vigencia 2021</t>
  </si>
  <si>
    <t>Observaciones Cierre de Vigencia 2021</t>
  </si>
  <si>
    <t>Rectoría</t>
  </si>
  <si>
    <t>Aseguramiento de la calidad</t>
  </si>
  <si>
    <t>PE-1- Acreditación Institucional de Alta Calidad</t>
  </si>
  <si>
    <t>ME-1- Obtener la Acreditación Institucional de Alta Calidad en el 2024</t>
  </si>
  <si>
    <t>Porcentaje de cumplimiento en las fases del Consejo Nacional de Acreditación</t>
  </si>
  <si>
    <t>Se aprobó por parte del Comité del Sistema de gestión del Plan de Desarrollo Institucional y el proceso de Autoevaluación con fines de acreditación institucional de la Escuela Tecnológica Instituto Técnico Central el cronograma de trabajo con fines de acreditación institucional en el cual se definió como fecha de radicación de condiciones iniciales el mes de diciembre de 2021.  Para el mes de septiembre la sensibilización a la comunidad académica y para octubre la preparación y validación de instrumentos para autoevaluación.</t>
  </si>
  <si>
    <t xml:space="preserve">1. Identificación de las necesidades documentales para condiciones iniciales.
2. Matriz de identificación para la implementación del modelo de autoevaluación
3. Cronograma para el proceso de autoevaluación para fines de acreditación.
4. Diseño de la propuesta para implementar.
5. Definición de perfiles y apoyo.
6. Asesoría el el diseño de la ruta de sencibilización </t>
  </si>
  <si>
    <t>Una vez adoptado el modelo, se procedió con el diseño del plan de trabajo, así como sus cronogramas de ejecución. A la fecha, se cuenta con capacitación a áreas y matrices que orientan el trabajo la recolección de información.
El ejercicio en 2021 se ha basado en el análisis documental, construcción de evidencias, capacitación, estrategias de sensibilización, invitación de IES amigas, consulta orientadora al MEN, asesoría a la rectoría.
Porcentaje: 33% 2021</t>
  </si>
  <si>
    <t>Porcentaje de implementación del sistema académico-administrativo por sistema de créditos académicos</t>
  </si>
  <si>
    <t>La evidencia del avance de este proyecto reposa en la Vicerrectoría Administrativa y Financiera, como área encargada de su consecución.</t>
  </si>
  <si>
    <t>La consecución de esta actividad se proyecta para el 2022</t>
  </si>
  <si>
    <t>Vicerrectoría Académica</t>
  </si>
  <si>
    <t>Despacho</t>
  </si>
  <si>
    <t>ME-3- Desarrollar una política institucional de apropiación de una segunda lengua como parte activa de la gestión curricular, y condición para la titulación en el nivel de ingeniería, a partir del 2023.</t>
  </si>
  <si>
    <t>Porcentaje de programas de educación superior articulados a la política institucional de lengua extranjera</t>
  </si>
  <si>
    <t>La evidencia del avance de este proyecto reposa en la Vicerrectoría Académica, como área encargada de su consecución.</t>
  </si>
  <si>
    <t xml:space="preserve">En los planes de estudio esta incorporada la segunda lengua a través de 7 asignaturas "Inglés 1 a inglés 7". La condición para que fuera requisito para graduarse no fue acogida en la modificación del reglamento estudiantil.
</t>
  </si>
  <si>
    <t>Porcentaje de programas de educación superior articulados al modelo de evaluación por resultados de aprendizaje y competencias.</t>
  </si>
  <si>
    <t>En las jornadas pedagógicas, llevadas a cabo en el mes de enero y agosto, se capacitó en resultados de aprendizaje a los docentes de los programas de educación superior de la ETITC.</t>
  </si>
  <si>
    <t xml:space="preserve">Se esta trabajando en la actualización de los Proyectos Educativos de Programas. 5 facultados 15 programas educativos. </t>
  </si>
  <si>
    <t>De los 15 programas educativos se articularon 3 programas: 
Técnica profesional en dibujo mecánico y de herramientas industriales
Tecnológia en gestión de fabricación mecánica
Ingieneria Mecénica.</t>
  </si>
  <si>
    <t>Oficina Asesora de Planeación</t>
  </si>
  <si>
    <t>PE-5- MIPG - y los sistemas de gestión para una gobernanza transparente</t>
  </si>
  <si>
    <t>ME-5- Alinear el modelo MIPG con el Sistema Integrado de Gestión (SIG) para la acreditación</t>
  </si>
  <si>
    <t>Porcentaje de alineación del MIPG con el SIG.</t>
  </si>
  <si>
    <t xml:space="preserve">La lectura realizada a la gestión institucional de la ETITC a través Formulario Único de Reporte de Avance a la Gestión obtuvo como resultado un puntaje de 88,9 de 100 posibles en el Índice de Desempeño Institucional. Lo cual ayudo a que la Escuela quedara en el pesto 44 de 222 entidades del orden nacional. </t>
  </si>
  <si>
    <t xml:space="preserve">Meta cumplida con los resultados del FURAG 2020 </t>
  </si>
  <si>
    <t xml:space="preserve">Para la siguiente lectura del FURAG, desde la OAP, se han desarrollado diferentes estrategias con el fin de mejorar los resultados del IDI.
Capacitaciones MIPG (5), en promedio 50 funcinarios han participado.
Asesorías técnicas en la política GCI
Seguimiento de la Matriz MIP
</t>
  </si>
  <si>
    <t xml:space="preserve">Porcentaje de implementación del SUIE. </t>
  </si>
  <si>
    <t>Desde la Oficina Asesora de Planeación se lideró una reunión con los líderes de dependencias de las tres Vicerrectorías y Rectoría de la ETITC, donde se definieron las necesidades de información a nivel interno y externo de la organización, con miras a ser publicadas en el SUIE.
Actualmente se encuentra en proceso de cotización el sistema de información, con diferentes empresas de desarrollo de software.</t>
  </si>
  <si>
    <t>Este proyecto no se adelantará durante la presente vigencia toda vez que no fueron priorizados recursos financieros para su ejecución</t>
  </si>
  <si>
    <t>Oficina de Comunicaciones</t>
  </si>
  <si>
    <t>ME-7- Aumentar la visibilidad institucional de la Escuela mediante estrategias de marketing digital.</t>
  </si>
  <si>
    <t>Número de estrategias de posicionamiento implementadas.</t>
  </si>
  <si>
    <t>El Cto-118-2021 finalizó el 24 de mayo. Y se realizó una adición para dar cumplimiento a las directrices 1519 de 2020. La adición en mención finalizo 25 junio. 
La empresa IRIDIAN se encarga de optimizar la información de la ETITC,  para una mejor identificación en la WEB  con relación a las búsquedas que se realicen de la ETITC.
Adicionalmente a través de la Invitación pública 04 de 2021, se adquirieron equipos necesarios para desarrollar las actividades de la Oficina de Comunicaciones  por 10.000.000 MTE</t>
  </si>
  <si>
    <t>La actividad finalizo con lo reportado al 30 de septiembre de 2021</t>
  </si>
  <si>
    <t>Vicerrectoría Administrativa y Financiera</t>
  </si>
  <si>
    <t xml:space="preserve">Talento Humano </t>
  </si>
  <si>
    <t xml:space="preserve">ME-8- Revisión de la  Estructura Organizacional que soporte las nuevas apuestas institucionales  
</t>
  </si>
  <si>
    <t>Propuesta de nueva estructura organizacional presentadas ante las entidades competentes.</t>
  </si>
  <si>
    <t>Se encuentra en ejecución el contrato interadministrativo 156-2021 con la Universidad Nacional de Colombia, sobre prestación de servicios para modernización de la planta administrativa de la ETITC, inició el día 07-07-2021, y finaliza el 06-11-2021, actualmente, los consultores de la Universidad Nacional están reuniéndose con los líderes de área de la ETITC para realizar los estudios de cargas laborales por dependencia.</t>
  </si>
  <si>
    <t xml:space="preserve">Una vez se ejecute el contrato interadministrativo 156-2021, el nivel directivo contemplará la posibilidad de realiziar o no una re estrtructuración organizacional </t>
  </si>
  <si>
    <t>A partitr de la ejecución del Cto 156 de 2021, donde se analizaron aspectos: Diagnóstico organizacional, análisis del marco legal de la istitución, aspectos internos y externos de la entidad, así como el trabajo por procesos de la institución. Se proyecta durante el 2022 sesiones en las cuales se tome como insumo el análisis previo para una propesta de de estructura organizacional ante: MEN, DAFP, MinHacienda.</t>
  </si>
  <si>
    <t>ME-9- Implementar modelo de Gestión por Proyectos con metodologías aplicables según fuente de recursos.</t>
  </si>
  <si>
    <t>Porcentaje de proyectos del PDI gestionados por metodologías exigibles.</t>
  </si>
  <si>
    <t>El proyecto "Fortalecimiento de la infraestructura tecnológica y equipamiento del ambiente de formación industrial para el aumento de las capacidades institucionales en CTel de la ETITC" fue aprobado por el Fondo de Ciencia, Tecnología e Innovación del Sistema General de Regalías, actualmente se certificaron cumplimiento de requisitos previos a la ejecución del proyecto, para dar inicio a las actividades en el mes de agosto.</t>
  </si>
  <si>
    <t>Ampliar información con David Pinzón</t>
  </si>
  <si>
    <t xml:space="preserve">Desde la OAP, se han desarrollado las siguientes actividades:
Se desarrollo una jornada de capacitaciones en metodológia para la identificación y formulación de proyectos a las siguientes áreas: 
Talleres y laboratorios y Facultad de Mecatronica, Informatica y Comunicaciones, Infraestructura eléctrica, Gestión documental, Contratación, 
Despacho de la Vicerrectoría Administrativa
Planta Física, Almacen, Talento humano,  Vicerrectoría de Investigación, Extensión y Transferencia, Rectoría, ORII, Oficina de Comunicaciones y Secretaría General.
En el marco la jornada de planeación, se socializo los formatos para la costrucción del bamco de proyectos, se solicitó a las áreas su diligenciamiento y remisión.
</t>
  </si>
  <si>
    <t>ME-10- Fortalecer la cultura organizacional como soporte del Desarrollo y mejoramiento del clima organizacional.</t>
  </si>
  <si>
    <t>Índice de clima laboral</t>
  </si>
  <si>
    <t xml:space="preserve">El índice de clima laboral no ha sido actualizado durante la presente vigencia. </t>
  </si>
  <si>
    <t>Se realizó la medición del clima laboral, a partir de las respuestas de 211 personas de planta (administrativos, doncetes IBTI, doncetes PES) de 280 solicitudes a la comunidad ETITC.
Lo cual tuvo como resultado un informe. Se proyecta realizar el análisis y socialización de los resultados durante la 3° semana de octubre.</t>
  </si>
  <si>
    <t xml:space="preserve">A partir del análisis realizado por la ARL COMPENSAR se determino que el índice de clima laboral de la entidad se encuentra en un 87 90. La entidad entrega un informe a travpes del cual se identifican las diferentes 9 dimensiones mediante las cuales se llego a las conclusiones expuestas. </t>
  </si>
  <si>
    <t>Vicerrectoría de Investigación Extensión y Transferencia</t>
  </si>
  <si>
    <t>Egresados</t>
  </si>
  <si>
    <t xml:space="preserve">PE-6- Egresados como embajadores institucionales </t>
  </si>
  <si>
    <t>ME-11-Implementar el Sistema de Acompañamiento al desarrollo del Egresado - SADE., con responsabilidad social y académica.</t>
  </si>
  <si>
    <t>Porcentaje de implementación del SADE.</t>
  </si>
  <si>
    <t xml:space="preserve">La implementación del Sistema de Acompañamiento al Desarrollo del Egresado ha comprendido diferentes actividades que visibilizan su gestión: 
El 29 de abril de 2021 se desarrolló con el apoyo de Psicología el Taller Conversatorio “EMPLEABILIDAD DIGITAL 2021”. También se han enviado invitaciones a nuestros egresados a través de WhatsApp y correo electrónico, para que participen en cursos virtuales, cursos de Extensión, cursos de Centro de Lenguas, ORII e invitaciones externas.
Por otra parte, se han manejado las ofertas laborales que envían nuestros empleadores a través del formato interno EXT-FO-01, posteriormente se remite a nuestros estudiantes activos y egresados a través de correo electrónico. Adicionalmente se elaboró en el primer semestre de la vigencia un Informe de acuerdo con las encuestas M0.
</t>
  </si>
  <si>
    <t xml:space="preserve">27 de julio. Lanzamiento de la Bolsa de empleo como estrategia de acompañamiento social y educativa. Se cuenta con más de 100 empresas registradas, 54 ofertas activas, más de 110 vacantes aplicadas.  </t>
  </si>
  <si>
    <t xml:space="preserve">La activida de la bolsa de empleo se monitorea de manera permanente, atendiendo y articulando las propuestas de los oferentes a los perfiles de los estudiantes y egresados de la ETITC, promoviendo su crecimiento y visibilidad. 
Actualmente se cuenta con más de 105 empresas registradas, 60 ofertas activas y 120 vacantes aplicadas.  
Adicionalmente de han realizado las iguientes actividades: 
Se levaron a cabo 3 talleres conversatorio: Como seguir trabajando en la nueva realidad
Participación en institución al día "Entrevista a egresado" (emprendimiento).
27 de octubre: Charla de egresados y sus experiencias.
Invitaciones a Webinar, Master Class, Cursos de extensión 
Se acompaño en el Programa de emprendimiento. </t>
  </si>
  <si>
    <t xml:space="preserve">PE-7- Consolidación y aseguramiento del Talento Humano para el mejoramiento de las capacidades en las plantas administrativas y  docentes </t>
  </si>
  <si>
    <t>Porcentaje de apropiación de presupuesto para el pago de plantas de personal</t>
  </si>
  <si>
    <t>Para la vigencia 2021 la ETITC cuenta con $18.309.819.800 (MCTE), recursos de fuente Nación y por concepto de gastos de personal, garantizando la planta de personal permanente y la planta temporal y personal supernumerario, es decir planta docente.</t>
  </si>
  <si>
    <t xml:space="preserve">Vicerrectoría Administrativa y Financiera </t>
  </si>
  <si>
    <t>ME-13- Presentar ante la instancia competente la solicitud y cumplimiento de requisitos para el desarrollo de los procesos meritocráticos de la planta administrativa.</t>
  </si>
  <si>
    <t>Porcentaje de requisitos cumplidos</t>
  </si>
  <si>
    <t>Los cargos de vacantes definitivas se cargaron en SIMO (59 cargos), así como los cargos de ascenso.
Posteriormente, se actualizará el manual de funciones, y se actualizará en SIMO.</t>
  </si>
  <si>
    <t>La Vicerrectoría Académica y las Decanaturas elaboraron los perfiles requeridos en la academia para 24 cargos y se presentaron a comité de desarrollo profesoral y al Consejo Académico, ademas el Consejo Directivo expidió el reglamento "Acuerdo 010 del 22 de septiembre de 2021" para el concurso público de mérito para proveer los 24 cargos docentes. Actualmente se adelantan la contratación del proceso con un 3° calificado.
Concurso administrativo
El contrato interadministrativo 156-2021, sobre prestación de servicios para modernización administrativa de la planta administrativa de la ETITC, inició el día 07-07-2021, y finaliza el 06-11-2021, a la fecha, se suscribirá el acta de inicio.
Se dieron varias reuniones mediante las cuales se han mostrado los avances respectivos, asi mismo la entidad contrada mostro el borrador del manual de funciones a adoptar y algunas recomendaciones a lugar. La entrega del 2° informe se llevo a cabo el 26 de agosto. 
Los cargos de vacantes definitivas se cargaron en SIMO (59 cargos), así como los cargos de ascenso, esta actividad depende del contrato interadministrativo con la Universidad Nacional de Colombia.
Posteriormente, se actualizará el manual de funciones, y se actualizará en SIMO. La activdad se ejecutará la próxima vigencia.</t>
  </si>
  <si>
    <t>El Cto - 156 de 2021 Finalizo el 6 de noviembre, como resultado de manera general se obtuvo: la entrega de las siguientes propuestas: 
Diagnóstico organizacional 
análisis de factores externos, socilaes, ambientales y económicos.
Mapa de procesos 
Manual de funciones 
Creación a costo cero de 2 cargos: (Vicerrectoria de extensión, cargo asesor para cotrol interno) 
Creación de 85 cargos de planta.
vinculación a procesos misionales: IBTI
Estratégicos: 6: ORII, Sistema de Gestión integrado y Talento Humano, Gestión de comunicación.
De acuerdo al Cto- 126 de 2021, 9 personas cumplen con los requisitos para adelantar el proceso de ascenso; los respectivos datos fueron cargados en el SIMO
También se determino que 40 cargos estarán en concurso abierto, estos datos también estan cargados en el SIMO
Se envio a la CNSC, se envio el manual de funciones, se esta a la espera de la resolución de cobro para dar continuidad al proceso</t>
  </si>
  <si>
    <t>ME-14- Adelantar los procesos meritocráticos de la planta docente.</t>
  </si>
  <si>
    <t>Porcentaje de cumplimiento del proceso meritocrático de la planta docente</t>
  </si>
  <si>
    <t>Se está culminando el análisis de necesidades de perfiles para 20 cargos de medio tiempo y 4 de tiempo completo.
Se definieron las fases y procesos para la convocatoria, y con la Vicerrectoría Administrativa y Financiera se está gestionando la contratación de una universidad que prestará servicios de acompañamiento para implementación y desarrollo del concurso profesoral, se espera que el contrato inicie aproximadamente en el mes de agosto.</t>
  </si>
  <si>
    <t xml:space="preserve">Se presento el proyecto de reglamento al Consejo Directivo el cual expidió los acuerdos 010 del 22 de septiembre y 014 de 28 de octubre de 2021.
Se adelanto la contratación del concurso con un tercero acreditado.
</t>
  </si>
  <si>
    <t>PE-8- Estructuración de la Carrera Docente</t>
  </si>
  <si>
    <t>ME-15- Organizar e implementar el sistema de plan de carrera de los profesores.</t>
  </si>
  <si>
    <t>Porcentaje de sistema de carrera docente implementado</t>
  </si>
  <si>
    <t xml:space="preserve">La ETITC ha realizado acercamientos y reuniones con la Comisión Nacional del Servicio Civil CNSC y la Universidad Nacional, en miras de determinar la oportunidad y los requerimientos necesarios para llevar a cabo la contratación de servicios para concurso docente Educación superior y Administrativos  </t>
  </si>
  <si>
    <t>La Entidad cuenta con el Plan de Formación, capacitación y formación docente 2018 2022, el cual debe ser revisado y actualizar.</t>
  </si>
  <si>
    <t>El Contrato 341 se encuentra cargado en secop "PRESTAR LOS SERVICIOS DE ACOMPAÑAMIENTO PARA LA IMPLEMENTACIÓN Y
DESARROLLO DEL CONCURSO PROFESORAL 2021 PARA PROVEER CUATRO
(4) CARGOS DOCENTES EN DEDICACIÓN DE TIEMPO COMPLETO Y VEINTE (20)
CARGOS DOCENTES EN DEDICACIÓN DE MEDIO TIEMPO EN LOS PROGRAMAS
DE EDUCACIÓN SUPERIOR DE LA ESCUELA TECNOLÓGICA INSTITUTO TÉCNICO
CENTRAL"</t>
  </si>
  <si>
    <t xml:space="preserve"> IBTI</t>
  </si>
  <si>
    <t>ME-16- Centro de Atención al Docente del IBTI "La ETITC un lugar para todos."</t>
  </si>
  <si>
    <t>Número de docentes del IBTI  que se benefician del centro de atención / Total de docentes del IBTI *100</t>
  </si>
  <si>
    <t>Desde el instituto de Bachilerato Técnico Industrial, se cuenta con un documento que integra un primer borrador de los lineamientos a desarrollar por el proyecto "La ETITC un lugar para todos."</t>
  </si>
  <si>
    <t xml:space="preserve">En el marco del proyecto en mención, Con los docentes se llevó a cabo un proceso de reestructuración de la evaluación docente, porvista por la plataforma Gnosof (coordinadores, estuduantes), según la guía interna para la evaluación anual del desempeño laboral docente del estatuto profesional docente, Cuya evaluación fue realziada en el Consejo Académico (24 de agosto) y aprobado en el Consejo de Dirección del IBTI (26 de agosto). </t>
  </si>
  <si>
    <t>Se llevo a cabo el procesos para realizar la evaluación docente entre la 2° y 3° semana de noviembre. Mediante dicha evaluación se determina el nivel de desarrollo del docentes según los estudiantes, autoevaluación y directivos mediante la concideración y analisis de 7 componentes.
Se evaluaron 44 docentes cobijados por e Decreto 1278 de 2002.</t>
  </si>
  <si>
    <t xml:space="preserve">Informática y comunicaciones </t>
  </si>
  <si>
    <t>PE-9- Tecnologías de información y comunicaciones al servicio de la academia y la ciencia</t>
  </si>
  <si>
    <t>Proyectos de TICS ejecutados / Proyectos de TICS programados para la academia</t>
  </si>
  <si>
    <t>El seguimiento a esta meta se hará en el segundo semestre de la vigencia junto al PETI</t>
  </si>
  <si>
    <t xml:space="preserve">Se enviaron las nuevas contizaciones y se encuentra a la espera de la aprobación de la Vicerrectoría administrativa y Financiera. </t>
  </si>
  <si>
    <t>La propuesta de actualziación del PETI, fue socializada ante la OAP, en donde se mostro la necesidad de actualización, costo y primera fase de conceptos a integrar en el nuevo PETI.</t>
  </si>
  <si>
    <t>Vicerrectoría Administrativa</t>
  </si>
  <si>
    <t>ME-18- Incorporar elementos de tecnología a los talleres, laboratorios y aulas para enseñanza remota sincrónica en modalidad de alternancia</t>
  </si>
  <si>
    <t>Porcentaje de talleres y aulas habilitados con conexión remota.</t>
  </si>
  <si>
    <t xml:space="preserve">Se ha desarrollado el proyecto Aulas Para Alternancia - APA, como respuesta a las nuevas demandas con relación a la emergencia sanitaria. Por ende, se han instalado: 62 Pantallas touch. Actualmente se encuentran totalmente adecuadas 50 aulas, en las cuales se han llevado a cabo diferentes pruebas piloto y se ha impartido jornadas de capacitación frente a su aplicación y alcance al personal docente de la Escuela.
</t>
  </si>
  <si>
    <t>Actualmente se lleva a cabo el proceso de contratación para la 2° fase del proyecto, donde se adecuaran las aulas restantes y talleres y laboratorios</t>
  </si>
  <si>
    <t>Se culminó la meta para el 2021, con lo reportado hasta el 30 de septiembre.</t>
  </si>
  <si>
    <t>PE-10- Transformación digital de la ETITC</t>
  </si>
  <si>
    <t>Porcentaje de implementación de modelo estratégico en el PETI.</t>
  </si>
  <si>
    <t>No se ha avanzado en la implementación del modelo requerido.</t>
  </si>
  <si>
    <t>Porcentaje de implementación de la Política de Gobierno Digital</t>
  </si>
  <si>
    <t xml:space="preserve">La política de gobierno Digital, según la lectura del Formulario Único de Reporte de Avance a la Gestión, obtuvo un puntaje de 98,1, aumentando 12 puntos porcentuales comparativamente don la lectura de la vigencia inmediatamente anterior. </t>
  </si>
  <si>
    <t>PE-11- Internacionalización para ampliar fronteras de conocimiento</t>
  </si>
  <si>
    <t>Porcentaje de implementación de la Política Institucional de Comunicaciones.</t>
  </si>
  <si>
    <t xml:space="preserve">
La plataforma de envío de texto se encuentra implementada, en cumplimiento con los parametros de seguridad de la información y políticas institucionales en la matería. Mediante esta se han   
3 mensajes. 
1. Actualización de política.
2. Procesos de admisiones.
3. Entrevistas y descuentos.</t>
  </si>
  <si>
    <t>Actualmente se lleva a cabo el seguimiento al Plan de Comunicaciones mediante un instrumento tipo semaforo, del que se análiza que las actividades programadas para el periodo se han cumplido en tu totalidad.  Estos avances se han socializado con el nivel directivo de la Escuela de manera periodica 
Campañas de autocontrol .
Elaboración y publicación de los boletines para el IBTI (1 mensual)</t>
  </si>
  <si>
    <t xml:space="preserve">Las actividades del plan de comunicaciones se desarrollan con normalidad, las actividades desarroladas durante el 4° trimestre son: 
Cierre de vigencia 2021: 
Octubre: Apoyo en el evento gradoss realizados  el 29 de octubre, emisión y presentación.
Apoyo en la socialización de los nuevos programas de la Escuela (2 especialiaciones).
Apoyo en el evento Open House.
Apoyo en la divilgación del proceso aseguramiento de la calidad.  
Noviembre: 
Día del investigador.
Acompañamiento a la realización del semilleron mujeres ETITC.
Apoyo permanete a las áreas Bienestar Universitario, ORII, Talento humano y Vicerrectoría de Investigación.   
Diciembre: 
Presentación Rendición de Cunetas.
Audiencia publica de rendición de Cuentas.
Divulgación de toda la información arelacionada a al Jornada de RdC
Cabe resaltar que en todas estas actividades se desarolla un acompañamiento desde el diseño de piezas, presentación y divulgación de información a través de medios de comunicación de la Institución. 
</t>
  </si>
  <si>
    <t>ME-22- Implementación del PINAR en cumplimiento a los parámetros establecidos por el Archivo General de la Nación.</t>
  </si>
  <si>
    <t>Número de actividades ejecutadas del PINAR</t>
  </si>
  <si>
    <t xml:space="preserve">Durante la vigencia en curso se ha elaborado el Programa de Gestión Documental. dicho documento consta 8 procesos, cuya implementación se ha llevado a cabo mediante las siguientes etapas:
Planeación: Contratación de los 2 contratistas para apoyo a gestión documental.
Producción: Se está desarrollando el proceso de digitalización (30% avance).
Gestión y trámite: Elaboración del Sistema de Gestión de documentos electrónicos y Organización: Actualización de los inventarios 
</t>
  </si>
  <si>
    <t xml:space="preserve">Durante la vigencia en curso se ha elaborado el Programa de Gestión Documental. dicho documento consta 8 procesos, cuya implementación se ha llevado a cabo mediante las siguientes etapas:
Planeación: Contratación de los 2 contratistas para apoyo a gestión documental.
Producción: Se está desarrollando el proceso de digitalización (50% avance).
Gestión y trámite: Elaboración del Sistema de Gestión de documentos electrónicos y Organización: Actualización de los inventarios (75%) 
</t>
  </si>
  <si>
    <t xml:space="preserve">ORII </t>
  </si>
  <si>
    <t xml:space="preserve">PE-12- Dar continuidad al Talento Humano integral en las plantas de personal </t>
  </si>
  <si>
    <t>Porcentaje de implementación de la Política Institucional de internacionalización y cooperación Nacional e Internacional.</t>
  </si>
  <si>
    <t xml:space="preserve">Durante el 1° semestre de la vigencia se adelantaron los talleres de internacionalización:  Diagnóstico soportado en metodología Open Space; taller colaborativo con el Instituto Tecnológico Superior de Kalkiní. Así mismo se llevaron a cabo 12 eventos virtuales de la comunidad de apoyo para clases espejo. 
Se realizaron seis (6) webinares “Multilingüismo y desarrollo de competencias globales” en conjunto con: Centro de Lenguas CEL de la ETITC; Universidad del Valle de Puebla México, Global Talks Unifacvest, Brasil; Universidad Nacional de Costa Rica.
La ETITC coordinó la Red ORI SUE Distrito Capital y participo en la Mesa Intersectorial para la Internacionalización de la Educación Superior MIIES – Ministerio de Educación Nacional. 
</t>
  </si>
  <si>
    <t>Se ha realziado las siguientes actividades:
1. Realización del Taller en el Encuentro Internacional de Educación en Ingeniería
EIEI 2021de la Asociación Colombiana de Facultades de Ingeniería ACOFI (23 de
septiembre)
2. Formulación de la segunda fase de la iniciativa Diálogos Interculturales
(ITESCAM, México) (realizaciones 13 de octubre y 17 de noviembre)</t>
  </si>
  <si>
    <t>Se ha realziado las siguientes actividades:
• 8 reuniones semanales
• Preparación encuentro presencial 13, 14 y 15 de diciembre
• Preseleccionada para el Premio Latinoamericano de Innovación en Educación Superior
• Presentación en el encuentro de Buenas Prácticas - ACOFI
• Presentación en TEDUCA - Universidad de Santander
• Participación en IALU Internationalization Summit
Tertulia Académica Virtual – seleccionada Buena Práctica UNA Global Engagement</t>
  </si>
  <si>
    <t xml:space="preserve">PE-13- Gestión integral de inmuebles
</t>
  </si>
  <si>
    <t>ME-24- Englobar todos predios que integran la sede central.</t>
  </si>
  <si>
    <t>Porcentaje de englobe de los predios que integran la sede central.</t>
  </si>
  <si>
    <t>Desde la Vicerrectoría Administrativa se recopilo la información predial de los inmuebles de la Escuela, los cuales son analizados y sirvieron como insumo para la elaboración de oficios que buscan solicitar el concepto profesionales y especializados en materia del trámite englobe predial. Dichos documentos se han presentado ante el Ministerio de Cultura, el Instituto Distrital de Patrimonio Cultural y la Secretaria Distrital de Planeación.</t>
  </si>
  <si>
    <t>El Cto- 143 continua en ejecución
Compra de escrituras de los predios y certificados de tradición y libertad
Se esta a la espera del concepto de MinCultura y SPD</t>
  </si>
  <si>
    <t xml:space="preserve">
Con el Cto 143 de 2021 se Recolectó y recopiló la información jurídica de los predios y definir la ruta para el trámite de englobe ante las entidades competentes 
Con el Cto-  277 - 2021 se realizo el levantamiento topografico (finalizo el 5 de noviembre).
Proceso de contratación del estudio jurídico y catastral de los predios para complementar la documentación a entregar para el englobe de los predios, CD - 308 - 2021</t>
  </si>
  <si>
    <t>ME-25- Determinar el aprovechamiento del inmueble calle 18 a partir del POT aprobado.</t>
  </si>
  <si>
    <t>Porcentaje de ejecución de las intervenciones físicas.</t>
  </si>
  <si>
    <t xml:space="preserve">
Se adelantan los estudios de aprovechamiento del inmueble sede calle 18, adicionalmente se desarrollaron actividades de mantenimiento y restauración en espacios afectados por el deterioro de factores ambientales: Impermeabilización de la terraza del tercer piso, mantenimiento de la cubierta de la casona, revisión de filtraciones de agua por el andén del inmueble, sondeo y destaponamiento de las zonas húmedas de la calle 18, revisión por afectación de aguas lluvia. Así mismo se apoyó en la instalación de los elementos para cumplir con el protocolo de bioseguridad provisto por la Vicerrectoría Administrativa y Financiera.
</t>
  </si>
  <si>
    <t>Se cuenta con los estudios previos enviados y CDP 87.000.000 MTE (30 de agosto) 
Objeto contractual: PRESTACIÓN DE SERVICIOS ESPECIALIZADOS PARA REALIZAR EL LEVANTAMIENTO ARQUITECTONICO, ESTRUCTURAL, TOPOGRAFICO, ESTUDIO DE SUELOS, REDES EXISTENTES, Y VALORACION DE LA INFRAESTRUCTURA DE LA CASA Y EDIFICIO QUE COMPONEN LA SEDE CALLE 18 DE LA ESCUELA TECNOLÓGICA INSTITUTO TÉCNICO CENTRA.</t>
  </si>
  <si>
    <t xml:space="preserve">El proceso quedo desierto en SECOP.  
</t>
  </si>
  <si>
    <t>Porcentaje de espacios aprovechados y con uso en el inmueble</t>
  </si>
  <si>
    <t>Desde el área Planta Física,  se realizo un diagnóstico mediante el cual se determinó el nivel de riesgo de usabilidad del inmueble de la calle 18, según las condiciones de infraestructura que presenta.</t>
  </si>
  <si>
    <t xml:space="preserve">El proceso quedo decierto en SECOP.  
Sin embargo, el 10 de diciembre se tiene previsto el traslado del mobiliario de la sede de la calle 18 a la sede de la calle Centra, para le aprovechamiento de los espacios. </t>
  </si>
  <si>
    <t>ME-26- Formular el Plan de administración e intervención de las instalaciones en comodato (localidad Kennedy).</t>
  </si>
  <si>
    <t>Porcentaje de formulación del Plan de administración e intervención de las instalaciones en comodato.</t>
  </si>
  <si>
    <t xml:space="preserve">Para el proceso preventivo del sistema de bombeo se encuentra en proceso de contratación en el SECOP con la IP019 del 2021. </t>
  </si>
  <si>
    <t>1- Designación equipo de trabajo para  administración de las instalaciones en comodato.        2- Contrato interadministrativo CIA 385 de 2020, suscrito entre el Fondo de Desarrollo Local de Kennedy y la Universidad Pedagógica Nacional, mediante el cual se realizará la dotación de las nuevas instalaciones ubicadas en la Extensión El Tintal.                                                                                  3- Licitación del  plan de manteniemiento para sede Carvajal.</t>
  </si>
  <si>
    <t xml:space="preserve">El documento Plan  Mantenimiento de la infraestructura de la ETITC, se encuentra vigente, este se actualiza según la planeación estrategica y las necesidades de la Escuela. 
</t>
  </si>
  <si>
    <t>Porcentaje de ejecución del Plan de administración e intervención de las instalaciones en comodato.</t>
  </si>
  <si>
    <t>Una vez contratado los servicios profesionales, se llevará a cabo la implementación del Plan de administración e intervención de las instalaciones</t>
  </si>
  <si>
    <t>1- Gestion administra del equipo de trabajo designado.                                                                         2- Ejecución del contrato interadministrativo CIA 385 de 2020, suscrito entre el Fondo de Desarrollo Local de Kennedy y la Universidad Pedagógica Nacional, mediante el cual se realizará la dotación de las nuevas instalaciones ubicadas en la Extensión El Tintal.                                                                                  2- Licitacion  de apoyo a la gestion para el manteniemiento para sede Carvajal</t>
  </si>
  <si>
    <t xml:space="preserve">El documento Plan  Mantenimiento de la infraestructura de la ETITC, se encuentra vigente, este se actualiza según la planeación estrategica y las necesidades de la Escuela. 
La actividades ejecutadas más relevantes son:  
Mantenimiento y preventivo correctivo del sistema de bombeo (Cto 210 de 2021)
Mantenimiento UPS y reguladores Cto 120 de 2021
Mantenimiento aire acondicionado Cto 159 del 2021
Mantenimiento de plantas eléctricas  Cto124 de 2021 
Suministro y cambio de baterios de UPS Cto 260 de 2021.
Mantenimiento locativo ejecutado:
Zonas verdes
Baños 
Cubiertas
Pisos
Adjudicación de la licitación LPOO1 de 2021.
</t>
  </si>
  <si>
    <t>Porcentaje de formulación e implementación del modelo operativo para la administración de inmuebles.</t>
  </si>
  <si>
    <t>PREGUNTAR AL VICERRECTOR ADM. Y FINANCIERO</t>
  </si>
  <si>
    <t xml:space="preserve">El documento Plan  Mantenimiento de la infraestructura de la ETITC, se encuentra vigente, este se actualiza según la planeación estrategica y las necesidades de la Escuela. 
</t>
  </si>
  <si>
    <t>ME-28 - Gestionar la consecución de un nuevo Campus para la Escuela.</t>
  </si>
  <si>
    <t>Porcentaje de implementación de la estrategia de consecución del Campus.</t>
  </si>
  <si>
    <t xml:space="preserve">Desde el área  Planta Física se realiza el análisis de las estrategias necesarias para poder llevar a cabo este proyecto.  </t>
  </si>
  <si>
    <t>Actualmente se encuentra en etapa de planeción, la formulación esta programada para el último  trimestre del 2021.</t>
  </si>
  <si>
    <t>Se cuenta con un listado de inmuebles en arriendo (4) o posibles compra (4) para instituciones educativas.</t>
  </si>
  <si>
    <t>Avance &gt;40%</t>
  </si>
  <si>
    <t>Avance =&lt;40%</t>
  </si>
  <si>
    <t>META 2021</t>
  </si>
  <si>
    <t>SEGUIMIENTO 2 SEMESTRE 2021
(30 DE SEPTIEMBRE)</t>
  </si>
  <si>
    <t xml:space="preserve">Vicerrectoría Académica </t>
  </si>
  <si>
    <t xml:space="preserve">ME-29-  Lograr  al 2023 el Registro Calificado de 1 Especialización Profesional, 1 Especialización Tecnológica, al 2024, 1 carrera profesional por ciclos y 1 Maestría.
</t>
  </si>
  <si>
    <t>Programas nuevos con registro calificado/Programas nuevos propuestos al MEN y al CNA*100</t>
  </si>
  <si>
    <t>Para el 2021 se logró el registro calificado para la especialización técnica "seguridad y salud en el trabajo" especialización tecnologica en "Diseño y gestión de sistemas y dispositivos para internet de las cosas"</t>
  </si>
  <si>
    <t>Programas con registro calificado en la modalidad semipresencial/ programas con registro calificado en la modalidad presencial*100</t>
  </si>
  <si>
    <t>Actualmente se está elaborando un diagnóstico sobre requerimientos para la migración a programas de modalidad combinada.</t>
  </si>
  <si>
    <t xml:space="preserve">La condición de acreditación de alta calidad de los programas, permite el cambio de modalidad siempre y cuando se aseguren la condiciones para este. En este sentido se contempla la posibilidad de adquirir servicios profesionales como apoyo para el diganóstico y documentación del proceso. </t>
  </si>
  <si>
    <t>Se contempla la posibilidad de realizar algunas asignaturas en modalidad remota de manera que no implique el cambio de la naturaleza de los programas</t>
  </si>
  <si>
    <t>IBTI</t>
  </si>
  <si>
    <t xml:space="preserve"> ME-31- Fortalecer el proceso de articulación y/o integración entre las IEM (Instituciones de Educación Media) y la ETITC.</t>
  </si>
  <si>
    <t>Porcentaje de egresados del IBTI que ingresan a PES de la ETITC.</t>
  </si>
  <si>
    <t xml:space="preserve">Se ha participado en mesas de trabajo dirigidas por la Secretaría de Educación para fortalecer la articulación mediante la estrategia "La U en tu Colegio".
Con la oficina de Comunicaciones, se apoyó la consolidación de una estrategia de divulgación de los programas de Educación Superior en las Instituciones de Educación Media, así como el desarrollo de una conferencia de divulgación de los programas
</t>
  </si>
  <si>
    <t xml:space="preserve">ME-32 - Fortalecer el modelo educativo del bachillerato que permita aumentar cobertura, favorecer la permanencia y continuidad en la institución </t>
  </si>
  <si>
    <t>% avance del PEI</t>
  </si>
  <si>
    <t>Desde el IBTI, se conformo un equipo líder, al que se le socializo el 12 de mayo las acciones definidas para implementar el cronograma y etapas del proyecto: Plan Estratégico de Desarrollo 2021.</t>
  </si>
  <si>
    <t xml:space="preserve">Se surtió el procesos de admisiones de los estudiantes de sexto grado (aumento de 6 a o cursos en la vigencia 2022),
Para le 2021 se dejo como meta realizar la metodológia de trabajo para las vigencias 2022 - 2024.
Se proyectaron y evaluaron los documentos: Manual de convivencia y el Sistema de Evaluación de Estudiantes.   
</t>
  </si>
  <si>
    <t>ME-33- Promover la estrategia de articulación  "de tu escuela a mi escuela y a mi universidad".</t>
  </si>
  <si>
    <t>Número de estudiantes vinculados en la vigencia / 1300 * 100</t>
  </si>
  <si>
    <t>1088</t>
  </si>
  <si>
    <t>El 25 de mayo, el IBTI llevo a cabo una reunión con el secretario Dr. Ignacio Montenegro de la Secretaria de Educación de la localidad, cuyo tema central fue la implementación del proyecto “De tu escuela a mi Escuela y a mi Universidad”</t>
  </si>
  <si>
    <t>Bienestar Universitario</t>
  </si>
  <si>
    <t>Número de participantes en servicios de bienestar / Total de integrantes de la comunidad educativa * 100</t>
  </si>
  <si>
    <t xml:space="preserve">En el Plan de Desarrollo Institucional no se dejo meta establecida para la presente vigencia.  </t>
  </si>
  <si>
    <t>ME-35-Formular e implementar el Sistema de Registro Único de Seguimiento de Información y Acompañamiento (RUSIA) de la comunidad educativa de la Institución.</t>
  </si>
  <si>
    <t>Estudiantes registrados en Rusia durante la vigencia / 3600 * 100</t>
  </si>
  <si>
    <t xml:space="preserve">El Sistema de Registro Único de Seguimiento de Información y Acompañamiento (RUSIA) se realizó a través de 4 fases, y la consecución de 24 actividades con las que se caracterizaron 354 estudiantes. Se contempla una llevar a cabo una segunda fase del sistema en mención.     </t>
  </si>
  <si>
    <t>ME-36- Implementar el  Banco de electivas de Bienestar Universitario y la Cátedra ETITC</t>
  </si>
  <si>
    <t>Número de electivas aprobadas en la vigencia / 3 *100</t>
  </si>
  <si>
    <t xml:space="preserve">33%
</t>
  </si>
  <si>
    <t xml:space="preserve">La evidencia reposa en Bienestar universitario como área lider de la consecución de este proyecto. </t>
  </si>
  <si>
    <t>Por de decisión de la Rectoría la Catedra ETITC, no se realizará durante la vigencia 2021
Aunque no se cuenta actualmente con electivas aprobadas se han desarrollado 6 diplomados.
1. Lectura y escritura critica
2. Escritura creativa
3. Emprendimiento.
4. Empleabilidad
5. Networking
6. Cultura financiera
Se cuenta con 110 personas crtificadas y 131 cursando. 
Se estructura el diplomado en Fablab
ARTÍCULO 39º.- CLASIFICACIÓN DE LAS ASIGNATURAS.
. Electiva: Es aquella que, siendo de carácter obligatorio, puede seleccionarse libremente según la oferta de cada Plan de Estudios y el interés particular de cada estudiante. La tipología de asignatura electiva también comprende las líneas de profundización, la participación certificada en la Cátedra ETITC y en algunos servicios o programas que ofrece Bienestar Universitario de la Institución, debidamente avalados por el Consejo Académico a propuesta de las Facultades. La electiva se caracterizan por no tener prerrequisito.</t>
  </si>
  <si>
    <t>Por de decisión de la Rectoría la Catedra ETITC, no se realizará durante la vigencia 2021
Aunque no se cuenta actualmente con electivas aprobadas se han desarrollado 6 diplomados.
1. Lectura y escritura critica
2. Escritura creativa
3. Emprendimiento.
4. Empleabilidad
5. Networking
6. Cultura financiera
Se cuenta con 110 personas crtificadas y 131 cursando. 
Se estructura el diplomado en Fablab
Se realizaron reuniones con cada uno de los decanos, presentándole los diplomados y solicitando establecer el proceso de la homologación de dichos cursos con las electivas, de acuerdo al artículo 39 del nuevo reglamento estudiantil.
ARTÍCULO 39º.- CLASIFICACIÓN DE LAS ASIGNATURAS.
. Electiva: Es aquella que, siendo de carácter obligatorio, puede seleccionarse libremente según la oferta de cada Plan de Estudios y el interés particular de cada estudiante. La tipología de asignatura electiva también comprende las líneas de profundización, la participación certificada en la Cátedra ETITC y en algunos servicios o programas que ofrece Bienestar Universitario de la Institución, debidamente avalados por el Consejo Académico a propuesta de las Facultades. La electiva se caracterizan por no tener prerrequisito.</t>
  </si>
  <si>
    <t>ME-37- Implementar el Centro de Refuerzo Especializado Académico (CREA).</t>
  </si>
  <si>
    <t>Número de estudiantes de los ciclos propedéuticos atendidos en el CREA / Total de estudiantes matriculados en los ciclos propedéuticos * 100</t>
  </si>
  <si>
    <t xml:space="preserve">En el Plan de Desarrollo Institucional no se dejo meta establecida para la presente vigencia. Si embargo las actividades del Centro de Refuerzo Especializado de Aprendizaje se realizan con el apoyo de una profesional en Psicología, con el apoyo de material y mobiliario especializado para su gestión. </t>
  </si>
  <si>
    <t>Vicerrectoría de Investigación, Extensión y Transferencia</t>
  </si>
  <si>
    <t>Innovación</t>
  </si>
  <si>
    <t xml:space="preserve">ME-38- Elaborar los estudios de prefactibilidad, justificación técnica, el diagnóstico de Recursos Humanos, Financieros y Disponibilidad de Infraestructura y Tecnologías de la Información, vinculadas a las actividades de investigación, desarrollo e Innovación del Centro de Pensamiento y Desarrollo Tecnológico. </t>
  </si>
  <si>
    <t xml:space="preserve">Estudio de prefactibilidad </t>
  </si>
  <si>
    <t>Se ha realizado el diagnóstico del Centro de Pensamiento y Desarrollo Tecnológico, donde se han desarrollado reuniones de tipo taller y han alcanzado los siguientes objetivos:
1º  Taller Misión el 22 de Abril.
2ª Diagnostico -  06 de Mayo.
3ª Resultados Diagnostico -  20 de Mayo.
4ª Taller Definición Estratégica - 03 de Junio.
5ª  Taller Propuesta de Valor - 17 de Junio.
Adicional a sesiones programadas y actividades programadas, se han desarrollado reuniones de alineación por supervisor de contrato. Se continuará trabajando en el modelo de negocio, procesos y alianzas estratégicas, previsto aproximadamente para el mes de agosto.</t>
  </si>
  <si>
    <t xml:space="preserve">Se cuenta con la ejecución de las 2 primeras fases y 11 componentes, a través de los cuales se desarrollaron los objetivos, de CPDT. 
El 30 de septiembre se abordó la red de alianza para el CPDT. Posibles aliados: 7 de bajo interes y 3 de alto interes.  
Lineas de investigación (definidas a partir de 5 ejes) </t>
  </si>
  <si>
    <t>Se evidencia mediante el informe de gestión del Centro de Pensamiento y Desarrollo Tecnológico que se cuenta con la autoevaluación y creación del Centro de Pensamiento y Desarrollo Tecnológico.
El informe cuenta con la proyección de las fases que el CPDT debe surtir</t>
  </si>
  <si>
    <t xml:space="preserve">ME-39- Definir  las líneas de investigación y focos estratégicos y de acción del Centro. </t>
  </si>
  <si>
    <t>Líneas de investigación y focos estratégicos definidos</t>
  </si>
  <si>
    <t>Una vez culminada la fase de propuesta de valor del diagnóstico del Centro de Pensamiento y Desarrollo Tecnológico, se definirán las líneas de investigación y focos estratégicos y de acción.</t>
  </si>
  <si>
    <t xml:space="preserve">Se cuenta con la ejecución de las 2 primeras fases y 11 componentes, a través de las cuales se desarrollaron los objetivos, de CPDT. </t>
  </si>
  <si>
    <t>ME-40- Establecer la red institucional y de alianzas estrategicas del centro con los respectivos soportes que la respalden</t>
  </si>
  <si>
    <t>Red institucional definida</t>
  </si>
  <si>
    <t>Una vez definidas las líneas de investigación y focos estratégicos y de acción del Centro de Pensamiento y Desarrollo Tecnológico, se identificarán las alianzas estratégicas y red institucional.</t>
  </si>
  <si>
    <t xml:space="preserve">30 de septiembre se abordó la red de alianza para el CPDT. Posibles aliados: 7 de bajo interes y 3 de alto interes.  
Lineas de investigación (definidas a partir de 5 ejes) </t>
  </si>
  <si>
    <t>Plan de mejoramiento formulado</t>
  </si>
  <si>
    <t xml:space="preserve">VICERRECTORÍA DE INVESTIGACIÓN </t>
  </si>
  <si>
    <t>Solicitud del reconocimiento</t>
  </si>
  <si>
    <t xml:space="preserve">Investigación </t>
  </si>
  <si>
    <t xml:space="preserve">ME-43- Diseñar  e implementar  un Programa de capacitación permanente para la Investigación, Ciencia, Tecnología e Innovación y de fortalecimiento de la investigación en la ETITC. </t>
  </si>
  <si>
    <t>Programa de capacitación permanente implementado</t>
  </si>
  <si>
    <t>En el marco del programa de formación "Curso en habilidades investigativas y actualización temática" se realizaron 7 capacitaciones y 5 webinares. El curso finalizó el 24 de junio de 2021.
De todos los participantes, 6 cumplieron con requisitos para certificación, en promedio, asistieron entre 30 a 40 participantes por actividad.</t>
  </si>
  <si>
    <t>El 21 de septiembre de 2021 tuvo lugar la ceremonia de entrega de diplomas en el teatro de la Institución, donde 30 personas, entre estudiantes, docentes y administrativos se certificaron por su participación en el curso. 7 personas recibieron diploma de "Participó y aprobó el Curso de Habilidades investigativas y actualización temática" y 23 personas recibieron diploma de "Participó en el Curso de Habilidades Investigativas y actualización temática" 
Se realizó el 6 de septiembre de 2021 la conferencia de sensibilización "Importancia de la protección de las tecnologías institucionales: casos de patentes" la cual contó con la participación de 27 personas: Estudiantes 12; Docentes 6; Administrativos 6; Otro 3. 
El 21 de septiembre de 2021 tuvo lugar la ceremonia de entrega de diplomas en el teatro de la Institución, donde 30 personas, entre estudiantes, docentes y administrativos se certificaron por su participación en el curso. 7 personas recibieron diploma de "Participó y aprobó el Curso de Habilidades investigativas y actualización temática" y 23 personas recibieron diploma de "Participó en el Curso de Habilidades Investigativas y actualización temática"</t>
  </si>
  <si>
    <t>Se realizó una conferencia de vigilancia tecnológica, para promover anticipación, reducción de riesgos y vigilancia tecnológica, en torno a proyectos de investigación, la conferencia se realizó con el apoyo de la firma de propiedad intelectual OlarteMoure, dicha conferencia se realizó el 19 de noviembre de 2 a 4 de la tarde mediante teams.
Dicha sesión fue difundida mediante redes sociales, se contó con la participación de 6 docentes, 4 administrativos y un (1) particular.
Se realizó curso para generar cultura de emprendimiento con enfoque innovador, con duración de 52 horas, realizado los sábados de 8:00 am a 12:00 pm por teams.
Dicho curso contó con cinco módulos; se realizó convocatoria para selección de participantes, mediante términos de referencia, la convocatoria se desarrolló entre el 2 y 23 de agosto.
El curso inició el 4 de septiembre, y finalizará el 04 de diciembre, con un total de 12 sesiones.
Se certificarán 10 participantes que participaron en más del 80% de actividades del curso, entre docentes, estudiantes y administrativos, se cuenta  ya con los 10 certificados.</t>
  </si>
  <si>
    <t>ME-44- Diseñar  e implementar  un Programa de fortalecimiento de grupos de investigación y ampliación de las modalidades de investigación.</t>
  </si>
  <si>
    <t>Programa de fortalecimiento de grupos y de investigación implementado</t>
  </si>
  <si>
    <t>*Programación evento (teams) participación -Convocatoria 894 de 2021 de Minciencias (9/04/2021)
-Envío presentación de la Convocatoria 894 de 2021 de Minciencias socializada el pasado 6 de marzo (13/04/2021
-Envío de comunicado sobre la convocatoria (22/04/2021)
-Formación en CVLAC (18/05/2021 y 25/05/2021)
- Informe productos de cada GRUPLAC al líder de cada grupo (21/05/2021)
-Reunión recepción de soportes de productos de los grupos para aval (28/05/2021)
-Socialización proyección de grupo para la convocatoria (28/05/2021)
-Charla Socialización convocatoria 894 de Minciencias Cambios y retos (11/06/2021)
-Envío listado de productos convocatoria 894 de Minciencias (16/06/2021).
De igual modo, se realizó el Ciclo de Conferencias sobre Derecho de Autor con la Dirección Nacional de Derecho de Autor. El 14 de mayo de 2021 tuvo lugar la Conferencia "Derecho de autor en el ámbito universitario", con la participación de 28 asistentes, y el 19 de mayo de 2021 tuvo lugar la conferencia "Derecho de autor, internet y software", con la participación de 18 asistentes.</t>
  </si>
  <si>
    <t>Convocatorias 
Movidad
Semilleros de investigación
Se cuenta con 2 convocatorias:
09. Interna de financiación de proyectos de investigación. Se redactaron los terminos de referencia, expuestos en el Comité de investigación
Pieza publicitaría para la socialización de la convocatoria.
Socialización realizada 20 al 30 de agosto
El 31 de agosto se dieron 2 reuniones con docentes, se contó con la participación de 14 personas.
Convocatoría 01- 2021 acerca de Proyectos disciplinarios. 
Socialización a través de redes sociales, correos electrónicos
 Se llevo a cabo el 20 de agosto una sesión de socialización con la participación de 14 personas
Se realizó la convocatoria para los semilleros entre el 2 al 16 de agosto Se incribieron 135 estudiantes de 15 semilleros.
Se proyecta realizar una convocatoria de banco de elegibles para auxiliares, grupos de investigación y jovenes investigadores</t>
  </si>
  <si>
    <t>Se realizó presentación comité Institucional el 14 de octubre, donde se socializaron las acciones desarrolladas, informe de grupos, consideraciones y recomendaciones.
Se elaboró informe de Aval de convocatoria 894 de 2021 de Minciencias.
Frente a la convocatoria 09 de 2021 de financiación interna de proyectos, se realizaron términos y socialización de la convocatoria, esta convocatoria estará abierta hasta el 03 de diciembre, ya que se amplió la fecha de inscripción para recepción de propuestas, a la fecha, no se han recibido propuestas.
Frente a la convocatoria 01 de 2021 de proyectos disciplinares, se realizaron los términos de referencia y se socializó a docentes, se cuenta con una propuesta, que ya fue ajustada, y se espera al concepto del par externo. Esta convocatoria es permanente, por tanto, no tiene fecha de cierre.
El encuentro se realizó el 20 de noviembre en las instalaciones de Compensar de la 220, con el fin de socializar avances de productos de los semilleros, el mismo día se realizó la jornada de investigación. 
Se realizaron documentos preparatorios del evento, ese día se realizaron las evaluaciones de los semilleros, mediante un formato elaborado desde la Viceinvestigación, con el fin de identificar los semilleros a participar en RedColsi de la próxima vigencia.
Se evidencia también el banner informativo de invitación al evento.
Se contó con un total de 49 participantes en el evento.</t>
  </si>
  <si>
    <t>ME-45 -  Implementar programa de transferencia de conocimiento (Fortalecer la visibilidad e impacto del conocimiento según los resultados de investigación generado por la actividad científica, tecnológica, académica, social e industrial de la ETITC).</t>
  </si>
  <si>
    <t>Programa de transfarencias de conocimiento implementado</t>
  </si>
  <si>
    <t xml:space="preserve">La Primera Patente de la ETITC Prensa de Alacrán con Tensor de Trinquete fue elegida beneficiaria de la Convocatoria Nacional de Minciencias para fomentar la protección por patente y su uso comercial. Se inició el plan de acompañamiento el 28 de junio de 2021. 
La Convocatoria abarca 6 etapas: Modelo de comercialización de la invención, Planeación comercial, Proyección de mercado, Valoración de la invención, Acompañamiento legal para la transferencia, Preparación y acompañamiento para la comercialización. </t>
  </si>
  <si>
    <t>Se programó el "I Encuentro de mujeres en áreas STEM" para el 10 y 11 de noviembre de 2021 a cargo del Semillero de Mujeres. Se programó el evento de lanzamiento de la Red de Investigación para el 17 de noviembre de 2021. 
Actividades adicionales:
Se creó el sitio web de la Red en la página institucional de la ETITC.
Se enviaron invitaciones a Instituciones de Educación Superior a ser parte de la Red de Investigación e Innovación de la ETITC, se cuenta con 14 instituciones inscritas a la Red. Se invitó a la comunidad académica a conocer y ser parte de la Red por correo masivo (22 de febrero, 23 de abril y 9 de octubre), se cuenta actualmente con 23 personas inscritas. Se llevaron a cabo espacios de socialización en los cuales se presentó la Red a partes interesadas: XIV Encuentro virtual de la Comunidad de apoyo para Clases Espejo (13 de mayo de 2021); Mesa Técnica SUE Distrito Capital (9 de septiembre de 2021); Comité Institucional de Investigación (16 de septiembre); IV Encuentro de Egresados (1 de octubre de 2021).
Participación en el 
XXIVENCUENTRO NACIONAL Y XVIIIENCUENTRO INTERNACIONAL DE SEMILLEROS DE INVESTIGACIÓN –FUNDACIÓN REDCOLSINoviembre de 2021
Participación en el campamento institucional de semilleros 
Participación en la jornada de socialización de avances de semilleros (Se programa aproximadamente para el meses de noviembre).</t>
  </si>
  <si>
    <t>El Semillero de Mujeres Investigadoras realizó un encuentro institucional, el evento se desarrolló el 10 y 11 de noviembre "Primer encuentro de mujeres en áreas STEM", se contó con participación de estudiantes, egresadas, el Vicerrector de Investigación, que se realizó presencialmente en el teatro de la ETITC, y fue transmitido mediante redes sociales.
Desde la Vicerrectoría se realizaron certificados de participación para las participantes, y como ponentes en los casos pertinentes.
Se realizó el evento de lanzamiento de la Red de Investigación, el 17 de noviembre, de manera presencial, transmitida mediante redes sociales, se contó con 2 conferencista invitados en temas de ecología y desarrollo sostenible e investigación, así como las IES vinculadas.
Se generaron certificados a los participantes de la Red.
Se cuenta con 56 miembros de la Red, entre estudiantes, docentes, administrativos y particulares de otras IES, se contó con participación de 12 IES y el Director de la Red TTU.
En la página web de la ETITC se publicó la noticia de lanzamiento de la Red de Investigación.</t>
  </si>
  <si>
    <t xml:space="preserve">ME-46- Implementar el programa Incubadora tecnológica: Identificación y proyección de productos de investigación con potencial tecnológico y empresarial (spin-off, star-up, patentes...).  </t>
  </si>
  <si>
    <t>Programa Incubadora tecnológica</t>
  </si>
  <si>
    <t>Se ha promovido la participació en eventos de emprendimiento, innovación e investigación; se realizó el pago y la participación de los tres semilleros en el encuentro de Redcolsi.
Adicionalmente, se plantea la participación en el Encuentro Nacional de Semilleros de Investigación, y otros eventos que presenten los nodos de investigación, o eventos interinstitucionales en Bogotá.</t>
  </si>
  <si>
    <t xml:space="preserve">Se lanzó la convocatoria "Acompañamiento para la identificación de invenciones susceptibles de patentar", dirigida a estudiantes, docentes, administrativos y egresados con el propósito de identificar y realizar el estudio y concepto de patentabilidad de máximo tres tecnologías que tengan potencial de protegerse a través del derecho de patente, las inscripciones estuvieron abiertas del 9 de agosto al 23 de agosto de 2021.
Dentro del Plan de acompañamiento para la comercialización de la patente que se realiza en el marco de la "Convocatoria Nacional para fomentar la protección por patente y su uso comercial de adelantos tecnológicos en investigación, desarrollo e innovación que promuevan la potenciación económica del sector empresarial" se han realizado los siguientes módulos: 1. Modelo comercial 2. Planeación comercial 3. Análisis de oportunidad 4. Pitch comercial.
</t>
  </si>
  <si>
    <t>Se realizaron las evaluaciones de postulaciones del 12 a 24 de noviembre, por parte de 2 evaluadores expertos, se recibieron 12 postulaciones, en la mayoría de los casos de estudiantes, donde 2 estudiantes desistieron del proceso.
Se evidencia un dataset sobre el formulario dilgenciado por cada participante donde se encuentra el detalle de cada invención, se evidenció también los soportes de evaluación de las postulaciones.</t>
  </si>
  <si>
    <t>ME-47- Fortalecer las redes de innovación y alianzas estratégicas de cooperación con otros actores del Sistema Nacional de Ciencia Tecnología e Innovación – SNCTI, sector público, privado y academia para actividades de Investigación, Desarrollo e Innovación - I+D+i.</t>
  </si>
  <si>
    <t>Relaciones estratégicas con otros actores del SNCTI</t>
  </si>
  <si>
    <t>La Primera Patente de la ETITC Prensa de Alacrán con Tensor de Trinquete fue elegida beneficiaria de la Convocatoria Nacional de Minciencias para fomentar la protección por patente y su uso comercial. Se inició el plan de acompañamiento el 28 de junio de 2021. 
La Convocatoria abarca 6 etapas: Modelo de comercialización de la invención, Planeación comercial, Proyección de mercado, Valoración de la invención, Acompañamiento legal para la transferencia, Preparación y acompañamiento para la comercialización. 
Adicionalmente, se participó en la Convocatoria Innovatón 2021 del Departamento Nacional de Planeación y el Programa de las Naciones Unidas para el Desarrollo, con  5 iniciativas innovadoras de la Vicerrectoría de Investigación para la mejora de procesos, servicios y cambios estratégicos: Red de Investigación e Innovación; Semillero Mujeres Investigadoras ETITC; Plataforma Gnosoft Investigación; Concurso virtual de Investigación en tiempos de pandemia; Área académica de Investigación e Innovación.</t>
  </si>
  <si>
    <t>Participación en el 
XXIVENCUENTRO NACIONAL Y XVIIIENCUENTRO INTERNACIONAL DE SEMILLEROS DE INVESTIGACIÓN –FUNDACIÓN REDCOLSINoviembre de 2021
Participación en el campamento institucional de semilleros 
Participación en la jornada de socialización de avances de semilleros (Se programa aproximadamente para el meses de noviembre).
La estudiante Luz Aída Castiblanco participó en ACOFI, entre el 21 y 24 de septiembre
Resolución 277 del 2 de septiembre de 2021
Se realizó la programación para la participación de dos semilleros (Automatools y SIGE) en el Encuentro Nacional de Semilleros del 2 al 5 de noviembre. Se incribieron 4 estudiantes 2 proyectos.
REUNIONES PREPATORIAS, SELECCION DE TEMATICAS, 3 CONFERENCIAS POR CADA UNIVERSIDAD MIEMBRO DE LA RED PARA REALIZARSE EN EL MES DE NOVIEMBRE DIAS 12, 13 Y 14
Propuesta de Congreso RIEM: Programas de Ingeniería Electromecánica a Nivel Nacional e Internacional</t>
  </si>
  <si>
    <t>Desde el último seguimiento se han realizado los siguientes módulos:
5. Plan de Comunicaciones
6. Diseño Gráfico
7. Valoración Económica
8. Titularidad
9. Gestión Comercial
Se está revisando el otrosí por parte del área Jurídica de la ETITC para acompañamiento de la convocatoria.</t>
  </si>
  <si>
    <t xml:space="preserve">ME-48- Diseñar y estructurar el Observatorio Tecnológico y de Innovación de la ETITC. </t>
  </si>
  <si>
    <t xml:space="preserve">Observatorio Tecnológico y de Innovación de la ETITC. </t>
  </si>
  <si>
    <t>No se ha avanzado en esta meta</t>
  </si>
  <si>
    <t>Esta actividad esta programada para los meses de octubre o noviembre</t>
  </si>
  <si>
    <t>Se elaboró un documento de trabajo como propuesta básica metodológica para la creación del Observatorio Tecnológico y de Innovación, donde se encuentran, entre otros, objetivos, alcancem definición de líneas de observación estratégicas, ruta estratégica para el desarrollo del Observatorio, antecedentes y conclusiones.
La ruta estratégica se desplegará en un cronograma de actividades a partir de la vigencia 2022.</t>
  </si>
  <si>
    <t>Proyecto editorial creado</t>
  </si>
  <si>
    <t xml:space="preserve">Se han desarrollado dos actividades, a saber:
a) Convocatoria publicaciones no seriadas 2021: Esta convocatoria se encuentra en desarollo con la publicacion Cuadernos ETITC N° 02 del 2021. 
Se cuenta con cronograma de la convocatoria, desde julio hasta noviembre, y se realizará solicitud de publicidad a la inscripción el 19 de julio, en conjunto con Comunicaciones
b) Realizar convocatoria de recepción artículos revista Letras: Actualmente se está revisando la información en OJS y correo institucional haciendo una revisión inicial a los articulos. Adicionalmente se postula un call of papers para los meses de septiembre y octubre  especificando que se mantiene abierta la recepción de artículos de forma permanente </t>
  </si>
  <si>
    <t>Se realizó una pieza publicitaria para socializar la convocatoria Cuadernos ETITC N° 02 del 2021, adicionalmente se socializó a travésde correos electrónicos.  
La recepción de artículos revista Letras hasta el mes de noviembre
2. Revista letras conciencia tecnologica. 
Se ha enviado a más de 179 personas externas para recepcion de las propuestas.</t>
  </si>
  <si>
    <t>Convocatoria Cuadernos publicaciones no seriadas 2021, se comunicó mediante correo institucional, redes sociales y portal web.
Se recibieron dos propuestas que pasaron por revisión inicial y se retroalimentó a los autores, ambos fueron rechazados, debido a incumplimiento de requisitos, y en otro caso por desistimiento de un docente en participar.
Se socializó la socialización de la convocatoria mediante redes sociales, sitio web , se realizaron tres socializaciones:
05, 08 y 19 de octubre, con la participación de 19 asistentes entre docentes y estudiantes.
Se han recibido 2 artículos a la fecha, la recepción de manuscritos es permanente, se cuenta con 12 artículos para posible publicación, donde uno se rechazó por alto índice de plagio, actualmente se realiza proceso para enviar documentos a pares evaluadores.</t>
  </si>
  <si>
    <t>Centro de Extensión</t>
  </si>
  <si>
    <t xml:space="preserve">ME-50- Consolidar y fortalecer el vínculo entre empresa, estado - academia ETITC
</t>
  </si>
  <si>
    <t>Número de empresas vinculadas por diferentes factores con la ETITC/ 40 *100</t>
  </si>
  <si>
    <t>20 empresas</t>
  </si>
  <si>
    <t>Desde el Centro de Extensión y Transferencia, se firmo un convenio interadministrativo con el programa SERVIMOS del Departamento Administrativo de la Función Publica -DAFP y se contempla su puesta en marcha durante el 2° semestre de la vigencia.</t>
  </si>
  <si>
    <t xml:space="preserve">Se gestionó la 2° adición al convenio ETITC PRAES - SED, Contrato: 1794314 el 30 de junio.
Se ejecutó con normaliadad el proceso pre. Contractual.  
Se realizó la contratación de 12 docentes con relación a Reto a la U. y 22 cursos.
</t>
  </si>
  <si>
    <t>Se lleva a cabo la gestión necesaria para realziar proyectos espciales con la institución: Colegio Tecnológico de Madrid de Cundinamarca
De igual manera se lleva a cabo conversaciones con FESTO, con miras a capacitar istructores del SENA</t>
  </si>
  <si>
    <t>ME-51.- Gestionar la oferta de asignaturas para procesos de cualificación como herramienta al mundo laboral y/o homologación e inserción en la educación Superior</t>
  </si>
  <si>
    <t>Número asignaturas ofertadas para procesos de cualificación</t>
  </si>
  <si>
    <t>Se han desarrollado reuniones para presentar la nueva oferta de programas de extensión.
La facultad de Mecatrónica diseñó 19 electivas, dentro de las cuales, aquellas que no se oferten en los programas de pregrado, se ofertarán al público en general, las electivas son: 
1) Energías renovables, 2) Internet Of Things, 3) Machine Learning y Deep Learning, 4) Comunicaciones Industriales, 5) Biomecatrónica, 6) Mantenimiento Industrial, 7) Control Numérico Computarizado, 8) Fabricación Digital, 9) Modelamiento y simulación computacional, 10) Diseño de producto, 11) Empresas digitales, 12) Ideas y oportunidades de negocio, 13) Gestión de la innovación tecnológica, 14) Liderazgo y gestión de equipos de trabajo, 15) Inteligencia de negocios, 16) Tecnología y sociedad, 17) Las tecnologías digitales: Retos, oportunidades e implicaciones éticas y sociales, 18) Desarrollo sostenibble, y, 19) De la cibernética a las biotecnologías</t>
  </si>
  <si>
    <t>Las asignaturas se desarollan con normalidad según lo proyectado.</t>
  </si>
  <si>
    <t>ME-52- Diseñar y estructurar oferta de articulación</t>
  </si>
  <si>
    <t>Número de acuerdos suscritos con colegios</t>
  </si>
  <si>
    <t>El centro de Extensión y Transferencia trabaja articuladamente con la Vicerrectoría de investigación y Bienestar universitario, para realizar diplomados (4 diplomados). Adicionalmente se lleva a cabo reuniones con las diferentes facultades (Electromecánica, mecánica, sistemas, mecatrónica, especializaciones y procesos industriales) y Bienestar Universitario con el fin de actualizar la oferta académica de la ETITC.</t>
  </si>
  <si>
    <t>Se gestionó la 2° adición al convenio ETITC PRAES - SED, Contrato: 1794314 el 30 de junio.
Se ejecutó con normaliadad el proceso pre. Contractual.  
Reto a la U. 2.0
Reto a la U 2. 1
INFOTEP SAI
se acanza en la estructuración del proyecto reto a la U. 3.0</t>
  </si>
  <si>
    <t>La actividad finalizó con lo reportado al 30 de septiembre de la vigencia</t>
  </si>
  <si>
    <t>ME-53- Identificar capacidades institucionales</t>
  </si>
  <si>
    <t>Porcentaje de cumplimiento del plan anual de promoción de servicios</t>
  </si>
  <si>
    <t>Se han realizado las actualizaciones necesarias para mejorar tanto la visibilidad, como la oportunidad de que la comunidad educativa ETITC, participe en los diferentes programas, cursos, diplomados y demás servicios que son ofertados desde el centro de Extensión y Transferencia.</t>
  </si>
  <si>
    <t xml:space="preserve">El Plan Anual de Promoción de Servicios se encuentra publicado en la página web institucional.
Estrategia publicitaría elaborada y lista para desplegarse. </t>
  </si>
  <si>
    <t>El Plan Anual de Promoción de Servicios se encuentra publicado en la página web institucional.
Estrategia publicitaría elaborada y lista para desplegarse. 
Se llevo a cabo el cambio de imagen institucional del área GITEPS</t>
  </si>
  <si>
    <t>ME-54- Estructurar programa de oferta de servicios proyección social</t>
  </si>
  <si>
    <t>Programas de proyección social estructurados</t>
  </si>
  <si>
    <t xml:space="preserve">25%
</t>
  </si>
  <si>
    <t>La evidencia del avance de este proyecto reposa en el área del Centro de Extensión y Proyección Social, como área encargada de su consecución.</t>
  </si>
  <si>
    <t>Actualmente se realizan los estudios previos con miras a adquirir servicios profesionales para el apoyo y ejeción de esta Meta estrategica</t>
  </si>
  <si>
    <t>ME-55- Realizar convenios que permitan la participación en convocatorias que den respuesta a comunidades vulnerables.</t>
  </si>
  <si>
    <t>Convenios realizados con comunidades vulnerables</t>
  </si>
  <si>
    <t>E3-  LO AMBIENTAL: UN ACUERDO POR LA VIDA Y PARA LA VIDA EN CONTEXTO AMBIENTAL</t>
  </si>
  <si>
    <t>Gestión ambiental</t>
  </si>
  <si>
    <t>ME-56- Implementar una  política ambiental bajo consideraciones de sostenibilidad.</t>
  </si>
  <si>
    <t>Porcentaje de la política ambiental implementado.</t>
  </si>
  <si>
    <t xml:space="preserve">Desde el proceso: Gestión ambiental e han llevado a cabo, diferentes actividades que permiten la materialización de la política de ambiental de la ETITC. 
Se han desarrollado las siguientes actividades en el marco de los 6 programas de gestión ambiental: 
Uso eficiente de agua: En marzo y abril se desarrollaron campañas de capacitación y comunicación relacionadas con el cuidado del recurso hídrico, como participantes estuvieron los funcionarios de la Escuela. Por otra parte, se realizó seguimiento del consumo de agua a través de las facturas de servicios públicos de las 4 extensiones de la ETITC. 
Gestión integral de residuos: Durante el segundo trimestre se desarrolló inspección para identificar los residuos aprovechables y entregarlos a la ARO correspondiente. Además, se desarrollaron capacitaciones sobre manejo de residuos ordinarios, especiales y peligrosos vía Teams. Las fechas fueron: 1, 2 y 3 de junio en sesiones de 1-2 pm y de 5-6 pm. 
</t>
  </si>
  <si>
    <t xml:space="preserve">Actualmente se esta llevando a cabo la politica ambiental con relación a lo dispuesto en la norma ISO 1401.
Se plantea identificar la línea base a partir de la la implementación de una encuesta de percepción frente a la ejecución de la política ambiental.
El desarollo de esta política estará supeditada a la disposición de los recursos para tal fin. </t>
  </si>
  <si>
    <t xml:space="preserve">Se incorporo el formato: GAM-FO-13 Aforo generación residuos ordinarios.
Se actualizó el procedimiento: GAM-PC-03 Manejo y Gestión Segura de Residuos Ordinarios
Se creo el formato:  GAM-FO-18 Bitácora generación de residuos.
Se hizo entrega cerca de 800 kg de residuos peligrosos a gestores autorizados (Baterias, reactivos químicos vencidos, embases de pinturas y solventes, aceite industrial usado, residuos de ilumunación).
Se realizó una inspeción con el procesos planta física mediante la cual se determino las necesidades de cambio del suministro de agua, para llevar a cabo un cambio o remodelación de las mismas. 
16 horas de capacitación en tematicas ambientales, dirigidas a la parte adminsitrativa de la Escuela.  </t>
  </si>
  <si>
    <t>Bienestar universitario</t>
  </si>
  <si>
    <t>ME-57- Diseñar e implementar  la catedra ETITC</t>
  </si>
  <si>
    <t>Porcentaje de diseño e implementación de la catedra ETITC alcanzado</t>
  </si>
  <si>
    <t>N/A</t>
  </si>
  <si>
    <t>La evidencia del avance de este proyecto reposa en el área del Bienestar universitario, como área encargada de su consecución.</t>
  </si>
  <si>
    <t>En conjunto con la rectoría se estructuró el proyecto "Cátedra Institucional Piensa ETITCamente" y se hizo la gestión para contactar a los conferencistas para el primer y segundo semestre. Desafortunadamente ninguno de los conferencistas confirmó y no se pudieron llevar a cabo las sesiones, según el cronograma. Con rectoría se decidió que este año ya no habría Cátedra Institucional y que se daría inicio el próximo semestre.</t>
  </si>
  <si>
    <t xml:space="preserve">Gestión ambiental </t>
  </si>
  <si>
    <t xml:space="preserve">ME-58- Lograr el Diez por ciento (10%) de ahorro energético.
</t>
  </si>
  <si>
    <t>Porcentaje de ahorro alcanzado</t>
  </si>
  <si>
    <t>2.5%</t>
  </si>
  <si>
    <t>Se realizó el seguimiento al consumo a través de la verificación de las facturas de energía, registrándolo en el formato GAM-FO-09. Para lo transcurrido del periodo 2021, se identificó que comparado con el año anterior para el mismo perdido se ha disminuido un 42% el consumo total de energía(kWh) respecto al perioso de enero a junio del año anterior. Cabe realtar que esta dinámica corresponde a la baja presencialidad en la sede Central.</t>
  </si>
  <si>
    <t xml:space="preserve">El indicador debe construirse a partir de un inventario energetico, que permita ver el consumo de cada instalación de la ETITC.
El ahorro de consumo energético actual es del 37% con relación al año 2019, se resalta que este porcentaje obedece en gran medida a la alternancia. </t>
  </si>
  <si>
    <t>Se realizó la comparación del consumo entre enero y octubre de las vigencias 2020 y 2021 identificando que se logró un ahorro del 26% en consumo de energía eléctrica, teniendo un consumo de 315.553 kWh en 2020 y de 234.883 kWh en 2021.</t>
  </si>
  <si>
    <t xml:space="preserve">Gestión Documental / Gestión ambiental </t>
  </si>
  <si>
    <t xml:space="preserve">ME-59 Implementar el programa de racionalización de consumo de papel
</t>
  </si>
  <si>
    <t>Porcentaje de implementación del programa  racionalización de consumo de papel</t>
  </si>
  <si>
    <t>El programa fue establecido mediante Circular Interna 07. No se ha dado inicio a su ejecución debido a que no se ha empezado actividades presenciales.</t>
  </si>
  <si>
    <t>El programa de uso eficiente y ahorro de papel se adopto mediante circular 07 de la Rectoria. Dicho programa se encuentra enmarcado en la política ambiental institucional y su ejecución depende de análisis de disposición de papel de la Escuela.</t>
  </si>
  <si>
    <t xml:space="preserve">Porcentaje de adecuación de residuos cumplido </t>
  </si>
  <si>
    <t xml:space="preserve">Con el concepto de la secretaria Distrital de Ambiente se realizó un acercamiento con el laboratorio del IDEAM, el cual cuenta con las características idóneas, para llevar a cabo la caracterización de vertimientos de la Escuela. Sin embargo, dicho proceso se retomará una vez se normalicen las actividades presenciales de la institución.
</t>
  </si>
  <si>
    <t>La adecuación y disposición de los residuos producidos en el área de infraestructura, talleres y laboratorios se da a través de la ejecución del Programa de Gestión Integral de Residuos.
Ninguna de las extensiones cuenta con espacios propios para la almacenamiento temporal de residuos ordinarios y peligrosos.</t>
  </si>
  <si>
    <t>Gestión de RAEES con organización CLick On Grenn:
Son programas pos consumo autorizados por el Min Ambiente para la adecuada gestión y disposición final de RESEPL
Gestión de luminarias, cartuchos de impresora y pilas usadas con organización Lúmina (Sin costo)
Gestión de baterias usadas con organización Recoenergy, (sin costo)</t>
  </si>
  <si>
    <t>ME-61- Adecuar espaciós verdes verticales y horizontales.</t>
  </si>
  <si>
    <t>Porcentaje de elaboración del programa de mantenimiento e intervención de los espacios verdes verticales y horizontales</t>
  </si>
  <si>
    <t xml:space="preserve">Desde Planta Física se elaboró el programa de mantenimiento e intervención de los espacios verdes verticales y horizontales. dentro de este se proyectó realizar una actividad por mes en las diferentes instalaciones de la ETITC: Sede Central: Patio calle 13, patio occidental y norte, Sede Carvajal (1) y Tintal (1).  
</t>
  </si>
  <si>
    <t xml:space="preserve">La elaboración del programa está supeditado al concepto del Ministerio de Cultura y la Secretaría de Ambiente. 
Con la ingeniera forestal se han revizado los individuos arboreos con relación a su localización en los predios de la sede Central y el acompañamiento de las actividades que se realizan en la Sede Central y Carvajal.
29 de septiembre Socialización del inventario forestal con el nivel directivo de la Escuela </t>
  </si>
  <si>
    <t xml:space="preserve">La actividad culmino con lo reportado a 30 de septiembre </t>
  </si>
  <si>
    <t>Vicerrectoría administrativa y Financiera</t>
  </si>
  <si>
    <t>Porcentaje de ejecución del programa de mantenimiento e intervención de los espacios verdes verticales y horizontales</t>
  </si>
  <si>
    <t xml:space="preserve">Durante el 1 semestre de la vigencia y con relación a los espacios verdes horizontales y verticales, se realizaron 3 mantenimientos en la sede Central y 2 en la sede Carvajal y 2 Tintal respectivamente. </t>
  </si>
  <si>
    <t xml:space="preserve">El diseño e implementación de espacios verdes dentro de la ETITC, tiene limitaciones de carácter normativo, relacionados con intervención a especies arboreas e intervención al patrimonio cultural, ademas de Plan de Adquisiciones de la Entidad, ya que no se cuenta con las herramienta propias para el mantenimiento de los espaciós existentes.      </t>
  </si>
  <si>
    <t xml:space="preserve">Se han realizado los mantenimiento previstos a los espacios verdes durante el 4° trimestre de la vigencia </t>
  </si>
  <si>
    <t xml:space="preserve">PE-26- Actualización de la infraestructura física, cumpliendo normativas aplicables y generando espacios adecuados para el desarrollo de actividades académicas y de bienestar en un el marco  de la sostenibilidad
</t>
  </si>
  <si>
    <t>ME-62- Adelantar el 50% del reforzamiento estructural de la sede principal.</t>
  </si>
  <si>
    <t xml:space="preserve">Porcentaje del reforzamiento estructural obtenido </t>
  </si>
  <si>
    <t>El proyecto de reforzamiento esta estructurado en 4 etapas: 
1. Estudio previo (revisión por el área de contratación). 
2. Radicación de la solicitud ante el Ministerio de Cultura. Las etapas 3 y 4 se encuentran en elaboración y solicitud de cotizaciones pra realizar el respectivo estudio de mercado.
Adicionalmente se realizaron mantenimientos correctivos a las cubiertas de los bloques D y J en las siguientes fechas:
16, 24 y 26 de marzo.</t>
  </si>
  <si>
    <t>Se encuentra en ejecución el contrato 124- 2020 "REALIZAR LA CONSULTORÍA TÉCNICA ENCAMINADA A DESARROLLAR EL PROCESO DE REVISIÓN TÉCNICA, ACTUALIZACIÓN DE DISEÑOS Y OBTENCIÓN DE LICENCIAMIENTO Y PERMISOS NECESARIOS PARA EL DESARROLLO DEL PROYECTO DENOMINADO “REFORZAMIENTO ESTRUCTURAL DEL INSTITUTO TÉCNICO CENTRAL – ETAPA 1, CONJUNTO ARQUITECTÓNICO DECLARADO MONUM"</t>
  </si>
  <si>
    <t xml:space="preserve">La gerencia se ha ejecutado durante el 2021 según los previsto. Radicación estudios técnicos y diseño.
Consultoría 124 del 2021. 8 de abril (estudios y diseños necesarios)
16 de junio Inicio el contrato de interventoria 
Radicación preliminar ante Curaduría  (8 de septiembre del 2021)
Radicación del debido proceso (21 de octubre 2021)
Instalación de la valla de notificación del proceso de la obra en la fachada de la sede central. 
Comite operatovo 11 de noviembre.
</t>
  </si>
  <si>
    <t>ME-63- Construir espacios adecuados para la ubicación del gimnasio y áreas para desarrollo de actividades de bienestar estudiantil. (Administrativos y docentes)</t>
  </si>
  <si>
    <t>Número de espacios intervenidos para el desarrollo de actividades de bienestar.</t>
  </si>
  <si>
    <t xml:space="preserve">Desde la vigencia 2020 se presentaron 2 propuestas para el edificio de bienestar, las cuales deben ser revisados y aprobados por parte de Bienestar universitario, la Vicerrectoría administrativa y financiera y la Rectoría, para dar continuidad a la iniciativa.
Por otra parte la consecución de este Meta esta sujeta al englobe de predios. </t>
  </si>
  <si>
    <t>El desarrollo y ejecución de la construcción de espacios esta supeditada a la aprobación del Ministerio de Cultura. 
Se cuenta con el análisis de la cabida de norma de las 2 propuestas de localización del nuevo edificio de Bienestar y parqueaderos.
Se radicó:
Radicación Ministerio de Cultura: MC17912E2021 del 16 de julio de 2021
Radicación IDPC: 20215110050562 del 16 de julio de 2021</t>
  </si>
  <si>
    <t>Se plantean 2 fases para la optimización de los parqueadero, teniendo en cuenta la espera de respuesta del Min Cultura
1: Optimización existentes a nivel
Se tomo el respectivo analisis normativo y dio ubicación a los parqueaderos y su capacidad.
 2. Adecuación de los parqueaderos, sin embargo, este esto se realizará una vez se tenga respuesta del oficio extendido por la ETITC al Min Cultura
2 proyectos adecuación de puestos de trabajo del área de bienestar (3 fases: 50% adelantado en el 2021) 
Adecuación del Gimnacio (70%)</t>
  </si>
  <si>
    <t>Contratación</t>
  </si>
  <si>
    <t>ME-64- Contar con un sistema control de acceso para la sede principal.</t>
  </si>
  <si>
    <t xml:space="preserve">Porcentaje efectivo de la implementación del sistema de control en las 3 porterias de la sede central </t>
  </si>
  <si>
    <t xml:space="preserve">No se tiene avance en esta actividad. </t>
  </si>
  <si>
    <t xml:space="preserve">El desarrollo y ejecución de la construcción de espacios esta supeditada a la aprobación del Ministerio de Cultura. 
</t>
  </si>
  <si>
    <t xml:space="preserve">Con la Empresa Toioten se adelanto la consecución de este ME, de tal forma que se instó la logistica técnica y tecnológica, para el control de acceso a la sede principal de tal forma que se determine la afluencia de personal según grupos de valor. 
Se adelanta un proyecto para la carnetización digital en la sede Central </t>
  </si>
  <si>
    <t>ME-65- Adecuación completa de la sede de la calle 18.</t>
  </si>
  <si>
    <t>Porcentaje de adecuación alcanzado</t>
  </si>
  <si>
    <t>Esta actividad tendrá conclusión una vez se adelanten las diferentes actividades de adecuación de sede Calle 18.</t>
  </si>
  <si>
    <t xml:space="preserve">Ejecución de mantenimiento locativo 
Sede Tintal: 29 de julio. 2, 18, 19, 23, 29 de agosto
Sede Carvajal: 8, 9 y 29 de julio, 6, 26 de agosto
Sede calle 18: 6 de julio.
Sede Calle 13 de manera continua. </t>
  </si>
  <si>
    <t xml:space="preserve">Se cuenta documento técnico del proyecto de intervención a la infraectructuta física, para garantiza la accesibilidad a las instalaciones de la ETITC. </t>
  </si>
  <si>
    <t>ME-66- Adaptación progresiva de la planta física para implementar la normativa de movilidad reducida.</t>
  </si>
  <si>
    <t xml:space="preserve">Porcentaje de gestión para la implementación de la normatividad de movilidad reducida  </t>
  </si>
  <si>
    <t>Se elaboró el documento diagnóstico sobre el proyecto de accesibilidad de la sede Central. Dicho proyecto cuenta con dos fases: 
1) Salva escaleras. 
 2) Ascensor: 
Se tienen 2 opciones de ubicación, las cuales se encuentran en proceso de análisis. 
Para el desarrollo de este proyecto se cuenta con el apoto de una profesional encargada de adelantar el trámite y autorización del proyecto (Cto-142-2021)</t>
  </si>
  <si>
    <t xml:space="preserve">El desarrollo y ejecución de la construcción de espacios esta supeditada a la aprobación del Ministerio de Cultura, Curadurias urbanas, Planeación Distrital, Además de otras entidades pertinentes para el desarrollo de este proyecto 
A través del contrato 142 de 2021 se estructuró el proyecto de accesibilidad para la sede central y se planteó el proyecto inversión para el 2022 </t>
  </si>
  <si>
    <t>Porcentaje de ejecución de la intervenciones necesarias para la implementación de la normatividad de movilidad reducida.</t>
  </si>
  <si>
    <t xml:space="preserve">Una vez finalice la fase de planeación se comenzará a dar inicio a la ejecución de las actividades pactadas. </t>
  </si>
  <si>
    <t xml:space="preserve">Contamos con una oruga salva escaleras para mejorar la accesibilidad de las personas en condición de discapacidad. </t>
  </si>
  <si>
    <t>ME-67- Optimización de la oferta de parqueaderos en la sede central.</t>
  </si>
  <si>
    <t xml:space="preserve">Porcentaje de espacios intervenidos del área destinada a parqueaderos  </t>
  </si>
  <si>
    <t xml:space="preserve">Actualmente se cuenta con la documentación de los predios de la Escuela; sin embargo, se está a la espera de la respuesta por parte de Ministerio de Cultura para determinar aquellos predios que son susceptibles de considerarse de interés patrimonial. También se solicitó el concepto de la Secretaria Distrital de Planeación y el Instituto Distrital de Patrimonio Cultural – IDPC
</t>
  </si>
  <si>
    <t>Se cuenta con el análisis de la cabida de norma de las 2 propuestas de localización del nuevo edificio de Bienestar y parqueaderos.
Se radicó:
Radicación Ministerio de Cultura: MC17912E2021 del 16 de julio de 2021
Radicación IDPC: 20215110050562 del 16 de julio de 2021</t>
  </si>
  <si>
    <t>Se plantean 2 fases para la optimización de los parqueadero, teniendo en cuenta la espera de respuesta del Min Cultura
1: Optimización existentes a nivel
Se tomo el respectivo analisis normativo y dio ubicación a los parqueaderos y su capacidad.
 2. Adecuación de los parqueaderos, sin embargo, este esto se realizará una vez se tenga respuesta del oficio extendido por la ETITC al Min Cultura</t>
  </si>
  <si>
    <t>ME -68 - Gestionar las Dotaciones de las instalaciones y sede principal para  la permanencia y aumento de la oferta.</t>
  </si>
  <si>
    <t>Porcentaje de las dotaciones nueva instaladas y mantenimiento de las dotaciones existentes</t>
  </si>
  <si>
    <t>VICEADMINISTRATIVO Y FINANCIERO</t>
  </si>
  <si>
    <t>En el marco de los planes estrategicos: Plan  Mantenimiento de la infraestructura de la ETITC, se han ejecutado diferentes acciones correctivas y de mantenimiento en las diferentes Sedes de la ETITC: Carvaja, Tintal, Calle 18 y Calle 13.</t>
  </si>
  <si>
    <t xml:space="preserve">PE-27-   Diseñar y ofertar nuevos programas de pregrado con alta pertinencia regional rural
</t>
  </si>
  <si>
    <t>ME-69- Estructurar y gestionar el registro de Pregrado en Ingeniería Agrícola por ciclos.</t>
  </si>
  <si>
    <t>Porcentaje Registro del pregrado en Ingeniería Agrícola por ciclos alcanzado</t>
  </si>
  <si>
    <t xml:space="preserve">La  estructuración del Pregrado en Ingeniería Agrícola por ciclos se dio en 2 fases, cuya 1° fase se cumplió en un 100% y la 2° fase avanza en un 90%, los avances se presentan ante las directivas correspondientes de la ETITC. </t>
  </si>
  <si>
    <t>Se cuenta con el documento maestro, toda vez que la fase 2 se surtió en su totalidad.
Actualmente se encuentra en revisión por parte del área encargada en el que se identifican evidencias pendientes de radicar, una vez superada la completitud interna  se procederá a radicar.
Se encuentra pendiente la presentación y aprobación por parte de los órganos de aprobación para dar continuidad al trámite.</t>
  </si>
  <si>
    <t>Se cuenta con el documento maestro, toda vez que la fase 2 se surtió en su totalidad.
Actualmente se encuentra en revisión por parte del área encargada en el que se identifican evidencias pendientes de radicar, una vez superada la completitud interna  se procederá a radicar.
Se encuentra pendiente la presentación y aprobación por parte de los órganos de aprobación para dar continuidad al trámite.
La meta de radicación de acuerdo con el PDI, se realizará en el 1° semestre del 2021.</t>
  </si>
  <si>
    <t xml:space="preserve">Rectoría </t>
  </si>
  <si>
    <t>ME-70-  Estructurar  y gestionar el registro de   Pregrado en Ingeniería Ambiental por ciclos.</t>
  </si>
  <si>
    <t>Porcentaje Registro del pregrado en Ingeniería Ambiental por ciclos alcanzado</t>
  </si>
  <si>
    <t>Se estructuraron las guias para construcción de evidencias y soporte documental en el marco de la nueva plataforma SACES, sin embargo, el avance del programa no tendrá continuidad durante el 2021, programandose su continuidad en la vigencia 2022.</t>
  </si>
  <si>
    <t xml:space="preserve">En el marco del RDPS se desarrollaron las actividades propias las etapas 2 y 3. 
Este cronograma finalizó con las pruebas de suficiencia final de manera presencial del 16 al 19 de noviembre. 
La evaluación institucional fue diligenciada por docentes y padres de familia (1826), percepción del RPGS  46 excelente , 446 bueno  7 regular y malo 1 
Apectos de Innovación: 40 excelente, 46 bueno, 12 regular   y 2 malo  
Se cuenta con los resultados de las entrevista del proceso de admisión (253 admitidos de 485 postulados).
</t>
  </si>
  <si>
    <r>
      <rPr>
        <b/>
        <sz val="12"/>
        <color theme="1"/>
        <rFont val="Calibri Light"/>
        <family val="2"/>
        <scheme val="major"/>
      </rPr>
      <t xml:space="preserve">PE-14- </t>
    </r>
    <r>
      <rPr>
        <sz val="12"/>
        <color theme="1"/>
        <rFont val="Calibri Light"/>
        <family val="2"/>
        <scheme val="major"/>
      </rPr>
      <t>Nuevos programas de pregrado y posgrado</t>
    </r>
  </si>
  <si>
    <r>
      <t>PE-15-</t>
    </r>
    <r>
      <rPr>
        <sz val="12"/>
        <rFont val="Calibri Light"/>
        <family val="2"/>
        <scheme val="major"/>
      </rPr>
      <t xml:space="preserve">El IBTI y su papel significativo en la consolidación de la Escuela </t>
    </r>
  </si>
  <si>
    <r>
      <rPr>
        <b/>
        <sz val="12"/>
        <color theme="1"/>
        <rFont val="Calibri Light"/>
        <family val="2"/>
        <scheme val="major"/>
      </rPr>
      <t xml:space="preserve">PE-16- </t>
    </r>
    <r>
      <rPr>
        <sz val="12"/>
        <color theme="1"/>
        <rFont val="Calibri Light"/>
        <family val="2"/>
        <scheme val="major"/>
      </rPr>
      <t xml:space="preserve"> Desarrollo integral y transformación social de la comunidad: bienestar comprometido con la permanencia</t>
    </r>
  </si>
  <si>
    <r>
      <rPr>
        <b/>
        <sz val="12"/>
        <color theme="1"/>
        <rFont val="Calibri Light"/>
        <family val="2"/>
        <scheme val="major"/>
      </rPr>
      <t xml:space="preserve">PE-17- </t>
    </r>
    <r>
      <rPr>
        <sz val="12"/>
        <color theme="1"/>
        <rFont val="Calibri Light"/>
        <family val="2"/>
        <scheme val="major"/>
      </rPr>
      <t xml:space="preserve"> Centro de Pensamiento y Desarrollo Tecnológico</t>
    </r>
  </si>
  <si>
    <r>
      <t xml:space="preserve"> </t>
    </r>
    <r>
      <rPr>
        <b/>
        <sz val="12"/>
        <color theme="1"/>
        <rFont val="Calibri Light"/>
        <family val="2"/>
        <scheme val="major"/>
      </rPr>
      <t xml:space="preserve">PE-18- </t>
    </r>
    <r>
      <rPr>
        <sz val="12"/>
        <color theme="1"/>
        <rFont val="Calibri Light"/>
        <family val="2"/>
        <scheme val="major"/>
      </rPr>
      <t xml:space="preserve">Fortalecimiento permanente en Competencias en investigación, ciencia, tecnología e innovación en la ETITC   </t>
    </r>
  </si>
  <si>
    <r>
      <rPr>
        <b/>
        <sz val="12"/>
        <color theme="1"/>
        <rFont val="Calibri Light"/>
        <family val="2"/>
        <scheme val="major"/>
      </rPr>
      <t xml:space="preserve"> PE-19</t>
    </r>
    <r>
      <rPr>
        <sz val="12"/>
        <color theme="1"/>
        <rFont val="Calibri Light"/>
        <family val="2"/>
        <scheme val="major"/>
      </rPr>
      <t xml:space="preserve">- Innovación para el </t>
    </r>
    <r>
      <rPr>
        <sz val="12"/>
        <color rgb="FFFF0000"/>
        <rFont val="Calibri Light"/>
        <family val="2"/>
        <scheme val="major"/>
      </rPr>
      <t xml:space="preserve"> </t>
    </r>
    <r>
      <rPr>
        <sz val="12"/>
        <color theme="1"/>
        <rFont val="Calibri Light"/>
        <family val="2"/>
        <scheme val="major"/>
      </rPr>
      <t>Fortalecimiento Institucional y el Desarrollo Social.</t>
    </r>
  </si>
  <si>
    <r>
      <rPr>
        <b/>
        <sz val="12"/>
        <rFont val="Calibri Light"/>
        <family val="2"/>
        <scheme val="major"/>
      </rPr>
      <t>ME-49-</t>
    </r>
    <r>
      <rPr>
        <sz val="12"/>
        <rFont val="Calibri Light"/>
        <family val="2"/>
        <scheme val="major"/>
      </rPr>
      <t xml:space="preserve"> Gestionar  y crear el Proyecto Editorial de la Escuela Tecnológica Instituto Técnico Central</t>
    </r>
  </si>
  <si>
    <r>
      <rPr>
        <b/>
        <sz val="12"/>
        <rFont val="Calibri Light"/>
        <family val="2"/>
        <scheme val="major"/>
      </rPr>
      <t xml:space="preserve">PE-20- </t>
    </r>
    <r>
      <rPr>
        <sz val="12"/>
        <rFont val="Calibri Light"/>
        <family val="2"/>
        <scheme val="major"/>
      </rPr>
      <t xml:space="preserve">Centro de Capacitación Industrial </t>
    </r>
    <r>
      <rPr>
        <strike/>
        <sz val="12"/>
        <rFont val="Calibri Light"/>
        <family val="2"/>
        <scheme val="major"/>
      </rPr>
      <t xml:space="preserve"> </t>
    </r>
    <r>
      <rPr>
        <sz val="12"/>
        <rFont val="Calibri Light"/>
        <family val="2"/>
        <scheme val="major"/>
      </rPr>
      <t>como espacio de cualificación  para la empleabilidad a inmediato plazo.</t>
    </r>
  </si>
  <si>
    <r>
      <rPr>
        <b/>
        <sz val="12"/>
        <rFont val="Calibri Light"/>
        <family val="2"/>
        <scheme val="major"/>
      </rPr>
      <t xml:space="preserve">PE-21- </t>
    </r>
    <r>
      <rPr>
        <sz val="12"/>
        <rFont val="Calibri Light"/>
        <family val="2"/>
        <scheme val="major"/>
      </rPr>
      <t>Proyección Social más allá de las fronteras</t>
    </r>
  </si>
  <si>
    <t>PE-2- Modelo integral de gestión academico-administrativa por Sistema de Créditos Académicos</t>
  </si>
  <si>
    <t>ME-2- Estructurar e implementar el modelo integral de gestión academico-administrativa por Sistema de Créditos Académicos al 2024.</t>
  </si>
  <si>
    <t>PE-3- Lenguas Extranjeras como oportunidad para la movilidad internacional</t>
  </si>
  <si>
    <t>PE-4- Modelo de gestión académica curricular soportada en resultados de aprendizaje y competencias</t>
  </si>
  <si>
    <t>ME-4- Implementar el modelo de evaluación por resultados de aprendizaje y competencias, soportado en los lineamientos del MEN y el  sistema interno de aseguramiento de la calidad académica.</t>
  </si>
  <si>
    <r>
      <rPr>
        <sz val="12"/>
        <color theme="1"/>
        <rFont val="Calibri Light"/>
        <family val="2"/>
      </rPr>
      <t>ME-6- Diseñar e implementar el Sistema Unificado de Información y Estadística (SUIE).</t>
    </r>
  </si>
  <si>
    <t>ME-12- Dar continuidad al talento humano integral en las plantas de personal.</t>
  </si>
  <si>
    <t>La Vicerrectoría Académica y las Decanaturas elaboraron los perfiles requeridos en la academia para 24 cargos y se presentaron a comité de desarrollo profesoral y al Consejo Académico, ademas el Consejo Directivo expidió el reglamento "Acuerdo 010 del 22 de septiembre de 2021" para el concurso público de mérito para proveer los 24 cargos docentes. Actualmente se adelantan la contratación del proceso con un 3° calificado.
Falta el de administrativos</t>
  </si>
  <si>
    <t>ME-17- Adecuar las capacidades tecnológicas para atender las necesidades de los procesos misionales.</t>
  </si>
  <si>
    <t>ME-19- Implementar un modelo estratégico para impulsar la evolución digital de la ETITC, plasmado en el PETI.</t>
  </si>
  <si>
    <t>ME-20- Cumplimiento del 100% la Política de Gobierno Digital para 2021.</t>
  </si>
  <si>
    <t>ME-21- Fortalecer los canales existentes para la comunicación interna - externa.</t>
  </si>
  <si>
    <t>ME-23- Consolidar la política de internacionalización y cooperación Nacional e Internacional de la ETITC.</t>
  </si>
  <si>
    <t>ME-27- Formular e implementar el modelo operativo de administración de inmuebles.</t>
  </si>
  <si>
    <t>DEPENDENCIA</t>
  </si>
  <si>
    <t>OBSERVACIONES CIERRE DE VIGENCIA 2021</t>
  </si>
  <si>
    <t>AVANCE CIERRE DE VIGENCIA 2021</t>
  </si>
  <si>
    <t>SEGUIMIENTO PDI 2021 - 2024, 
VIGENCIA 2021</t>
  </si>
  <si>
    <t xml:space="preserve">OBSERVACIONES CIERRE DE VIGENCIA </t>
  </si>
  <si>
    <t>2° SEMESTRE OCT - DIC (CIERRE DE VIGENCIA)</t>
  </si>
  <si>
    <t>1° SEMESTRE ENERO - JUNIO</t>
  </si>
  <si>
    <t>2° SEMESTRE JULIO - SEPTIEMBRE</t>
  </si>
  <si>
    <t>SEGUIMIENTO PD1 2021 - 2024, 
VIGENCIA 2021</t>
  </si>
  <si>
    <t>E1-  LO INSTITUCIONAL: TRANSFORMACIÓN CULTURA DE LA ETITC</t>
  </si>
  <si>
    <t>E2- LO SOCIAL : EDUCACIÓN SOCIALMENTE RESPONSABLE Y PERTINENTE</t>
  </si>
  <si>
    <t>La evidencia del avance de este proyecto reposa en el área del Gestión Documental, como área encargada de su consecución.</t>
  </si>
  <si>
    <t>AVANCE 2º SEMESTRE 202</t>
  </si>
  <si>
    <t>2° EMESTRE OCT - DIC (CIERRE DE VIGENCIA)</t>
  </si>
  <si>
    <t xml:space="preserve">PE-22 Política institucional ambiental en la ETITC alineada al Sistema de Gestión Ambiental </t>
  </si>
  <si>
    <t xml:space="preserve">PE-23- La catedra institucional de la Escuela </t>
  </si>
  <si>
    <t xml:space="preserve">PE-24- Optimización en el consumo de energía eléctrica y uso de energías alternativas. 
</t>
  </si>
  <si>
    <t>ME-60- Realizar la adecuada disposición de todos los residuos producidos en el área de infraestructura, talleres y laboratorios.</t>
  </si>
  <si>
    <t xml:space="preserve">PE-25- Diseño e Implementación de espacios de “Concepto verde” que mejoren la vida académica en las sedes de la ETITC.
</t>
  </si>
  <si>
    <t xml:space="preserve">ME-30-  Lograr al 2024, que el 50% de los programas con registro calificado en la modalidad presencial  esten convertidos a modalidad semipresencial (blended).
</t>
  </si>
  <si>
    <t>ME-34- Fortalecer el Programa de Atencion Básica Ampliada.</t>
  </si>
  <si>
    <t xml:space="preserve">ME-41- Formular el plan de mejoramiento de acuerdo a los crirterios de MinCiencias con sus respectivos informes y análisis. </t>
  </si>
  <si>
    <r>
      <t>ME-42- Radicar la solicitud para el reconocimiento del Centro de Pensamiento y Desarrollo Tecnológico por parte de Minciencias.</t>
    </r>
    <r>
      <rPr>
        <i/>
        <sz val="12"/>
        <color rgb="FFFF0000"/>
        <rFont val="Calibri Light"/>
        <family val="2"/>
        <scheme val="major"/>
      </rPr>
      <t xml:space="preserve">  </t>
    </r>
  </si>
  <si>
    <t>Gestión Documental</t>
  </si>
  <si>
    <t>Por de decisión de la Rectoría la Catedra ETITC, no se realizará durante la vigencia 2021</t>
  </si>
  <si>
    <t xml:space="preserve">N° DE METAS A CARGO </t>
  </si>
  <si>
    <t xml:space="preserve">AVANCE TOTAL </t>
  </si>
  <si>
    <t>TOTAL</t>
  </si>
  <si>
    <t xml:space="preserve">GRADOS </t>
  </si>
  <si>
    <t xml:space="preserve">INICIO </t>
  </si>
  <si>
    <t>X</t>
  </si>
  <si>
    <t>Y</t>
  </si>
  <si>
    <t>FIN</t>
  </si>
  <si>
    <t xml:space="preserve">AVANCE GENERAL VIGENCIA 2021 - ETITC 
</t>
  </si>
  <si>
    <t>Metas sin obligatorio avance para la vigencia 2021</t>
  </si>
  <si>
    <t xml:space="preserve">GENERAL </t>
  </si>
  <si>
    <t xml:space="preserve">Lo Intitucional </t>
  </si>
  <si>
    <t xml:space="preserve">Lo Social </t>
  </si>
  <si>
    <t xml:space="preserve">Lo ambiental </t>
  </si>
  <si>
    <t xml:space="preserve">PROYECTOS ESTRATÉGICOS </t>
  </si>
  <si>
    <t xml:space="preserve">METAS ESTRATÉGICAS </t>
  </si>
  <si>
    <t>EJE ESTRATÉGICO</t>
  </si>
  <si>
    <t xml:space="preserve">AVANCE GENERAL </t>
  </si>
  <si>
    <t>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</si>
</sst>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0.0%"/>
    <numFmt numFmtId="165" formatCode="_-* #,##0_-;\-* #,##0_-;_-* &quot;-&quot;??_-;_-@_-"/>
    <numFmt numFmtId="166" formatCode="0.0"/>
  </numFmts>
  <fonts count="48" x14ac:knownFonts="1">
    <font>
      <sz val="11"/>
      <color theme="1"/>
      <name val="Calibri"/>
      <family val="2"/>
      <scheme val="minor"/>
    </font>
    <font>
      <sz val="12"/>
      <color theme="1"/>
      <name val="Arial Narrow"/>
      <family val="2"/>
    </font>
    <font>
      <sz val="14"/>
      <color theme="1"/>
      <name val="Arial Narrow"/>
      <family val="2"/>
    </font>
    <font>
      <sz val="16"/>
      <color theme="1"/>
      <name val="Arial Narrow"/>
      <family val="2"/>
    </font>
    <font>
      <b/>
      <sz val="16"/>
      <color theme="0"/>
      <name val="Arial Narrow"/>
      <family val="2"/>
    </font>
    <font>
      <b/>
      <sz val="14"/>
      <color theme="1"/>
      <name val="Arial Narrow"/>
      <family val="2"/>
    </font>
    <font>
      <b/>
      <sz val="11"/>
      <color theme="1"/>
      <name val="Calibri"/>
      <family val="2"/>
      <scheme val="minor"/>
    </font>
    <font>
      <sz val="11"/>
      <color theme="1"/>
      <name val="Arial Narrow"/>
      <family val="2"/>
    </font>
    <font>
      <b/>
      <sz val="11"/>
      <color rgb="FFFF0000"/>
      <name val="Arial Narrow"/>
      <family val="2"/>
    </font>
    <font>
      <b/>
      <sz val="12"/>
      <color rgb="FF00B050"/>
      <name val="Arial Narrow"/>
      <family val="2"/>
    </font>
    <font>
      <sz val="11"/>
      <color theme="1"/>
      <name val="Calibri"/>
      <family val="2"/>
      <scheme val="minor"/>
    </font>
    <font>
      <b/>
      <sz val="11"/>
      <color theme="0"/>
      <name val="Arial Narrow"/>
      <family val="2"/>
    </font>
    <font>
      <sz val="9"/>
      <color indexed="81"/>
      <name val="Tahoma"/>
      <family val="2"/>
    </font>
    <font>
      <b/>
      <sz val="9"/>
      <color indexed="81"/>
      <name val="Tahoma"/>
      <family val="2"/>
    </font>
    <font>
      <b/>
      <sz val="12"/>
      <color rgb="FF00B050"/>
      <name val="Calibri Light"/>
      <family val="2"/>
    </font>
    <font>
      <b/>
      <sz val="12"/>
      <color theme="0"/>
      <name val="Calibri Light"/>
      <family val="2"/>
    </font>
    <font>
      <sz val="12"/>
      <color theme="1"/>
      <name val="Calibri Light"/>
      <family val="2"/>
    </font>
    <font>
      <sz val="12"/>
      <name val="Calibri Light"/>
      <family val="2"/>
    </font>
    <font>
      <b/>
      <sz val="12"/>
      <color theme="1"/>
      <name val="Calibri Light"/>
      <family val="2"/>
    </font>
    <font>
      <b/>
      <sz val="12"/>
      <color rgb="FFFF0000"/>
      <name val="Calibri Light"/>
      <family val="2"/>
      <scheme val="major"/>
    </font>
    <font>
      <sz val="12"/>
      <color theme="1"/>
      <name val="Calibri Light"/>
      <family val="2"/>
      <scheme val="major"/>
    </font>
    <font>
      <b/>
      <sz val="12"/>
      <color rgb="FF00B050"/>
      <name val="Calibri Light"/>
      <family val="2"/>
      <scheme val="major"/>
    </font>
    <font>
      <b/>
      <sz val="12"/>
      <color theme="1"/>
      <name val="Calibri Light"/>
      <family val="2"/>
      <scheme val="major"/>
    </font>
    <font>
      <b/>
      <sz val="12"/>
      <color theme="0"/>
      <name val="Calibri Light"/>
      <family val="2"/>
      <scheme val="major"/>
    </font>
    <font>
      <sz val="12"/>
      <name val="Calibri Light"/>
      <family val="2"/>
      <scheme val="major"/>
    </font>
    <font>
      <b/>
      <sz val="12"/>
      <name val="Calibri Light"/>
      <family val="2"/>
      <scheme val="major"/>
    </font>
    <font>
      <i/>
      <sz val="12"/>
      <color rgb="FFFF0000"/>
      <name val="Calibri Light"/>
      <family val="2"/>
      <scheme val="major"/>
    </font>
    <font>
      <sz val="12"/>
      <color rgb="FFFF0000"/>
      <name val="Calibri Light"/>
      <family val="2"/>
      <scheme val="major"/>
    </font>
    <font>
      <strike/>
      <sz val="12"/>
      <name val="Calibri Light"/>
      <family val="2"/>
      <scheme val="major"/>
    </font>
    <font>
      <sz val="12"/>
      <color rgb="FF000000"/>
      <name val="Calibri Light"/>
      <family val="2"/>
      <scheme val="major"/>
    </font>
    <font>
      <sz val="11"/>
      <color rgb="FFFF0000"/>
      <name val="Arial Narrow"/>
      <family val="2"/>
    </font>
    <font>
      <sz val="12"/>
      <color theme="0"/>
      <name val="Calibri Light"/>
      <family val="2"/>
    </font>
    <font>
      <b/>
      <sz val="10"/>
      <color theme="1"/>
      <name val="Calibri"/>
      <family val="2"/>
      <scheme val="minor"/>
    </font>
    <font>
      <b/>
      <sz val="10"/>
      <color theme="0"/>
      <name val="Calibri Light"/>
      <family val="2"/>
      <scheme val="major"/>
    </font>
    <font>
      <sz val="10"/>
      <color theme="1"/>
      <name val="Calibri Light"/>
      <family val="2"/>
      <scheme val="major"/>
    </font>
    <font>
      <b/>
      <sz val="9"/>
      <color theme="0"/>
      <name val="Arial Narrow"/>
      <family val="2"/>
    </font>
    <font>
      <b/>
      <sz val="9"/>
      <color theme="0"/>
      <name val="Calibri"/>
      <family val="2"/>
      <scheme val="minor"/>
    </font>
    <font>
      <b/>
      <sz val="9"/>
      <color theme="1"/>
      <name val="Calibri"/>
      <family val="2"/>
      <scheme val="minor"/>
    </font>
    <font>
      <b/>
      <sz val="10"/>
      <color theme="0"/>
      <name val="Calibri Light"/>
      <family val="2"/>
    </font>
    <font>
      <b/>
      <sz val="10"/>
      <color theme="1"/>
      <name val="Calibri Light"/>
      <family val="2"/>
    </font>
    <font>
      <b/>
      <sz val="14"/>
      <color rgb="FF00B050"/>
      <name val="Arial Black"/>
      <family val="2"/>
    </font>
    <font>
      <b/>
      <sz val="11"/>
      <color theme="1"/>
      <name val="Calibri Light"/>
      <family val="2"/>
      <scheme val="major"/>
    </font>
    <font>
      <sz val="14"/>
      <color theme="1"/>
      <name val="Calibri"/>
      <family val="2"/>
      <scheme val="minor"/>
    </font>
    <font>
      <b/>
      <sz val="14"/>
      <color theme="1"/>
      <name val="Calibri"/>
      <family val="2"/>
      <scheme val="minor"/>
    </font>
    <font>
      <sz val="14"/>
      <color rgb="FF00B050"/>
      <name val="Calibri Light"/>
      <family val="2"/>
    </font>
    <font>
      <sz val="11"/>
      <name val="Calibri"/>
      <family val="2"/>
      <scheme val="minor"/>
    </font>
    <font>
      <sz val="11"/>
      <color theme="0"/>
      <name val="Calibri"/>
      <family val="2"/>
      <scheme val="minor"/>
    </font>
    <font>
      <b/>
      <sz val="12"/>
      <color theme="9" tint="0.59999389629810485"/>
      <name val="Calibri Light"/>
      <family val="2"/>
    </font>
  </fonts>
  <fills count="10">
    <fill>
      <patternFill patternType="none"/>
    </fill>
    <fill>
      <patternFill patternType="gray125"/>
    </fill>
    <fill>
      <patternFill patternType="solid">
        <fgColor rgb="FF07731C"/>
        <bgColor indexed="64"/>
      </patternFill>
    </fill>
    <fill>
      <patternFill patternType="solid">
        <fgColor theme="0"/>
        <bgColor indexed="64"/>
      </patternFill>
    </fill>
    <fill>
      <patternFill patternType="solid">
        <fgColor rgb="FFFFFFFF"/>
        <bgColor indexed="64"/>
      </patternFill>
    </fill>
    <fill>
      <patternFill patternType="solid">
        <fgColor rgb="FF92D05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rgb="FF92D050"/>
      </top>
      <bottom/>
      <diagonal/>
    </border>
    <border>
      <left/>
      <right style="medium">
        <color rgb="FF92D050"/>
      </right>
      <top style="medium">
        <color rgb="FF92D050"/>
      </top>
      <bottom/>
      <diagonal/>
    </border>
    <border>
      <left/>
      <right/>
      <top/>
      <bottom style="medium">
        <color rgb="FF92D05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bottom style="thin">
        <color rgb="FF000000"/>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theme="9" tint="0.39997558519241921"/>
      </top>
      <bottom style="medium">
        <color theme="9" tint="0.39997558519241921"/>
      </bottom>
      <diagonal/>
    </border>
    <border>
      <left/>
      <right style="medium">
        <color theme="9" tint="0.39997558519241921"/>
      </right>
      <top style="medium">
        <color theme="9" tint="0.39997558519241921"/>
      </top>
      <bottom style="medium">
        <color theme="9" tint="0.39997558519241921"/>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bottom/>
      <diagonal/>
    </border>
    <border>
      <left style="thin">
        <color indexed="64"/>
      </left>
      <right style="medium">
        <color theme="1"/>
      </right>
      <top/>
      <bottom style="thin">
        <color indexed="64"/>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thin">
        <color theme="1"/>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style="medium">
        <color theme="9"/>
      </bottom>
      <diagonal/>
    </border>
    <border>
      <left/>
      <right/>
      <top/>
      <bottom style="medium">
        <color theme="9"/>
      </bottom>
      <diagonal/>
    </border>
    <border>
      <left style="medium">
        <color theme="9"/>
      </left>
      <right/>
      <top/>
      <bottom style="medium">
        <color rgb="FF92D050"/>
      </bottom>
      <diagonal/>
    </border>
    <border>
      <left style="medium">
        <color theme="9"/>
      </left>
      <right/>
      <top style="medium">
        <color rgb="FF92D050"/>
      </top>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right style="medium">
        <color rgb="FF92D050"/>
      </right>
      <top/>
      <bottom/>
      <diagonal/>
    </border>
    <border>
      <left style="medium">
        <color indexed="64"/>
      </left>
      <right style="thin">
        <color indexed="64"/>
      </right>
      <top style="thin">
        <color indexed="64"/>
      </top>
      <bottom/>
      <diagonal/>
    </border>
    <border>
      <left style="medium">
        <color theme="9"/>
      </left>
      <right style="thin">
        <color theme="9"/>
      </right>
      <top style="medium">
        <color theme="9"/>
      </top>
      <bottom style="medium">
        <color theme="9"/>
      </bottom>
      <diagonal/>
    </border>
    <border>
      <left style="thin">
        <color theme="9"/>
      </left>
      <right style="thin">
        <color theme="9"/>
      </right>
      <top style="medium">
        <color theme="9"/>
      </top>
      <bottom style="medium">
        <color theme="9"/>
      </bottom>
      <diagonal/>
    </border>
    <border>
      <left style="thin">
        <color theme="9"/>
      </left>
      <right style="medium">
        <color theme="9"/>
      </right>
      <top style="medium">
        <color theme="9"/>
      </top>
      <bottom style="medium">
        <color theme="9"/>
      </bottom>
      <diagonal/>
    </border>
    <border>
      <left style="thin">
        <color indexed="64"/>
      </left>
      <right style="medium">
        <color indexed="64"/>
      </right>
      <top style="thin">
        <color indexed="64"/>
      </top>
      <bottom/>
      <diagonal/>
    </border>
    <border>
      <left style="thin">
        <color theme="9"/>
      </left>
      <right/>
      <top style="medium">
        <color theme="9"/>
      </top>
      <bottom style="medium">
        <color theme="9"/>
      </bottom>
      <diagonal/>
    </border>
    <border>
      <left style="medium">
        <color theme="9" tint="0.39997558519241921"/>
      </left>
      <right/>
      <top style="medium">
        <color theme="9" tint="0.39997558519241921"/>
      </top>
      <bottom style="medium">
        <color theme="9"/>
      </bottom>
      <diagonal/>
    </border>
    <border>
      <left/>
      <right/>
      <top style="medium">
        <color theme="9" tint="0.39997558519241921"/>
      </top>
      <bottom style="medium">
        <color theme="9"/>
      </bottom>
      <diagonal/>
    </border>
    <border>
      <left/>
      <right style="medium">
        <color theme="9" tint="0.39997558519241921"/>
      </right>
      <top style="medium">
        <color theme="9" tint="0.39997558519241921"/>
      </top>
      <bottom style="medium">
        <color theme="9"/>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theme="9"/>
      </top>
      <bottom style="thin">
        <color indexed="64"/>
      </bottom>
      <diagonal/>
    </border>
    <border>
      <left/>
      <right/>
      <top style="medium">
        <color theme="9"/>
      </top>
      <bottom style="thin">
        <color indexed="64"/>
      </bottom>
      <diagonal/>
    </border>
    <border>
      <left/>
      <right style="thin">
        <color indexed="64"/>
      </right>
      <top style="medium">
        <color theme="9"/>
      </top>
      <bottom style="thin">
        <color indexed="64"/>
      </bottom>
      <diagonal/>
    </border>
  </borders>
  <cellStyleXfs count="4">
    <xf numFmtId="0" fontId="0" fillId="0" borderId="0"/>
    <xf numFmtId="41"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cellStyleXfs>
  <cellXfs count="364">
    <xf numFmtId="0" fontId="0" fillId="0" borderId="0" xfId="0"/>
    <xf numFmtId="0" fontId="7" fillId="0" borderId="0" xfId="0" applyFont="1"/>
    <xf numFmtId="0" fontId="7" fillId="0" borderId="0" xfId="0" applyFont="1" applyAlignment="1">
      <alignment horizontal="left" vertical="top"/>
    </xf>
    <xf numFmtId="0" fontId="0" fillId="0" borderId="0" xfId="0" applyAlignment="1">
      <alignment horizontal="left" vertical="top"/>
    </xf>
    <xf numFmtId="0" fontId="3" fillId="0" borderId="0" xfId="0" applyFont="1" applyAlignment="1">
      <alignment horizontal="center" vertical="center" wrapText="1"/>
    </xf>
    <xf numFmtId="2" fontId="0" fillId="0" borderId="0" xfId="0" applyNumberFormat="1" applyAlignment="1">
      <alignment horizontal="left" vertical="top"/>
    </xf>
    <xf numFmtId="0" fontId="1" fillId="3" borderId="0" xfId="0" applyFont="1" applyFill="1" applyAlignment="1">
      <alignment vertical="center" wrapText="1"/>
    </xf>
    <xf numFmtId="0" fontId="0" fillId="0" borderId="0" xfId="0" applyAlignment="1">
      <alignment horizontal="left" vertical="top" wrapText="1"/>
    </xf>
    <xf numFmtId="0" fontId="4" fillId="2" borderId="0" xfId="0" applyFont="1" applyFill="1" applyAlignment="1">
      <alignment horizontal="left" vertical="top"/>
    </xf>
    <xf numFmtId="0" fontId="0" fillId="3" borderId="0" xfId="0" applyFill="1" applyAlignment="1">
      <alignment horizontal="left" vertical="top"/>
    </xf>
    <xf numFmtId="0" fontId="16" fillId="3" borderId="1" xfId="0" applyFont="1" applyFill="1" applyBorder="1" applyAlignment="1">
      <alignment horizontal="left" vertical="top" wrapText="1"/>
    </xf>
    <xf numFmtId="9" fontId="16" fillId="3" borderId="1" xfId="0" applyNumberFormat="1" applyFont="1" applyFill="1" applyBorder="1" applyAlignment="1">
      <alignment horizontal="left" vertical="top" wrapText="1"/>
    </xf>
    <xf numFmtId="0" fontId="16" fillId="3" borderId="14" xfId="0" applyFont="1" applyFill="1" applyBorder="1" applyAlignment="1">
      <alignment horizontal="left" vertical="top" wrapText="1"/>
    </xf>
    <xf numFmtId="0" fontId="16" fillId="3" borderId="0" xfId="0" applyFont="1" applyFill="1" applyBorder="1" applyAlignment="1">
      <alignment horizontal="left" vertical="center" wrapText="1"/>
    </xf>
    <xf numFmtId="0" fontId="17" fillId="0" borderId="1" xfId="0" applyFont="1" applyBorder="1" applyAlignment="1">
      <alignment horizontal="left" vertical="top" wrapText="1"/>
    </xf>
    <xf numFmtId="9" fontId="17" fillId="0" borderId="1" xfId="0" applyNumberFormat="1" applyFont="1" applyBorder="1" applyAlignment="1">
      <alignment horizontal="left" vertical="top" wrapText="1"/>
    </xf>
    <xf numFmtId="0" fontId="16" fillId="0" borderId="1" xfId="0" applyFont="1" applyBorder="1" applyAlignment="1">
      <alignment horizontal="left" vertical="top" wrapText="1"/>
    </xf>
    <xf numFmtId="0" fontId="16" fillId="4" borderId="14" xfId="0" applyFont="1" applyFill="1" applyBorder="1" applyAlignment="1">
      <alignment horizontal="left" vertical="top" wrapText="1"/>
    </xf>
    <xf numFmtId="0" fontId="16" fillId="4" borderId="1" xfId="0" applyFont="1" applyFill="1" applyBorder="1" applyAlignment="1">
      <alignment horizontal="left" vertical="top" wrapText="1"/>
    </xf>
    <xf numFmtId="0" fontId="16" fillId="4" borderId="0" xfId="0" applyFont="1" applyFill="1" applyBorder="1" applyAlignment="1">
      <alignment horizontal="left" vertical="center" wrapText="1"/>
    </xf>
    <xf numFmtId="9" fontId="16" fillId="0" borderId="1" xfId="0" applyNumberFormat="1" applyFont="1" applyBorder="1" applyAlignment="1">
      <alignment horizontal="left" vertical="top" wrapText="1"/>
    </xf>
    <xf numFmtId="0" fontId="16" fillId="0" borderId="14" xfId="0" applyFont="1" applyBorder="1" applyAlignment="1">
      <alignment horizontal="left" vertical="top" wrapText="1"/>
    </xf>
    <xf numFmtId="0" fontId="16" fillId="0" borderId="0" xfId="0" applyFont="1" applyBorder="1" applyAlignment="1">
      <alignment horizontal="left" vertical="center" wrapText="1"/>
    </xf>
    <xf numFmtId="1" fontId="16" fillId="3" borderId="14" xfId="0" applyNumberFormat="1" applyFont="1" applyFill="1" applyBorder="1" applyAlignment="1">
      <alignment horizontal="left" vertical="top" wrapText="1"/>
    </xf>
    <xf numFmtId="0" fontId="16" fillId="0" borderId="0" xfId="0" applyFont="1" applyBorder="1" applyAlignment="1">
      <alignment vertical="center" wrapText="1"/>
    </xf>
    <xf numFmtId="0" fontId="17" fillId="3" borderId="1" xfId="0" applyFont="1" applyFill="1" applyBorder="1" applyAlignment="1">
      <alignment horizontal="left" vertical="top" wrapText="1"/>
    </xf>
    <xf numFmtId="10" fontId="16" fillId="3" borderId="1" xfId="0" applyNumberFormat="1" applyFont="1" applyFill="1" applyBorder="1" applyAlignment="1">
      <alignment horizontal="left" vertical="top" wrapText="1"/>
    </xf>
    <xf numFmtId="10" fontId="16" fillId="4" borderId="1" xfId="0" applyNumberFormat="1" applyFont="1" applyFill="1" applyBorder="1" applyAlignment="1">
      <alignment horizontal="left" vertical="top" wrapText="1"/>
    </xf>
    <xf numFmtId="1" fontId="16" fillId="4" borderId="14" xfId="2" applyNumberFormat="1" applyFont="1" applyFill="1" applyBorder="1" applyAlignment="1">
      <alignment horizontal="left" vertical="top" wrapText="1"/>
    </xf>
    <xf numFmtId="0" fontId="16" fillId="4" borderId="0" xfId="0" applyFont="1" applyFill="1" applyBorder="1" applyAlignment="1">
      <alignment vertical="center" wrapText="1"/>
    </xf>
    <xf numFmtId="0" fontId="16" fillId="3" borderId="0" xfId="0" applyFont="1" applyFill="1" applyBorder="1" applyAlignment="1">
      <alignment vertical="center" wrapText="1"/>
    </xf>
    <xf numFmtId="9" fontId="17" fillId="3" borderId="1" xfId="0" applyNumberFormat="1" applyFont="1" applyFill="1" applyBorder="1" applyAlignment="1">
      <alignment horizontal="left" vertical="top" wrapText="1"/>
    </xf>
    <xf numFmtId="0" fontId="17" fillId="4" borderId="14" xfId="0" applyFont="1" applyFill="1" applyBorder="1" applyAlignment="1">
      <alignment horizontal="left" vertical="top" wrapText="1"/>
    </xf>
    <xf numFmtId="9" fontId="17" fillId="4" borderId="1" xfId="0" applyNumberFormat="1" applyFont="1" applyFill="1" applyBorder="1" applyAlignment="1">
      <alignment horizontal="left" vertical="top" wrapText="1"/>
    </xf>
    <xf numFmtId="0" fontId="17" fillId="4" borderId="0" xfId="0" applyFont="1" applyFill="1" applyBorder="1" applyAlignment="1">
      <alignment vertical="center" wrapText="1"/>
    </xf>
    <xf numFmtId="1" fontId="16" fillId="3" borderId="1" xfId="0" applyNumberFormat="1" applyFont="1" applyFill="1" applyBorder="1" applyAlignment="1">
      <alignment horizontal="left" vertical="top" wrapText="1"/>
    </xf>
    <xf numFmtId="0" fontId="17" fillId="3" borderId="14" xfId="0" applyFont="1" applyFill="1" applyBorder="1" applyAlignment="1">
      <alignment horizontal="left" vertical="top" wrapText="1"/>
    </xf>
    <xf numFmtId="1" fontId="17" fillId="3" borderId="14" xfId="0" applyNumberFormat="1" applyFont="1" applyFill="1" applyBorder="1" applyAlignment="1">
      <alignment horizontal="left" vertical="top" wrapText="1"/>
    </xf>
    <xf numFmtId="0" fontId="17" fillId="3" borderId="0" xfId="0" applyFont="1" applyFill="1" applyBorder="1" applyAlignment="1">
      <alignment vertical="center" wrapText="1"/>
    </xf>
    <xf numFmtId="9" fontId="16" fillId="4" borderId="1" xfId="0" applyNumberFormat="1" applyFont="1" applyFill="1" applyBorder="1" applyAlignment="1">
      <alignment horizontal="left" vertical="top" wrapText="1"/>
    </xf>
    <xf numFmtId="166" fontId="16" fillId="3" borderId="1" xfId="2" applyNumberFormat="1" applyFont="1" applyFill="1" applyBorder="1" applyAlignment="1">
      <alignment horizontal="left" vertical="top" wrapText="1"/>
    </xf>
    <xf numFmtId="164" fontId="16" fillId="3" borderId="1" xfId="0" applyNumberFormat="1" applyFont="1" applyFill="1" applyBorder="1" applyAlignment="1">
      <alignment horizontal="left" vertical="top" wrapText="1"/>
    </xf>
    <xf numFmtId="1" fontId="16" fillId="3" borderId="1" xfId="2" applyNumberFormat="1" applyFont="1" applyFill="1" applyBorder="1" applyAlignment="1">
      <alignment horizontal="left" vertical="top" wrapText="1"/>
    </xf>
    <xf numFmtId="0" fontId="16" fillId="3" borderId="0" xfId="0" applyFont="1" applyFill="1" applyAlignment="1">
      <alignment vertical="center" wrapText="1"/>
    </xf>
    <xf numFmtId="0" fontId="16" fillId="3" borderId="0" xfId="0" applyFont="1" applyFill="1" applyAlignment="1">
      <alignment horizontal="left" vertical="top" wrapText="1"/>
    </xf>
    <xf numFmtId="0" fontId="16" fillId="4" borderId="0" xfId="0" applyFont="1" applyFill="1" applyAlignment="1">
      <alignment vertical="center" wrapText="1"/>
    </xf>
    <xf numFmtId="0" fontId="16" fillId="0" borderId="0" xfId="0" applyFont="1"/>
    <xf numFmtId="0" fontId="16" fillId="3" borderId="4"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6" fillId="5" borderId="1"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7" fillId="0" borderId="14" xfId="0" applyFont="1" applyBorder="1" applyAlignment="1">
      <alignment horizontal="left" vertical="top" wrapText="1"/>
    </xf>
    <xf numFmtId="0" fontId="16" fillId="0" borderId="0" xfId="0" applyFont="1" applyAlignment="1">
      <alignment horizontal="center" vertical="center" wrapText="1"/>
    </xf>
    <xf numFmtId="0" fontId="20" fillId="0" borderId="0" xfId="0" applyFont="1" applyAlignment="1">
      <alignment horizontal="left" vertical="top"/>
    </xf>
    <xf numFmtId="0" fontId="20" fillId="6" borderId="1" xfId="0" applyFont="1" applyFill="1" applyBorder="1" applyAlignment="1">
      <alignment horizontal="left" vertical="top" wrapText="1"/>
    </xf>
    <xf numFmtId="0" fontId="24" fillId="6" borderId="1" xfId="0" applyFont="1" applyFill="1" applyBorder="1" applyAlignment="1">
      <alignment horizontal="left" vertical="top" wrapText="1"/>
    </xf>
    <xf numFmtId="9" fontId="24" fillId="6" borderId="1" xfId="0" applyNumberFormat="1" applyFont="1" applyFill="1" applyBorder="1" applyAlignment="1">
      <alignment horizontal="left" vertical="top" wrapText="1"/>
    </xf>
    <xf numFmtId="2" fontId="20" fillId="3" borderId="1" xfId="2" applyNumberFormat="1" applyFont="1" applyFill="1" applyBorder="1" applyAlignment="1">
      <alignment horizontal="left" vertical="top" wrapText="1"/>
    </xf>
    <xf numFmtId="0" fontId="24" fillId="0" borderId="1" xfId="0" applyFont="1" applyBorder="1" applyAlignment="1">
      <alignment horizontal="left" vertical="top" wrapText="1"/>
    </xf>
    <xf numFmtId="0" fontId="24" fillId="3" borderId="1" xfId="0" applyFont="1" applyFill="1" applyBorder="1" applyAlignment="1">
      <alignment horizontal="left" vertical="top" wrapText="1"/>
    </xf>
    <xf numFmtId="0" fontId="20" fillId="6" borderId="0" xfId="0" applyFont="1" applyFill="1" applyAlignment="1">
      <alignment horizontal="left" vertical="top"/>
    </xf>
    <xf numFmtId="0" fontId="20" fillId="0" borderId="1" xfId="0" applyFont="1" applyBorder="1" applyAlignment="1">
      <alignment horizontal="left" vertical="top" wrapText="1"/>
    </xf>
    <xf numFmtId="0" fontId="20" fillId="4" borderId="1" xfId="0" applyFont="1" applyFill="1" applyBorder="1" applyAlignment="1">
      <alignment horizontal="left" vertical="top" wrapText="1"/>
    </xf>
    <xf numFmtId="9" fontId="24" fillId="0" borderId="1" xfId="0" applyNumberFormat="1" applyFont="1" applyBorder="1" applyAlignment="1">
      <alignment horizontal="left" vertical="top" wrapText="1"/>
    </xf>
    <xf numFmtId="9" fontId="20" fillId="4" borderId="1" xfId="0" applyNumberFormat="1" applyFont="1" applyFill="1" applyBorder="1" applyAlignment="1">
      <alignment horizontal="left" vertical="top" wrapText="1"/>
    </xf>
    <xf numFmtId="1" fontId="24" fillId="3" borderId="1" xfId="0" applyNumberFormat="1" applyFont="1" applyFill="1" applyBorder="1" applyAlignment="1">
      <alignment horizontal="left" vertical="top" wrapText="1"/>
    </xf>
    <xf numFmtId="9" fontId="20" fillId="0" borderId="1" xfId="0" applyNumberFormat="1" applyFont="1" applyBorder="1" applyAlignment="1">
      <alignment horizontal="left" vertical="top" wrapText="1"/>
    </xf>
    <xf numFmtId="0" fontId="20" fillId="3" borderId="1" xfId="0" applyFont="1" applyFill="1" applyBorder="1" applyAlignment="1">
      <alignment horizontal="left" vertical="top" wrapText="1"/>
    </xf>
    <xf numFmtId="9" fontId="20" fillId="3" borderId="1" xfId="0" applyNumberFormat="1" applyFont="1" applyFill="1" applyBorder="1" applyAlignment="1">
      <alignment horizontal="left" vertical="top" wrapText="1"/>
    </xf>
    <xf numFmtId="1" fontId="24" fillId="0" borderId="1" xfId="0" applyNumberFormat="1" applyFont="1" applyBorder="1" applyAlignment="1">
      <alignment horizontal="left" vertical="top" wrapText="1"/>
    </xf>
    <xf numFmtId="0" fontId="20" fillId="3" borderId="0" xfId="0" applyFont="1" applyFill="1" applyAlignment="1">
      <alignment horizontal="left" vertical="top"/>
    </xf>
    <xf numFmtId="49" fontId="20" fillId="6" borderId="1" xfId="1" applyNumberFormat="1" applyFont="1" applyFill="1" applyBorder="1" applyAlignment="1">
      <alignment horizontal="left" vertical="top" wrapText="1"/>
    </xf>
    <xf numFmtId="9" fontId="20" fillId="6" borderId="1" xfId="0" applyNumberFormat="1" applyFont="1" applyFill="1" applyBorder="1" applyAlignment="1">
      <alignment horizontal="left" vertical="top" wrapText="1"/>
    </xf>
    <xf numFmtId="0" fontId="20" fillId="6" borderId="1" xfId="0" applyFont="1" applyFill="1" applyBorder="1" applyAlignment="1">
      <alignment horizontal="left" vertical="top"/>
    </xf>
    <xf numFmtId="9" fontId="20" fillId="6" borderId="1" xfId="0" applyNumberFormat="1" applyFont="1" applyFill="1" applyBorder="1" applyAlignment="1">
      <alignment horizontal="left" vertical="top"/>
    </xf>
    <xf numFmtId="0" fontId="20" fillId="3" borderId="1" xfId="0" applyFont="1" applyFill="1" applyBorder="1" applyAlignment="1">
      <alignment horizontal="left" vertical="top" wrapText="1"/>
    </xf>
    <xf numFmtId="9" fontId="24" fillId="0" borderId="1" xfId="2" applyFont="1" applyFill="1" applyBorder="1" applyAlignment="1">
      <alignment horizontal="left" vertical="top" wrapText="1"/>
    </xf>
    <xf numFmtId="0" fontId="24" fillId="3" borderId="1" xfId="0" applyFont="1" applyFill="1" applyBorder="1" applyAlignment="1">
      <alignment horizontal="left" vertical="top" wrapText="1"/>
    </xf>
    <xf numFmtId="9" fontId="24" fillId="3" borderId="1" xfId="0" applyNumberFormat="1" applyFont="1" applyFill="1" applyBorder="1" applyAlignment="1">
      <alignment horizontal="left" vertical="top" wrapText="1"/>
    </xf>
    <xf numFmtId="165" fontId="20" fillId="3" borderId="1" xfId="3" applyNumberFormat="1" applyFont="1" applyFill="1" applyBorder="1" applyAlignment="1">
      <alignment horizontal="left" vertical="top" wrapText="1"/>
    </xf>
    <xf numFmtId="165" fontId="24" fillId="0" borderId="1" xfId="0" applyNumberFormat="1" applyFont="1" applyBorder="1" applyAlignment="1">
      <alignment horizontal="left" vertical="top" wrapText="1"/>
    </xf>
    <xf numFmtId="0" fontId="24" fillId="4" borderId="1" xfId="0" applyFont="1" applyFill="1" applyBorder="1" applyAlignment="1">
      <alignment horizontal="left" vertical="top" wrapText="1"/>
    </xf>
    <xf numFmtId="9" fontId="29" fillId="3" borderId="1" xfId="0" applyNumberFormat="1" applyFont="1" applyFill="1" applyBorder="1" applyAlignment="1">
      <alignment horizontal="left" vertical="top" wrapText="1"/>
    </xf>
    <xf numFmtId="1" fontId="20" fillId="3" borderId="1" xfId="2" applyNumberFormat="1" applyFont="1" applyFill="1" applyBorder="1" applyAlignment="1">
      <alignment horizontal="left" vertical="top" wrapText="1"/>
    </xf>
    <xf numFmtId="0" fontId="20" fillId="0" borderId="0" xfId="0" applyFont="1" applyAlignment="1">
      <alignment horizontal="left" vertical="top" wrapText="1"/>
    </xf>
    <xf numFmtId="2" fontId="20" fillId="0" borderId="0" xfId="0" applyNumberFormat="1" applyFont="1" applyAlignment="1">
      <alignment horizontal="left" vertical="top"/>
    </xf>
    <xf numFmtId="1" fontId="20" fillId="3" borderId="1" xfId="0" applyNumberFormat="1" applyFont="1" applyFill="1" applyBorder="1" applyAlignment="1">
      <alignment horizontal="left" vertical="top" wrapText="1"/>
    </xf>
    <xf numFmtId="9" fontId="20" fillId="3" borderId="17" xfId="0" applyNumberFormat="1" applyFont="1" applyFill="1" applyBorder="1" applyAlignment="1">
      <alignment horizontal="left" vertical="top" wrapText="1"/>
    </xf>
    <xf numFmtId="1" fontId="20" fillId="3" borderId="1" xfId="3" applyNumberFormat="1" applyFont="1" applyFill="1" applyBorder="1" applyAlignment="1">
      <alignment horizontal="left" vertical="top" wrapText="1"/>
    </xf>
    <xf numFmtId="2" fontId="20" fillId="3" borderId="1" xfId="0" applyNumberFormat="1" applyFont="1" applyFill="1" applyBorder="1" applyAlignment="1">
      <alignment horizontal="left" vertical="top" wrapText="1"/>
    </xf>
    <xf numFmtId="9" fontId="24" fillId="0" borderId="17" xfId="0" applyNumberFormat="1" applyFont="1" applyBorder="1" applyAlignment="1">
      <alignment horizontal="left" vertical="top" wrapText="1"/>
    </xf>
    <xf numFmtId="0" fontId="24" fillId="0" borderId="17" xfId="0" applyFont="1" applyBorder="1" applyAlignment="1">
      <alignment horizontal="left" vertical="top" wrapText="1"/>
    </xf>
    <xf numFmtId="9" fontId="24" fillId="4" borderId="17" xfId="0" applyNumberFormat="1" applyFont="1" applyFill="1" applyBorder="1" applyAlignment="1">
      <alignment horizontal="left" vertical="top" wrapText="1"/>
    </xf>
    <xf numFmtId="1" fontId="20" fillId="4" borderId="1" xfId="0" applyNumberFormat="1" applyFont="1" applyFill="1" applyBorder="1" applyAlignment="1">
      <alignment horizontal="left" vertical="top" wrapText="1"/>
    </xf>
    <xf numFmtId="164" fontId="20" fillId="3" borderId="1" xfId="0" applyNumberFormat="1" applyFont="1" applyFill="1" applyBorder="1" applyAlignment="1">
      <alignment horizontal="left" vertical="top" wrapText="1"/>
    </xf>
    <xf numFmtId="9" fontId="24" fillId="3" borderId="17" xfId="0" applyNumberFormat="1" applyFont="1" applyFill="1" applyBorder="1" applyAlignment="1">
      <alignment horizontal="left" vertical="top" wrapText="1"/>
    </xf>
    <xf numFmtId="0" fontId="20" fillId="3" borderId="1" xfId="0" applyFont="1" applyFill="1" applyBorder="1" applyAlignment="1">
      <alignment horizontal="left" vertical="top"/>
    </xf>
    <xf numFmtId="0" fontId="11" fillId="3" borderId="0" xfId="0" applyFont="1" applyFill="1" applyBorder="1" applyAlignment="1">
      <alignment vertical="top" wrapText="1"/>
    </xf>
    <xf numFmtId="0" fontId="4" fillId="3" borderId="0" xfId="0" applyFont="1" applyFill="1" applyBorder="1" applyAlignment="1">
      <alignment horizontal="left" vertical="top"/>
    </xf>
    <xf numFmtId="0" fontId="0" fillId="3" borderId="0" xfId="0" applyFill="1" applyBorder="1" applyAlignment="1">
      <alignment horizontal="left" vertical="top"/>
    </xf>
    <xf numFmtId="0" fontId="0" fillId="0" borderId="0" xfId="0" applyBorder="1" applyAlignment="1">
      <alignment horizontal="left" vertical="top"/>
    </xf>
    <xf numFmtId="0" fontId="23" fillId="3" borderId="0" xfId="0" applyFont="1" applyFill="1" applyBorder="1" applyAlignment="1">
      <alignment vertical="top" wrapText="1"/>
    </xf>
    <xf numFmtId="0" fontId="23" fillId="3" borderId="0" xfId="0" applyFont="1" applyFill="1" applyBorder="1" applyAlignment="1">
      <alignment horizontal="left" vertical="top"/>
    </xf>
    <xf numFmtId="0" fontId="20" fillId="3" borderId="0" xfId="0" applyFont="1" applyFill="1" applyBorder="1" applyAlignment="1">
      <alignment horizontal="left" vertical="top"/>
    </xf>
    <xf numFmtId="0" fontId="0" fillId="0" borderId="0" xfId="0" applyFont="1" applyAlignment="1">
      <alignment vertical="center"/>
    </xf>
    <xf numFmtId="0" fontId="31" fillId="2" borderId="0" xfId="0" applyFont="1" applyFill="1" applyAlignment="1">
      <alignment horizontal="center" vertical="center" wrapText="1"/>
    </xf>
    <xf numFmtId="0" fontId="0" fillId="0" borderId="0" xfId="0" applyFont="1"/>
    <xf numFmtId="0" fontId="0" fillId="3" borderId="0" xfId="0" applyFont="1" applyFill="1" applyAlignment="1">
      <alignment vertical="center"/>
    </xf>
    <xf numFmtId="0" fontId="0" fillId="5" borderId="0" xfId="0" applyFont="1" applyFill="1" applyAlignment="1">
      <alignment vertical="center"/>
    </xf>
    <xf numFmtId="0" fontId="0" fillId="3" borderId="0" xfId="0" applyFont="1" applyFill="1"/>
    <xf numFmtId="0" fontId="0" fillId="0" borderId="0" xfId="0" applyFont="1" applyAlignment="1">
      <alignment vertical="top"/>
    </xf>
    <xf numFmtId="0" fontId="0" fillId="0" borderId="0" xfId="0" applyFont="1" applyAlignment="1">
      <alignment horizontal="center" vertical="center"/>
    </xf>
    <xf numFmtId="2" fontId="0" fillId="0" borderId="0" xfId="0" applyNumberFormat="1" applyFont="1"/>
    <xf numFmtId="0" fontId="0" fillId="0" borderId="0" xfId="0" applyFont="1" applyBorder="1" applyAlignment="1">
      <alignment horizontal="center" vertical="center"/>
    </xf>
    <xf numFmtId="0" fontId="0" fillId="0" borderId="0" xfId="0" applyFont="1" applyBorder="1"/>
    <xf numFmtId="2" fontId="0" fillId="0" borderId="0" xfId="0" applyNumberFormat="1" applyFont="1" applyAlignment="1">
      <alignment horizontal="center" vertical="center"/>
    </xf>
    <xf numFmtId="0" fontId="0" fillId="0" borderId="0" xfId="0" applyFont="1" applyAlignment="1">
      <alignment horizontal="center" vertical="center" wrapText="1"/>
    </xf>
    <xf numFmtId="0" fontId="0" fillId="0" borderId="1" xfId="0" applyFont="1" applyBorder="1" applyAlignment="1">
      <alignment horizontal="center" vertical="center"/>
    </xf>
    <xf numFmtId="0" fontId="0" fillId="0" borderId="1" xfId="0" applyFont="1" applyBorder="1"/>
    <xf numFmtId="0" fontId="16" fillId="3" borderId="14" xfId="0" applyFont="1" applyFill="1" applyBorder="1" applyAlignment="1">
      <alignment horizontal="center" vertical="center" wrapText="1"/>
    </xf>
    <xf numFmtId="0" fontId="16" fillId="0" borderId="14" xfId="0" applyFont="1" applyBorder="1" applyAlignment="1">
      <alignment horizontal="center" vertical="center" wrapText="1"/>
    </xf>
    <xf numFmtId="0" fontId="16" fillId="3" borderId="20" xfId="0" applyFont="1" applyFill="1" applyBorder="1" applyAlignment="1">
      <alignment horizontal="left" vertical="top" wrapText="1"/>
    </xf>
    <xf numFmtId="0" fontId="16" fillId="3" borderId="2" xfId="0" applyFont="1" applyFill="1" applyBorder="1" applyAlignment="1">
      <alignment horizontal="left" vertical="top" wrapText="1"/>
    </xf>
    <xf numFmtId="0" fontId="16" fillId="0" borderId="20" xfId="0" applyFont="1" applyBorder="1" applyAlignment="1">
      <alignment horizontal="left" vertical="top" wrapText="1"/>
    </xf>
    <xf numFmtId="0" fontId="16" fillId="4" borderId="2" xfId="0" applyFont="1" applyFill="1" applyBorder="1" applyAlignment="1">
      <alignment horizontal="left" vertical="top" wrapText="1"/>
    </xf>
    <xf numFmtId="0" fontId="16" fillId="0" borderId="2" xfId="0" applyFont="1" applyBorder="1" applyAlignment="1">
      <alignment horizontal="left" vertical="top" wrapText="1"/>
    </xf>
    <xf numFmtId="0" fontId="17" fillId="4" borderId="2" xfId="0" applyFont="1" applyFill="1" applyBorder="1" applyAlignment="1">
      <alignment horizontal="left" vertical="top" wrapText="1"/>
    </xf>
    <xf numFmtId="0" fontId="17" fillId="3" borderId="2" xfId="0" applyFont="1" applyFill="1" applyBorder="1" applyAlignment="1">
      <alignment horizontal="left" vertical="top" wrapText="1"/>
    </xf>
    <xf numFmtId="0" fontId="16" fillId="3" borderId="21" xfId="0" applyFont="1" applyFill="1" applyBorder="1" applyAlignment="1">
      <alignment horizontal="left" vertical="top" wrapText="1"/>
    </xf>
    <xf numFmtId="0" fontId="16" fillId="3" borderId="6" xfId="0" applyFont="1" applyFill="1" applyBorder="1" applyAlignment="1">
      <alignment horizontal="left" vertical="top" wrapText="1"/>
    </xf>
    <xf numFmtId="0" fontId="17" fillId="0" borderId="2" xfId="0" applyFont="1" applyBorder="1" applyAlignment="1">
      <alignment horizontal="left" vertical="top" wrapText="1"/>
    </xf>
    <xf numFmtId="0" fontId="8" fillId="0" borderId="0" xfId="0" applyFont="1" applyBorder="1" applyAlignment="1">
      <alignment vertical="top"/>
    </xf>
    <xf numFmtId="0" fontId="20" fillId="3" borderId="14" xfId="0" applyFont="1" applyFill="1" applyBorder="1" applyAlignment="1">
      <alignment horizontal="left" vertical="top" wrapText="1"/>
    </xf>
    <xf numFmtId="0" fontId="20" fillId="0" borderId="14" xfId="0" applyFont="1" applyBorder="1" applyAlignment="1">
      <alignment horizontal="left" vertical="top" wrapText="1"/>
    </xf>
    <xf numFmtId="0" fontId="20" fillId="3" borderId="14" xfId="0" applyFont="1" applyFill="1" applyBorder="1" applyAlignment="1">
      <alignment horizontal="left" vertical="top"/>
    </xf>
    <xf numFmtId="0" fontId="20" fillId="3" borderId="20" xfId="0" applyFont="1" applyFill="1" applyBorder="1" applyAlignment="1">
      <alignment horizontal="left" vertical="top" wrapText="1"/>
    </xf>
    <xf numFmtId="0" fontId="20" fillId="3" borderId="2" xfId="0" applyFont="1" applyFill="1" applyBorder="1" applyAlignment="1">
      <alignment horizontal="left" vertical="top" wrapText="1"/>
    </xf>
    <xf numFmtId="0" fontId="20" fillId="0" borderId="20" xfId="0" applyFont="1" applyBorder="1" applyAlignment="1">
      <alignment horizontal="left" vertical="top" wrapText="1"/>
    </xf>
    <xf numFmtId="0" fontId="20" fillId="3" borderId="22" xfId="0" applyFont="1" applyFill="1" applyBorder="1" applyAlignment="1">
      <alignment horizontal="left" vertical="top" wrapText="1"/>
    </xf>
    <xf numFmtId="0" fontId="24" fillId="0" borderId="22" xfId="0" applyFont="1" applyBorder="1" applyAlignment="1">
      <alignment horizontal="left" vertical="top" wrapText="1"/>
    </xf>
    <xf numFmtId="0" fontId="24" fillId="4" borderId="22" xfId="0" applyFont="1" applyFill="1" applyBorder="1" applyAlignment="1">
      <alignment horizontal="left" vertical="top" wrapText="1"/>
    </xf>
    <xf numFmtId="0" fontId="24" fillId="3" borderId="22" xfId="0" applyFont="1" applyFill="1" applyBorder="1" applyAlignment="1">
      <alignment horizontal="left" vertical="top" wrapText="1"/>
    </xf>
    <xf numFmtId="9" fontId="24" fillId="0" borderId="2" xfId="2" applyFont="1" applyFill="1" applyBorder="1" applyAlignment="1">
      <alignment horizontal="left" vertical="top" wrapText="1"/>
    </xf>
    <xf numFmtId="0" fontId="24" fillId="4" borderId="2" xfId="0" applyFont="1" applyFill="1" applyBorder="1" applyAlignment="1">
      <alignment horizontal="left" vertical="top" wrapText="1"/>
    </xf>
    <xf numFmtId="9" fontId="20" fillId="3" borderId="2" xfId="0" applyNumberFormat="1" applyFont="1" applyFill="1" applyBorder="1" applyAlignment="1">
      <alignment horizontal="left" vertical="top" wrapText="1"/>
    </xf>
    <xf numFmtId="9" fontId="20" fillId="3" borderId="5" xfId="0" applyNumberFormat="1" applyFont="1" applyFill="1" applyBorder="1" applyAlignment="1">
      <alignment horizontal="left" vertical="top" wrapText="1"/>
    </xf>
    <xf numFmtId="1" fontId="20" fillId="3" borderId="5" xfId="0" applyNumberFormat="1" applyFont="1" applyFill="1" applyBorder="1" applyAlignment="1">
      <alignment horizontal="left" vertical="top" wrapText="1"/>
    </xf>
    <xf numFmtId="9" fontId="20" fillId="3" borderId="7" xfId="0" applyNumberFormat="1" applyFont="1" applyFill="1" applyBorder="1" applyAlignment="1">
      <alignment horizontal="left" vertical="top" wrapText="1"/>
    </xf>
    <xf numFmtId="0" fontId="35" fillId="2" borderId="0" xfId="0" applyFont="1" applyFill="1" applyAlignment="1">
      <alignment horizontal="center" vertical="center"/>
    </xf>
    <xf numFmtId="0" fontId="35" fillId="2" borderId="1"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5" fillId="2" borderId="1" xfId="0" applyFont="1" applyFill="1" applyBorder="1" applyAlignment="1">
      <alignment horizontal="center" vertical="center"/>
    </xf>
    <xf numFmtId="0" fontId="35" fillId="2" borderId="4"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3" borderId="0" xfId="0" applyFont="1" applyFill="1" applyBorder="1" applyAlignment="1">
      <alignment horizontal="center" vertical="center"/>
    </xf>
    <xf numFmtId="0" fontId="35" fillId="3" borderId="0" xfId="0" applyFont="1" applyFill="1" applyBorder="1" applyAlignment="1">
      <alignment horizontal="center" vertical="center" wrapText="1"/>
    </xf>
    <xf numFmtId="0" fontId="36" fillId="3" borderId="0" xfId="0" applyFont="1" applyFill="1" applyBorder="1" applyAlignment="1">
      <alignment horizontal="center" vertical="center" wrapText="1"/>
    </xf>
    <xf numFmtId="0" fontId="37" fillId="3" borderId="0" xfId="0" applyFont="1" applyFill="1" applyBorder="1" applyAlignment="1">
      <alignment horizontal="center" vertical="center"/>
    </xf>
    <xf numFmtId="0" fontId="37" fillId="0" borderId="0" xfId="0" applyFont="1" applyAlignment="1">
      <alignment horizontal="center" vertical="center"/>
    </xf>
    <xf numFmtId="1" fontId="20" fillId="3" borderId="5" xfId="2" applyNumberFormat="1" applyFont="1" applyFill="1" applyBorder="1" applyAlignment="1">
      <alignment horizontal="left" vertical="top" wrapText="1"/>
    </xf>
    <xf numFmtId="0" fontId="22" fillId="0" borderId="0" xfId="0" applyFont="1" applyBorder="1" applyAlignment="1">
      <alignment vertical="top" wrapText="1"/>
    </xf>
    <xf numFmtId="0" fontId="21" fillId="0" borderId="0" xfId="0" applyFont="1" applyBorder="1" applyAlignment="1">
      <alignment vertical="top"/>
    </xf>
    <xf numFmtId="0" fontId="20" fillId="0" borderId="0" xfId="0" applyFont="1" applyBorder="1" applyAlignment="1">
      <alignment horizontal="left" vertical="top"/>
    </xf>
    <xf numFmtId="0" fontId="19" fillId="0" borderId="0" xfId="0" applyFont="1" applyBorder="1" applyAlignment="1">
      <alignment vertical="top"/>
    </xf>
    <xf numFmtId="0" fontId="24" fillId="0" borderId="26" xfId="0" applyFont="1" applyBorder="1" applyAlignment="1">
      <alignment horizontal="left" vertical="top" wrapText="1"/>
    </xf>
    <xf numFmtId="9" fontId="20" fillId="4" borderId="26" xfId="0" applyNumberFormat="1" applyFont="1" applyFill="1" applyBorder="1" applyAlignment="1">
      <alignment horizontal="left" vertical="top" wrapText="1"/>
    </xf>
    <xf numFmtId="0" fontId="20" fillId="6" borderId="26" xfId="0" applyFont="1" applyFill="1" applyBorder="1" applyAlignment="1">
      <alignment horizontal="left" vertical="top"/>
    </xf>
    <xf numFmtId="0" fontId="20" fillId="6" borderId="26" xfId="0" applyFont="1" applyFill="1" applyBorder="1" applyAlignment="1">
      <alignment horizontal="left" vertical="top" wrapText="1"/>
    </xf>
    <xf numFmtId="0" fontId="24" fillId="6" borderId="26" xfId="0" applyFont="1" applyFill="1" applyBorder="1" applyAlignment="1">
      <alignment horizontal="left" vertical="top" wrapText="1"/>
    </xf>
    <xf numFmtId="9" fontId="20" fillId="3" borderId="26" xfId="0" applyNumberFormat="1" applyFont="1" applyFill="1" applyBorder="1" applyAlignment="1">
      <alignment horizontal="left" vertical="top" wrapText="1"/>
    </xf>
    <xf numFmtId="9" fontId="24" fillId="0" borderId="26" xfId="2" applyFont="1" applyFill="1" applyBorder="1" applyAlignment="1">
      <alignment horizontal="left" vertical="top" wrapText="1"/>
    </xf>
    <xf numFmtId="0" fontId="24" fillId="4" borderId="26" xfId="0" applyFont="1" applyFill="1" applyBorder="1" applyAlignment="1">
      <alignment horizontal="left" vertical="top" wrapText="1"/>
    </xf>
    <xf numFmtId="0" fontId="20" fillId="3" borderId="26" xfId="0" applyFont="1" applyFill="1" applyBorder="1" applyAlignment="1">
      <alignment horizontal="left" vertical="top" wrapText="1"/>
    </xf>
    <xf numFmtId="0" fontId="20" fillId="3" borderId="30" xfId="0" applyFont="1" applyFill="1" applyBorder="1" applyAlignment="1">
      <alignment horizontal="left" vertical="top" wrapText="1"/>
    </xf>
    <xf numFmtId="9" fontId="29" fillId="3" borderId="30" xfId="0" applyNumberFormat="1" applyFont="1" applyFill="1" applyBorder="1" applyAlignment="1">
      <alignment horizontal="left" vertical="top" wrapText="1"/>
    </xf>
    <xf numFmtId="1" fontId="20" fillId="3" borderId="30" xfId="2" applyNumberFormat="1" applyFont="1" applyFill="1" applyBorder="1" applyAlignment="1">
      <alignment horizontal="left" vertical="top" wrapText="1"/>
    </xf>
    <xf numFmtId="0" fontId="20" fillId="3" borderId="31" xfId="0" applyFont="1" applyFill="1" applyBorder="1" applyAlignment="1">
      <alignment horizontal="left" vertical="top" wrapText="1"/>
    </xf>
    <xf numFmtId="0" fontId="20" fillId="0" borderId="4" xfId="0" applyFont="1" applyBorder="1" applyAlignment="1">
      <alignment horizontal="left" vertical="top" wrapText="1"/>
    </xf>
    <xf numFmtId="164" fontId="20" fillId="0" borderId="4" xfId="2" applyNumberFormat="1" applyFont="1" applyBorder="1" applyAlignment="1">
      <alignment horizontal="left" vertical="top" wrapText="1"/>
    </xf>
    <xf numFmtId="9" fontId="20" fillId="0" borderId="4" xfId="0" applyNumberFormat="1" applyFont="1" applyBorder="1" applyAlignment="1">
      <alignment horizontal="left" vertical="top" wrapText="1"/>
    </xf>
    <xf numFmtId="9" fontId="20" fillId="4" borderId="4" xfId="0" applyNumberFormat="1" applyFont="1" applyFill="1" applyBorder="1" applyAlignment="1">
      <alignment horizontal="left" vertical="top" wrapText="1"/>
    </xf>
    <xf numFmtId="9" fontId="20" fillId="4" borderId="29" xfId="0" applyNumberFormat="1" applyFont="1" applyFill="1" applyBorder="1" applyAlignment="1">
      <alignment horizontal="left" vertical="top" wrapText="1"/>
    </xf>
    <xf numFmtId="0" fontId="33" fillId="2" borderId="32" xfId="0" applyFont="1" applyFill="1" applyBorder="1" applyAlignment="1">
      <alignment horizontal="center" vertical="center" wrapText="1"/>
    </xf>
    <xf numFmtId="0" fontId="20" fillId="6" borderId="32" xfId="0" applyFont="1" applyFill="1" applyBorder="1" applyAlignment="1">
      <alignment horizontal="left" vertical="top" wrapText="1"/>
    </xf>
    <xf numFmtId="0" fontId="24" fillId="6" borderId="32" xfId="0" applyFont="1" applyFill="1" applyBorder="1" applyAlignment="1">
      <alignment horizontal="left" vertical="top" wrapText="1"/>
    </xf>
    <xf numFmtId="9" fontId="24" fillId="6" borderId="32" xfId="0" applyNumberFormat="1" applyFont="1" applyFill="1" applyBorder="1" applyAlignment="1">
      <alignment horizontal="left" vertical="top" wrapText="1"/>
    </xf>
    <xf numFmtId="0" fontId="24" fillId="0" borderId="32" xfId="0" applyFont="1" applyBorder="1" applyAlignment="1">
      <alignment horizontal="left" vertical="top" wrapText="1"/>
    </xf>
    <xf numFmtId="0" fontId="24" fillId="3" borderId="32" xfId="0" applyFont="1" applyFill="1" applyBorder="1" applyAlignment="1">
      <alignment horizontal="left" vertical="top" wrapText="1"/>
    </xf>
    <xf numFmtId="0" fontId="20" fillId="0" borderId="32" xfId="0" applyFont="1" applyBorder="1" applyAlignment="1">
      <alignment horizontal="left" vertical="top" wrapText="1"/>
    </xf>
    <xf numFmtId="0" fontId="20" fillId="4" borderId="32" xfId="0" applyFont="1" applyFill="1" applyBorder="1" applyAlignment="1">
      <alignment horizontal="left" vertical="top" wrapText="1"/>
    </xf>
    <xf numFmtId="9" fontId="24" fillId="0" borderId="32" xfId="0" applyNumberFormat="1" applyFont="1" applyBorder="1" applyAlignment="1">
      <alignment horizontal="left" vertical="top" wrapText="1"/>
    </xf>
    <xf numFmtId="9" fontId="20" fillId="4" borderId="32" xfId="0" applyNumberFormat="1" applyFont="1" applyFill="1" applyBorder="1" applyAlignment="1">
      <alignment horizontal="left" vertical="top" wrapText="1"/>
    </xf>
    <xf numFmtId="1" fontId="24" fillId="3" borderId="32" xfId="0" applyNumberFormat="1" applyFont="1" applyFill="1" applyBorder="1" applyAlignment="1">
      <alignment horizontal="left" vertical="top" wrapText="1"/>
    </xf>
    <xf numFmtId="1" fontId="20" fillId="3" borderId="32" xfId="2" applyNumberFormat="1" applyFont="1" applyFill="1" applyBorder="1" applyAlignment="1">
      <alignment horizontal="left" vertical="top" wrapText="1"/>
    </xf>
    <xf numFmtId="0" fontId="34" fillId="3" borderId="0" xfId="0" applyFont="1" applyFill="1" applyBorder="1" applyAlignment="1">
      <alignment horizontal="center" vertical="center" wrapText="1"/>
    </xf>
    <xf numFmtId="0" fontId="34" fillId="0" borderId="0" xfId="0" applyFont="1" applyAlignment="1">
      <alignment horizontal="center" vertical="center" wrapText="1"/>
    </xf>
    <xf numFmtId="0" fontId="38" fillId="2" borderId="1"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38" fillId="2" borderId="16" xfId="0" applyFont="1" applyFill="1" applyBorder="1" applyAlignment="1">
      <alignment horizontal="center" vertical="center" wrapText="1"/>
    </xf>
    <xf numFmtId="0" fontId="38" fillId="2" borderId="20"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9" fillId="0" borderId="0" xfId="0" applyFont="1" applyAlignment="1">
      <alignment vertical="center" wrapText="1"/>
    </xf>
    <xf numFmtId="0" fontId="32" fillId="0" borderId="0" xfId="0" applyFont="1" applyAlignment="1">
      <alignment horizontal="center" vertical="center" wrapText="1"/>
    </xf>
    <xf numFmtId="0" fontId="9" fillId="0" borderId="0" xfId="0" applyFont="1" applyBorder="1" applyAlignment="1">
      <alignment vertical="top" wrapText="1"/>
    </xf>
    <xf numFmtId="0" fontId="8" fillId="0" borderId="36" xfId="0" applyFont="1" applyBorder="1" applyAlignment="1">
      <alignment vertical="top"/>
    </xf>
    <xf numFmtId="0" fontId="8" fillId="0" borderId="41" xfId="0" applyFont="1" applyBorder="1" applyAlignment="1">
      <alignment vertical="top"/>
    </xf>
    <xf numFmtId="0" fontId="8" fillId="0" borderId="0" xfId="0" applyFont="1" applyBorder="1" applyAlignment="1">
      <alignment horizontal="left" vertical="top"/>
    </xf>
    <xf numFmtId="0" fontId="9"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Border="1" applyAlignment="1">
      <alignment horizontal="left" vertical="top" wrapText="1"/>
    </xf>
    <xf numFmtId="0" fontId="30" fillId="0" borderId="11" xfId="0" applyFont="1" applyBorder="1" applyAlignment="1"/>
    <xf numFmtId="0" fontId="30" fillId="0" borderId="12" xfId="0" applyFont="1" applyBorder="1" applyAlignment="1"/>
    <xf numFmtId="0" fontId="14" fillId="0" borderId="39" xfId="0" applyFont="1" applyBorder="1" applyAlignment="1">
      <alignment horizontal="left" vertical="center" wrapText="1"/>
    </xf>
    <xf numFmtId="0" fontId="14" fillId="0" borderId="40" xfId="0" applyFont="1" applyBorder="1" applyAlignment="1">
      <alignment horizontal="left" vertical="center" wrapText="1"/>
    </xf>
    <xf numFmtId="0" fontId="30" fillId="0" borderId="0" xfId="0" applyFont="1" applyBorder="1" applyAlignment="1"/>
    <xf numFmtId="0" fontId="30" fillId="0" borderId="46" xfId="0" applyFont="1" applyBorder="1" applyAlignment="1"/>
    <xf numFmtId="0" fontId="7" fillId="0" borderId="0" xfId="0" applyFont="1" applyBorder="1"/>
    <xf numFmtId="0" fontId="0" fillId="0" borderId="0" xfId="0" applyFont="1" applyBorder="1" applyAlignment="1">
      <alignment vertical="center"/>
    </xf>
    <xf numFmtId="0" fontId="42" fillId="0" borderId="39" xfId="0" applyFont="1" applyBorder="1" applyAlignment="1">
      <alignment vertical="center"/>
    </xf>
    <xf numFmtId="0" fontId="42" fillId="0" borderId="40" xfId="0" applyFont="1" applyBorder="1" applyAlignment="1">
      <alignment vertical="center"/>
    </xf>
    <xf numFmtId="0" fontId="44" fillId="0" borderId="0" xfId="0" applyFont="1" applyBorder="1" applyAlignment="1">
      <alignment vertical="center" wrapText="1"/>
    </xf>
    <xf numFmtId="0" fontId="2" fillId="0" borderId="0" xfId="0" applyFont="1" applyBorder="1"/>
    <xf numFmtId="0" fontId="42" fillId="0" borderId="0" xfId="0" applyFont="1" applyBorder="1" applyAlignment="1">
      <alignment vertical="center"/>
    </xf>
    <xf numFmtId="0" fontId="42" fillId="0" borderId="0" xfId="0" applyFont="1" applyAlignment="1">
      <alignment vertical="center"/>
    </xf>
    <xf numFmtId="0" fontId="16" fillId="3" borderId="47" xfId="0" applyFont="1" applyFill="1" applyBorder="1" applyAlignment="1">
      <alignment horizontal="left" vertical="top" wrapText="1"/>
    </xf>
    <xf numFmtId="0" fontId="16" fillId="4" borderId="3" xfId="0" applyFont="1" applyFill="1" applyBorder="1" applyAlignment="1">
      <alignment horizontal="left" vertical="top" wrapText="1"/>
    </xf>
    <xf numFmtId="0" fontId="17" fillId="3" borderId="3" xfId="0" applyFont="1" applyFill="1" applyBorder="1" applyAlignment="1">
      <alignment horizontal="left" vertical="top" wrapText="1"/>
    </xf>
    <xf numFmtId="9" fontId="16" fillId="3" borderId="3" xfId="0" applyNumberFormat="1" applyFont="1" applyFill="1" applyBorder="1" applyAlignment="1">
      <alignment horizontal="left" vertical="top" wrapText="1"/>
    </xf>
    <xf numFmtId="1" fontId="16" fillId="3" borderId="3" xfId="2" applyNumberFormat="1" applyFont="1" applyFill="1" applyBorder="1" applyAlignment="1">
      <alignment horizontal="left" vertical="top" wrapText="1"/>
    </xf>
    <xf numFmtId="0" fontId="16" fillId="3" borderId="3" xfId="0" applyFont="1" applyFill="1" applyBorder="1" applyAlignment="1">
      <alignment horizontal="left" vertical="top" wrapText="1"/>
    </xf>
    <xf numFmtId="0" fontId="16" fillId="3" borderId="16" xfId="0" applyFont="1" applyFill="1" applyBorder="1" applyAlignment="1">
      <alignment horizontal="left" vertical="top" wrapText="1"/>
    </xf>
    <xf numFmtId="0" fontId="16" fillId="3" borderId="51" xfId="0" applyFont="1" applyFill="1" applyBorder="1" applyAlignment="1">
      <alignment horizontal="left" vertical="top" wrapText="1"/>
    </xf>
    <xf numFmtId="0" fontId="20" fillId="3" borderId="3" xfId="0" applyFont="1" applyFill="1" applyBorder="1" applyAlignment="1">
      <alignment horizontal="left" vertical="top" wrapText="1"/>
    </xf>
    <xf numFmtId="0" fontId="24" fillId="3" borderId="3" xfId="0" applyFont="1" applyFill="1" applyBorder="1" applyAlignment="1">
      <alignment horizontal="left" vertical="top" wrapText="1"/>
    </xf>
    <xf numFmtId="9" fontId="24" fillId="3" borderId="3" xfId="0" applyNumberFormat="1" applyFont="1" applyFill="1" applyBorder="1" applyAlignment="1">
      <alignment horizontal="left" vertical="top" wrapText="1"/>
    </xf>
    <xf numFmtId="9" fontId="20" fillId="3" borderId="3" xfId="0" applyNumberFormat="1" applyFont="1" applyFill="1" applyBorder="1" applyAlignment="1">
      <alignment horizontal="left" vertical="top" wrapText="1"/>
    </xf>
    <xf numFmtId="10" fontId="20" fillId="3" borderId="3" xfId="0" applyNumberFormat="1" applyFont="1" applyFill="1" applyBorder="1" applyAlignment="1">
      <alignment horizontal="left" vertical="top" wrapText="1"/>
    </xf>
    <xf numFmtId="0" fontId="16" fillId="3" borderId="1" xfId="0" applyFont="1" applyFill="1" applyBorder="1" applyAlignment="1">
      <alignment horizontal="left" vertical="top" wrapText="1"/>
    </xf>
    <xf numFmtId="0" fontId="20" fillId="3" borderId="1" xfId="0" applyFont="1" applyFill="1" applyBorder="1" applyAlignment="1">
      <alignment horizontal="left" vertical="top" wrapText="1"/>
    </xf>
    <xf numFmtId="0" fontId="20" fillId="4" borderId="3" xfId="0" applyFont="1" applyFill="1" applyBorder="1" applyAlignment="1">
      <alignment horizontal="left" vertical="top" wrapText="1"/>
    </xf>
    <xf numFmtId="0" fontId="45" fillId="0" borderId="0" xfId="0" applyFont="1"/>
    <xf numFmtId="9" fontId="45" fillId="0" borderId="0" xfId="0" applyNumberFormat="1" applyFont="1"/>
    <xf numFmtId="9" fontId="45" fillId="0" borderId="0" xfId="2" applyFont="1"/>
    <xf numFmtId="0" fontId="6" fillId="5" borderId="56" xfId="0" applyFont="1" applyFill="1" applyBorder="1" applyAlignment="1">
      <alignment horizontal="center" vertical="top" wrapText="1"/>
    </xf>
    <xf numFmtId="0" fontId="0" fillId="0" borderId="1" xfId="0" applyBorder="1" applyAlignment="1">
      <alignment horizontal="left"/>
    </xf>
    <xf numFmtId="0" fontId="17" fillId="0" borderId="1" xfId="0" applyFont="1" applyBorder="1" applyAlignment="1">
      <alignment horizontal="left" vertical="top"/>
    </xf>
    <xf numFmtId="0" fontId="18" fillId="7" borderId="48" xfId="0" applyFont="1" applyFill="1" applyBorder="1" applyAlignment="1">
      <alignment horizontal="left" vertical="top" wrapText="1"/>
    </xf>
    <xf numFmtId="1" fontId="18" fillId="7" borderId="49" xfId="0" applyNumberFormat="1" applyFont="1" applyFill="1" applyBorder="1" applyAlignment="1">
      <alignment horizontal="left" vertical="top"/>
    </xf>
    <xf numFmtId="0" fontId="18" fillId="7" borderId="52" xfId="0" applyFont="1" applyFill="1" applyBorder="1" applyAlignment="1">
      <alignment horizontal="left" vertical="top"/>
    </xf>
    <xf numFmtId="0" fontId="18" fillId="7" borderId="49" xfId="0" applyFont="1" applyFill="1" applyBorder="1" applyAlignment="1">
      <alignment horizontal="left" vertical="top" wrapText="1"/>
    </xf>
    <xf numFmtId="0" fontId="18" fillId="7" borderId="49" xfId="0" applyFont="1" applyFill="1" applyBorder="1" applyAlignment="1">
      <alignment horizontal="left" vertical="top"/>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4" xfId="0" applyFont="1" applyBorder="1" applyAlignment="1">
      <alignment horizontal="center" vertical="center" wrapText="1"/>
    </xf>
    <xf numFmtId="0" fontId="16" fillId="3" borderId="1" xfId="0" applyFont="1" applyFill="1" applyBorder="1" applyAlignment="1">
      <alignment horizontal="left" vertical="top" wrapText="1"/>
    </xf>
    <xf numFmtId="0" fontId="16" fillId="0" borderId="3" xfId="0" applyFont="1" applyBorder="1" applyAlignment="1">
      <alignment horizontal="center" vertical="center" wrapText="1"/>
    </xf>
    <xf numFmtId="0" fontId="16" fillId="5" borderId="9" xfId="0" applyFont="1" applyFill="1" applyBorder="1" applyAlignment="1">
      <alignment horizontal="center" vertical="center" wrapText="1"/>
    </xf>
    <xf numFmtId="0" fontId="17" fillId="3" borderId="1" xfId="0" applyFont="1" applyFill="1" applyBorder="1" applyAlignment="1">
      <alignment horizontal="left" vertical="top" wrapText="1"/>
    </xf>
    <xf numFmtId="0" fontId="16"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16" fillId="3" borderId="16" xfId="0" applyFont="1" applyFill="1" applyBorder="1" applyAlignment="1">
      <alignment horizontal="left" vertical="top" wrapText="1"/>
    </xf>
    <xf numFmtId="0" fontId="16" fillId="3" borderId="15" xfId="0" applyFont="1" applyFill="1" applyBorder="1" applyAlignment="1">
      <alignment horizontal="left" vertical="top" wrapText="1"/>
    </xf>
    <xf numFmtId="0" fontId="16" fillId="0" borderId="5" xfId="0" applyFont="1" applyBorder="1" applyAlignment="1">
      <alignment horizontal="center" vertical="center" wrapText="1"/>
    </xf>
    <xf numFmtId="0" fontId="18" fillId="7" borderId="43" xfId="0" applyFont="1" applyFill="1" applyBorder="1" applyAlignment="1">
      <alignment horizontal="left" vertical="top" wrapText="1"/>
    </xf>
    <xf numFmtId="0" fontId="18" fillId="7" borderId="44" xfId="0" applyFont="1" applyFill="1" applyBorder="1" applyAlignment="1">
      <alignment horizontal="left" vertical="top" wrapText="1"/>
    </xf>
    <xf numFmtId="0" fontId="30" fillId="0" borderId="36" xfId="0" applyFont="1" applyBorder="1" applyAlignment="1">
      <alignment horizontal="center"/>
    </xf>
    <xf numFmtId="0" fontId="30" fillId="0" borderId="37" xfId="0" applyFont="1" applyBorder="1" applyAlignment="1">
      <alignment horizontal="center"/>
    </xf>
    <xf numFmtId="0" fontId="30" fillId="0" borderId="38" xfId="0" applyFont="1" applyBorder="1" applyAlignment="1">
      <alignment horizontal="center"/>
    </xf>
    <xf numFmtId="0" fontId="14" fillId="0" borderId="43" xfId="0" applyFont="1" applyBorder="1" applyAlignment="1">
      <alignment horizontal="left" vertical="center" wrapText="1"/>
    </xf>
    <xf numFmtId="0" fontId="14" fillId="0" borderId="44" xfId="0" applyFont="1" applyBorder="1" applyAlignment="1">
      <alignment horizontal="left" vertical="center" wrapText="1"/>
    </xf>
    <xf numFmtId="0" fontId="14" fillId="0" borderId="45" xfId="0" applyFont="1" applyBorder="1" applyAlignment="1">
      <alignment horizontal="left" vertical="center" wrapText="1"/>
    </xf>
    <xf numFmtId="0" fontId="11" fillId="2" borderId="66" xfId="0" applyFont="1" applyFill="1" applyBorder="1" applyAlignment="1">
      <alignment horizontal="center" vertical="top"/>
    </xf>
    <xf numFmtId="0" fontId="11" fillId="2" borderId="67" xfId="0" applyFont="1" applyFill="1" applyBorder="1" applyAlignment="1">
      <alignment horizontal="center" vertical="top"/>
    </xf>
    <xf numFmtId="0" fontId="11" fillId="2" borderId="68" xfId="0" applyFont="1" applyFill="1" applyBorder="1" applyAlignment="1">
      <alignment horizontal="center" vertical="top"/>
    </xf>
    <xf numFmtId="0" fontId="11" fillId="2" borderId="4" xfId="0" applyFont="1" applyFill="1" applyBorder="1" applyAlignment="1">
      <alignment horizontal="center" vertical="top" wrapText="1"/>
    </xf>
    <xf numFmtId="0" fontId="11" fillId="2" borderId="18" xfId="0" applyFont="1" applyFill="1" applyBorder="1" applyAlignment="1">
      <alignment horizontal="center" vertical="top" wrapText="1"/>
    </xf>
    <xf numFmtId="0" fontId="11" fillId="2" borderId="23" xfId="0" applyFont="1" applyFill="1" applyBorder="1" applyAlignment="1">
      <alignment horizontal="center" vertical="top" wrapText="1"/>
    </xf>
    <xf numFmtId="0" fontId="43" fillId="0" borderId="40" xfId="0" applyFont="1" applyBorder="1" applyAlignment="1">
      <alignment horizontal="left" vertical="center"/>
    </xf>
    <xf numFmtId="0" fontId="14" fillId="0" borderId="44" xfId="0" applyFont="1" applyBorder="1" applyAlignment="1">
      <alignment horizontal="center" vertical="center" wrapText="1"/>
    </xf>
    <xf numFmtId="0" fontId="40" fillId="0" borderId="44" xfId="0" applyFont="1" applyBorder="1" applyAlignment="1">
      <alignment horizontal="left" vertical="center" wrapText="1"/>
    </xf>
    <xf numFmtId="0" fontId="16" fillId="3" borderId="3" xfId="0" applyFont="1" applyFill="1" applyBorder="1" applyAlignment="1">
      <alignment horizontal="left" vertical="top" wrapText="1"/>
    </xf>
    <xf numFmtId="0" fontId="23" fillId="3" borderId="0" xfId="0" applyFont="1" applyFill="1" applyBorder="1" applyAlignment="1">
      <alignment horizontal="left" vertical="top"/>
    </xf>
    <xf numFmtId="0" fontId="23" fillId="3" borderId="0" xfId="0" applyFont="1" applyFill="1" applyBorder="1" applyAlignment="1">
      <alignment horizontal="left" vertical="top" wrapText="1"/>
    </xf>
    <xf numFmtId="0" fontId="24" fillId="3" borderId="1" xfId="0" applyFont="1" applyFill="1" applyBorder="1" applyAlignment="1">
      <alignment horizontal="left" vertical="top" wrapText="1"/>
    </xf>
    <xf numFmtId="0" fontId="20" fillId="0" borderId="1" xfId="0" applyFont="1" applyBorder="1" applyAlignment="1">
      <alignment horizontal="left" vertical="top" wrapText="1"/>
    </xf>
    <xf numFmtId="0" fontId="20" fillId="3" borderId="1" xfId="0" applyFont="1" applyFill="1" applyBorder="1" applyAlignment="1">
      <alignment horizontal="left" vertical="top" wrapText="1"/>
    </xf>
    <xf numFmtId="0" fontId="24" fillId="3" borderId="3" xfId="0" applyFont="1" applyFill="1" applyBorder="1" applyAlignment="1">
      <alignment horizontal="left" vertical="top" wrapText="1"/>
    </xf>
    <xf numFmtId="0" fontId="19" fillId="0" borderId="24" xfId="0" applyFont="1" applyBorder="1" applyAlignment="1">
      <alignment horizontal="center" vertical="top"/>
    </xf>
    <xf numFmtId="0" fontId="19" fillId="0" borderId="25" xfId="0" applyFont="1" applyBorder="1" applyAlignment="1">
      <alignment horizontal="center" vertical="top"/>
    </xf>
    <xf numFmtId="0" fontId="15" fillId="2" borderId="33"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5" xfId="0" applyFont="1" applyFill="1" applyBorder="1" applyAlignment="1">
      <alignment horizontal="center" vertical="center"/>
    </xf>
    <xf numFmtId="9" fontId="20" fillId="3" borderId="27" xfId="0" applyNumberFormat="1" applyFont="1" applyFill="1" applyBorder="1" applyAlignment="1">
      <alignment horizontal="left" vertical="top" wrapText="1"/>
    </xf>
    <xf numFmtId="9" fontId="20" fillId="3" borderId="28" xfId="0" applyNumberFormat="1" applyFont="1" applyFill="1" applyBorder="1" applyAlignment="1">
      <alignment horizontal="left" vertical="top" wrapText="1"/>
    </xf>
    <xf numFmtId="9" fontId="20" fillId="3" borderId="29" xfId="0" applyNumberFormat="1" applyFont="1" applyFill="1" applyBorder="1" applyAlignment="1">
      <alignment horizontal="left" vertical="top" wrapText="1"/>
    </xf>
    <xf numFmtId="0" fontId="20" fillId="0" borderId="32" xfId="0" applyFont="1" applyBorder="1" applyAlignment="1">
      <alignment horizontal="left" vertical="top" wrapText="1"/>
    </xf>
    <xf numFmtId="0" fontId="25" fillId="0" borderId="4" xfId="0" applyFont="1" applyBorder="1" applyAlignment="1">
      <alignment horizontal="left" vertical="top" wrapText="1"/>
    </xf>
    <xf numFmtId="0" fontId="24" fillId="0" borderId="1" xfId="0" applyFont="1" applyBorder="1" applyAlignment="1">
      <alignment horizontal="left" vertical="top" wrapText="1"/>
    </xf>
    <xf numFmtId="0" fontId="41" fillId="0" borderId="36" xfId="0" applyFont="1" applyBorder="1" applyAlignment="1">
      <alignment horizontal="left" vertical="top" wrapText="1"/>
    </xf>
    <xf numFmtId="0" fontId="41" fillId="0" borderId="37" xfId="0" applyFont="1" applyBorder="1" applyAlignment="1">
      <alignment horizontal="left" vertical="top" wrapText="1"/>
    </xf>
    <xf numFmtId="0" fontId="41" fillId="0" borderId="38" xfId="0" applyFont="1" applyBorder="1" applyAlignment="1">
      <alignment horizontal="left" vertical="top" wrapText="1"/>
    </xf>
    <xf numFmtId="0" fontId="21" fillId="0" borderId="53" xfId="0" applyFont="1" applyBorder="1" applyAlignment="1">
      <alignment horizontal="left" vertical="top"/>
    </xf>
    <xf numFmtId="0" fontId="21" fillId="0" borderId="54" xfId="0" applyFont="1" applyBorder="1" applyAlignment="1">
      <alignment horizontal="left" vertical="top"/>
    </xf>
    <xf numFmtId="0" fontId="21" fillId="0" borderId="55" xfId="0" applyFont="1" applyBorder="1" applyAlignment="1">
      <alignment horizontal="left" vertical="top"/>
    </xf>
    <xf numFmtId="0" fontId="20" fillId="7" borderId="43" xfId="0" applyFont="1" applyFill="1" applyBorder="1" applyAlignment="1">
      <alignment horizontal="center" vertical="top" wrapText="1"/>
    </xf>
    <xf numFmtId="0" fontId="20" fillId="7" borderId="44" xfId="0" applyFont="1" applyFill="1" applyBorder="1" applyAlignment="1">
      <alignment horizontal="center" vertical="top" wrapText="1"/>
    </xf>
    <xf numFmtId="0" fontId="20" fillId="7" borderId="45" xfId="0" applyFont="1" applyFill="1" applyBorder="1" applyAlignment="1">
      <alignment horizontal="center" vertical="top" wrapText="1"/>
    </xf>
    <xf numFmtId="0" fontId="11" fillId="3" borderId="0" xfId="0" applyFont="1" applyFill="1" applyBorder="1" applyAlignment="1">
      <alignment horizontal="left" vertical="top"/>
    </xf>
    <xf numFmtId="0" fontId="11" fillId="3" borderId="0" xfId="0" applyFont="1" applyFill="1" applyBorder="1" applyAlignment="1">
      <alignment horizontal="left" vertical="top" wrapText="1"/>
    </xf>
    <xf numFmtId="0" fontId="8" fillId="0" borderId="37" xfId="0" applyFont="1" applyBorder="1" applyAlignment="1">
      <alignment horizontal="center" vertical="top"/>
    </xf>
    <xf numFmtId="0" fontId="8" fillId="0" borderId="13" xfId="0" applyFont="1" applyBorder="1" applyAlignment="1">
      <alignment horizontal="center" vertical="top"/>
    </xf>
    <xf numFmtId="0" fontId="15" fillId="2" borderId="19" xfId="0" applyFont="1" applyFill="1" applyBorder="1" applyAlignment="1">
      <alignment horizontal="center"/>
    </xf>
    <xf numFmtId="0" fontId="15" fillId="2" borderId="18" xfId="0" applyFont="1" applyFill="1" applyBorder="1" applyAlignment="1">
      <alignment horizontal="center"/>
    </xf>
    <xf numFmtId="0" fontId="5" fillId="0" borderId="43" xfId="0" applyFont="1" applyBorder="1" applyAlignment="1">
      <alignment horizontal="left" vertical="top" wrapText="1"/>
    </xf>
    <xf numFmtId="0" fontId="5" fillId="0" borderId="44" xfId="0" applyFont="1" applyBorder="1" applyAlignment="1">
      <alignment horizontal="left" vertical="top" wrapText="1"/>
    </xf>
    <xf numFmtId="0" fontId="9" fillId="0" borderId="42" xfId="0" applyFont="1" applyBorder="1" applyAlignment="1">
      <alignment horizontal="left" vertical="top" wrapText="1"/>
    </xf>
    <xf numFmtId="0" fontId="9" fillId="0" borderId="11" xfId="0" applyFont="1" applyBorder="1" applyAlignment="1">
      <alignment horizontal="left" vertical="top" wrapText="1"/>
    </xf>
    <xf numFmtId="0" fontId="20" fillId="7" borderId="43" xfId="0" applyFont="1" applyFill="1" applyBorder="1" applyAlignment="1">
      <alignment horizontal="center" vertical="top"/>
    </xf>
    <xf numFmtId="0" fontId="20" fillId="7" borderId="44" xfId="0" applyFont="1" applyFill="1" applyBorder="1" applyAlignment="1">
      <alignment horizontal="center" vertical="top"/>
    </xf>
    <xf numFmtId="0" fontId="20" fillId="7" borderId="45" xfId="0" applyFont="1" applyFill="1" applyBorder="1" applyAlignment="1">
      <alignment horizontal="center" vertical="top"/>
    </xf>
    <xf numFmtId="0" fontId="20" fillId="3" borderId="1" xfId="0" applyFont="1" applyFill="1" applyBorder="1" applyAlignment="1">
      <alignment horizontal="left" vertical="top"/>
    </xf>
    <xf numFmtId="0" fontId="0" fillId="8" borderId="58" xfId="0" applyFill="1" applyBorder="1" applyAlignment="1">
      <alignment horizontal="center"/>
    </xf>
    <xf numFmtId="0" fontId="0" fillId="8" borderId="59" xfId="0" applyFill="1" applyBorder="1" applyAlignment="1">
      <alignment horizontal="center"/>
    </xf>
    <xf numFmtId="0" fontId="0" fillId="8" borderId="60" xfId="0" applyFill="1" applyBorder="1" applyAlignment="1">
      <alignment horizontal="center"/>
    </xf>
    <xf numFmtId="0" fontId="0" fillId="8" borderId="61" xfId="0" applyFill="1" applyBorder="1" applyAlignment="1">
      <alignment horizontal="center"/>
    </xf>
    <xf numFmtId="0" fontId="0" fillId="8" borderId="0" xfId="0" applyFill="1" applyBorder="1" applyAlignment="1">
      <alignment horizontal="center"/>
    </xf>
    <xf numFmtId="0" fontId="0" fillId="8" borderId="62" xfId="0" applyFill="1" applyBorder="1" applyAlignment="1">
      <alignment horizontal="center"/>
    </xf>
    <xf numFmtId="0" fontId="0" fillId="8" borderId="63" xfId="0" applyFill="1" applyBorder="1" applyAlignment="1">
      <alignment horizontal="center"/>
    </xf>
    <xf numFmtId="0" fontId="0" fillId="8" borderId="64" xfId="0" applyFill="1" applyBorder="1" applyAlignment="1">
      <alignment horizontal="center"/>
    </xf>
    <xf numFmtId="0" fontId="0" fillId="8" borderId="65" xfId="0" applyFill="1" applyBorder="1" applyAlignment="1">
      <alignment horizontal="center"/>
    </xf>
    <xf numFmtId="0" fontId="0" fillId="0" borderId="0" xfId="0" applyAlignment="1">
      <alignment wrapText="1"/>
    </xf>
    <xf numFmtId="0" fontId="0" fillId="0" borderId="0" xfId="0" applyAlignment="1">
      <alignment horizontal="left"/>
    </xf>
    <xf numFmtId="0" fontId="6" fillId="9" borderId="61" xfId="0" applyFont="1" applyFill="1" applyBorder="1" applyAlignment="1">
      <alignment horizontal="center" vertical="center" wrapText="1"/>
    </xf>
    <xf numFmtId="0" fontId="6" fillId="9" borderId="0" xfId="0" applyFont="1" applyFill="1" applyBorder="1" applyAlignment="1">
      <alignment horizontal="center" vertical="center" wrapText="1"/>
    </xf>
    <xf numFmtId="0" fontId="6" fillId="9" borderId="58" xfId="0" applyFont="1" applyFill="1" applyBorder="1" applyAlignment="1">
      <alignment horizontal="center" vertical="center" wrapText="1"/>
    </xf>
    <xf numFmtId="0" fontId="6" fillId="9" borderId="59" xfId="0" applyFont="1" applyFill="1" applyBorder="1" applyAlignment="1">
      <alignment horizontal="center" vertical="center" wrapText="1"/>
    </xf>
    <xf numFmtId="0" fontId="6" fillId="9" borderId="60" xfId="0" applyFont="1" applyFill="1" applyBorder="1" applyAlignment="1">
      <alignment horizontal="center" vertical="center" wrapText="1"/>
    </xf>
    <xf numFmtId="0" fontId="47" fillId="7" borderId="50" xfId="0" applyFont="1" applyFill="1" applyBorder="1" applyAlignment="1">
      <alignment horizontal="left" vertical="top"/>
    </xf>
    <xf numFmtId="0" fontId="6" fillId="5" borderId="1" xfId="0" applyFont="1" applyFill="1" applyBorder="1" applyAlignment="1">
      <alignment horizontal="center" vertical="top" wrapText="1"/>
    </xf>
    <xf numFmtId="1" fontId="0" fillId="0" borderId="1" xfId="0" applyNumberFormat="1" applyBorder="1" applyAlignment="1">
      <alignment horizontal="left"/>
    </xf>
    <xf numFmtId="0" fontId="22" fillId="5" borderId="1" xfId="0" applyFont="1" applyFill="1" applyBorder="1" applyAlignment="1">
      <alignment horizontal="left" vertical="top" wrapText="1"/>
    </xf>
    <xf numFmtId="0" fontId="6" fillId="5" borderId="1" xfId="0" applyFont="1" applyFill="1" applyBorder="1" applyAlignment="1">
      <alignment horizontal="left"/>
    </xf>
    <xf numFmtId="166" fontId="6" fillId="5" borderId="1" xfId="0" applyNumberFormat="1" applyFont="1" applyFill="1" applyBorder="1" applyAlignment="1">
      <alignment horizontal="left"/>
    </xf>
    <xf numFmtId="9" fontId="6" fillId="5" borderId="1" xfId="2" applyFont="1" applyFill="1" applyBorder="1" applyAlignment="1">
      <alignment horizontal="left"/>
    </xf>
    <xf numFmtId="9" fontId="0" fillId="0" borderId="0" xfId="0" applyNumberFormat="1"/>
    <xf numFmtId="0" fontId="6" fillId="0" borderId="0" xfId="0" applyFont="1" applyFill="1" applyBorder="1" applyAlignment="1">
      <alignment horizontal="center" vertical="center" wrapText="1"/>
    </xf>
    <xf numFmtId="0" fontId="32" fillId="0" borderId="20"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wrapText="1"/>
    </xf>
    <xf numFmtId="0" fontId="0" fillId="0" borderId="1" xfId="0" applyBorder="1" applyAlignment="1">
      <alignment horizontal="left" vertical="top"/>
    </xf>
    <xf numFmtId="9" fontId="0" fillId="0" borderId="1" xfId="2" applyFont="1" applyBorder="1" applyAlignment="1">
      <alignment horizontal="left" vertical="top"/>
    </xf>
    <xf numFmtId="0" fontId="0" fillId="0" borderId="20" xfId="0" applyBorder="1" applyAlignment="1">
      <alignment vertical="top"/>
    </xf>
    <xf numFmtId="9" fontId="0" fillId="0" borderId="2" xfId="2" applyFont="1" applyBorder="1" applyAlignment="1">
      <alignment horizontal="left" vertical="top"/>
    </xf>
    <xf numFmtId="0" fontId="0" fillId="0" borderId="57" xfId="0" applyBorder="1" applyAlignment="1">
      <alignment vertical="top"/>
    </xf>
    <xf numFmtId="0" fontId="0" fillId="0" borderId="5" xfId="0" applyBorder="1" applyAlignment="1">
      <alignment horizontal="left" vertical="top"/>
    </xf>
    <xf numFmtId="9" fontId="0" fillId="0" borderId="7" xfId="2" applyFont="1" applyBorder="1" applyAlignment="1">
      <alignment horizontal="left" vertical="top"/>
    </xf>
    <xf numFmtId="0" fontId="46" fillId="0" borderId="0" xfId="0" applyFont="1"/>
    <xf numFmtId="9" fontId="46" fillId="0" borderId="0" xfId="2" applyFont="1"/>
    <xf numFmtId="9" fontId="46" fillId="0" borderId="0" xfId="0" applyNumberFormat="1" applyFont="1"/>
  </cellXfs>
  <cellStyles count="4">
    <cellStyle name="Millares" xfId="3" builtinId="3"/>
    <cellStyle name="Millares [0]" xfId="1" builtinId="6"/>
    <cellStyle name="Normal" xfId="0" builtinId="0"/>
    <cellStyle name="Porcentaje" xfId="2" builtinId="5"/>
  </cellStyles>
  <dxfs count="0"/>
  <tableStyles count="0" defaultTableStyle="TableStyleMedium2" defaultPivotStyle="PivotStyleLight16"/>
  <colors>
    <mruColors>
      <color rgb="FFED7D31"/>
      <color rgb="FFFF66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AVANCE GENERAL VIGENCIA 2021 - ETITC </a:t>
            </a:r>
          </a:p>
        </c:rich>
      </c:tx>
      <c:layout>
        <c:manualLayout>
          <c:xMode val="edge"/>
          <c:yMode val="edge"/>
          <c:x val="0.18739769046465016"/>
          <c:y val="0.10223313361283691"/>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7682519123958355"/>
          <c:y val="0.2696546619691163"/>
          <c:w val="0.43273785091025851"/>
          <c:h val="0.73034533803088375"/>
        </c:manualLayout>
      </c:layout>
      <c:doughnutChart>
        <c:varyColors val="1"/>
        <c:ser>
          <c:idx val="0"/>
          <c:order val="0"/>
          <c:spPr>
            <a:ln>
              <a:noFill/>
            </a:ln>
          </c:spPr>
          <c:explosion val="8"/>
          <c:dPt>
            <c:idx val="0"/>
            <c:bubble3D val="0"/>
            <c:spPr>
              <a:solidFill>
                <a:srgbClr val="FF0000"/>
              </a:solidFill>
              <a:ln w="19050">
                <a:noFill/>
              </a:ln>
              <a:effectLst/>
            </c:spPr>
            <c:extLst>
              <c:ext xmlns:c16="http://schemas.microsoft.com/office/drawing/2014/chart" uri="{C3380CC4-5D6E-409C-BE32-E72D297353CC}">
                <c16:uniqueId val="{00000006-728E-435C-95E4-56CFC296ADAE}"/>
              </c:ext>
            </c:extLst>
          </c:dPt>
          <c:dPt>
            <c:idx val="1"/>
            <c:bubble3D val="0"/>
            <c:spPr>
              <a:solidFill>
                <a:srgbClr val="FF0000"/>
              </a:solidFill>
              <a:ln w="19050">
                <a:noFill/>
              </a:ln>
              <a:effectLst/>
            </c:spPr>
            <c:extLst>
              <c:ext xmlns:c16="http://schemas.microsoft.com/office/drawing/2014/chart" uri="{C3380CC4-5D6E-409C-BE32-E72D297353CC}">
                <c16:uniqueId val="{00000007-728E-435C-95E4-56CFC296ADAE}"/>
              </c:ext>
            </c:extLst>
          </c:dPt>
          <c:dPt>
            <c:idx val="2"/>
            <c:bubble3D val="0"/>
            <c:spPr>
              <a:solidFill>
                <a:srgbClr val="FF0000"/>
              </a:solidFill>
              <a:ln w="19050">
                <a:noFill/>
              </a:ln>
              <a:effectLst/>
            </c:spPr>
            <c:extLst>
              <c:ext xmlns:c16="http://schemas.microsoft.com/office/drawing/2014/chart" uri="{C3380CC4-5D6E-409C-BE32-E72D297353CC}">
                <c16:uniqueId val="{00000009-728E-435C-95E4-56CFC296ADAE}"/>
              </c:ext>
            </c:extLst>
          </c:dPt>
          <c:dPt>
            <c:idx val="3"/>
            <c:bubble3D val="0"/>
            <c:spPr>
              <a:solidFill>
                <a:srgbClr val="FFC000"/>
              </a:solidFill>
              <a:ln w="19050">
                <a:noFill/>
              </a:ln>
              <a:effectLst/>
            </c:spPr>
            <c:extLst>
              <c:ext xmlns:c16="http://schemas.microsoft.com/office/drawing/2014/chart" uri="{C3380CC4-5D6E-409C-BE32-E72D297353CC}">
                <c16:uniqueId val="{00000011-728E-435C-95E4-56CFC296ADAE}"/>
              </c:ext>
            </c:extLst>
          </c:dPt>
          <c:dPt>
            <c:idx val="4"/>
            <c:bubble3D val="0"/>
            <c:spPr>
              <a:solidFill>
                <a:srgbClr val="FFFF00"/>
              </a:solidFill>
              <a:ln w="19050">
                <a:noFill/>
              </a:ln>
              <a:effectLst/>
            </c:spPr>
            <c:extLst>
              <c:ext xmlns:c16="http://schemas.microsoft.com/office/drawing/2014/chart" uri="{C3380CC4-5D6E-409C-BE32-E72D297353CC}">
                <c16:uniqueId val="{00000018-728E-435C-95E4-56CFC296ADAE}"/>
              </c:ext>
            </c:extLst>
          </c:dPt>
          <c:dPt>
            <c:idx val="5"/>
            <c:bubble3D val="0"/>
            <c:spPr>
              <a:solidFill>
                <a:srgbClr val="FFFF00"/>
              </a:solidFill>
              <a:ln w="19050">
                <a:noFill/>
              </a:ln>
              <a:effectLst/>
            </c:spPr>
            <c:extLst>
              <c:ext xmlns:c16="http://schemas.microsoft.com/office/drawing/2014/chart" uri="{C3380CC4-5D6E-409C-BE32-E72D297353CC}">
                <c16:uniqueId val="{0000001B-728E-435C-95E4-56CFC296ADAE}"/>
              </c:ext>
            </c:extLst>
          </c:dPt>
          <c:dPt>
            <c:idx val="6"/>
            <c:bubble3D val="0"/>
            <c:spPr>
              <a:solidFill>
                <a:srgbClr val="FFFF00"/>
              </a:solidFill>
              <a:ln w="19050">
                <a:noFill/>
              </a:ln>
              <a:effectLst/>
            </c:spPr>
            <c:extLst>
              <c:ext xmlns:c16="http://schemas.microsoft.com/office/drawing/2014/chart" uri="{C3380CC4-5D6E-409C-BE32-E72D297353CC}">
                <c16:uniqueId val="{0000001F-728E-435C-95E4-56CFC296ADAE}"/>
              </c:ext>
            </c:extLst>
          </c:dPt>
          <c:dPt>
            <c:idx val="7"/>
            <c:bubble3D val="0"/>
            <c:spPr>
              <a:solidFill>
                <a:srgbClr val="92D050"/>
              </a:solidFill>
              <a:ln w="19050">
                <a:noFill/>
              </a:ln>
              <a:effectLst/>
            </c:spPr>
            <c:extLst>
              <c:ext xmlns:c16="http://schemas.microsoft.com/office/drawing/2014/chart" uri="{C3380CC4-5D6E-409C-BE32-E72D297353CC}">
                <c16:uniqueId val="{00000029-728E-435C-95E4-56CFC296ADAE}"/>
              </c:ext>
            </c:extLst>
          </c:dPt>
          <c:dPt>
            <c:idx val="8"/>
            <c:bubble3D val="0"/>
            <c:spPr>
              <a:solidFill>
                <a:srgbClr val="00B050"/>
              </a:solidFill>
              <a:ln w="19050">
                <a:noFill/>
              </a:ln>
              <a:effectLst/>
            </c:spPr>
            <c:extLst>
              <c:ext xmlns:c16="http://schemas.microsoft.com/office/drawing/2014/chart" uri="{C3380CC4-5D6E-409C-BE32-E72D297353CC}">
                <c16:uniqueId val="{0000002D-728E-435C-95E4-56CFC296ADAE}"/>
              </c:ext>
            </c:extLst>
          </c:dPt>
          <c:dPt>
            <c:idx val="9"/>
            <c:bubble3D val="0"/>
            <c:spPr>
              <a:solidFill>
                <a:srgbClr val="00B050"/>
              </a:solidFill>
              <a:ln w="19050">
                <a:noFill/>
              </a:ln>
              <a:effectLst/>
            </c:spPr>
            <c:extLst>
              <c:ext xmlns:c16="http://schemas.microsoft.com/office/drawing/2014/chart" uri="{C3380CC4-5D6E-409C-BE32-E72D297353CC}">
                <c16:uniqueId val="{00000032-728E-435C-95E4-56CFC296ADAE}"/>
              </c:ext>
            </c:extLst>
          </c:dPt>
          <c:dPt>
            <c:idx val="10"/>
            <c:bubble3D val="0"/>
            <c:spPr>
              <a:noFill/>
              <a:ln w="19050">
                <a:noFill/>
              </a:ln>
              <a:effectLst/>
            </c:spPr>
            <c:extLst>
              <c:ext xmlns:c16="http://schemas.microsoft.com/office/drawing/2014/chart" uri="{C3380CC4-5D6E-409C-BE32-E72D297353CC}">
                <c16:uniqueId val="{00000002-728E-435C-95E4-56CFC296ADAE}"/>
              </c:ext>
            </c:extLst>
          </c:dPt>
          <c:dLbls>
            <c:dLbl>
              <c:idx val="0"/>
              <c:layout>
                <c:manualLayout>
                  <c:x val="-6.3880680949262095E-2"/>
                  <c:y val="-3.1477686557481094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FBB8EEBA-2FB0-4CD3-955D-B80E6A716B7A}" type="CELLRANGE">
                      <a:rPr lang="en-US"/>
                      <a:pPr>
                        <a:defRPr/>
                      </a:pPr>
                      <a:t>[CELLRANGE]</a:t>
                    </a:fld>
                    <a:r>
                      <a:rPr lang="en-US" baseline="0"/>
                      <a:t> </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7.2398116382798375E-2"/>
                      <c:h val="6.7300766874563364E-2"/>
                    </c:manualLayout>
                  </c15:layout>
                  <c15:dlblFieldTable/>
                  <c15:showDataLabelsRange val="1"/>
                </c:ext>
                <c:ext xmlns:c16="http://schemas.microsoft.com/office/drawing/2014/chart" uri="{C3380CC4-5D6E-409C-BE32-E72D297353CC}">
                  <c16:uniqueId val="{00000006-728E-435C-95E4-56CFC296ADAE}"/>
                </c:ext>
              </c:extLst>
            </c:dLbl>
            <c:dLbl>
              <c:idx val="1"/>
              <c:layout>
                <c:manualLayout>
                  <c:x val="-5.0064178948560259E-2"/>
                  <c:y val="-5.1199411261744807E-2"/>
                </c:manualLayout>
              </c:layout>
              <c:tx>
                <c:rich>
                  <a:bodyPr/>
                  <a:lstStyle/>
                  <a:p>
                    <a:fld id="{44704038-FEA8-49F1-B1E9-46473C9EBA1E}" type="CELLRANGE">
                      <a:rPr lang="en-US"/>
                      <a:pPr/>
                      <a:t>[CELLRANGE]</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728E-435C-95E4-56CFC296ADAE}"/>
                </c:ext>
              </c:extLst>
            </c:dLbl>
            <c:dLbl>
              <c:idx val="2"/>
              <c:layout>
                <c:manualLayout>
                  <c:x val="-3.6157462573960186E-2"/>
                  <c:y val="-7.4471870926174258E-2"/>
                </c:manualLayout>
              </c:layout>
              <c:tx>
                <c:rich>
                  <a:bodyPr/>
                  <a:lstStyle/>
                  <a:p>
                    <a:fld id="{5A128ECC-9232-4217-8511-3E217EED612B}" type="CELLRANGE">
                      <a:rPr lang="en-US"/>
                      <a:pPr/>
                      <a:t>[CELLRANGE]</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728E-435C-95E4-56CFC296ADAE}"/>
                </c:ext>
              </c:extLst>
            </c:dLbl>
            <c:dLbl>
              <c:idx val="3"/>
              <c:layout>
                <c:manualLayout>
                  <c:x val="-2.7813323247496406E-2"/>
                  <c:y val="-9.7744330590603723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BC4CBE82-576A-47F4-9973-C2658B7AAAA2}" type="CELLRANGE">
                      <a:rPr lang="en-US"/>
                      <a:pPr>
                        <a:defRPr/>
                      </a:pPr>
                      <a:t>[CELLRANGE]</a:t>
                    </a:fld>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8.4997850481555628E-2"/>
                      <c:h val="0.12094715612375377"/>
                    </c:manualLayout>
                  </c15:layout>
                  <c15:dlblFieldTable/>
                  <c15:showDataLabelsRange val="1"/>
                </c:ext>
                <c:ext xmlns:c16="http://schemas.microsoft.com/office/drawing/2014/chart" uri="{C3380CC4-5D6E-409C-BE32-E72D297353CC}">
                  <c16:uniqueId val="{00000011-728E-435C-95E4-56CFC296ADAE}"/>
                </c:ext>
              </c:extLst>
            </c:dLbl>
            <c:dLbl>
              <c:idx val="4"/>
              <c:layout>
                <c:manualLayout>
                  <c:x val="5.5626865498400293E-3"/>
                  <c:y val="-0.10239882252348961"/>
                </c:manualLayout>
              </c:layout>
              <c:tx>
                <c:rich>
                  <a:bodyPr/>
                  <a:lstStyle/>
                  <a:p>
                    <a:fld id="{3D49EDC9-14AC-49D6-8C78-2F9BE4807747}" type="CELLRANGE">
                      <a:rPr lang="en-US"/>
                      <a:pPr/>
                      <a:t>[CELLRANGE]</a:t>
                    </a:fld>
                    <a:r>
                      <a:rPr lang="en-US" baseline="0"/>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728E-435C-95E4-56CFC296ADAE}"/>
                </c:ext>
              </c:extLst>
            </c:dLbl>
            <c:dLbl>
              <c:idx val="5"/>
              <c:layout>
                <c:manualLayout>
                  <c:x val="1.6688059649520085E-2"/>
                  <c:y val="-9.7744330590603723E-2"/>
                </c:manualLayout>
              </c:layout>
              <c:tx>
                <c:rich>
                  <a:bodyPr/>
                  <a:lstStyle/>
                  <a:p>
                    <a:fld id="{B54707C8-4696-4E76-887E-ED3DE8623E9F}" type="CELLRANGE">
                      <a:rPr lang="en-US"/>
                      <a:pPr/>
                      <a:t>[CELLRANGE]</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B-728E-435C-95E4-56CFC296ADAE}"/>
                </c:ext>
              </c:extLst>
            </c:dLbl>
            <c:dLbl>
              <c:idx val="6"/>
              <c:layout>
                <c:manualLayout>
                  <c:x val="4.7282835673640146E-2"/>
                  <c:y val="-6.5162887060402477E-2"/>
                </c:manualLayout>
              </c:layout>
              <c:tx>
                <c:rich>
                  <a:bodyPr/>
                  <a:lstStyle/>
                  <a:p>
                    <a:fld id="{E01826B4-7D20-47B7-AF77-E3ABA409ACCD}" type="CELLRANGE">
                      <a:rPr lang="en-US"/>
                      <a:pPr/>
                      <a:t>[CELLRANGE]</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F-728E-435C-95E4-56CFC296ADAE}"/>
                </c:ext>
              </c:extLst>
            </c:dLbl>
            <c:dLbl>
              <c:idx val="7"/>
              <c:layout>
                <c:manualLayout>
                  <c:x val="6.3970895323160235E-2"/>
                  <c:y val="-3.7235935463087171E-2"/>
                </c:manualLayout>
              </c:layout>
              <c:tx>
                <c:rich>
                  <a:bodyPr/>
                  <a:lstStyle/>
                  <a:p>
                    <a:fld id="{6DB33071-E8BC-4ACF-88C6-119A56E9CA3E}" type="CELLRANGE">
                      <a:rPr lang="en-US"/>
                      <a:pPr/>
                      <a:t>[CELLRANGE]</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9-728E-435C-95E4-56CFC296ADAE}"/>
                </c:ext>
              </c:extLst>
            </c:dLbl>
            <c:dLbl>
              <c:idx val="8"/>
              <c:layout>
                <c:manualLayout>
                  <c:x val="6.6752238598080244E-2"/>
                  <c:y val="-9.3089838657718256E-3"/>
                </c:manualLayout>
              </c:layout>
              <c:tx>
                <c:rich>
                  <a:bodyPr/>
                  <a:lstStyle/>
                  <a:p>
                    <a:fld id="{A9589005-8B36-466D-BDD4-E020D827AE61}" type="CELLRANGE">
                      <a:rPr lang="en-US"/>
                      <a:pPr/>
                      <a:t>[CELLRANGE]</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D-728E-435C-95E4-56CFC296ADAE}"/>
                </c:ext>
              </c:extLst>
            </c:dLbl>
            <c:dLbl>
              <c:idx val="9"/>
              <c:layout>
                <c:manualLayout>
                  <c:x val="7.2314925147920373E-2"/>
                  <c:y val="1.3963475798657674E-2"/>
                </c:manualLayout>
              </c:layout>
              <c:tx>
                <c:rich>
                  <a:bodyPr/>
                  <a:lstStyle/>
                  <a:p>
                    <a:fld id="{CDF62458-C67B-4AFA-835E-8DB5DE6492B4}" type="CELLRANGE">
                      <a:rPr lang="en-US"/>
                      <a:pPr/>
                      <a:t>[CELLRANGE]</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2-728E-435C-95E4-56CFC296ADAE}"/>
                </c:ext>
              </c:extLst>
            </c:dLbl>
            <c:dLbl>
              <c:idx val="10"/>
              <c:delete val="1"/>
              <c:extLst>
                <c:ext xmlns:c15="http://schemas.microsoft.com/office/drawing/2012/chart" uri="{CE6537A1-D6FC-4f65-9D91-7224C49458BB}"/>
                <c:ext xmlns:c16="http://schemas.microsoft.com/office/drawing/2014/chart" uri="{C3380CC4-5D6E-409C-BE32-E72D297353CC}">
                  <c16:uniqueId val="{00000002-728E-435C-95E4-56CFC296AD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ext>
            </c:extLst>
          </c:dLbls>
          <c:val>
            <c:numRef>
              <c:f>Hoja2!$C$30:$C$40</c:f>
              <c:numCache>
                <c:formatCode>General</c:formatCode>
                <c:ptCount val="11"/>
                <c:pt idx="0">
                  <c:v>1</c:v>
                </c:pt>
                <c:pt idx="1">
                  <c:v>1</c:v>
                </c:pt>
                <c:pt idx="2">
                  <c:v>1</c:v>
                </c:pt>
                <c:pt idx="3">
                  <c:v>1</c:v>
                </c:pt>
                <c:pt idx="4">
                  <c:v>1</c:v>
                </c:pt>
                <c:pt idx="5">
                  <c:v>1</c:v>
                </c:pt>
                <c:pt idx="6">
                  <c:v>1</c:v>
                </c:pt>
                <c:pt idx="7">
                  <c:v>1</c:v>
                </c:pt>
                <c:pt idx="8">
                  <c:v>1</c:v>
                </c:pt>
                <c:pt idx="9">
                  <c:v>1</c:v>
                </c:pt>
                <c:pt idx="10">
                  <c:v>10</c:v>
                </c:pt>
              </c:numCache>
            </c:numRef>
          </c:val>
          <c:extLst>
            <c:ext xmlns:c15="http://schemas.microsoft.com/office/drawing/2012/chart" uri="{02D57815-91ED-43cb-92C2-25804820EDAC}">
              <c15:datalabelsRange>
                <c15:f>Hoja2!$B$30:$B$39</c15:f>
                <c15:dlblRangeCache>
                  <c:ptCount val="10"/>
                  <c:pt idx="0">
                    <c:v>10%</c:v>
                  </c:pt>
                  <c:pt idx="1">
                    <c:v>20%</c:v>
                  </c:pt>
                  <c:pt idx="2">
                    <c:v>30%</c:v>
                  </c:pt>
                  <c:pt idx="3">
                    <c:v>40%</c:v>
                  </c:pt>
                  <c:pt idx="4">
                    <c:v>50%</c:v>
                  </c:pt>
                  <c:pt idx="5">
                    <c:v>60%</c:v>
                  </c:pt>
                  <c:pt idx="6">
                    <c:v>70%</c:v>
                  </c:pt>
                  <c:pt idx="7">
                    <c:v>80%</c:v>
                  </c:pt>
                  <c:pt idx="8">
                    <c:v>90%</c:v>
                  </c:pt>
                  <c:pt idx="9">
                    <c:v>100%</c:v>
                  </c:pt>
                </c15:dlblRangeCache>
              </c15:datalabelsRange>
            </c:ext>
            <c:ext xmlns:c16="http://schemas.microsoft.com/office/drawing/2014/chart" uri="{C3380CC4-5D6E-409C-BE32-E72D297353CC}">
              <c16:uniqueId val="{00000000-728E-435C-95E4-56CFC296ADAE}"/>
            </c:ext>
          </c:extLst>
        </c:ser>
        <c:dLbls>
          <c:showLegendKey val="0"/>
          <c:showVal val="0"/>
          <c:showCatName val="0"/>
          <c:showSerName val="0"/>
          <c:showPercent val="0"/>
          <c:showBubbleSize val="0"/>
          <c:showLeaderLines val="0"/>
        </c:dLbls>
        <c:firstSliceAng val="270"/>
        <c:holeSize val="65"/>
      </c:doughnutChart>
      <c:scatterChart>
        <c:scatterStyle val="smoothMarker"/>
        <c:varyColors val="0"/>
        <c:ser>
          <c:idx val="1"/>
          <c:order val="1"/>
          <c:tx>
            <c:v>PUNTOS</c:v>
          </c:tx>
          <c:spPr>
            <a:ln w="28575" cap="rnd">
              <a:solidFill>
                <a:srgbClr val="ED7D31"/>
              </a:solidFill>
              <a:round/>
            </a:ln>
            <a:effectLst/>
          </c:spPr>
          <c:marker>
            <c:symbol val="circle"/>
            <c:size val="5"/>
            <c:spPr>
              <a:solidFill>
                <a:schemeClr val="accent2"/>
              </a:solidFill>
              <a:ln w="9525">
                <a:solidFill>
                  <a:schemeClr val="accent2"/>
                </a:solidFill>
              </a:ln>
              <a:effectLst/>
            </c:spPr>
          </c:marker>
          <c:dPt>
            <c:idx val="0"/>
            <c:marker>
              <c:symbol val="circle"/>
              <c:size val="5"/>
              <c:spPr>
                <a:solidFill>
                  <a:schemeClr val="tx1"/>
                </a:solidFill>
                <a:ln w="9525">
                  <a:solidFill>
                    <a:schemeClr val="accent2"/>
                  </a:solidFill>
                </a:ln>
                <a:effectLst/>
              </c:spPr>
            </c:marker>
            <c:bubble3D val="0"/>
            <c:extLst>
              <c:ext xmlns:c16="http://schemas.microsoft.com/office/drawing/2014/chart" uri="{C3380CC4-5D6E-409C-BE32-E72D297353CC}">
                <c16:uniqueId val="{00000035-728E-435C-95E4-56CFC296ADAE}"/>
              </c:ext>
            </c:extLst>
          </c:dPt>
          <c:dPt>
            <c:idx val="1"/>
            <c:marker>
              <c:symbol val="circle"/>
              <c:size val="5"/>
              <c:spPr>
                <a:solidFill>
                  <a:schemeClr val="bg1"/>
                </a:solidFill>
                <a:ln w="9525">
                  <a:noFill/>
                </a:ln>
                <a:effectLst/>
              </c:spPr>
            </c:marker>
            <c:bubble3D val="0"/>
            <c:spPr>
              <a:ln w="28575" cap="rnd">
                <a:solidFill>
                  <a:schemeClr val="tx1"/>
                </a:solidFill>
                <a:round/>
                <a:headEnd type="oval"/>
                <a:tailEnd type="triangle"/>
              </a:ln>
              <a:effectLst/>
            </c:spPr>
            <c:extLst>
              <c:ext xmlns:c16="http://schemas.microsoft.com/office/drawing/2014/chart" uri="{C3380CC4-5D6E-409C-BE32-E72D297353CC}">
                <c16:uniqueId val="{00000034-728E-435C-95E4-56CFC296ADAE}"/>
              </c:ext>
            </c:extLst>
          </c:dPt>
          <c:xVal>
            <c:numRef>
              <c:f>Hoja2!$B$45:$B$46</c:f>
              <c:numCache>
                <c:formatCode>General</c:formatCode>
                <c:ptCount val="2"/>
                <c:pt idx="0">
                  <c:v>0</c:v>
                </c:pt>
                <c:pt idx="1">
                  <c:v>0.81795768015967307</c:v>
                </c:pt>
              </c:numCache>
            </c:numRef>
          </c:xVal>
          <c:yVal>
            <c:numRef>
              <c:f>Hoja2!$C$45:$C$46</c:f>
              <c:numCache>
                <c:formatCode>General</c:formatCode>
                <c:ptCount val="2"/>
                <c:pt idx="0">
                  <c:v>0</c:v>
                </c:pt>
                <c:pt idx="1">
                  <c:v>0.57527839648973944</c:v>
                </c:pt>
              </c:numCache>
            </c:numRef>
          </c:yVal>
          <c:smooth val="1"/>
          <c:extLst>
            <c:ext xmlns:c16="http://schemas.microsoft.com/office/drawing/2014/chart" uri="{C3380CC4-5D6E-409C-BE32-E72D297353CC}">
              <c16:uniqueId val="{00000033-728E-435C-95E4-56CFC296ADAE}"/>
            </c:ext>
          </c:extLst>
        </c:ser>
        <c:dLbls>
          <c:showLegendKey val="0"/>
          <c:showVal val="0"/>
          <c:showCatName val="0"/>
          <c:showSerName val="0"/>
          <c:showPercent val="0"/>
          <c:showBubbleSize val="0"/>
        </c:dLbls>
        <c:axId val="452723888"/>
        <c:axId val="452722640"/>
      </c:scatterChart>
      <c:valAx>
        <c:axId val="452722640"/>
        <c:scaling>
          <c:orientation val="minMax"/>
          <c:max val="1"/>
          <c:min val="-1"/>
        </c:scaling>
        <c:delete val="1"/>
        <c:axPos val="l"/>
        <c:numFmt formatCode="General" sourceLinked="1"/>
        <c:majorTickMark val="out"/>
        <c:minorTickMark val="none"/>
        <c:tickLblPos val="nextTo"/>
        <c:crossAx val="452723888"/>
        <c:crosses val="autoZero"/>
        <c:crossBetween val="midCat"/>
      </c:valAx>
      <c:valAx>
        <c:axId val="452723888"/>
        <c:scaling>
          <c:orientation val="minMax"/>
          <c:max val="1"/>
          <c:min val="-1"/>
        </c:scaling>
        <c:delete val="1"/>
        <c:axPos val="b"/>
        <c:numFmt formatCode="General" sourceLinked="1"/>
        <c:majorTickMark val="out"/>
        <c:minorTickMark val="none"/>
        <c:tickLblPos val="nextTo"/>
        <c:crossAx val="452722640"/>
        <c:crosses val="autoZero"/>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AVANCE GENERAL - ETITC 2021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0"/>
      <c:rotY val="0"/>
      <c:depthPercent val="100"/>
      <c:rAngAx val="1"/>
    </c:view3D>
    <c:floor>
      <c:thickness val="0"/>
      <c:spPr>
        <a:noFill/>
        <a:ln>
          <a:noFill/>
        </a:ln>
        <a:effectLst/>
        <a:sp3d/>
      </c:spPr>
    </c:floor>
    <c:sideWall>
      <c:thickness val="0"/>
      <c:spPr>
        <a:noFill/>
        <a:ln w="25400">
          <a:noFill/>
        </a:ln>
        <a:effectLst/>
        <a:sp3d/>
      </c:spPr>
    </c:sideWall>
    <c:backWall>
      <c:thickness val="0"/>
      <c:spPr>
        <a:noFill/>
        <a:ln w="25400">
          <a:noFill/>
        </a:ln>
        <a:effectLst/>
        <a:sp3d/>
      </c:spPr>
    </c:backWall>
    <c:plotArea>
      <c:layout>
        <c:manualLayout>
          <c:layoutTarget val="inner"/>
          <c:xMode val="edge"/>
          <c:yMode val="edge"/>
          <c:x val="7.8900481189851268E-2"/>
          <c:y val="0.15319444444444447"/>
          <c:w val="0.88498840769903764"/>
          <c:h val="0.72088764946048411"/>
        </c:manualLayout>
      </c:layout>
      <c:bar3DChart>
        <c:barDir val="col"/>
        <c:grouping val="stacked"/>
        <c:varyColors val="0"/>
        <c:ser>
          <c:idx val="0"/>
          <c:order val="0"/>
          <c:tx>
            <c:strRef>
              <c:f>'AVANCE 2021'!$P$3</c:f>
              <c:strCache>
                <c:ptCount val="1"/>
                <c:pt idx="0">
                  <c:v>AVANCE GENERAL </c:v>
                </c:pt>
              </c:strCache>
            </c:strRef>
          </c:tx>
          <c:spPr>
            <a:solidFill>
              <a:schemeClr val="accent1"/>
            </a:solidFill>
            <a:ln>
              <a:noFill/>
            </a:ln>
            <a:effectLst>
              <a:outerShdw blurRad="63500" dist="190500" dir="5400000" sx="49000" sy="49000" algn="ctr" rotWithShape="0">
                <a:srgbClr val="000000">
                  <a:alpha val="97000"/>
                </a:srgbClr>
              </a:outerShdw>
            </a:effectLst>
            <a:sp3d/>
          </c:spPr>
          <c:invertIfNegative val="0"/>
          <c:dPt>
            <c:idx val="0"/>
            <c:invertIfNegative val="0"/>
            <c:bubble3D val="0"/>
            <c:spPr>
              <a:solidFill>
                <a:srgbClr val="00B050"/>
              </a:solidFill>
              <a:ln>
                <a:noFill/>
              </a:ln>
              <a:effectLst>
                <a:outerShdw blurRad="63500" dist="190500" dir="5400000" sx="49000" sy="49000" algn="ctr" rotWithShape="0">
                  <a:srgbClr val="000000">
                    <a:alpha val="97000"/>
                  </a:srgbClr>
                </a:outerShdw>
              </a:effectLst>
              <a:sp3d/>
            </c:spPr>
            <c:extLst>
              <c:ext xmlns:c16="http://schemas.microsoft.com/office/drawing/2014/chart" uri="{C3380CC4-5D6E-409C-BE32-E72D297353CC}">
                <c16:uniqueId val="{00000004-9FDC-40F3-B63B-BD8E2D809303}"/>
              </c:ext>
            </c:extLst>
          </c:dPt>
          <c:dPt>
            <c:idx val="1"/>
            <c:invertIfNegative val="0"/>
            <c:bubble3D val="0"/>
            <c:spPr>
              <a:solidFill>
                <a:schemeClr val="accent6">
                  <a:lumMod val="60000"/>
                  <a:lumOff val="40000"/>
                </a:schemeClr>
              </a:solidFill>
              <a:ln>
                <a:noFill/>
              </a:ln>
              <a:effectLst>
                <a:outerShdw blurRad="63500" dist="190500" dir="5400000" sx="49000" sy="49000" algn="ctr" rotWithShape="0">
                  <a:srgbClr val="000000">
                    <a:alpha val="97000"/>
                  </a:srgbClr>
                </a:outerShdw>
              </a:effectLst>
              <a:sp3d/>
            </c:spPr>
            <c:extLst>
              <c:ext xmlns:c16="http://schemas.microsoft.com/office/drawing/2014/chart" uri="{C3380CC4-5D6E-409C-BE32-E72D297353CC}">
                <c16:uniqueId val="{0000000E-9FDC-40F3-B63B-BD8E2D809303}"/>
              </c:ext>
            </c:extLst>
          </c:dPt>
          <c:dPt>
            <c:idx val="2"/>
            <c:invertIfNegative val="0"/>
            <c:bubble3D val="0"/>
            <c:spPr>
              <a:solidFill>
                <a:srgbClr val="92D050"/>
              </a:solidFill>
              <a:ln>
                <a:noFill/>
              </a:ln>
              <a:effectLst>
                <a:outerShdw blurRad="63500" dist="190500" dir="5400000" sx="49000" sy="49000" algn="ctr" rotWithShape="0">
                  <a:srgbClr val="000000">
                    <a:alpha val="97000"/>
                  </a:srgbClr>
                </a:outerShdw>
              </a:effectLst>
              <a:sp3d/>
            </c:spPr>
            <c:extLst>
              <c:ext xmlns:c16="http://schemas.microsoft.com/office/drawing/2014/chart" uri="{C3380CC4-5D6E-409C-BE32-E72D297353CC}">
                <c16:uniqueId val="{00000010-9FDC-40F3-B63B-BD8E2D809303}"/>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'AVANCE 2021'!$M$4:$M$6</c:f>
              <c:strCache>
                <c:ptCount val="3"/>
                <c:pt idx="0">
                  <c:v>Lo Intitucional </c:v>
                </c:pt>
                <c:pt idx="1">
                  <c:v>Lo Social </c:v>
                </c:pt>
                <c:pt idx="2">
                  <c:v>Lo ambiental </c:v>
                </c:pt>
              </c:strCache>
            </c:strRef>
          </c:cat>
          <c:val>
            <c:numRef>
              <c:f>'AVANCE 2021'!$P$4:$P$6</c:f>
              <c:numCache>
                <c:formatCode>0%</c:formatCode>
                <c:ptCount val="3"/>
                <c:pt idx="0">
                  <c:v>0.84208685861941679</c:v>
                </c:pt>
                <c:pt idx="1">
                  <c:v>0.80658343333333338</c:v>
                </c:pt>
                <c:pt idx="2">
                  <c:v>0.79933020266930299</c:v>
                </c:pt>
              </c:numCache>
            </c:numRef>
          </c:val>
          <c:extLst>
            <c:ext xmlns:c16="http://schemas.microsoft.com/office/drawing/2014/chart" uri="{C3380CC4-5D6E-409C-BE32-E72D297353CC}">
              <c16:uniqueId val="{00000000-9FDC-40F3-B63B-BD8E2D809303}"/>
            </c:ext>
          </c:extLst>
        </c:ser>
        <c:dLbls>
          <c:showLegendKey val="0"/>
          <c:showVal val="0"/>
          <c:showCatName val="0"/>
          <c:showSerName val="0"/>
          <c:showPercent val="0"/>
          <c:showBubbleSize val="0"/>
        </c:dLbls>
        <c:gapWidth val="150"/>
        <c:shape val="cylinder"/>
        <c:axId val="527943552"/>
        <c:axId val="527958112"/>
        <c:axId val="0"/>
      </c:bar3DChart>
      <c:catAx>
        <c:axId val="5279435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527958112"/>
        <c:crosses val="autoZero"/>
        <c:auto val="1"/>
        <c:lblAlgn val="ctr"/>
        <c:lblOffset val="100"/>
        <c:noMultiLvlLbl val="0"/>
      </c:catAx>
      <c:valAx>
        <c:axId val="527958112"/>
        <c:scaling>
          <c:orientation val="minMax"/>
        </c:scaling>
        <c:delete val="1"/>
        <c:axPos val="l"/>
        <c:numFmt formatCode="0%" sourceLinked="1"/>
        <c:majorTickMark val="none"/>
        <c:minorTickMark val="none"/>
        <c:tickLblPos val="nextTo"/>
        <c:crossAx val="527943552"/>
        <c:crosses val="autoZero"/>
        <c:crossBetween val="between"/>
      </c:valAx>
      <c:spPr>
        <a:noFill/>
        <a:ln>
          <a:noFill/>
        </a:ln>
        <a:effectLst/>
      </c:spPr>
    </c:plotArea>
    <c:plotVisOnly val="1"/>
    <c:dispBlanksAs val="gap"/>
    <c:showDLblsOverMax val="0"/>
  </c:chart>
  <c:spPr>
    <a:solidFill>
      <a:schemeClr val="accent6">
        <a:lumMod val="20000"/>
        <a:lumOff val="8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1264228</xdr:colOff>
      <xdr:row>1</xdr:row>
      <xdr:rowOff>0</xdr:rowOff>
    </xdr:from>
    <xdr:to>
      <xdr:col>8</xdr:col>
      <xdr:colOff>499107</xdr:colOff>
      <xdr:row>2</xdr:row>
      <xdr:rowOff>346363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0773" y="259773"/>
          <a:ext cx="3183425" cy="900545"/>
        </a:xfrm>
        <a:prstGeom prst="rect">
          <a:avLst/>
        </a:prstGeom>
      </xdr:spPr>
    </xdr:pic>
    <xdr:clientData/>
  </xdr:twoCellAnchor>
  <xdr:oneCellAnchor>
    <xdr:from>
      <xdr:col>3</xdr:col>
      <xdr:colOff>51955</xdr:colOff>
      <xdr:row>1</xdr:row>
      <xdr:rowOff>86589</xdr:rowOff>
    </xdr:from>
    <xdr:ext cx="2762226" cy="865909"/>
    <xdr:pic>
      <xdr:nvPicPr>
        <xdr:cNvPr id="6" name="Imagen 5">
          <a:extLst>
            <a:ext uri="{FF2B5EF4-FFF2-40B4-BE49-F238E27FC236}">
              <a16:creationId xmlns:a16="http://schemas.microsoft.com/office/drawing/2014/main" id="{92CA20AF-A990-4375-9BD1-B56E548B84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51955" y="346362"/>
          <a:ext cx="2762226" cy="865909"/>
        </a:xfrm>
        <a:prstGeom prst="rect">
          <a:avLst/>
        </a:prstGeom>
      </xdr:spPr>
    </xdr:pic>
    <xdr:clientData/>
  </xdr:oneCellAnchor>
  <xdr:oneCellAnchor>
    <xdr:from>
      <xdr:col>6</xdr:col>
      <xdr:colOff>382095</xdr:colOff>
      <xdr:row>3</xdr:row>
      <xdr:rowOff>103909</xdr:rowOff>
    </xdr:from>
    <xdr:ext cx="2932883" cy="842441"/>
    <xdr:pic>
      <xdr:nvPicPr>
        <xdr:cNvPr id="7" name="Imagen 6">
          <a:extLst>
            <a:ext uri="{FF2B5EF4-FFF2-40B4-BE49-F238E27FC236}">
              <a16:creationId xmlns:a16="http://schemas.microsoft.com/office/drawing/2014/main" id="{FF0B4416-717C-4C43-9E1B-D8554B48A9C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68640" y="1766454"/>
          <a:ext cx="2932883" cy="842441"/>
        </a:xfrm>
        <a:prstGeom prst="rect">
          <a:avLst/>
        </a:prstGeom>
      </xdr:spPr>
    </xdr:pic>
    <xdr:clientData/>
  </xdr:oneCellAnchor>
  <xdr:oneCellAnchor>
    <xdr:from>
      <xdr:col>3</xdr:col>
      <xdr:colOff>103909</xdr:colOff>
      <xdr:row>3</xdr:row>
      <xdr:rowOff>141020</xdr:rowOff>
    </xdr:from>
    <xdr:ext cx="3186545" cy="784412"/>
    <xdr:pic>
      <xdr:nvPicPr>
        <xdr:cNvPr id="8" name="Imagen 7">
          <a:extLst>
            <a:ext uri="{FF2B5EF4-FFF2-40B4-BE49-F238E27FC236}">
              <a16:creationId xmlns:a16="http://schemas.microsoft.com/office/drawing/2014/main" id="{92CA20AF-A990-4375-9BD1-B56E548B84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103909" y="1803565"/>
          <a:ext cx="3186545" cy="784412"/>
        </a:xfrm>
        <a:prstGeom prst="rect">
          <a:avLst/>
        </a:prstGeom>
      </xdr:spPr>
    </xdr:pic>
    <xdr:clientData/>
  </xdr:oneCellAnchor>
  <xdr:oneCellAnchor>
    <xdr:from>
      <xdr:col>18</xdr:col>
      <xdr:colOff>1282420</xdr:colOff>
      <xdr:row>3</xdr:row>
      <xdr:rowOff>102921</xdr:rowOff>
    </xdr:from>
    <xdr:ext cx="2991708" cy="849580"/>
    <xdr:pic>
      <xdr:nvPicPr>
        <xdr:cNvPr id="9" name="Imagen 8">
          <a:extLst>
            <a:ext uri="{FF2B5EF4-FFF2-40B4-BE49-F238E27FC236}">
              <a16:creationId xmlns:a16="http://schemas.microsoft.com/office/drawing/2014/main" id="{92CA20AF-A990-4375-9BD1-B56E548B84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708965" y="1765466"/>
          <a:ext cx="2991708" cy="84958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47625</xdr:colOff>
      <xdr:row>0</xdr:row>
      <xdr:rowOff>82262</xdr:rowOff>
    </xdr:from>
    <xdr:ext cx="2762226" cy="727362"/>
    <xdr:pic>
      <xdr:nvPicPr>
        <xdr:cNvPr id="3" name="Imagen 2">
          <a:extLst>
            <a:ext uri="{FF2B5EF4-FFF2-40B4-BE49-F238E27FC236}">
              <a16:creationId xmlns:a16="http://schemas.microsoft.com/office/drawing/2014/main" id="{92CA20AF-A990-4375-9BD1-B56E548B84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H="1">
          <a:off x="47625" y="296575"/>
          <a:ext cx="2762226" cy="727362"/>
        </a:xfrm>
        <a:prstGeom prst="rect">
          <a:avLst/>
        </a:prstGeom>
      </xdr:spPr>
    </xdr:pic>
    <xdr:clientData/>
  </xdr:oneCellAnchor>
  <xdr:oneCellAnchor>
    <xdr:from>
      <xdr:col>3</xdr:col>
      <xdr:colOff>534699</xdr:colOff>
      <xdr:row>0</xdr:row>
      <xdr:rowOff>15523</xdr:rowOff>
    </xdr:from>
    <xdr:ext cx="3912213" cy="941703"/>
    <xdr:pic>
      <xdr:nvPicPr>
        <xdr:cNvPr id="5" name="Imagen 4">
          <a:extLst>
            <a:ext uri="{FF2B5EF4-FFF2-40B4-BE49-F238E27FC236}">
              <a16:creationId xmlns:a16="http://schemas.microsoft.com/office/drawing/2014/main" id="{FF0B4416-717C-4C43-9E1B-D8554B48A9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39762" y="229836"/>
          <a:ext cx="3912213" cy="941703"/>
        </a:xfrm>
        <a:prstGeom prst="rect">
          <a:avLst/>
        </a:prstGeom>
      </xdr:spPr>
    </xdr:pic>
    <xdr:clientData/>
  </xdr:oneCellAnchor>
  <xdr:oneCellAnchor>
    <xdr:from>
      <xdr:col>15</xdr:col>
      <xdr:colOff>993756</xdr:colOff>
      <xdr:row>0</xdr:row>
      <xdr:rowOff>111272</xdr:rowOff>
    </xdr:from>
    <xdr:ext cx="2600633" cy="745977"/>
    <xdr:pic>
      <xdr:nvPicPr>
        <xdr:cNvPr id="6" name="Imagen 5">
          <a:extLst>
            <a:ext uri="{FF2B5EF4-FFF2-40B4-BE49-F238E27FC236}">
              <a16:creationId xmlns:a16="http://schemas.microsoft.com/office/drawing/2014/main" id="{92CA20AF-A990-4375-9BD1-B56E548B84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05569" y="325585"/>
          <a:ext cx="2600633" cy="74597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1692090</xdr:colOff>
      <xdr:row>0</xdr:row>
      <xdr:rowOff>0</xdr:rowOff>
    </xdr:from>
    <xdr:ext cx="2932883" cy="842441"/>
    <xdr:pic>
      <xdr:nvPicPr>
        <xdr:cNvPr id="2" name="Imagen 1">
          <a:extLst>
            <a:ext uri="{FF2B5EF4-FFF2-40B4-BE49-F238E27FC236}">
              <a16:creationId xmlns:a16="http://schemas.microsoft.com/office/drawing/2014/main" id="{FF0B4416-717C-4C43-9E1B-D8554B48A9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269" y="0"/>
          <a:ext cx="2932883" cy="842441"/>
        </a:xfrm>
        <a:prstGeom prst="rect">
          <a:avLst/>
        </a:prstGeom>
      </xdr:spPr>
    </xdr:pic>
    <xdr:clientData/>
  </xdr:oneCellAnchor>
  <xdr:oneCellAnchor>
    <xdr:from>
      <xdr:col>3</xdr:col>
      <xdr:colOff>108857</xdr:colOff>
      <xdr:row>0</xdr:row>
      <xdr:rowOff>54429</xdr:rowOff>
    </xdr:from>
    <xdr:ext cx="2762226" cy="784412"/>
    <xdr:pic>
      <xdr:nvPicPr>
        <xdr:cNvPr id="6" name="Imagen 5">
          <a:extLst>
            <a:ext uri="{FF2B5EF4-FFF2-40B4-BE49-F238E27FC236}">
              <a16:creationId xmlns:a16="http://schemas.microsoft.com/office/drawing/2014/main" id="{92CA20AF-A990-4375-9BD1-B56E548B84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108857" y="258536"/>
          <a:ext cx="2762226" cy="784412"/>
        </a:xfrm>
        <a:prstGeom prst="rect">
          <a:avLst/>
        </a:prstGeom>
      </xdr:spPr>
    </xdr:pic>
    <xdr:clientData/>
  </xdr:oneCellAnchor>
  <xdr:oneCellAnchor>
    <xdr:from>
      <xdr:col>19</xdr:col>
      <xdr:colOff>232522</xdr:colOff>
      <xdr:row>0</xdr:row>
      <xdr:rowOff>71437</xdr:rowOff>
    </xdr:from>
    <xdr:ext cx="2796988" cy="738188"/>
    <xdr:pic>
      <xdr:nvPicPr>
        <xdr:cNvPr id="7" name="Imagen 6">
          <a:extLst>
            <a:ext uri="{FF2B5EF4-FFF2-40B4-BE49-F238E27FC236}">
              <a16:creationId xmlns:a16="http://schemas.microsoft.com/office/drawing/2014/main" id="{92CA20AF-A990-4375-9BD1-B56E548B84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82085" y="71437"/>
          <a:ext cx="2796988" cy="73818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499524</xdr:colOff>
      <xdr:row>0</xdr:row>
      <xdr:rowOff>0</xdr:rowOff>
    </xdr:from>
    <xdr:to>
      <xdr:col>12</xdr:col>
      <xdr:colOff>108856</xdr:colOff>
      <xdr:row>7</xdr:row>
      <xdr:rowOff>130988</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655909</xdr:colOff>
      <xdr:row>1</xdr:row>
      <xdr:rowOff>13780</xdr:rowOff>
    </xdr:from>
    <xdr:to>
      <xdr:col>22</xdr:col>
      <xdr:colOff>657509</xdr:colOff>
      <xdr:row>5</xdr:row>
      <xdr:rowOff>523734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ylife" id="{F1141B0C-852B-48ED-AF3D-8661B50A06A6}" userId="mylife"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U496"/>
  <sheetViews>
    <sheetView topLeftCell="D4" zoomScale="70" zoomScaleNormal="70" workbookViewId="0">
      <pane xSplit="8" ySplit="5" topLeftCell="Q21" activePane="bottomRight" state="frozen"/>
      <selection activeCell="D4" sqref="D4"/>
      <selection pane="topRight" activeCell="L4" sqref="L4"/>
      <selection pane="bottomLeft" activeCell="D9" sqref="D9"/>
      <selection pane="bottomRight" activeCell="T39" sqref="T39"/>
    </sheetView>
  </sheetViews>
  <sheetFormatPr baseColWidth="10" defaultColWidth="11.42578125" defaultRowHeight="43.5" customHeight="1" x14ac:dyDescent="0.25"/>
  <cols>
    <col min="1" max="1" width="11.28515625" style="4" hidden="1" customWidth="1"/>
    <col min="2" max="2" width="7" style="4" hidden="1" customWidth="1"/>
    <col min="3" max="3" width="6.5703125" style="4" hidden="1" customWidth="1"/>
    <col min="4" max="4" width="15" style="4" customWidth="1"/>
    <col min="5" max="5" width="12.42578125" style="4" customWidth="1"/>
    <col min="6" max="6" width="20.28515625" style="112" customWidth="1"/>
    <col min="7" max="7" width="35.85546875" style="108" customWidth="1"/>
    <col min="8" max="8" width="23.42578125" style="112" customWidth="1"/>
    <col min="9" max="9" width="10.7109375" style="113" customWidth="1"/>
    <col min="10" max="10" width="10.140625" style="113" customWidth="1"/>
    <col min="11" max="11" width="9.7109375" style="113" customWidth="1"/>
    <col min="12" max="12" width="14.7109375" style="113" customWidth="1"/>
    <col min="13" max="13" width="12.5703125" style="113" customWidth="1"/>
    <col min="14" max="14" width="24.7109375" style="108" customWidth="1"/>
    <col min="15" max="15" width="20.85546875" style="108" customWidth="1"/>
    <col min="16" max="16" width="9.28515625" style="113" customWidth="1"/>
    <col min="17" max="17" width="44.42578125" style="108" customWidth="1"/>
    <col min="18" max="18" width="22" style="119" customWidth="1"/>
    <col min="19" max="19" width="16.42578125" style="119" customWidth="1"/>
    <col min="20" max="20" width="44.42578125" style="120" customWidth="1"/>
    <col min="21" max="26" width="44.42578125" style="108" customWidth="1"/>
    <col min="27" max="43" width="16.28515625" style="108" customWidth="1"/>
    <col min="44" max="44" width="16.85546875" style="108" customWidth="1"/>
    <col min="45" max="45" width="44.5703125" style="108" customWidth="1"/>
    <col min="46" max="16384" width="11.42578125" style="108"/>
  </cols>
  <sheetData>
    <row r="1" spans="1:333" ht="43.5" customHeight="1" thickBot="1" x14ac:dyDescent="0.3">
      <c r="R1" s="115"/>
      <c r="S1" s="115"/>
      <c r="T1" s="116"/>
    </row>
    <row r="2" spans="1:333" s="106" customFormat="1" ht="43.5" customHeight="1" thickBot="1" x14ac:dyDescent="0.35">
      <c r="A2" s="215"/>
      <c r="B2" s="215"/>
      <c r="C2" s="215"/>
      <c r="D2" s="270"/>
      <c r="E2" s="271"/>
      <c r="F2" s="271"/>
      <c r="G2" s="271"/>
      <c r="H2" s="271"/>
      <c r="I2" s="271"/>
      <c r="J2" s="271"/>
      <c r="K2" s="271"/>
      <c r="L2" s="271"/>
      <c r="M2" s="271"/>
      <c r="N2" s="271"/>
      <c r="O2" s="271"/>
      <c r="P2" s="271"/>
      <c r="Q2" s="271"/>
      <c r="R2" s="271"/>
      <c r="S2" s="271"/>
      <c r="T2" s="272"/>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6"/>
      <c r="AT2" s="1"/>
    </row>
    <row r="3" spans="1:333" s="106" customFormat="1" ht="43.5" customHeight="1" thickBot="1" x14ac:dyDescent="0.35">
      <c r="A3" s="273" t="s">
        <v>0</v>
      </c>
      <c r="B3" s="274"/>
      <c r="C3" s="274"/>
      <c r="D3" s="274"/>
      <c r="E3" s="274"/>
      <c r="F3" s="274"/>
      <c r="G3" s="274"/>
      <c r="H3" s="274"/>
      <c r="I3" s="274"/>
      <c r="J3" s="274"/>
      <c r="K3" s="274"/>
      <c r="L3" s="274"/>
      <c r="M3" s="274"/>
      <c r="N3" s="274"/>
      <c r="O3" s="274"/>
      <c r="P3" s="274"/>
      <c r="Q3" s="274"/>
      <c r="R3" s="274"/>
      <c r="S3" s="274"/>
      <c r="T3" s="275"/>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20"/>
      <c r="AT3" s="1"/>
    </row>
    <row r="4" spans="1:333" s="106" customFormat="1" ht="77.25" customHeight="1" thickBot="1" x14ac:dyDescent="0.35">
      <c r="A4" s="217"/>
      <c r="B4" s="218"/>
      <c r="C4" s="218"/>
      <c r="D4" s="283"/>
      <c r="E4" s="283"/>
      <c r="F4" s="283"/>
      <c r="G4" s="283"/>
      <c r="H4" s="283"/>
      <c r="I4" s="283"/>
      <c r="J4" s="283"/>
      <c r="K4" s="283"/>
      <c r="L4" s="283"/>
      <c r="M4" s="283"/>
      <c r="N4" s="283"/>
      <c r="O4" s="283"/>
      <c r="P4" s="283"/>
      <c r="Q4" s="283"/>
      <c r="R4" s="283"/>
      <c r="S4" s="283"/>
      <c r="T4" s="283"/>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21"/>
      <c r="AU4" s="222"/>
      <c r="AV4" s="222"/>
      <c r="AW4" s="222"/>
      <c r="AX4" s="222"/>
      <c r="AY4" s="222"/>
      <c r="AZ4" s="222"/>
      <c r="BA4" s="222"/>
      <c r="BB4" s="222"/>
      <c r="BC4" s="222"/>
      <c r="BD4" s="222"/>
      <c r="BE4" s="222"/>
      <c r="BF4" s="222"/>
      <c r="BG4" s="222"/>
      <c r="BH4" s="222"/>
      <c r="BI4" s="222"/>
      <c r="BJ4" s="222"/>
      <c r="BK4" s="222"/>
      <c r="BL4" s="222"/>
      <c r="BM4" s="222"/>
      <c r="BN4" s="222"/>
      <c r="BO4" s="222"/>
    </row>
    <row r="5" spans="1:333" s="106" customFormat="1" ht="43.5" customHeight="1" thickBot="1" x14ac:dyDescent="0.35">
      <c r="A5" s="217"/>
      <c r="B5" s="218"/>
      <c r="C5" s="218"/>
      <c r="D5" s="284" t="s">
        <v>0</v>
      </c>
      <c r="E5" s="284"/>
      <c r="F5" s="284"/>
      <c r="G5" s="284"/>
      <c r="H5" s="284"/>
      <c r="I5" s="284"/>
      <c r="J5" s="284"/>
      <c r="K5" s="284"/>
      <c r="L5" s="284"/>
      <c r="M5" s="284"/>
      <c r="N5" s="284"/>
      <c r="O5" s="284"/>
      <c r="P5" s="284"/>
      <c r="Q5" s="284"/>
      <c r="R5" s="284"/>
      <c r="S5" s="284"/>
      <c r="T5" s="284"/>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21"/>
      <c r="AU5" s="222"/>
      <c r="AV5" s="222"/>
      <c r="AW5" s="222"/>
      <c r="AX5" s="222"/>
      <c r="AY5" s="222"/>
      <c r="AZ5" s="222"/>
      <c r="BA5" s="222"/>
      <c r="BB5" s="222"/>
      <c r="BC5" s="222"/>
      <c r="BD5" s="222"/>
      <c r="BE5" s="222"/>
      <c r="BF5" s="222"/>
      <c r="BG5" s="222"/>
      <c r="BH5" s="222"/>
      <c r="BI5" s="222"/>
      <c r="BJ5" s="222"/>
      <c r="BK5" s="222"/>
      <c r="BL5" s="222"/>
      <c r="BM5" s="222"/>
      <c r="BN5" s="222"/>
      <c r="BO5" s="222"/>
    </row>
    <row r="6" spans="1:333" s="228" customFormat="1" ht="43.5" customHeight="1" thickBot="1" x14ac:dyDescent="0.3">
      <c r="A6" s="223"/>
      <c r="B6" s="224"/>
      <c r="C6" s="224"/>
      <c r="D6" s="282" t="s">
        <v>409</v>
      </c>
      <c r="E6" s="282"/>
      <c r="F6" s="282"/>
      <c r="G6" s="282"/>
      <c r="H6" s="282"/>
      <c r="I6" s="282"/>
      <c r="J6" s="282"/>
      <c r="K6" s="282"/>
      <c r="L6" s="282"/>
      <c r="M6" s="282"/>
      <c r="N6" s="282"/>
      <c r="O6" s="282"/>
      <c r="P6" s="282"/>
      <c r="Q6" s="282"/>
      <c r="R6" s="282"/>
      <c r="S6" s="282"/>
      <c r="T6" s="282"/>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6"/>
      <c r="AU6" s="227"/>
      <c r="AV6" s="227"/>
      <c r="AW6" s="227"/>
      <c r="AX6" s="227"/>
      <c r="AY6" s="227"/>
      <c r="AZ6" s="227"/>
      <c r="BA6" s="227"/>
      <c r="BB6" s="227"/>
      <c r="BC6" s="227"/>
      <c r="BD6" s="227"/>
      <c r="BE6" s="227"/>
      <c r="BF6" s="227"/>
      <c r="BG6" s="227"/>
      <c r="BH6" s="227"/>
      <c r="BI6" s="227"/>
      <c r="BJ6" s="227"/>
      <c r="BK6" s="227"/>
      <c r="BL6" s="227"/>
      <c r="BM6" s="227"/>
      <c r="BN6" s="227"/>
      <c r="BO6" s="227"/>
    </row>
    <row r="7" spans="1:333" s="106" customFormat="1" ht="15.75" customHeight="1" x14ac:dyDescent="0.3">
      <c r="A7" s="107"/>
      <c r="B7" s="107"/>
      <c r="C7" s="107"/>
      <c r="D7" s="276" t="s">
        <v>403</v>
      </c>
      <c r="E7" s="277"/>
      <c r="F7" s="277"/>
      <c r="G7" s="277"/>
      <c r="H7" s="277"/>
      <c r="I7" s="277"/>
      <c r="J7" s="277"/>
      <c r="K7" s="278"/>
      <c r="L7" s="279" t="s">
        <v>406</v>
      </c>
      <c r="M7" s="279"/>
      <c r="N7" s="279"/>
      <c r="O7" s="279" t="s">
        <v>407</v>
      </c>
      <c r="P7" s="279"/>
      <c r="Q7" s="279"/>
      <c r="R7" s="280" t="s">
        <v>405</v>
      </c>
      <c r="S7" s="280"/>
      <c r="T7" s="281"/>
      <c r="U7" s="46"/>
      <c r="V7" s="46"/>
      <c r="W7" s="46"/>
      <c r="X7" s="46"/>
      <c r="Y7" s="46"/>
      <c r="Z7" s="46"/>
      <c r="AA7" s="46"/>
      <c r="AB7" s="46"/>
      <c r="AC7" s="46"/>
      <c r="AD7" s="46"/>
      <c r="AE7" s="46"/>
      <c r="AF7" s="46"/>
      <c r="AG7" s="46"/>
      <c r="AH7" s="46"/>
      <c r="AI7" s="46"/>
      <c r="AJ7" s="46"/>
      <c r="AK7" s="46"/>
      <c r="AL7" s="46"/>
      <c r="AM7" s="46"/>
      <c r="AN7" s="46"/>
      <c r="AO7" s="46"/>
      <c r="AP7" s="46"/>
      <c r="AQ7" s="46"/>
      <c r="AR7" s="46"/>
      <c r="AS7" s="46"/>
      <c r="AT7" s="1"/>
    </row>
    <row r="8" spans="1:333" s="207" customFormat="1" ht="43.5" customHeight="1" x14ac:dyDescent="0.25">
      <c r="A8" s="201" t="s">
        <v>1</v>
      </c>
      <c r="B8" s="202" t="s">
        <v>2</v>
      </c>
      <c r="C8" s="203" t="s">
        <v>3</v>
      </c>
      <c r="D8" s="204" t="s">
        <v>400</v>
      </c>
      <c r="E8" s="201" t="s">
        <v>5</v>
      </c>
      <c r="F8" s="201" t="s">
        <v>6</v>
      </c>
      <c r="G8" s="201" t="s">
        <v>7</v>
      </c>
      <c r="H8" s="201" t="s">
        <v>8</v>
      </c>
      <c r="I8" s="201" t="s">
        <v>9</v>
      </c>
      <c r="J8" s="201" t="s">
        <v>10</v>
      </c>
      <c r="K8" s="201" t="s">
        <v>11</v>
      </c>
      <c r="L8" s="201" t="s">
        <v>12</v>
      </c>
      <c r="M8" s="201" t="s">
        <v>13</v>
      </c>
      <c r="N8" s="201" t="s">
        <v>14</v>
      </c>
      <c r="O8" s="201" t="s">
        <v>15</v>
      </c>
      <c r="P8" s="201" t="s">
        <v>16</v>
      </c>
      <c r="Q8" s="201" t="s">
        <v>17</v>
      </c>
      <c r="R8" s="201" t="s">
        <v>402</v>
      </c>
      <c r="S8" s="201" t="s">
        <v>16</v>
      </c>
      <c r="T8" s="205" t="s">
        <v>401</v>
      </c>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row>
    <row r="9" spans="1:333" s="109" customFormat="1" ht="58.5" customHeight="1" x14ac:dyDescent="0.25">
      <c r="A9" s="47">
        <v>1</v>
      </c>
      <c r="B9" s="48">
        <v>0</v>
      </c>
      <c r="C9" s="121">
        <v>1</v>
      </c>
      <c r="D9" s="123" t="s">
        <v>20</v>
      </c>
      <c r="E9" s="18" t="s">
        <v>21</v>
      </c>
      <c r="F9" s="10" t="s">
        <v>22</v>
      </c>
      <c r="G9" s="10" t="s">
        <v>23</v>
      </c>
      <c r="H9" s="10" t="s">
        <v>24</v>
      </c>
      <c r="I9" s="11">
        <v>0.2</v>
      </c>
      <c r="J9" s="11">
        <v>1</v>
      </c>
      <c r="K9" s="11">
        <v>0.5</v>
      </c>
      <c r="L9" s="11">
        <v>0.33</v>
      </c>
      <c r="M9" s="42">
        <f>(L9*100)/K9</f>
        <v>66</v>
      </c>
      <c r="N9" s="10" t="s">
        <v>25</v>
      </c>
      <c r="O9" s="11">
        <v>0.38</v>
      </c>
      <c r="P9" s="10">
        <f>(O9*100)/K9</f>
        <v>76</v>
      </c>
      <c r="Q9" s="12" t="s">
        <v>26</v>
      </c>
      <c r="R9" s="11">
        <v>0.5</v>
      </c>
      <c r="S9" s="12">
        <f>(R9*100)/K9</f>
        <v>100</v>
      </c>
      <c r="T9" s="124" t="s">
        <v>27</v>
      </c>
      <c r="U9" s="13"/>
      <c r="V9" s="46"/>
      <c r="W9" s="46"/>
      <c r="X9" s="46"/>
      <c r="Y9" s="46"/>
      <c r="Z9" s="46"/>
      <c r="AA9" s="46"/>
      <c r="AB9" s="46"/>
      <c r="AC9" s="46"/>
      <c r="AD9" s="46"/>
      <c r="AE9" s="46"/>
      <c r="AF9" s="46"/>
      <c r="AG9" s="46"/>
      <c r="AH9" s="46"/>
      <c r="AI9" s="46"/>
      <c r="AJ9" s="46"/>
      <c r="AK9" s="46"/>
      <c r="AL9" s="46"/>
      <c r="AM9" s="46"/>
      <c r="AN9" s="46"/>
      <c r="AO9" s="46"/>
      <c r="AP9" s="46"/>
      <c r="AQ9" s="46"/>
      <c r="AR9" s="46"/>
      <c r="AS9" s="46"/>
      <c r="AT9" s="108"/>
      <c r="AU9" s="108"/>
    </row>
    <row r="10" spans="1:333" s="106" customFormat="1" ht="78.75" customHeight="1" x14ac:dyDescent="0.25">
      <c r="A10" s="49">
        <v>2</v>
      </c>
      <c r="B10" s="49">
        <v>1</v>
      </c>
      <c r="C10" s="122">
        <v>0</v>
      </c>
      <c r="D10" s="125" t="s">
        <v>56</v>
      </c>
      <c r="E10" s="125" t="s">
        <v>56</v>
      </c>
      <c r="F10" s="14" t="s">
        <v>386</v>
      </c>
      <c r="G10" s="250" t="s">
        <v>387</v>
      </c>
      <c r="H10" s="14" t="s">
        <v>28</v>
      </c>
      <c r="I10" s="15">
        <v>0</v>
      </c>
      <c r="J10" s="15">
        <v>1</v>
      </c>
      <c r="K10" s="15">
        <v>0.2</v>
      </c>
      <c r="L10" s="15">
        <v>0.05</v>
      </c>
      <c r="M10" s="42">
        <f t="shared" ref="M10:M38" si="0">(L10*100)/K10</f>
        <v>25</v>
      </c>
      <c r="N10" s="16" t="s">
        <v>29</v>
      </c>
      <c r="O10" s="16"/>
      <c r="P10" s="10">
        <f t="shared" ref="P10:P24" si="1">(O10*100)/K10</f>
        <v>0</v>
      </c>
      <c r="Q10" s="17"/>
      <c r="R10" s="18">
        <v>0</v>
      </c>
      <c r="S10" s="17">
        <f t="shared" ref="S10:S11" si="2">(R10*100)/K10</f>
        <v>0</v>
      </c>
      <c r="T10" s="126" t="s">
        <v>30</v>
      </c>
      <c r="U10" s="19"/>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108"/>
      <c r="AU10" s="108"/>
    </row>
    <row r="11" spans="1:333" s="106" customFormat="1" ht="70.5" customHeight="1" x14ac:dyDescent="0.25">
      <c r="A11" s="49">
        <v>3</v>
      </c>
      <c r="B11" s="49">
        <v>1</v>
      </c>
      <c r="C11" s="122">
        <v>0</v>
      </c>
      <c r="D11" s="125" t="s">
        <v>31</v>
      </c>
      <c r="E11" s="18" t="s">
        <v>32</v>
      </c>
      <c r="F11" s="16" t="s">
        <v>388</v>
      </c>
      <c r="G11" s="14" t="s">
        <v>33</v>
      </c>
      <c r="H11" s="14" t="s">
        <v>34</v>
      </c>
      <c r="I11" s="20">
        <v>0.1</v>
      </c>
      <c r="J11" s="20">
        <v>1</v>
      </c>
      <c r="K11" s="15">
        <v>0.2</v>
      </c>
      <c r="L11" s="15">
        <v>0.15</v>
      </c>
      <c r="M11" s="42">
        <f t="shared" si="0"/>
        <v>75</v>
      </c>
      <c r="N11" s="16" t="s">
        <v>35</v>
      </c>
      <c r="O11" s="20">
        <v>0.2</v>
      </c>
      <c r="P11" s="10">
        <f t="shared" si="1"/>
        <v>100</v>
      </c>
      <c r="Q11" s="21" t="s">
        <v>36</v>
      </c>
      <c r="R11" s="20">
        <v>0.2</v>
      </c>
      <c r="S11" s="12">
        <f t="shared" si="2"/>
        <v>100</v>
      </c>
      <c r="T11" s="127" t="s">
        <v>36</v>
      </c>
      <c r="U11" s="22"/>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108"/>
      <c r="AU11" s="108"/>
    </row>
    <row r="12" spans="1:333" s="106" customFormat="1" ht="114" customHeight="1" x14ac:dyDescent="0.25">
      <c r="A12" s="50">
        <v>4</v>
      </c>
      <c r="B12" s="49">
        <v>1</v>
      </c>
      <c r="C12" s="122">
        <v>0</v>
      </c>
      <c r="D12" s="125" t="s">
        <v>31</v>
      </c>
      <c r="E12" s="18" t="s">
        <v>32</v>
      </c>
      <c r="F12" s="14" t="s">
        <v>389</v>
      </c>
      <c r="G12" s="14" t="s">
        <v>390</v>
      </c>
      <c r="H12" s="14" t="s">
        <v>37</v>
      </c>
      <c r="I12" s="15">
        <v>0</v>
      </c>
      <c r="J12" s="15">
        <v>1</v>
      </c>
      <c r="K12" s="15">
        <v>0.3</v>
      </c>
      <c r="L12" s="15">
        <v>0.08</v>
      </c>
      <c r="M12" s="42">
        <f t="shared" si="0"/>
        <v>26.666666666666668</v>
      </c>
      <c r="N12" s="16" t="s">
        <v>38</v>
      </c>
      <c r="O12" s="20">
        <v>0.1</v>
      </c>
      <c r="P12" s="35">
        <f>(O12*100)/K12</f>
        <v>33.333333333333336</v>
      </c>
      <c r="Q12" s="21" t="s">
        <v>39</v>
      </c>
      <c r="R12" s="20">
        <v>0.2</v>
      </c>
      <c r="S12" s="23">
        <f t="shared" ref="S12:S23" si="3">(R12*100)/K12</f>
        <v>66.666666666666671</v>
      </c>
      <c r="T12" s="127" t="s">
        <v>40</v>
      </c>
      <c r="U12" s="24"/>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108"/>
      <c r="AU12" s="108"/>
    </row>
    <row r="13" spans="1:333" s="110" customFormat="1" ht="43.5" customHeight="1" x14ac:dyDescent="0.25">
      <c r="A13" s="260">
        <v>5</v>
      </c>
      <c r="B13" s="48">
        <v>0</v>
      </c>
      <c r="C13" s="121">
        <v>1</v>
      </c>
      <c r="D13" s="123" t="s">
        <v>20</v>
      </c>
      <c r="E13" s="18" t="s">
        <v>41</v>
      </c>
      <c r="F13" s="259" t="s">
        <v>42</v>
      </c>
      <c r="G13" s="25" t="s">
        <v>43</v>
      </c>
      <c r="H13" s="10" t="s">
        <v>44</v>
      </c>
      <c r="I13" s="26">
        <v>0.754</v>
      </c>
      <c r="J13" s="11">
        <v>0.9</v>
      </c>
      <c r="K13" s="11">
        <v>0.86</v>
      </c>
      <c r="L13" s="26">
        <v>0.88800000000000001</v>
      </c>
      <c r="M13" s="42">
        <f>(L13*100)/K13</f>
        <v>103.25581395348837</v>
      </c>
      <c r="N13" s="10" t="s">
        <v>45</v>
      </c>
      <c r="O13" s="20">
        <v>0.88800000000000001</v>
      </c>
      <c r="P13" s="35">
        <f t="shared" si="1"/>
        <v>103.25581395348837</v>
      </c>
      <c r="Q13" s="17" t="s">
        <v>46</v>
      </c>
      <c r="R13" s="27">
        <v>0.88800000000000001</v>
      </c>
      <c r="S13" s="28">
        <f t="shared" si="3"/>
        <v>103.25581395348837</v>
      </c>
      <c r="T13" s="126" t="s">
        <v>47</v>
      </c>
      <c r="U13" s="29"/>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108"/>
      <c r="AU13" s="108"/>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row>
    <row r="14" spans="1:333" s="110" customFormat="1" ht="43.5" customHeight="1" x14ac:dyDescent="0.25">
      <c r="A14" s="261"/>
      <c r="B14" s="48">
        <v>0</v>
      </c>
      <c r="C14" s="121">
        <v>1</v>
      </c>
      <c r="D14" s="123" t="s">
        <v>20</v>
      </c>
      <c r="E14" s="18" t="s">
        <v>41</v>
      </c>
      <c r="F14" s="259"/>
      <c r="G14" s="25" t="s">
        <v>391</v>
      </c>
      <c r="H14" s="10" t="s">
        <v>48</v>
      </c>
      <c r="I14" s="11">
        <v>0</v>
      </c>
      <c r="J14" s="11">
        <v>1</v>
      </c>
      <c r="K14" s="11">
        <v>0.2</v>
      </c>
      <c r="L14" s="11">
        <v>0.05</v>
      </c>
      <c r="M14" s="42">
        <f t="shared" si="0"/>
        <v>25</v>
      </c>
      <c r="N14" s="10" t="s">
        <v>49</v>
      </c>
      <c r="O14" s="11">
        <v>0.05</v>
      </c>
      <c r="P14" s="10">
        <f t="shared" si="1"/>
        <v>25</v>
      </c>
      <c r="Q14" s="12" t="s">
        <v>50</v>
      </c>
      <c r="R14" s="11">
        <v>0.05</v>
      </c>
      <c r="S14" s="28">
        <f t="shared" si="3"/>
        <v>25</v>
      </c>
      <c r="T14" s="124" t="s">
        <v>50</v>
      </c>
      <c r="U14" s="30"/>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108"/>
      <c r="AU14" s="108"/>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row>
    <row r="15" spans="1:333" s="106" customFormat="1" ht="43.5" customHeight="1" x14ac:dyDescent="0.25">
      <c r="A15" s="257"/>
      <c r="B15" s="48">
        <v>1</v>
      </c>
      <c r="C15" s="121">
        <v>0</v>
      </c>
      <c r="D15" s="123" t="s">
        <v>20</v>
      </c>
      <c r="E15" s="18" t="s">
        <v>51</v>
      </c>
      <c r="F15" s="259"/>
      <c r="G15" s="25" t="s">
        <v>52</v>
      </c>
      <c r="H15" s="10" t="s">
        <v>53</v>
      </c>
      <c r="I15" s="10">
        <f>1+1+1+1+1</f>
        <v>5</v>
      </c>
      <c r="J15" s="10">
        <v>9</v>
      </c>
      <c r="K15" s="10">
        <v>6</v>
      </c>
      <c r="L15" s="10">
        <v>6</v>
      </c>
      <c r="M15" s="42">
        <f>(L15*100)/K15</f>
        <v>100</v>
      </c>
      <c r="N15" s="10" t="s">
        <v>54</v>
      </c>
      <c r="O15" s="10">
        <v>6</v>
      </c>
      <c r="P15" s="10">
        <f t="shared" si="1"/>
        <v>100</v>
      </c>
      <c r="Q15" s="12" t="s">
        <v>54</v>
      </c>
      <c r="R15" s="10">
        <v>6</v>
      </c>
      <c r="S15" s="12">
        <f t="shared" si="3"/>
        <v>100</v>
      </c>
      <c r="T15" s="124" t="s">
        <v>55</v>
      </c>
      <c r="U15" s="30"/>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108"/>
      <c r="AU15" s="108"/>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109"/>
      <c r="JO15" s="109"/>
      <c r="JP15" s="109"/>
      <c r="JQ15" s="109"/>
      <c r="JR15" s="109"/>
      <c r="JS15" s="109"/>
      <c r="JT15" s="109"/>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row>
    <row r="16" spans="1:333" s="110" customFormat="1" ht="78" customHeight="1" x14ac:dyDescent="0.25">
      <c r="A16" s="257"/>
      <c r="B16" s="48">
        <v>0</v>
      </c>
      <c r="C16" s="121">
        <v>1</v>
      </c>
      <c r="D16" s="123" t="s">
        <v>56</v>
      </c>
      <c r="E16" s="18" t="s">
        <v>57</v>
      </c>
      <c r="F16" s="259"/>
      <c r="G16" s="25" t="s">
        <v>58</v>
      </c>
      <c r="H16" s="10" t="s">
        <v>59</v>
      </c>
      <c r="I16" s="10">
        <v>0</v>
      </c>
      <c r="J16" s="10">
        <v>1</v>
      </c>
      <c r="K16" s="10">
        <v>0.5</v>
      </c>
      <c r="L16" s="10">
        <v>0.2</v>
      </c>
      <c r="M16" s="42">
        <f t="shared" si="0"/>
        <v>40</v>
      </c>
      <c r="N16" s="10" t="s">
        <v>60</v>
      </c>
      <c r="O16" s="10">
        <v>0.2</v>
      </c>
      <c r="P16" s="10">
        <f t="shared" si="1"/>
        <v>40</v>
      </c>
      <c r="Q16" s="12" t="s">
        <v>61</v>
      </c>
      <c r="R16" s="10">
        <v>0.2</v>
      </c>
      <c r="S16" s="12">
        <f t="shared" si="3"/>
        <v>40</v>
      </c>
      <c r="T16" s="124" t="s">
        <v>62</v>
      </c>
      <c r="U16" s="30"/>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108"/>
      <c r="AU16" s="108"/>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c r="HP16" s="109"/>
      <c r="HQ16" s="109"/>
      <c r="HR16" s="109"/>
      <c r="HS16" s="109"/>
      <c r="HT16" s="109"/>
      <c r="HU16" s="109"/>
      <c r="HV16" s="109"/>
      <c r="HW16" s="109"/>
      <c r="HX16" s="109"/>
      <c r="HY16" s="109"/>
      <c r="HZ16" s="109"/>
      <c r="IA16" s="109"/>
      <c r="IB16" s="109"/>
      <c r="IC16" s="109"/>
      <c r="ID16" s="109"/>
      <c r="IE16" s="109"/>
      <c r="IF16" s="109"/>
      <c r="IG16" s="109"/>
      <c r="IH16" s="109"/>
      <c r="II16" s="109"/>
      <c r="IJ16" s="109"/>
      <c r="IK16" s="109"/>
      <c r="IL16" s="109"/>
      <c r="IM16" s="109"/>
      <c r="IN16" s="109"/>
      <c r="IO16" s="109"/>
      <c r="IP16" s="109"/>
      <c r="IQ16" s="109"/>
      <c r="IR16" s="109"/>
      <c r="IS16" s="109"/>
      <c r="IT16" s="109"/>
      <c r="IU16" s="109"/>
      <c r="IV16" s="109"/>
      <c r="IW16" s="109"/>
      <c r="IX16" s="109"/>
      <c r="IY16" s="109"/>
      <c r="IZ16" s="109"/>
      <c r="JA16" s="109"/>
      <c r="JB16" s="109"/>
      <c r="JC16" s="109"/>
      <c r="JD16" s="109"/>
      <c r="JE16" s="109"/>
      <c r="JF16" s="109"/>
      <c r="JG16" s="109"/>
      <c r="JH16" s="109"/>
      <c r="JI16" s="109"/>
      <c r="JJ16" s="109"/>
      <c r="JK16" s="109"/>
      <c r="JL16" s="109"/>
      <c r="JM16" s="109"/>
      <c r="JN16" s="109"/>
      <c r="JO16" s="109"/>
      <c r="JP16" s="109"/>
      <c r="JQ16" s="109"/>
      <c r="JR16" s="109"/>
      <c r="JS16" s="109"/>
      <c r="JT16" s="109"/>
      <c r="JU16" s="109"/>
      <c r="JV16" s="109"/>
      <c r="JW16" s="109"/>
      <c r="JX16" s="109"/>
      <c r="JY16" s="109"/>
      <c r="JZ16" s="109"/>
      <c r="KA16" s="109"/>
      <c r="KB16" s="109"/>
      <c r="KC16" s="109"/>
      <c r="KD16" s="109"/>
      <c r="KE16" s="109"/>
      <c r="KF16" s="109"/>
      <c r="KG16" s="109"/>
      <c r="KH16" s="109"/>
      <c r="KI16" s="109"/>
      <c r="KJ16" s="109"/>
      <c r="KK16" s="109"/>
      <c r="KL16" s="109"/>
      <c r="KM16" s="109"/>
      <c r="KN16" s="109"/>
      <c r="KO16" s="109"/>
      <c r="KP16" s="109"/>
      <c r="KQ16" s="109"/>
      <c r="KR16" s="109"/>
      <c r="KS16" s="109"/>
      <c r="KT16" s="109"/>
      <c r="KU16" s="109"/>
      <c r="KV16" s="109"/>
      <c r="KW16" s="109"/>
      <c r="KX16" s="109"/>
      <c r="KY16" s="109"/>
      <c r="KZ16" s="109"/>
      <c r="LA16" s="109"/>
      <c r="LB16" s="109"/>
      <c r="LC16" s="109"/>
      <c r="LD16" s="109"/>
      <c r="LE16" s="109"/>
      <c r="LF16" s="109"/>
      <c r="LG16" s="109"/>
      <c r="LH16" s="109"/>
      <c r="LI16" s="109"/>
      <c r="LJ16" s="109"/>
      <c r="LK16" s="109"/>
      <c r="LL16" s="109"/>
      <c r="LM16" s="109"/>
      <c r="LN16" s="109"/>
      <c r="LO16" s="109"/>
      <c r="LP16" s="109"/>
      <c r="LQ16" s="109"/>
      <c r="LR16" s="109"/>
      <c r="LS16" s="109"/>
      <c r="LT16" s="109"/>
      <c r="LU16" s="109"/>
    </row>
    <row r="17" spans="1:333" s="110" customFormat="1" ht="87" customHeight="1" x14ac:dyDescent="0.25">
      <c r="A17" s="257"/>
      <c r="B17" s="48">
        <v>0</v>
      </c>
      <c r="C17" s="121">
        <v>1</v>
      </c>
      <c r="D17" s="123" t="s">
        <v>20</v>
      </c>
      <c r="E17" s="18" t="s">
        <v>41</v>
      </c>
      <c r="F17" s="259"/>
      <c r="G17" s="25" t="s">
        <v>63</v>
      </c>
      <c r="H17" s="25" t="s">
        <v>64</v>
      </c>
      <c r="I17" s="31">
        <v>0</v>
      </c>
      <c r="J17" s="31">
        <v>0.25</v>
      </c>
      <c r="K17" s="31">
        <v>0.08</v>
      </c>
      <c r="L17" s="31">
        <v>0.04</v>
      </c>
      <c r="M17" s="42">
        <v>50</v>
      </c>
      <c r="N17" s="25" t="s">
        <v>65</v>
      </c>
      <c r="O17" s="31">
        <v>0.04</v>
      </c>
      <c r="P17" s="10">
        <f t="shared" si="1"/>
        <v>50</v>
      </c>
      <c r="Q17" s="32" t="s">
        <v>66</v>
      </c>
      <c r="R17" s="33">
        <v>0.06</v>
      </c>
      <c r="S17" s="12">
        <f t="shared" si="3"/>
        <v>75</v>
      </c>
      <c r="T17" s="128" t="s">
        <v>67</v>
      </c>
      <c r="U17" s="34"/>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108"/>
      <c r="AU17" s="108"/>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c r="IR17" s="109"/>
      <c r="IS17" s="109"/>
      <c r="IT17" s="109"/>
      <c r="IU17" s="109"/>
      <c r="IV17" s="109"/>
      <c r="IW17" s="109"/>
      <c r="IX17" s="109"/>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row>
    <row r="18" spans="1:333" s="110" customFormat="1" ht="77.25" customHeight="1" x14ac:dyDescent="0.25">
      <c r="A18" s="258"/>
      <c r="B18" s="48">
        <v>0</v>
      </c>
      <c r="C18" s="121">
        <v>1</v>
      </c>
      <c r="D18" s="123" t="s">
        <v>56</v>
      </c>
      <c r="E18" s="18" t="s">
        <v>57</v>
      </c>
      <c r="F18" s="259"/>
      <c r="G18" s="25" t="s">
        <v>68</v>
      </c>
      <c r="H18" s="25" t="s">
        <v>69</v>
      </c>
      <c r="I18" s="25">
        <v>7.3</v>
      </c>
      <c r="J18" s="25">
        <v>8</v>
      </c>
      <c r="K18" s="25">
        <v>7.5</v>
      </c>
      <c r="L18" s="25">
        <v>7.3</v>
      </c>
      <c r="M18" s="42">
        <f t="shared" si="0"/>
        <v>97.333333333333329</v>
      </c>
      <c r="N18" s="25" t="s">
        <v>70</v>
      </c>
      <c r="O18" s="25">
        <v>7.3</v>
      </c>
      <c r="P18" s="35">
        <f t="shared" si="1"/>
        <v>97.333333333333329</v>
      </c>
      <c r="Q18" s="36" t="s">
        <v>71</v>
      </c>
      <c r="R18" s="25">
        <v>8.9</v>
      </c>
      <c r="S18" s="37">
        <f t="shared" si="3"/>
        <v>118.66666666666667</v>
      </c>
      <c r="T18" s="129" t="s">
        <v>72</v>
      </c>
      <c r="U18" s="38"/>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108"/>
      <c r="AU18" s="108"/>
      <c r="AV18" s="6"/>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109"/>
      <c r="DS18" s="109"/>
      <c r="DT18" s="109"/>
      <c r="DU18" s="109"/>
      <c r="DV18" s="109"/>
      <c r="DW18" s="109"/>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c r="EX18" s="109"/>
      <c r="EY18" s="109"/>
      <c r="EZ18" s="109"/>
      <c r="FA18" s="109"/>
      <c r="FB18" s="109"/>
      <c r="FC18" s="109"/>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c r="HP18" s="109"/>
      <c r="HQ18" s="109"/>
      <c r="HR18" s="109"/>
      <c r="HS18" s="109"/>
      <c r="HT18" s="109"/>
      <c r="HU18" s="109"/>
      <c r="HV18" s="109"/>
      <c r="HW18" s="109"/>
      <c r="HX18" s="109"/>
      <c r="HY18" s="109"/>
      <c r="HZ18" s="109"/>
      <c r="IA18" s="109"/>
      <c r="IB18" s="109"/>
      <c r="IC18" s="109"/>
      <c r="ID18" s="109"/>
      <c r="IE18" s="109"/>
      <c r="IF18" s="109"/>
      <c r="IG18" s="109"/>
      <c r="IH18" s="109"/>
      <c r="II18" s="109"/>
      <c r="IJ18" s="109"/>
      <c r="IK18" s="109"/>
      <c r="IL18" s="109"/>
      <c r="IM18" s="109"/>
      <c r="IN18" s="109"/>
      <c r="IO18" s="109"/>
      <c r="IP18" s="109"/>
      <c r="IQ18" s="109"/>
      <c r="IR18" s="109"/>
      <c r="IS18" s="109"/>
      <c r="IT18" s="109"/>
      <c r="IU18" s="109"/>
      <c r="IV18" s="109"/>
      <c r="IW18" s="109"/>
      <c r="IX18" s="109"/>
      <c r="IY18" s="109"/>
      <c r="IZ18" s="109"/>
      <c r="JA18" s="109"/>
      <c r="JB18" s="109"/>
      <c r="JC18" s="109"/>
      <c r="JD18" s="109"/>
      <c r="JE18" s="109"/>
      <c r="JF18" s="109"/>
      <c r="JG18" s="109"/>
      <c r="JH18" s="109"/>
      <c r="JI18" s="109"/>
      <c r="JJ18" s="109"/>
      <c r="JK18" s="109"/>
      <c r="JL18" s="109"/>
      <c r="JM18" s="109"/>
      <c r="JN18" s="109"/>
      <c r="JO18" s="109"/>
      <c r="JP18" s="109"/>
      <c r="JQ18" s="109"/>
      <c r="JR18" s="109"/>
      <c r="JS18" s="109"/>
      <c r="JT18" s="109"/>
      <c r="JU18" s="109"/>
      <c r="JV18" s="109"/>
      <c r="JW18" s="109"/>
      <c r="JX18" s="109"/>
      <c r="JY18" s="109"/>
      <c r="JZ18" s="109"/>
      <c r="KA18" s="109"/>
      <c r="KB18" s="109"/>
      <c r="KC18" s="109"/>
      <c r="KD18" s="109"/>
      <c r="KE18" s="109"/>
      <c r="KF18" s="109"/>
      <c r="KG18" s="109"/>
      <c r="KH18" s="109"/>
      <c r="KI18" s="109"/>
      <c r="KJ18" s="109"/>
      <c r="KK18" s="109"/>
      <c r="KL18" s="109"/>
      <c r="KM18" s="109"/>
      <c r="KN18" s="109"/>
      <c r="KO18" s="109"/>
      <c r="KP18" s="109"/>
      <c r="KQ18" s="109"/>
      <c r="KR18" s="109"/>
      <c r="KS18" s="109"/>
      <c r="KT18" s="109"/>
      <c r="KU18" s="109"/>
      <c r="KV18" s="109"/>
      <c r="KW18" s="109"/>
      <c r="KX18" s="109"/>
      <c r="KY18" s="109"/>
      <c r="KZ18" s="109"/>
      <c r="LA18" s="109"/>
      <c r="LB18" s="109"/>
      <c r="LC18" s="109"/>
      <c r="LD18" s="109"/>
      <c r="LE18" s="109"/>
      <c r="LF18" s="109"/>
      <c r="LG18" s="109"/>
      <c r="LH18" s="109"/>
      <c r="LI18" s="109"/>
      <c r="LJ18" s="109"/>
      <c r="LK18" s="109"/>
      <c r="LL18" s="109"/>
      <c r="LM18" s="109"/>
      <c r="LN18" s="109"/>
      <c r="LO18" s="109"/>
      <c r="LP18" s="109"/>
      <c r="LQ18" s="109"/>
      <c r="LR18" s="109"/>
      <c r="LS18" s="109"/>
      <c r="LT18" s="109"/>
      <c r="LU18" s="109"/>
    </row>
    <row r="19" spans="1:333" s="110" customFormat="1" ht="90.75" customHeight="1" thickBot="1" x14ac:dyDescent="0.3">
      <c r="A19" s="51">
        <v>6</v>
      </c>
      <c r="B19" s="48">
        <v>0</v>
      </c>
      <c r="C19" s="121">
        <v>1</v>
      </c>
      <c r="D19" s="123" t="s">
        <v>73</v>
      </c>
      <c r="E19" s="18" t="s">
        <v>74</v>
      </c>
      <c r="F19" s="10" t="s">
        <v>75</v>
      </c>
      <c r="G19" s="25" t="s">
        <v>76</v>
      </c>
      <c r="H19" s="10" t="s">
        <v>77</v>
      </c>
      <c r="I19" s="11">
        <v>0</v>
      </c>
      <c r="J19" s="11">
        <v>1</v>
      </c>
      <c r="K19" s="11">
        <v>0.2</v>
      </c>
      <c r="L19" s="11">
        <v>0.11</v>
      </c>
      <c r="M19" s="42">
        <f t="shared" si="0"/>
        <v>55</v>
      </c>
      <c r="N19" s="10" t="s">
        <v>78</v>
      </c>
      <c r="O19" s="11">
        <v>0.15</v>
      </c>
      <c r="P19" s="35">
        <f t="shared" si="1"/>
        <v>75</v>
      </c>
      <c r="Q19" s="12" t="s">
        <v>79</v>
      </c>
      <c r="R19" s="11">
        <v>0.2</v>
      </c>
      <c r="S19" s="36">
        <f t="shared" si="3"/>
        <v>100</v>
      </c>
      <c r="T19" s="124" t="s">
        <v>80</v>
      </c>
      <c r="U19" s="30"/>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108"/>
      <c r="AU19" s="108"/>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09"/>
      <c r="HL19" s="109"/>
      <c r="HM19" s="109"/>
      <c r="HN19" s="109"/>
      <c r="HO19" s="109"/>
      <c r="HP19" s="109"/>
      <c r="HQ19" s="109"/>
      <c r="HR19" s="109"/>
      <c r="HS19" s="109"/>
      <c r="HT19" s="109"/>
      <c r="HU19" s="109"/>
      <c r="HV19" s="109"/>
      <c r="HW19" s="109"/>
      <c r="HX19" s="109"/>
      <c r="HY19" s="109"/>
      <c r="HZ19" s="109"/>
      <c r="IA19" s="109"/>
      <c r="IB19" s="109"/>
      <c r="IC19" s="109"/>
      <c r="ID19" s="109"/>
      <c r="IE19" s="109"/>
      <c r="IF19" s="109"/>
      <c r="IG19" s="109"/>
      <c r="IH19" s="109"/>
      <c r="II19" s="109"/>
      <c r="IJ19" s="109"/>
      <c r="IK19" s="109"/>
      <c r="IL19" s="109"/>
      <c r="IM19" s="109"/>
      <c r="IN19" s="109"/>
      <c r="IO19" s="109"/>
      <c r="IP19" s="109"/>
      <c r="IQ19" s="109"/>
      <c r="IR19" s="109"/>
      <c r="IS19" s="109"/>
      <c r="IT19" s="109"/>
      <c r="IU19" s="109"/>
      <c r="IV19" s="109"/>
      <c r="IW19" s="109"/>
      <c r="IX19" s="109"/>
      <c r="IY19" s="109"/>
      <c r="IZ19" s="109"/>
      <c r="JA19" s="109"/>
      <c r="JB19" s="109"/>
      <c r="JC19" s="109"/>
      <c r="JD19" s="109"/>
      <c r="JE19" s="109"/>
      <c r="JF19" s="109"/>
      <c r="JG19" s="109"/>
      <c r="JH19" s="109"/>
      <c r="JI19" s="109"/>
      <c r="JJ19" s="109"/>
      <c r="JK19" s="109"/>
      <c r="JL19" s="109"/>
      <c r="JM19" s="109"/>
      <c r="JN19" s="109"/>
      <c r="JO19" s="109"/>
      <c r="JP19" s="109"/>
      <c r="JQ19" s="109"/>
      <c r="JR19" s="109"/>
      <c r="JS19" s="109"/>
      <c r="JT19" s="109"/>
      <c r="JU19" s="109"/>
      <c r="JV19" s="109"/>
      <c r="JW19" s="109"/>
      <c r="JX19" s="109"/>
      <c r="JY19" s="109"/>
      <c r="JZ19" s="109"/>
      <c r="KA19" s="109"/>
      <c r="KB19" s="109"/>
      <c r="KC19" s="109"/>
      <c r="KD19" s="109"/>
      <c r="KE19" s="109"/>
      <c r="KF19" s="109"/>
      <c r="KG19" s="109"/>
      <c r="KH19" s="109"/>
      <c r="KI19" s="109"/>
      <c r="KJ19" s="109"/>
      <c r="KK19" s="109"/>
      <c r="KL19" s="109"/>
      <c r="KM19" s="109"/>
      <c r="KN19" s="109"/>
      <c r="KO19" s="109"/>
      <c r="KP19" s="109"/>
      <c r="KQ19" s="109"/>
      <c r="KR19" s="109"/>
      <c r="KS19" s="109"/>
      <c r="KT19" s="109"/>
      <c r="KU19" s="109"/>
      <c r="KV19" s="109"/>
      <c r="KW19" s="109"/>
      <c r="KX19" s="109"/>
      <c r="KY19" s="109"/>
      <c r="KZ19" s="109"/>
      <c r="LA19" s="109"/>
      <c r="LB19" s="109"/>
      <c r="LC19" s="109"/>
      <c r="LD19" s="109"/>
      <c r="LE19" s="109"/>
      <c r="LF19" s="109"/>
      <c r="LG19" s="109"/>
      <c r="LH19" s="109"/>
      <c r="LI19" s="109"/>
      <c r="LJ19" s="109"/>
      <c r="LK19" s="109"/>
      <c r="LL19" s="109"/>
      <c r="LM19" s="109"/>
      <c r="LN19" s="109"/>
      <c r="LO19" s="109"/>
      <c r="LP19" s="109"/>
      <c r="LQ19" s="109"/>
      <c r="LR19" s="109"/>
      <c r="LS19" s="109"/>
      <c r="LT19" s="109"/>
      <c r="LU19" s="109"/>
    </row>
    <row r="20" spans="1:333" s="110" customFormat="1" ht="81.75" customHeight="1" x14ac:dyDescent="0.25">
      <c r="A20" s="256">
        <v>7</v>
      </c>
      <c r="B20" s="48">
        <v>0</v>
      </c>
      <c r="C20" s="121">
        <v>1</v>
      </c>
      <c r="D20" s="123" t="s">
        <v>20</v>
      </c>
      <c r="E20" s="10" t="s">
        <v>41</v>
      </c>
      <c r="F20" s="259" t="s">
        <v>81</v>
      </c>
      <c r="G20" s="10" t="s">
        <v>392</v>
      </c>
      <c r="H20" s="10" t="s">
        <v>82</v>
      </c>
      <c r="I20" s="11">
        <v>1</v>
      </c>
      <c r="J20" s="11">
        <v>1</v>
      </c>
      <c r="K20" s="11">
        <v>1</v>
      </c>
      <c r="L20" s="11">
        <v>1</v>
      </c>
      <c r="M20" s="42">
        <f t="shared" si="0"/>
        <v>100</v>
      </c>
      <c r="N20" s="10" t="s">
        <v>83</v>
      </c>
      <c r="O20" s="11">
        <v>1</v>
      </c>
      <c r="P20" s="35">
        <f t="shared" si="1"/>
        <v>100</v>
      </c>
      <c r="Q20" s="12" t="s">
        <v>83</v>
      </c>
      <c r="R20" s="11">
        <v>1</v>
      </c>
      <c r="S20" s="12">
        <f t="shared" si="3"/>
        <v>100</v>
      </c>
      <c r="T20" s="130" t="s">
        <v>83</v>
      </c>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108"/>
      <c r="AU20" s="108"/>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109"/>
      <c r="EA20" s="109"/>
      <c r="EB20" s="109"/>
      <c r="EC20" s="109"/>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09"/>
      <c r="EZ20" s="109"/>
      <c r="FA20" s="109"/>
      <c r="FB20" s="109"/>
      <c r="FC20" s="109"/>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09"/>
      <c r="HL20" s="109"/>
      <c r="HM20" s="109"/>
      <c r="HN20" s="109"/>
      <c r="HO20" s="109"/>
      <c r="HP20" s="109"/>
      <c r="HQ20" s="109"/>
      <c r="HR20" s="109"/>
      <c r="HS20" s="109"/>
      <c r="HT20" s="109"/>
      <c r="HU20" s="109"/>
      <c r="HV20" s="109"/>
      <c r="HW20" s="109"/>
      <c r="HX20" s="109"/>
      <c r="HY20" s="109"/>
      <c r="HZ20" s="109"/>
      <c r="IA20" s="109"/>
      <c r="IB20" s="109"/>
      <c r="IC20" s="109"/>
      <c r="ID20" s="109"/>
      <c r="IE20" s="109"/>
      <c r="IF20" s="109"/>
      <c r="IG20" s="109"/>
      <c r="IH20" s="109"/>
      <c r="II20" s="109"/>
      <c r="IJ20" s="109"/>
      <c r="IK20" s="109"/>
      <c r="IL20" s="109"/>
      <c r="IM20" s="109"/>
      <c r="IN20" s="109"/>
      <c r="IO20" s="109"/>
      <c r="IP20" s="109"/>
      <c r="IQ20" s="109"/>
      <c r="IR20" s="109"/>
      <c r="IS20" s="109"/>
      <c r="IT20" s="109"/>
      <c r="IU20" s="109"/>
      <c r="IV20" s="109"/>
      <c r="IW20" s="109"/>
      <c r="IX20" s="109"/>
      <c r="IY20" s="109"/>
      <c r="IZ20" s="109"/>
      <c r="JA20" s="109"/>
      <c r="JB20" s="109"/>
      <c r="JC20" s="109"/>
      <c r="JD20" s="109"/>
      <c r="JE20" s="109"/>
      <c r="JF20" s="109"/>
      <c r="JG20" s="109"/>
      <c r="JH20" s="109"/>
      <c r="JI20" s="109"/>
      <c r="JJ20" s="109"/>
      <c r="JK20" s="109"/>
      <c r="JL20" s="109"/>
      <c r="JM20" s="109"/>
      <c r="JN20" s="109"/>
      <c r="JO20" s="109"/>
      <c r="JP20" s="109"/>
      <c r="JQ20" s="109"/>
      <c r="JR20" s="109"/>
      <c r="JS20" s="109"/>
      <c r="JT20" s="109"/>
      <c r="JU20" s="109"/>
      <c r="JV20" s="109"/>
      <c r="JW20" s="109"/>
      <c r="JX20" s="109"/>
      <c r="JY20" s="109"/>
      <c r="JZ20" s="109"/>
      <c r="KA20" s="109"/>
      <c r="KB20" s="109"/>
      <c r="KC20" s="109"/>
      <c r="KD20" s="109"/>
      <c r="KE20" s="109"/>
      <c r="KF20" s="109"/>
      <c r="KG20" s="109"/>
      <c r="KH20" s="109"/>
      <c r="KI20" s="109"/>
      <c r="KJ20" s="109"/>
      <c r="KK20" s="109"/>
      <c r="KL20" s="109"/>
      <c r="KM20" s="109"/>
      <c r="KN20" s="109"/>
      <c r="KO20" s="109"/>
      <c r="KP20" s="109"/>
      <c r="KQ20" s="109"/>
      <c r="KR20" s="109"/>
      <c r="KS20" s="109"/>
      <c r="KT20" s="109"/>
      <c r="KU20" s="109"/>
      <c r="KV20" s="109"/>
      <c r="KW20" s="109"/>
      <c r="KX20" s="109"/>
      <c r="KY20" s="109"/>
      <c r="KZ20" s="109"/>
      <c r="LA20" s="109"/>
      <c r="LB20" s="109"/>
      <c r="LC20" s="109"/>
      <c r="LD20" s="109"/>
      <c r="LE20" s="109"/>
      <c r="LF20" s="109"/>
      <c r="LG20" s="109"/>
      <c r="LH20" s="109"/>
      <c r="LI20" s="109"/>
      <c r="LJ20" s="109"/>
      <c r="LK20" s="109"/>
      <c r="LL20" s="109"/>
      <c r="LM20" s="109"/>
      <c r="LN20" s="109"/>
      <c r="LO20" s="109"/>
      <c r="LP20" s="109"/>
      <c r="LQ20" s="109"/>
      <c r="LR20" s="109"/>
      <c r="LS20" s="109"/>
      <c r="LT20" s="109"/>
      <c r="LU20" s="109"/>
    </row>
    <row r="21" spans="1:333" s="106" customFormat="1" ht="120.75" customHeight="1" x14ac:dyDescent="0.25">
      <c r="A21" s="257"/>
      <c r="B21" s="48">
        <v>1</v>
      </c>
      <c r="C21" s="121">
        <v>0</v>
      </c>
      <c r="D21" s="123" t="s">
        <v>84</v>
      </c>
      <c r="E21" s="18" t="s">
        <v>57</v>
      </c>
      <c r="F21" s="259"/>
      <c r="G21" s="10" t="s">
        <v>85</v>
      </c>
      <c r="H21" s="10" t="s">
        <v>86</v>
      </c>
      <c r="I21" s="31">
        <v>0.2</v>
      </c>
      <c r="J21" s="11">
        <v>1</v>
      </c>
      <c r="K21" s="11">
        <v>1</v>
      </c>
      <c r="L21" s="11">
        <v>0.35</v>
      </c>
      <c r="M21" s="42">
        <f t="shared" si="0"/>
        <v>35</v>
      </c>
      <c r="N21" s="10" t="s">
        <v>87</v>
      </c>
      <c r="O21" s="11">
        <v>0.5</v>
      </c>
      <c r="P21" s="35">
        <f t="shared" si="1"/>
        <v>50</v>
      </c>
      <c r="Q21" s="12" t="s">
        <v>88</v>
      </c>
      <c r="R21" s="39">
        <v>0.6</v>
      </c>
      <c r="S21" s="12">
        <f t="shared" si="3"/>
        <v>60</v>
      </c>
      <c r="T21" s="131" t="s">
        <v>89</v>
      </c>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108"/>
      <c r="AU21" s="108"/>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09"/>
      <c r="DG21" s="109"/>
      <c r="DH21" s="109"/>
      <c r="DI21" s="109"/>
      <c r="DJ21" s="109"/>
      <c r="DK21" s="109"/>
      <c r="DL21" s="109"/>
      <c r="DM21" s="109"/>
      <c r="DN21" s="109"/>
      <c r="DO21" s="109"/>
      <c r="DP21" s="109"/>
      <c r="DQ21" s="109"/>
      <c r="DR21" s="109"/>
      <c r="DS21" s="109"/>
      <c r="DT21" s="109"/>
      <c r="DU21" s="109"/>
      <c r="DV21" s="109"/>
      <c r="DW21" s="109"/>
      <c r="DX21" s="109"/>
      <c r="DY21" s="109"/>
      <c r="DZ21" s="109"/>
      <c r="EA21" s="109"/>
      <c r="EB21" s="109"/>
      <c r="EC21" s="109"/>
      <c r="ED21" s="109"/>
      <c r="EE21" s="109"/>
      <c r="EF21" s="109"/>
      <c r="EG21" s="109"/>
      <c r="EH21" s="109"/>
      <c r="EI21" s="109"/>
      <c r="EJ21" s="109"/>
      <c r="EK21" s="109"/>
      <c r="EL21" s="109"/>
      <c r="EM21" s="109"/>
      <c r="EN21" s="109"/>
      <c r="EO21" s="109"/>
      <c r="EP21" s="109"/>
      <c r="EQ21" s="109"/>
      <c r="ER21" s="109"/>
      <c r="ES21" s="109"/>
      <c r="ET21" s="109"/>
      <c r="EU21" s="109"/>
      <c r="EV21" s="109"/>
      <c r="EW21" s="109"/>
      <c r="EX21" s="109"/>
      <c r="EY21" s="109"/>
      <c r="EZ21" s="109"/>
      <c r="FA21" s="109"/>
      <c r="FB21" s="109"/>
      <c r="FC21" s="109"/>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09"/>
      <c r="HL21" s="109"/>
      <c r="HM21" s="109"/>
      <c r="HN21" s="109"/>
      <c r="HO21" s="109"/>
      <c r="HP21" s="109"/>
      <c r="HQ21" s="109"/>
      <c r="HR21" s="109"/>
      <c r="HS21" s="109"/>
      <c r="HT21" s="109"/>
      <c r="HU21" s="109"/>
      <c r="HV21" s="109"/>
      <c r="HW21" s="109"/>
      <c r="HX21" s="109"/>
      <c r="HY21" s="109"/>
      <c r="HZ21" s="109"/>
      <c r="IA21" s="109"/>
      <c r="IB21" s="109"/>
      <c r="IC21" s="109"/>
      <c r="ID21" s="109"/>
      <c r="IE21" s="109"/>
      <c r="IF21" s="109"/>
      <c r="IG21" s="109"/>
      <c r="IH21" s="109"/>
      <c r="II21" s="109"/>
      <c r="IJ21" s="109"/>
      <c r="IK21" s="109"/>
      <c r="IL21" s="109"/>
      <c r="IM21" s="109"/>
      <c r="IN21" s="109"/>
      <c r="IO21" s="109"/>
      <c r="IP21" s="109"/>
      <c r="IQ21" s="109"/>
      <c r="IR21" s="109"/>
      <c r="IS21" s="109"/>
      <c r="IT21" s="109"/>
      <c r="IU21" s="109"/>
      <c r="IV21" s="109"/>
      <c r="IW21" s="109"/>
      <c r="IX21" s="109"/>
      <c r="IY21" s="109"/>
      <c r="IZ21" s="109"/>
      <c r="JA21" s="109"/>
      <c r="JB21" s="109"/>
      <c r="JC21" s="109"/>
      <c r="JD21" s="109"/>
      <c r="JE21" s="109"/>
      <c r="JF21" s="109"/>
      <c r="JG21" s="109"/>
      <c r="JH21" s="109"/>
      <c r="JI21" s="109"/>
      <c r="JJ21" s="109"/>
      <c r="JK21" s="109"/>
      <c r="JL21" s="109"/>
      <c r="JM21" s="109"/>
      <c r="JN21" s="109"/>
      <c r="JO21" s="109"/>
      <c r="JP21" s="109"/>
      <c r="JQ21" s="109"/>
      <c r="JR21" s="109"/>
      <c r="JS21" s="109"/>
      <c r="JT21" s="109"/>
      <c r="JU21" s="109"/>
      <c r="JV21" s="109"/>
      <c r="JW21" s="109"/>
      <c r="JX21" s="109"/>
      <c r="JY21" s="109"/>
      <c r="JZ21" s="109"/>
      <c r="KA21" s="109"/>
      <c r="KB21" s="109"/>
      <c r="KC21" s="109"/>
      <c r="KD21" s="109"/>
      <c r="KE21" s="109"/>
      <c r="KF21" s="109"/>
      <c r="KG21" s="109"/>
      <c r="KH21" s="109"/>
      <c r="KI21" s="109"/>
      <c r="KJ21" s="109"/>
      <c r="KK21" s="109"/>
      <c r="KL21" s="109"/>
      <c r="KM21" s="109"/>
      <c r="KN21" s="109"/>
      <c r="KO21" s="109"/>
      <c r="KP21" s="109"/>
      <c r="KQ21" s="109"/>
      <c r="KR21" s="109"/>
      <c r="KS21" s="109"/>
      <c r="KT21" s="109"/>
      <c r="KU21" s="109"/>
      <c r="KV21" s="109"/>
      <c r="KW21" s="109"/>
      <c r="KX21" s="109"/>
      <c r="KY21" s="109"/>
      <c r="KZ21" s="109"/>
      <c r="LA21" s="109"/>
      <c r="LB21" s="109"/>
      <c r="LC21" s="109"/>
      <c r="LD21" s="109"/>
      <c r="LE21" s="109"/>
      <c r="LF21" s="109"/>
      <c r="LG21" s="109"/>
      <c r="LH21" s="109"/>
      <c r="LI21" s="109"/>
      <c r="LJ21" s="109"/>
      <c r="LK21" s="109"/>
      <c r="LL21" s="109"/>
      <c r="LM21" s="109"/>
      <c r="LN21" s="109"/>
      <c r="LO21" s="109"/>
      <c r="LP21" s="109"/>
      <c r="LQ21" s="109"/>
      <c r="LR21" s="109"/>
      <c r="LS21" s="109"/>
      <c r="LT21" s="109"/>
      <c r="LU21" s="109"/>
    </row>
    <row r="22" spans="1:333" s="106" customFormat="1" ht="73.5" customHeight="1" x14ac:dyDescent="0.25">
      <c r="A22" s="258"/>
      <c r="B22" s="48">
        <v>1</v>
      </c>
      <c r="C22" s="121">
        <v>0</v>
      </c>
      <c r="D22" s="123" t="s">
        <v>31</v>
      </c>
      <c r="E22" s="18" t="s">
        <v>32</v>
      </c>
      <c r="F22" s="259"/>
      <c r="G22" s="25" t="s">
        <v>90</v>
      </c>
      <c r="H22" s="10" t="s">
        <v>91</v>
      </c>
      <c r="I22" s="31">
        <v>0</v>
      </c>
      <c r="J22" s="11">
        <v>1</v>
      </c>
      <c r="K22" s="11">
        <v>1</v>
      </c>
      <c r="L22" s="11">
        <v>0.25</v>
      </c>
      <c r="M22" s="42">
        <f t="shared" si="0"/>
        <v>25</v>
      </c>
      <c r="N22" s="10" t="s">
        <v>92</v>
      </c>
      <c r="O22" s="11">
        <v>0.5</v>
      </c>
      <c r="P22" s="35">
        <f t="shared" si="1"/>
        <v>50</v>
      </c>
      <c r="Q22" s="12" t="s">
        <v>393</v>
      </c>
      <c r="R22" s="11">
        <v>0.55000000000000004</v>
      </c>
      <c r="S22" s="12">
        <f t="shared" si="3"/>
        <v>55.000000000000007</v>
      </c>
      <c r="T22" s="132" t="s">
        <v>93</v>
      </c>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108"/>
      <c r="AU22" s="108"/>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09"/>
      <c r="DG22" s="109"/>
      <c r="DH22" s="109"/>
      <c r="DI22" s="109"/>
      <c r="DJ22" s="109"/>
      <c r="DK22" s="109"/>
      <c r="DL22" s="109"/>
      <c r="DM22" s="109"/>
      <c r="DN22" s="109"/>
      <c r="DO22" s="109"/>
      <c r="DP22" s="109"/>
      <c r="DQ22" s="109"/>
      <c r="DR22" s="109"/>
      <c r="DS22" s="109"/>
      <c r="DT22" s="109"/>
      <c r="DU22" s="109"/>
      <c r="DV22" s="109"/>
      <c r="DW22" s="109"/>
      <c r="DX22" s="109"/>
      <c r="DY22" s="109"/>
      <c r="DZ22" s="109"/>
      <c r="EA22" s="109"/>
      <c r="EB22" s="109"/>
      <c r="EC22" s="109"/>
      <c r="ED22" s="109"/>
      <c r="EE22" s="109"/>
      <c r="EF22" s="109"/>
      <c r="EG22" s="109"/>
      <c r="EH22" s="109"/>
      <c r="EI22" s="109"/>
      <c r="EJ22" s="109"/>
      <c r="EK22" s="109"/>
      <c r="EL22" s="109"/>
      <c r="EM22" s="109"/>
      <c r="EN22" s="109"/>
      <c r="EO22" s="109"/>
      <c r="EP22" s="109"/>
      <c r="EQ22" s="109"/>
      <c r="ER22" s="109"/>
      <c r="ES22" s="109"/>
      <c r="ET22" s="109"/>
      <c r="EU22" s="109"/>
      <c r="EV22" s="109"/>
      <c r="EW22" s="109"/>
      <c r="EX22" s="109"/>
      <c r="EY22" s="109"/>
      <c r="EZ22" s="109"/>
      <c r="FA22" s="109"/>
      <c r="FB22" s="109"/>
      <c r="FC22" s="109"/>
      <c r="FD22" s="109"/>
      <c r="FE22" s="109"/>
      <c r="FF22" s="109"/>
      <c r="FG22" s="109"/>
      <c r="FH22" s="109"/>
      <c r="FI22" s="109"/>
      <c r="FJ22" s="109"/>
      <c r="FK22" s="109"/>
      <c r="FL22" s="109"/>
      <c r="FM22" s="109"/>
      <c r="FN22" s="109"/>
      <c r="FO22" s="109"/>
      <c r="FP22" s="109"/>
      <c r="FQ22" s="109"/>
      <c r="FR22" s="109"/>
      <c r="FS22" s="109"/>
      <c r="FT22" s="109"/>
      <c r="FU22" s="109"/>
      <c r="FV22" s="109"/>
      <c r="FW22" s="109"/>
      <c r="FX22" s="109"/>
      <c r="FY22" s="109"/>
      <c r="FZ22" s="109"/>
      <c r="GA22" s="109"/>
      <c r="GB22" s="109"/>
      <c r="GC22" s="109"/>
      <c r="GD22" s="109"/>
      <c r="GE22" s="109"/>
      <c r="GF22" s="109"/>
      <c r="GG22" s="109"/>
      <c r="GH22" s="109"/>
      <c r="GI22" s="109"/>
      <c r="GJ22" s="109"/>
      <c r="GK22" s="109"/>
      <c r="GL22" s="109"/>
      <c r="GM22" s="109"/>
      <c r="GN22" s="109"/>
      <c r="GO22" s="109"/>
      <c r="GP22" s="109"/>
      <c r="GQ22" s="109"/>
      <c r="GR22" s="109"/>
      <c r="GS22" s="109"/>
      <c r="GT22" s="109"/>
      <c r="GU22" s="109"/>
      <c r="GV22" s="109"/>
      <c r="GW22" s="109"/>
      <c r="GX22" s="109"/>
      <c r="GY22" s="109"/>
      <c r="GZ22" s="109"/>
      <c r="HA22" s="109"/>
      <c r="HB22" s="109"/>
      <c r="HC22" s="109"/>
      <c r="HD22" s="109"/>
      <c r="HE22" s="109"/>
      <c r="HF22" s="109"/>
      <c r="HG22" s="109"/>
      <c r="HH22" s="109"/>
      <c r="HI22" s="109"/>
      <c r="HJ22" s="109"/>
      <c r="HK22" s="109"/>
      <c r="HL22" s="109"/>
      <c r="HM22" s="109"/>
      <c r="HN22" s="109"/>
      <c r="HO22" s="109"/>
      <c r="HP22" s="109"/>
      <c r="HQ22" s="109"/>
      <c r="HR22" s="109"/>
      <c r="HS22" s="109"/>
      <c r="HT22" s="109"/>
      <c r="HU22" s="109"/>
      <c r="HV22" s="109"/>
      <c r="HW22" s="109"/>
      <c r="HX22" s="109"/>
      <c r="HY22" s="109"/>
      <c r="HZ22" s="109"/>
      <c r="IA22" s="109"/>
      <c r="IB22" s="109"/>
      <c r="IC22" s="109"/>
      <c r="ID22" s="109"/>
      <c r="IE22" s="109"/>
      <c r="IF22" s="109"/>
      <c r="IG22" s="109"/>
      <c r="IH22" s="109"/>
      <c r="II22" s="109"/>
      <c r="IJ22" s="109"/>
      <c r="IK22" s="109"/>
      <c r="IL22" s="109"/>
      <c r="IM22" s="109"/>
      <c r="IN22" s="109"/>
      <c r="IO22" s="109"/>
      <c r="IP22" s="109"/>
      <c r="IQ22" s="109"/>
      <c r="IR22" s="109"/>
      <c r="IS22" s="109"/>
      <c r="IT22" s="109"/>
      <c r="IU22" s="109"/>
      <c r="IV22" s="109"/>
      <c r="IW22" s="109"/>
      <c r="IX22" s="109"/>
      <c r="IY22" s="109"/>
      <c r="IZ22" s="109"/>
      <c r="JA22" s="109"/>
      <c r="JB22" s="109"/>
      <c r="JC22" s="109"/>
      <c r="JD22" s="109"/>
      <c r="JE22" s="109"/>
      <c r="JF22" s="109"/>
      <c r="JG22" s="109"/>
      <c r="JH22" s="109"/>
      <c r="JI22" s="109"/>
      <c r="JJ22" s="109"/>
      <c r="JK22" s="109"/>
      <c r="JL22" s="109"/>
      <c r="JM22" s="109"/>
      <c r="JN22" s="109"/>
      <c r="JO22" s="109"/>
      <c r="JP22" s="109"/>
      <c r="JQ22" s="109"/>
      <c r="JR22" s="109"/>
      <c r="JS22" s="109"/>
      <c r="JT22" s="109"/>
      <c r="JU22" s="109"/>
      <c r="JV22" s="109"/>
      <c r="JW22" s="109"/>
      <c r="JX22" s="109"/>
      <c r="JY22" s="109"/>
      <c r="JZ22" s="109"/>
      <c r="KA22" s="109"/>
      <c r="KB22" s="109"/>
      <c r="KC22" s="109"/>
      <c r="KD22" s="109"/>
      <c r="KE22" s="109"/>
      <c r="KF22" s="109"/>
      <c r="KG22" s="109"/>
      <c r="KH22" s="109"/>
      <c r="KI22" s="109"/>
      <c r="KJ22" s="109"/>
      <c r="KK22" s="109"/>
      <c r="KL22" s="109"/>
      <c r="KM22" s="109"/>
      <c r="KN22" s="109"/>
      <c r="KO22" s="109"/>
      <c r="KP22" s="109"/>
      <c r="KQ22" s="109"/>
      <c r="KR22" s="109"/>
      <c r="KS22" s="109"/>
      <c r="KT22" s="109"/>
      <c r="KU22" s="109"/>
      <c r="KV22" s="109"/>
      <c r="KW22" s="109"/>
      <c r="KX22" s="109"/>
      <c r="KY22" s="109"/>
      <c r="KZ22" s="109"/>
      <c r="LA22" s="109"/>
      <c r="LB22" s="109"/>
      <c r="LC22" s="109"/>
      <c r="LD22" s="109"/>
      <c r="LE22" s="109"/>
      <c r="LF22" s="109"/>
      <c r="LG22" s="109"/>
      <c r="LH22" s="109"/>
      <c r="LI22" s="109"/>
      <c r="LJ22" s="109"/>
      <c r="LK22" s="109"/>
      <c r="LL22" s="109"/>
      <c r="LM22" s="109"/>
      <c r="LN22" s="109"/>
      <c r="LO22" s="109"/>
      <c r="LP22" s="109"/>
      <c r="LQ22" s="109"/>
      <c r="LR22" s="109"/>
      <c r="LS22" s="109"/>
      <c r="LT22" s="109"/>
      <c r="LU22" s="109"/>
    </row>
    <row r="23" spans="1:333" s="106" customFormat="1" ht="77.25" customHeight="1" x14ac:dyDescent="0.25">
      <c r="A23" s="264">
        <v>8</v>
      </c>
      <c r="B23" s="48">
        <v>1</v>
      </c>
      <c r="C23" s="121">
        <v>0</v>
      </c>
      <c r="D23" s="123" t="s">
        <v>56</v>
      </c>
      <c r="E23" s="18" t="s">
        <v>57</v>
      </c>
      <c r="F23" s="259" t="s">
        <v>94</v>
      </c>
      <c r="G23" s="25" t="s">
        <v>95</v>
      </c>
      <c r="H23" s="25" t="s">
        <v>96</v>
      </c>
      <c r="I23" s="31">
        <v>0.2</v>
      </c>
      <c r="J23" s="31">
        <v>1</v>
      </c>
      <c r="K23" s="11">
        <v>0.4</v>
      </c>
      <c r="L23" s="11">
        <v>0.25</v>
      </c>
      <c r="M23" s="42">
        <f t="shared" si="0"/>
        <v>62.5</v>
      </c>
      <c r="N23" s="25" t="s">
        <v>97</v>
      </c>
      <c r="O23" s="31">
        <v>0.25</v>
      </c>
      <c r="P23" s="35">
        <f t="shared" si="1"/>
        <v>62.5</v>
      </c>
      <c r="Q23" s="36" t="s">
        <v>98</v>
      </c>
      <c r="R23" s="31">
        <v>0.3</v>
      </c>
      <c r="S23" s="12">
        <f t="shared" si="3"/>
        <v>75</v>
      </c>
      <c r="T23" s="129" t="s">
        <v>99</v>
      </c>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108"/>
      <c r="AU23" s="108"/>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09"/>
      <c r="DE23" s="109"/>
      <c r="DF23" s="109"/>
      <c r="DG23" s="109"/>
      <c r="DH23" s="109"/>
      <c r="DI23" s="109"/>
      <c r="DJ23" s="109"/>
      <c r="DK23" s="109"/>
      <c r="DL23" s="109"/>
      <c r="DM23" s="109"/>
      <c r="DN23" s="109"/>
      <c r="DO23" s="109"/>
      <c r="DP23" s="109"/>
      <c r="DQ23" s="109"/>
      <c r="DR23" s="109"/>
      <c r="DS23" s="109"/>
      <c r="DT23" s="109"/>
      <c r="DU23" s="109"/>
      <c r="DV23" s="109"/>
      <c r="DW23" s="109"/>
      <c r="DX23" s="109"/>
      <c r="DY23" s="109"/>
      <c r="DZ23" s="109"/>
      <c r="EA23" s="109"/>
      <c r="EB23" s="109"/>
      <c r="EC23" s="109"/>
      <c r="ED23" s="109"/>
      <c r="EE23" s="109"/>
      <c r="EF23" s="109"/>
      <c r="EG23" s="109"/>
      <c r="EH23" s="109"/>
      <c r="EI23" s="109"/>
      <c r="EJ23" s="109"/>
      <c r="EK23" s="109"/>
      <c r="EL23" s="109"/>
      <c r="EM23" s="109"/>
      <c r="EN23" s="109"/>
      <c r="EO23" s="109"/>
      <c r="EP23" s="109"/>
      <c r="EQ23" s="109"/>
      <c r="ER23" s="109"/>
      <c r="ES23" s="109"/>
      <c r="ET23" s="109"/>
      <c r="EU23" s="109"/>
      <c r="EV23" s="109"/>
      <c r="EW23" s="109"/>
      <c r="EX23" s="109"/>
      <c r="EY23" s="109"/>
      <c r="EZ23" s="109"/>
      <c r="FA23" s="109"/>
      <c r="FB23" s="109"/>
      <c r="FC23" s="109"/>
      <c r="FD23" s="109"/>
      <c r="FE23" s="109"/>
      <c r="FF23" s="109"/>
      <c r="FG23" s="109"/>
      <c r="FH23" s="109"/>
      <c r="FI23" s="109"/>
      <c r="FJ23" s="109"/>
      <c r="FK23" s="109"/>
      <c r="FL23" s="109"/>
      <c r="FM23" s="109"/>
      <c r="FN23" s="109"/>
      <c r="FO23" s="109"/>
      <c r="FP23" s="109"/>
      <c r="FQ23" s="109"/>
      <c r="FR23" s="109"/>
      <c r="FS23" s="109"/>
      <c r="FT23" s="109"/>
      <c r="FU23" s="109"/>
      <c r="FV23" s="109"/>
      <c r="FW23" s="109"/>
      <c r="FX23" s="109"/>
      <c r="FY23" s="109"/>
      <c r="FZ23" s="109"/>
      <c r="GA23" s="109"/>
      <c r="GB23" s="109"/>
      <c r="GC23" s="109"/>
      <c r="GD23" s="109"/>
      <c r="GE23" s="109"/>
      <c r="GF23" s="109"/>
      <c r="GG23" s="109"/>
      <c r="GH23" s="109"/>
      <c r="GI23" s="109"/>
      <c r="GJ23" s="109"/>
      <c r="GK23" s="109"/>
      <c r="GL23" s="109"/>
      <c r="GM23" s="109"/>
      <c r="GN23" s="109"/>
      <c r="GO23" s="109"/>
      <c r="GP23" s="109"/>
      <c r="GQ23" s="109"/>
      <c r="GR23" s="109"/>
      <c r="GS23" s="109"/>
      <c r="GT23" s="109"/>
      <c r="GU23" s="109"/>
      <c r="GV23" s="109"/>
      <c r="GW23" s="109"/>
      <c r="GX23" s="109"/>
      <c r="GY23" s="109"/>
      <c r="GZ23" s="109"/>
      <c r="HA23" s="109"/>
      <c r="HB23" s="109"/>
      <c r="HC23" s="109"/>
      <c r="HD23" s="109"/>
      <c r="HE23" s="109"/>
      <c r="HF23" s="109"/>
      <c r="HG23" s="109"/>
      <c r="HH23" s="109"/>
      <c r="HI23" s="109"/>
      <c r="HJ23" s="109"/>
      <c r="HK23" s="109"/>
      <c r="HL23" s="109"/>
      <c r="HM23" s="109"/>
      <c r="HN23" s="109"/>
      <c r="HO23" s="109"/>
      <c r="HP23" s="109"/>
      <c r="HQ23" s="109"/>
      <c r="HR23" s="109"/>
      <c r="HS23" s="109"/>
      <c r="HT23" s="109"/>
      <c r="HU23" s="109"/>
      <c r="HV23" s="109"/>
      <c r="HW23" s="109"/>
      <c r="HX23" s="109"/>
      <c r="HY23" s="109"/>
      <c r="HZ23" s="109"/>
      <c r="IA23" s="109"/>
      <c r="IB23" s="109"/>
      <c r="IC23" s="109"/>
      <c r="ID23" s="109"/>
      <c r="IE23" s="109"/>
      <c r="IF23" s="109"/>
      <c r="IG23" s="109"/>
      <c r="IH23" s="109"/>
      <c r="II23" s="109"/>
      <c r="IJ23" s="109"/>
      <c r="IK23" s="109"/>
      <c r="IL23" s="109"/>
      <c r="IM23" s="109"/>
      <c r="IN23" s="109"/>
      <c r="IO23" s="109"/>
      <c r="IP23" s="109"/>
      <c r="IQ23" s="109"/>
      <c r="IR23" s="109"/>
      <c r="IS23" s="109"/>
      <c r="IT23" s="109"/>
      <c r="IU23" s="109"/>
      <c r="IV23" s="109"/>
      <c r="IW23" s="109"/>
      <c r="IX23" s="109"/>
      <c r="IY23" s="109"/>
      <c r="IZ23" s="109"/>
      <c r="JA23" s="109"/>
      <c r="JB23" s="109"/>
      <c r="JC23" s="109"/>
      <c r="JD23" s="109"/>
      <c r="JE23" s="109"/>
      <c r="JF23" s="109"/>
      <c r="JG23" s="109"/>
      <c r="JH23" s="109"/>
      <c r="JI23" s="109"/>
      <c r="JJ23" s="109"/>
      <c r="JK23" s="109"/>
      <c r="JL23" s="109"/>
      <c r="JM23" s="109"/>
      <c r="JN23" s="109"/>
      <c r="JO23" s="109"/>
      <c r="JP23" s="109"/>
      <c r="JQ23" s="109"/>
      <c r="JR23" s="109"/>
      <c r="JS23" s="109"/>
      <c r="JT23" s="109"/>
      <c r="JU23" s="109"/>
      <c r="JV23" s="109"/>
      <c r="JW23" s="109"/>
      <c r="JX23" s="109"/>
      <c r="JY23" s="109"/>
      <c r="JZ23" s="109"/>
      <c r="KA23" s="109"/>
      <c r="KB23" s="109"/>
      <c r="KC23" s="109"/>
      <c r="KD23" s="109"/>
      <c r="KE23" s="109"/>
      <c r="KF23" s="109"/>
      <c r="KG23" s="109"/>
      <c r="KH23" s="109"/>
      <c r="KI23" s="109"/>
      <c r="KJ23" s="109"/>
      <c r="KK23" s="109"/>
      <c r="KL23" s="109"/>
      <c r="KM23" s="109"/>
      <c r="KN23" s="109"/>
      <c r="KO23" s="109"/>
      <c r="KP23" s="109"/>
      <c r="KQ23" s="109"/>
      <c r="KR23" s="109"/>
      <c r="KS23" s="109"/>
      <c r="KT23" s="109"/>
      <c r="KU23" s="109"/>
      <c r="KV23" s="109"/>
      <c r="KW23" s="109"/>
      <c r="KX23" s="109"/>
      <c r="KY23" s="109"/>
      <c r="KZ23" s="109"/>
      <c r="LA23" s="109"/>
      <c r="LB23" s="109"/>
      <c r="LC23" s="109"/>
      <c r="LD23" s="109"/>
      <c r="LE23" s="109"/>
      <c r="LF23" s="109"/>
      <c r="LG23" s="109"/>
      <c r="LH23" s="109"/>
      <c r="LI23" s="109"/>
      <c r="LJ23" s="109"/>
      <c r="LK23" s="109"/>
      <c r="LL23" s="109"/>
      <c r="LM23" s="109"/>
      <c r="LN23" s="109"/>
      <c r="LO23" s="109"/>
      <c r="LP23" s="109"/>
      <c r="LQ23" s="109"/>
      <c r="LR23" s="109"/>
      <c r="LS23" s="109"/>
      <c r="LT23" s="109"/>
      <c r="LU23" s="109"/>
    </row>
    <row r="24" spans="1:333" ht="43.5" customHeight="1" thickBot="1" x14ac:dyDescent="0.3">
      <c r="A24" s="267"/>
      <c r="B24" s="48">
        <v>1</v>
      </c>
      <c r="C24" s="121">
        <v>0</v>
      </c>
      <c r="D24" s="123" t="s">
        <v>31</v>
      </c>
      <c r="E24" s="10" t="s">
        <v>100</v>
      </c>
      <c r="F24" s="259"/>
      <c r="G24" s="25" t="s">
        <v>101</v>
      </c>
      <c r="H24" s="25" t="s">
        <v>102</v>
      </c>
      <c r="I24" s="31">
        <v>0</v>
      </c>
      <c r="J24" s="31">
        <v>1</v>
      </c>
      <c r="K24" s="31">
        <v>0.1</v>
      </c>
      <c r="L24" s="11">
        <v>0.06</v>
      </c>
      <c r="M24" s="42">
        <f>(L24*100)/K24</f>
        <v>60</v>
      </c>
      <c r="N24" s="25" t="s">
        <v>103</v>
      </c>
      <c r="O24" s="31">
        <v>0.06</v>
      </c>
      <c r="P24" s="35">
        <f t="shared" si="1"/>
        <v>60</v>
      </c>
      <c r="Q24" s="36" t="s">
        <v>104</v>
      </c>
      <c r="R24" s="31">
        <v>0.08</v>
      </c>
      <c r="S24" s="12">
        <f t="shared" ref="S24" si="4">(R24*100)/K24</f>
        <v>80</v>
      </c>
      <c r="T24" s="129" t="s">
        <v>105</v>
      </c>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c r="DB24" s="111"/>
      <c r="DC24" s="111"/>
      <c r="DD24" s="111"/>
      <c r="DE24" s="111"/>
      <c r="DF24" s="111"/>
      <c r="DG24" s="111"/>
      <c r="DH24" s="111"/>
      <c r="DI24" s="111"/>
      <c r="DJ24" s="111"/>
      <c r="DK24" s="111"/>
      <c r="DL24" s="111"/>
      <c r="DM24" s="111"/>
      <c r="DN24" s="111"/>
      <c r="DO24" s="111"/>
      <c r="DP24" s="111"/>
      <c r="DQ24" s="111"/>
      <c r="DR24" s="111"/>
      <c r="DS24" s="111"/>
      <c r="DT24" s="111"/>
      <c r="DU24" s="111"/>
      <c r="DV24" s="111"/>
      <c r="DW24" s="111"/>
      <c r="DX24" s="111"/>
      <c r="DY24" s="111"/>
      <c r="DZ24" s="111"/>
      <c r="EA24" s="111"/>
      <c r="EB24" s="111"/>
      <c r="EC24" s="111"/>
      <c r="ED24" s="111"/>
      <c r="EE24" s="111"/>
      <c r="EF24" s="111"/>
      <c r="EG24" s="111"/>
      <c r="EH24" s="111"/>
      <c r="EI24" s="111"/>
      <c r="EJ24" s="111"/>
      <c r="EK24" s="111"/>
      <c r="EL24" s="111"/>
      <c r="EM24" s="111"/>
      <c r="EN24" s="111"/>
      <c r="EO24" s="111"/>
      <c r="EP24" s="111"/>
      <c r="EQ24" s="111"/>
      <c r="ER24" s="111"/>
      <c r="ES24" s="111"/>
      <c r="ET24" s="111"/>
      <c r="EU24" s="111"/>
      <c r="EV24" s="111"/>
      <c r="EW24" s="111"/>
      <c r="EX24" s="111"/>
      <c r="EY24" s="111"/>
      <c r="EZ24" s="111"/>
      <c r="FA24" s="111"/>
      <c r="FB24" s="111"/>
      <c r="FC24" s="111"/>
      <c r="FD24" s="111"/>
      <c r="FE24" s="111"/>
      <c r="FF24" s="111"/>
      <c r="FG24" s="111"/>
      <c r="FH24" s="111"/>
      <c r="FI24" s="111"/>
      <c r="FJ24" s="111"/>
      <c r="FK24" s="111"/>
      <c r="FL24" s="111"/>
      <c r="FM24" s="111"/>
      <c r="FN24" s="111"/>
      <c r="FO24" s="111"/>
      <c r="FP24" s="111"/>
      <c r="FQ24" s="111"/>
      <c r="FR24" s="111"/>
      <c r="FS24" s="111"/>
      <c r="FT24" s="111"/>
      <c r="FU24" s="111"/>
      <c r="FV24" s="111"/>
      <c r="FW24" s="111"/>
      <c r="FX24" s="111"/>
      <c r="FY24" s="111"/>
      <c r="FZ24" s="111"/>
      <c r="GA24" s="111"/>
      <c r="GB24" s="111"/>
      <c r="GC24" s="111"/>
      <c r="GD24" s="111"/>
      <c r="GE24" s="111"/>
      <c r="GF24" s="111"/>
      <c r="GG24" s="111"/>
      <c r="GH24" s="111"/>
      <c r="GI24" s="111"/>
      <c r="GJ24" s="111"/>
      <c r="GK24" s="111"/>
      <c r="GL24" s="111"/>
      <c r="GM24" s="111"/>
      <c r="GN24" s="111"/>
      <c r="GO24" s="111"/>
      <c r="GP24" s="111"/>
      <c r="GQ24" s="111"/>
      <c r="GR24" s="111"/>
      <c r="GS24" s="111"/>
      <c r="GT24" s="111"/>
      <c r="GU24" s="111"/>
      <c r="GV24" s="111"/>
      <c r="GW24" s="111"/>
      <c r="GX24" s="111"/>
      <c r="GY24" s="111"/>
      <c r="GZ24" s="111"/>
      <c r="HA24" s="111"/>
      <c r="HB24" s="111"/>
      <c r="HC24" s="111"/>
      <c r="HD24" s="111"/>
      <c r="HE24" s="111"/>
      <c r="HF24" s="111"/>
      <c r="HG24" s="111"/>
      <c r="HH24" s="111"/>
      <c r="HI24" s="111"/>
      <c r="HJ24" s="111"/>
      <c r="HK24" s="111"/>
      <c r="HL24" s="111"/>
      <c r="HM24" s="111"/>
      <c r="HN24" s="111"/>
      <c r="HO24" s="111"/>
      <c r="HP24" s="111"/>
      <c r="HQ24" s="111"/>
      <c r="HR24" s="111"/>
      <c r="HS24" s="111"/>
      <c r="HT24" s="111"/>
      <c r="HU24" s="111"/>
      <c r="HV24" s="111"/>
      <c r="HW24" s="111"/>
      <c r="HX24" s="111"/>
      <c r="HY24" s="111"/>
      <c r="HZ24" s="111"/>
      <c r="IA24" s="111"/>
      <c r="IB24" s="111"/>
      <c r="IC24" s="111"/>
      <c r="ID24" s="111"/>
      <c r="IE24" s="111"/>
      <c r="IF24" s="111"/>
      <c r="IG24" s="111"/>
      <c r="IH24" s="111"/>
      <c r="II24" s="111"/>
      <c r="IJ24" s="111"/>
      <c r="IK24" s="111"/>
      <c r="IL24" s="111"/>
      <c r="IM24" s="111"/>
      <c r="IN24" s="111"/>
      <c r="IO24" s="111"/>
      <c r="IP24" s="111"/>
      <c r="IQ24" s="111"/>
      <c r="IR24" s="111"/>
      <c r="IS24" s="111"/>
      <c r="IT24" s="111"/>
      <c r="IU24" s="111"/>
      <c r="IV24" s="111"/>
      <c r="IW24" s="111"/>
      <c r="IX24" s="111"/>
      <c r="IY24" s="111"/>
      <c r="IZ24" s="111"/>
      <c r="JA24" s="111"/>
      <c r="JB24" s="111"/>
      <c r="JC24" s="111"/>
      <c r="JD24" s="111"/>
      <c r="JE24" s="111"/>
      <c r="JF24" s="111"/>
      <c r="JG24" s="111"/>
      <c r="JH24" s="111"/>
      <c r="JI24" s="111"/>
      <c r="JJ24" s="111"/>
      <c r="JK24" s="111"/>
      <c r="JL24" s="111"/>
      <c r="JM24" s="111"/>
      <c r="JN24" s="111"/>
      <c r="JO24" s="111"/>
      <c r="JP24" s="111"/>
      <c r="JQ24" s="111"/>
      <c r="JR24" s="111"/>
      <c r="JS24" s="111"/>
      <c r="JT24" s="111"/>
      <c r="JU24" s="111"/>
      <c r="JV24" s="111"/>
      <c r="JW24" s="111"/>
      <c r="JX24" s="111"/>
      <c r="JY24" s="111"/>
      <c r="JZ24" s="111"/>
      <c r="KA24" s="111"/>
      <c r="KB24" s="111"/>
      <c r="KC24" s="111"/>
      <c r="KD24" s="111"/>
      <c r="KE24" s="111"/>
      <c r="KF24" s="111"/>
      <c r="KG24" s="111"/>
      <c r="KH24" s="111"/>
      <c r="KI24" s="111"/>
      <c r="KJ24" s="111"/>
      <c r="KK24" s="111"/>
      <c r="KL24" s="111"/>
      <c r="KM24" s="111"/>
      <c r="KN24" s="111"/>
      <c r="KO24" s="111"/>
      <c r="KP24" s="111"/>
      <c r="KQ24" s="111"/>
      <c r="KR24" s="111"/>
      <c r="KS24" s="111"/>
      <c r="KT24" s="111"/>
      <c r="KU24" s="111"/>
      <c r="KV24" s="111"/>
      <c r="KW24" s="111"/>
      <c r="KX24" s="111"/>
      <c r="KY24" s="111"/>
      <c r="KZ24" s="111"/>
      <c r="LA24" s="111"/>
      <c r="LB24" s="111"/>
      <c r="LC24" s="111"/>
      <c r="LD24" s="111"/>
      <c r="LE24" s="111"/>
      <c r="LF24" s="111"/>
      <c r="LG24" s="111"/>
      <c r="LH24" s="111"/>
      <c r="LI24" s="111"/>
      <c r="LJ24" s="111"/>
      <c r="LK24" s="111"/>
      <c r="LL24" s="111"/>
      <c r="LM24" s="111"/>
      <c r="LN24" s="111"/>
      <c r="LO24" s="111"/>
      <c r="LP24" s="111"/>
      <c r="LQ24" s="111"/>
      <c r="LR24" s="111"/>
      <c r="LS24" s="111"/>
      <c r="LT24" s="111"/>
      <c r="LU24" s="111"/>
    </row>
    <row r="25" spans="1:333" s="106" customFormat="1" ht="76.5" customHeight="1" x14ac:dyDescent="0.25">
      <c r="A25" s="256">
        <v>9</v>
      </c>
      <c r="B25" s="48">
        <v>1</v>
      </c>
      <c r="C25" s="121">
        <v>0</v>
      </c>
      <c r="D25" s="123" t="s">
        <v>56</v>
      </c>
      <c r="E25" s="18" t="s">
        <v>106</v>
      </c>
      <c r="F25" s="259" t="s">
        <v>107</v>
      </c>
      <c r="G25" s="10" t="s">
        <v>394</v>
      </c>
      <c r="H25" s="10" t="s">
        <v>108</v>
      </c>
      <c r="I25" s="11">
        <v>0.4</v>
      </c>
      <c r="J25" s="11">
        <v>0.8</v>
      </c>
      <c r="K25" s="11">
        <v>0.5</v>
      </c>
      <c r="L25" s="31">
        <v>0.4</v>
      </c>
      <c r="M25" s="42">
        <f t="shared" si="0"/>
        <v>80</v>
      </c>
      <c r="N25" s="25" t="s">
        <v>109</v>
      </c>
      <c r="O25" s="31">
        <v>0.4</v>
      </c>
      <c r="P25" s="35">
        <f>(O25*100)/K25</f>
        <v>80</v>
      </c>
      <c r="Q25" s="36" t="s">
        <v>110</v>
      </c>
      <c r="R25" s="31">
        <v>0.4</v>
      </c>
      <c r="S25" s="35">
        <f>(R25*100)/K25</f>
        <v>80</v>
      </c>
      <c r="T25" s="129" t="s">
        <v>111</v>
      </c>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108"/>
      <c r="AU25" s="108"/>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109"/>
      <c r="DZ25" s="109"/>
      <c r="EA25" s="109"/>
      <c r="EB25" s="109"/>
      <c r="EC25" s="109"/>
      <c r="ED25" s="109"/>
      <c r="EE25" s="109"/>
      <c r="EF25" s="109"/>
      <c r="EG25" s="109"/>
      <c r="EH25" s="109"/>
      <c r="EI25" s="109"/>
      <c r="EJ25" s="109"/>
      <c r="EK25" s="109"/>
      <c r="EL25" s="109"/>
      <c r="EM25" s="109"/>
      <c r="EN25" s="109"/>
      <c r="EO25" s="109"/>
      <c r="EP25" s="109"/>
      <c r="EQ25" s="109"/>
      <c r="ER25" s="109"/>
      <c r="ES25" s="109"/>
      <c r="ET25" s="109"/>
      <c r="EU25" s="109"/>
      <c r="EV25" s="109"/>
      <c r="EW25" s="109"/>
      <c r="EX25" s="109"/>
      <c r="EY25" s="109"/>
      <c r="EZ25" s="109"/>
      <c r="FA25" s="109"/>
      <c r="FB25" s="109"/>
      <c r="FC25" s="109"/>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c r="HD25" s="109"/>
      <c r="HE25" s="109"/>
      <c r="HF25" s="109"/>
      <c r="HG25" s="109"/>
      <c r="HH25" s="109"/>
      <c r="HI25" s="109"/>
      <c r="HJ25" s="109"/>
      <c r="HK25" s="109"/>
      <c r="HL25" s="109"/>
      <c r="HM25" s="109"/>
      <c r="HN25" s="109"/>
      <c r="HO25" s="109"/>
      <c r="HP25" s="109"/>
      <c r="HQ25" s="109"/>
      <c r="HR25" s="109"/>
      <c r="HS25" s="109"/>
      <c r="HT25" s="109"/>
      <c r="HU25" s="109"/>
      <c r="HV25" s="109"/>
      <c r="HW25" s="109"/>
      <c r="HX25" s="109"/>
      <c r="HY25" s="109"/>
      <c r="HZ25" s="109"/>
      <c r="IA25" s="109"/>
      <c r="IB25" s="109"/>
      <c r="IC25" s="109"/>
      <c r="ID25" s="109"/>
      <c r="IE25" s="109"/>
      <c r="IF25" s="109"/>
      <c r="IG25" s="109"/>
      <c r="IH25" s="109"/>
      <c r="II25" s="109"/>
      <c r="IJ25" s="109"/>
      <c r="IK25" s="109"/>
      <c r="IL25" s="109"/>
      <c r="IM25" s="109"/>
      <c r="IN25" s="109"/>
      <c r="IO25" s="109"/>
      <c r="IP25" s="109"/>
      <c r="IQ25" s="109"/>
      <c r="IR25" s="109"/>
      <c r="IS25" s="109"/>
      <c r="IT25" s="109"/>
      <c r="IU25" s="109"/>
      <c r="IV25" s="109"/>
      <c r="IW25" s="109"/>
      <c r="IX25" s="109"/>
      <c r="IY25" s="109"/>
      <c r="IZ25" s="109"/>
      <c r="JA25" s="109"/>
      <c r="JB25" s="109"/>
      <c r="JC25" s="109"/>
      <c r="JD25" s="109"/>
      <c r="JE25" s="109"/>
      <c r="JF25" s="109"/>
      <c r="JG25" s="109"/>
      <c r="JH25" s="109"/>
      <c r="JI25" s="109"/>
      <c r="JJ25" s="109"/>
      <c r="JK25" s="109"/>
      <c r="JL25" s="109"/>
      <c r="JM25" s="109"/>
      <c r="JN25" s="109"/>
      <c r="JO25" s="109"/>
      <c r="JP25" s="109"/>
      <c r="JQ25" s="109"/>
      <c r="JR25" s="109"/>
      <c r="JS25" s="109"/>
      <c r="JT25" s="109"/>
      <c r="JU25" s="109"/>
      <c r="JV25" s="109"/>
      <c r="JW25" s="109"/>
      <c r="JX25" s="109"/>
      <c r="JY25" s="109"/>
      <c r="JZ25" s="109"/>
      <c r="KA25" s="109"/>
      <c r="KB25" s="109"/>
      <c r="KC25" s="109"/>
      <c r="KD25" s="109"/>
      <c r="KE25" s="109"/>
      <c r="KF25" s="109"/>
      <c r="KG25" s="109"/>
      <c r="KH25" s="109"/>
      <c r="KI25" s="109"/>
      <c r="KJ25" s="109"/>
      <c r="KK25" s="109"/>
      <c r="KL25" s="109"/>
      <c r="KM25" s="109"/>
      <c r="KN25" s="109"/>
      <c r="KO25" s="109"/>
      <c r="KP25" s="109"/>
      <c r="KQ25" s="109"/>
      <c r="KR25" s="109"/>
      <c r="KS25" s="109"/>
      <c r="KT25" s="109"/>
      <c r="KU25" s="109"/>
      <c r="KV25" s="109"/>
      <c r="KW25" s="109"/>
      <c r="KX25" s="109"/>
      <c r="KY25" s="109"/>
      <c r="KZ25" s="109"/>
      <c r="LA25" s="109"/>
      <c r="LB25" s="109"/>
      <c r="LC25" s="109"/>
      <c r="LD25" s="109"/>
      <c r="LE25" s="109"/>
      <c r="LF25" s="109"/>
      <c r="LG25" s="109"/>
      <c r="LH25" s="109"/>
      <c r="LI25" s="109"/>
      <c r="LJ25" s="109"/>
      <c r="LK25" s="109"/>
      <c r="LL25" s="109"/>
      <c r="LM25" s="109"/>
      <c r="LN25" s="109"/>
      <c r="LO25" s="109"/>
      <c r="LP25" s="109"/>
      <c r="LQ25" s="109"/>
      <c r="LR25" s="109"/>
      <c r="LS25" s="109"/>
      <c r="LT25" s="109"/>
      <c r="LU25" s="109"/>
    </row>
    <row r="26" spans="1:333" s="110" customFormat="1" ht="87" customHeight="1" x14ac:dyDescent="0.25">
      <c r="A26" s="258"/>
      <c r="B26" s="48">
        <v>0</v>
      </c>
      <c r="C26" s="121">
        <v>1</v>
      </c>
      <c r="D26" s="123" t="s">
        <v>56</v>
      </c>
      <c r="E26" s="10" t="s">
        <v>112</v>
      </c>
      <c r="F26" s="259"/>
      <c r="G26" s="25" t="s">
        <v>113</v>
      </c>
      <c r="H26" s="10" t="s">
        <v>114</v>
      </c>
      <c r="I26" s="11">
        <v>0.2</v>
      </c>
      <c r="J26" s="11">
        <v>0.8</v>
      </c>
      <c r="K26" s="11">
        <v>0.3</v>
      </c>
      <c r="L26" s="11">
        <v>0.3</v>
      </c>
      <c r="M26" s="42">
        <f t="shared" si="0"/>
        <v>100</v>
      </c>
      <c r="N26" s="10" t="s">
        <v>115</v>
      </c>
      <c r="O26" s="11">
        <v>0.3</v>
      </c>
      <c r="P26" s="10">
        <v>100</v>
      </c>
      <c r="Q26" s="17" t="s">
        <v>116</v>
      </c>
      <c r="R26" s="11">
        <v>0.3</v>
      </c>
      <c r="S26" s="10">
        <v>100</v>
      </c>
      <c r="T26" s="126" t="s">
        <v>117</v>
      </c>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108"/>
      <c r="AU26" s="108"/>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c r="HD26" s="109"/>
      <c r="HE26" s="109"/>
      <c r="HF26" s="109"/>
      <c r="HG26" s="109"/>
      <c r="HH26" s="109"/>
      <c r="HI26" s="109"/>
      <c r="HJ26" s="109"/>
      <c r="HK26" s="109"/>
      <c r="HL26" s="109"/>
      <c r="HM26" s="109"/>
      <c r="HN26" s="109"/>
      <c r="HO26" s="109"/>
      <c r="HP26" s="109"/>
      <c r="HQ26" s="109"/>
      <c r="HR26" s="109"/>
      <c r="HS26" s="109"/>
      <c r="HT26" s="109"/>
      <c r="HU26" s="109"/>
      <c r="HV26" s="109"/>
      <c r="HW26" s="109"/>
      <c r="HX26" s="109"/>
      <c r="HY26" s="109"/>
      <c r="HZ26" s="109"/>
      <c r="IA26" s="109"/>
      <c r="IB26" s="109"/>
      <c r="IC26" s="109"/>
      <c r="ID26" s="109"/>
      <c r="IE26" s="109"/>
      <c r="IF26" s="109"/>
      <c r="IG26" s="109"/>
      <c r="IH26" s="109"/>
      <c r="II26" s="109"/>
      <c r="IJ26" s="109"/>
      <c r="IK26" s="109"/>
      <c r="IL26" s="109"/>
      <c r="IM26" s="109"/>
      <c r="IN26" s="109"/>
      <c r="IO26" s="109"/>
      <c r="IP26" s="109"/>
      <c r="IQ26" s="109"/>
      <c r="IR26" s="109"/>
      <c r="IS26" s="109"/>
      <c r="IT26" s="109"/>
      <c r="IU26" s="109"/>
      <c r="IV26" s="109"/>
      <c r="IW26" s="109"/>
      <c r="IX26" s="109"/>
      <c r="IY26" s="109"/>
      <c r="IZ26" s="109"/>
      <c r="JA26" s="109"/>
      <c r="JB26" s="109"/>
      <c r="JC26" s="109"/>
      <c r="JD26" s="109"/>
      <c r="JE26" s="109"/>
      <c r="JF26" s="109"/>
      <c r="JG26" s="109"/>
      <c r="JH26" s="109"/>
      <c r="JI26" s="109"/>
      <c r="JJ26" s="109"/>
      <c r="JK26" s="109"/>
      <c r="JL26" s="109"/>
      <c r="JM26" s="109"/>
      <c r="JN26" s="109"/>
      <c r="JO26" s="109"/>
      <c r="JP26" s="109"/>
      <c r="JQ26" s="109"/>
      <c r="JR26" s="109"/>
      <c r="JS26" s="109"/>
      <c r="JT26" s="109"/>
      <c r="JU26" s="109"/>
      <c r="JV26" s="109"/>
      <c r="JW26" s="109"/>
      <c r="JX26" s="109"/>
      <c r="JY26" s="109"/>
      <c r="JZ26" s="109"/>
      <c r="KA26" s="109"/>
      <c r="KB26" s="109"/>
      <c r="KC26" s="109"/>
      <c r="KD26" s="109"/>
      <c r="KE26" s="109"/>
      <c r="KF26" s="109"/>
      <c r="KG26" s="109"/>
      <c r="KH26" s="109"/>
      <c r="KI26" s="109"/>
      <c r="KJ26" s="109"/>
      <c r="KK26" s="109"/>
      <c r="KL26" s="109"/>
      <c r="KM26" s="109"/>
      <c r="KN26" s="109"/>
      <c r="KO26" s="109"/>
      <c r="KP26" s="109"/>
      <c r="KQ26" s="109"/>
      <c r="KR26" s="109"/>
      <c r="KS26" s="109"/>
      <c r="KT26" s="109"/>
      <c r="KU26" s="109"/>
      <c r="KV26" s="109"/>
      <c r="KW26" s="109"/>
      <c r="KX26" s="109"/>
      <c r="KY26" s="109"/>
      <c r="KZ26" s="109"/>
      <c r="LA26" s="109"/>
      <c r="LB26" s="109"/>
      <c r="LC26" s="109"/>
      <c r="LD26" s="109"/>
      <c r="LE26" s="109"/>
      <c r="LF26" s="109"/>
      <c r="LG26" s="109"/>
      <c r="LH26" s="109"/>
      <c r="LI26" s="109"/>
      <c r="LJ26" s="109"/>
      <c r="LK26" s="109"/>
      <c r="LL26" s="109"/>
      <c r="LM26" s="109"/>
      <c r="LN26" s="109"/>
      <c r="LO26" s="109"/>
      <c r="LP26" s="109"/>
      <c r="LQ26" s="109"/>
      <c r="LR26" s="109"/>
      <c r="LS26" s="109"/>
      <c r="LT26" s="109"/>
      <c r="LU26" s="109"/>
    </row>
    <row r="27" spans="1:333" s="106" customFormat="1" ht="92.25" customHeight="1" x14ac:dyDescent="0.25">
      <c r="A27" s="264">
        <v>10</v>
      </c>
      <c r="B27" s="48">
        <v>1</v>
      </c>
      <c r="C27" s="121">
        <v>0</v>
      </c>
      <c r="D27" s="123" t="s">
        <v>56</v>
      </c>
      <c r="E27" s="18" t="s">
        <v>106</v>
      </c>
      <c r="F27" s="259" t="s">
        <v>118</v>
      </c>
      <c r="G27" s="10" t="s">
        <v>395</v>
      </c>
      <c r="H27" s="10" t="s">
        <v>119</v>
      </c>
      <c r="I27" s="11">
        <v>0.8</v>
      </c>
      <c r="J27" s="11">
        <v>1</v>
      </c>
      <c r="K27" s="11">
        <v>0.85</v>
      </c>
      <c r="L27" s="11">
        <v>0.8</v>
      </c>
      <c r="M27" s="42">
        <f t="shared" si="0"/>
        <v>94.117647058823536</v>
      </c>
      <c r="N27" s="10" t="s">
        <v>120</v>
      </c>
      <c r="O27" s="11">
        <v>0.8</v>
      </c>
      <c r="P27" s="40">
        <f>(O27*100)/K27</f>
        <v>94.117647058823536</v>
      </c>
      <c r="Q27" s="36" t="s">
        <v>110</v>
      </c>
      <c r="R27" s="11">
        <v>0.8</v>
      </c>
      <c r="S27" s="40">
        <f>(R27*100)/L27</f>
        <v>100</v>
      </c>
      <c r="T27" s="129" t="s">
        <v>111</v>
      </c>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108"/>
      <c r="AU27" s="108"/>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c r="HL27" s="109"/>
      <c r="HM27" s="109"/>
      <c r="HN27" s="109"/>
      <c r="HO27" s="109"/>
      <c r="HP27" s="109"/>
      <c r="HQ27" s="109"/>
      <c r="HR27" s="109"/>
      <c r="HS27" s="109"/>
      <c r="HT27" s="109"/>
      <c r="HU27" s="109"/>
      <c r="HV27" s="109"/>
      <c r="HW27" s="109"/>
      <c r="HX27" s="109"/>
      <c r="HY27" s="109"/>
      <c r="HZ27" s="109"/>
      <c r="IA27" s="109"/>
      <c r="IB27" s="109"/>
      <c r="IC27" s="109"/>
      <c r="ID27" s="109"/>
      <c r="IE27" s="109"/>
      <c r="IF27" s="109"/>
      <c r="IG27" s="109"/>
      <c r="IH27" s="109"/>
      <c r="II27" s="109"/>
      <c r="IJ27" s="109"/>
      <c r="IK27" s="109"/>
      <c r="IL27" s="109"/>
      <c r="IM27" s="109"/>
      <c r="IN27" s="109"/>
      <c r="IO27" s="109"/>
      <c r="IP27" s="109"/>
      <c r="IQ27" s="109"/>
      <c r="IR27" s="109"/>
      <c r="IS27" s="109"/>
      <c r="IT27" s="109"/>
      <c r="IU27" s="109"/>
      <c r="IV27" s="109"/>
      <c r="IW27" s="109"/>
      <c r="IX27" s="109"/>
      <c r="IY27" s="109"/>
      <c r="IZ27" s="109"/>
      <c r="JA27" s="109"/>
      <c r="JB27" s="109"/>
      <c r="JC27" s="109"/>
      <c r="JD27" s="109"/>
      <c r="JE27" s="109"/>
      <c r="JF27" s="109"/>
      <c r="JG27" s="109"/>
      <c r="JH27" s="109"/>
      <c r="JI27" s="109"/>
      <c r="JJ27" s="109"/>
      <c r="JK27" s="109"/>
      <c r="JL27" s="109"/>
      <c r="JM27" s="109"/>
      <c r="JN27" s="109"/>
      <c r="JO27" s="109"/>
      <c r="JP27" s="109"/>
      <c r="JQ27" s="109"/>
      <c r="JR27" s="109"/>
      <c r="JS27" s="109"/>
      <c r="JT27" s="109"/>
      <c r="JU27" s="109"/>
      <c r="JV27" s="109"/>
      <c r="JW27" s="109"/>
      <c r="JX27" s="109"/>
      <c r="JY27" s="109"/>
      <c r="JZ27" s="109"/>
      <c r="KA27" s="109"/>
      <c r="KB27" s="109"/>
      <c r="KC27" s="109"/>
      <c r="KD27" s="109"/>
      <c r="KE27" s="109"/>
      <c r="KF27" s="109"/>
      <c r="KG27" s="109"/>
      <c r="KH27" s="109"/>
      <c r="KI27" s="109"/>
      <c r="KJ27" s="109"/>
      <c r="KK27" s="109"/>
      <c r="KL27" s="109"/>
      <c r="KM27" s="109"/>
      <c r="KN27" s="109"/>
      <c r="KO27" s="109"/>
      <c r="KP27" s="109"/>
      <c r="KQ27" s="109"/>
      <c r="KR27" s="109"/>
      <c r="KS27" s="109"/>
      <c r="KT27" s="109"/>
      <c r="KU27" s="109"/>
      <c r="KV27" s="109"/>
      <c r="KW27" s="109"/>
      <c r="KX27" s="109"/>
      <c r="KY27" s="109"/>
      <c r="KZ27" s="109"/>
      <c r="LA27" s="109"/>
      <c r="LB27" s="109"/>
      <c r="LC27" s="109"/>
      <c r="LD27" s="109"/>
      <c r="LE27" s="109"/>
      <c r="LF27" s="109"/>
      <c r="LG27" s="109"/>
      <c r="LH27" s="109"/>
      <c r="LI27" s="109"/>
      <c r="LJ27" s="109"/>
      <c r="LK27" s="109"/>
      <c r="LL27" s="109"/>
      <c r="LM27" s="109"/>
      <c r="LN27" s="109"/>
      <c r="LO27" s="109"/>
      <c r="LP27" s="109"/>
      <c r="LQ27" s="109"/>
      <c r="LR27" s="109"/>
      <c r="LS27" s="109"/>
      <c r="LT27" s="109"/>
      <c r="LU27" s="109"/>
    </row>
    <row r="28" spans="1:333" s="110" customFormat="1" ht="75" customHeight="1" x14ac:dyDescent="0.25">
      <c r="A28" s="264"/>
      <c r="B28" s="48">
        <v>0</v>
      </c>
      <c r="C28" s="121">
        <v>1</v>
      </c>
      <c r="D28" s="123" t="s">
        <v>56</v>
      </c>
      <c r="E28" s="18" t="s">
        <v>106</v>
      </c>
      <c r="F28" s="259"/>
      <c r="G28" s="18" t="s">
        <v>396</v>
      </c>
      <c r="H28" s="10" t="s">
        <v>121</v>
      </c>
      <c r="I28" s="26">
        <v>0.86099999999999999</v>
      </c>
      <c r="J28" s="11">
        <v>1</v>
      </c>
      <c r="K28" s="11">
        <v>1</v>
      </c>
      <c r="L28" s="26">
        <v>0.98099999999999998</v>
      </c>
      <c r="M28" s="42">
        <f t="shared" si="0"/>
        <v>98.1</v>
      </c>
      <c r="N28" s="10" t="s">
        <v>122</v>
      </c>
      <c r="O28" s="41">
        <v>0.98099999999999998</v>
      </c>
      <c r="P28" s="40">
        <f>(O28*100)/K28</f>
        <v>98.1</v>
      </c>
      <c r="Q28" s="12" t="s">
        <v>122</v>
      </c>
      <c r="R28" s="41">
        <v>0.98099999999999998</v>
      </c>
      <c r="S28" s="40">
        <f>(R28*100)/K28</f>
        <v>98.1</v>
      </c>
      <c r="T28" s="124" t="s">
        <v>122</v>
      </c>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108"/>
      <c r="AU28" s="108"/>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c r="EO28" s="109"/>
      <c r="EP28" s="109"/>
      <c r="EQ28" s="109"/>
      <c r="ER28" s="109"/>
      <c r="ES28" s="109"/>
      <c r="ET28" s="109"/>
      <c r="EU28" s="109"/>
      <c r="EV28" s="109"/>
      <c r="EW28" s="109"/>
      <c r="EX28" s="109"/>
      <c r="EY28" s="109"/>
      <c r="EZ28" s="109"/>
      <c r="FA28" s="109"/>
      <c r="FB28" s="109"/>
      <c r="FC28" s="109"/>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c r="GD28" s="109"/>
      <c r="GE28" s="109"/>
      <c r="GF28" s="109"/>
      <c r="GG28" s="109"/>
      <c r="GH28" s="109"/>
      <c r="GI28" s="109"/>
      <c r="GJ28" s="109"/>
      <c r="GK28" s="109"/>
      <c r="GL28" s="109"/>
      <c r="GM28" s="109"/>
      <c r="GN28" s="109"/>
      <c r="GO28" s="109"/>
      <c r="GP28" s="109"/>
      <c r="GQ28" s="109"/>
      <c r="GR28" s="109"/>
      <c r="GS28" s="109"/>
      <c r="GT28" s="109"/>
      <c r="GU28" s="109"/>
      <c r="GV28" s="109"/>
      <c r="GW28" s="109"/>
      <c r="GX28" s="109"/>
      <c r="GY28" s="109"/>
      <c r="GZ28" s="109"/>
      <c r="HA28" s="109"/>
      <c r="HB28" s="109"/>
      <c r="HC28" s="109"/>
      <c r="HD28" s="109"/>
      <c r="HE28" s="109"/>
      <c r="HF28" s="109"/>
      <c r="HG28" s="109"/>
      <c r="HH28" s="109"/>
      <c r="HI28" s="109"/>
      <c r="HJ28" s="109"/>
      <c r="HK28" s="109"/>
      <c r="HL28" s="109"/>
      <c r="HM28" s="109"/>
      <c r="HN28" s="109"/>
      <c r="HO28" s="109"/>
      <c r="HP28" s="109"/>
      <c r="HQ28" s="109"/>
      <c r="HR28" s="109"/>
      <c r="HS28" s="109"/>
      <c r="HT28" s="109"/>
      <c r="HU28" s="109"/>
      <c r="HV28" s="109"/>
      <c r="HW28" s="109"/>
      <c r="HX28" s="109"/>
      <c r="HY28" s="109"/>
      <c r="HZ28" s="109"/>
      <c r="IA28" s="109"/>
      <c r="IB28" s="109"/>
      <c r="IC28" s="109"/>
      <c r="ID28" s="109"/>
      <c r="IE28" s="109"/>
      <c r="IF28" s="109"/>
      <c r="IG28" s="109"/>
      <c r="IH28" s="109"/>
      <c r="II28" s="109"/>
      <c r="IJ28" s="109"/>
      <c r="IK28" s="109"/>
      <c r="IL28" s="109"/>
      <c r="IM28" s="109"/>
      <c r="IN28" s="109"/>
      <c r="IO28" s="109"/>
      <c r="IP28" s="109"/>
      <c r="IQ28" s="109"/>
      <c r="IR28" s="109"/>
      <c r="IS28" s="109"/>
      <c r="IT28" s="109"/>
      <c r="IU28" s="109"/>
      <c r="IV28" s="109"/>
      <c r="IW28" s="109"/>
      <c r="IX28" s="109"/>
      <c r="IY28" s="109"/>
      <c r="IZ28" s="109"/>
      <c r="JA28" s="109"/>
      <c r="JB28" s="109"/>
      <c r="JC28" s="109"/>
      <c r="JD28" s="109"/>
      <c r="JE28" s="109"/>
      <c r="JF28" s="109"/>
      <c r="JG28" s="109"/>
      <c r="JH28" s="109"/>
      <c r="JI28" s="109"/>
      <c r="JJ28" s="109"/>
      <c r="JK28" s="109"/>
      <c r="JL28" s="109"/>
      <c r="JM28" s="109"/>
      <c r="JN28" s="109"/>
      <c r="JO28" s="109"/>
      <c r="JP28" s="109"/>
      <c r="JQ28" s="109"/>
      <c r="JR28" s="109"/>
      <c r="JS28" s="109"/>
      <c r="JT28" s="109"/>
      <c r="JU28" s="109"/>
      <c r="JV28" s="109"/>
      <c r="JW28" s="109"/>
      <c r="JX28" s="109"/>
      <c r="JY28" s="109"/>
      <c r="JZ28" s="109"/>
      <c r="KA28" s="109"/>
      <c r="KB28" s="109"/>
      <c r="KC28" s="109"/>
      <c r="KD28" s="109"/>
      <c r="KE28" s="109"/>
      <c r="KF28" s="109"/>
      <c r="KG28" s="109"/>
      <c r="KH28" s="109"/>
      <c r="KI28" s="109"/>
      <c r="KJ28" s="109"/>
      <c r="KK28" s="109"/>
      <c r="KL28" s="109"/>
      <c r="KM28" s="109"/>
      <c r="KN28" s="109"/>
      <c r="KO28" s="109"/>
      <c r="KP28" s="109"/>
      <c r="KQ28" s="109"/>
      <c r="KR28" s="109"/>
      <c r="KS28" s="109"/>
      <c r="KT28" s="109"/>
      <c r="KU28" s="109"/>
      <c r="KV28" s="109"/>
      <c r="KW28" s="109"/>
      <c r="KX28" s="109"/>
      <c r="KY28" s="109"/>
      <c r="KZ28" s="109"/>
      <c r="LA28" s="109"/>
      <c r="LB28" s="109"/>
      <c r="LC28" s="109"/>
      <c r="LD28" s="109"/>
      <c r="LE28" s="109"/>
      <c r="LF28" s="109"/>
      <c r="LG28" s="109"/>
      <c r="LH28" s="109"/>
      <c r="LI28" s="109"/>
      <c r="LJ28" s="109"/>
      <c r="LK28" s="109"/>
      <c r="LL28" s="109"/>
      <c r="LM28" s="109"/>
      <c r="LN28" s="109"/>
      <c r="LO28" s="109"/>
      <c r="LP28" s="109"/>
      <c r="LQ28" s="109"/>
      <c r="LR28" s="109"/>
      <c r="LS28" s="109"/>
      <c r="LT28" s="109"/>
      <c r="LU28" s="109"/>
    </row>
    <row r="29" spans="1:333" s="106" customFormat="1" ht="43.5" customHeight="1" x14ac:dyDescent="0.25">
      <c r="A29" s="260">
        <v>11</v>
      </c>
      <c r="B29" s="48">
        <v>1</v>
      </c>
      <c r="C29" s="121">
        <v>0</v>
      </c>
      <c r="D29" s="123" t="s">
        <v>20</v>
      </c>
      <c r="E29" s="18" t="s">
        <v>51</v>
      </c>
      <c r="F29" s="262" t="s">
        <v>123</v>
      </c>
      <c r="G29" s="10" t="s">
        <v>397</v>
      </c>
      <c r="H29" s="10" t="s">
        <v>124</v>
      </c>
      <c r="I29" s="11">
        <v>0</v>
      </c>
      <c r="J29" s="11">
        <v>1</v>
      </c>
      <c r="K29" s="11">
        <v>0.25</v>
      </c>
      <c r="L29" s="11">
        <v>0.05</v>
      </c>
      <c r="M29" s="42">
        <f t="shared" si="0"/>
        <v>20</v>
      </c>
      <c r="N29" s="10" t="s">
        <v>125</v>
      </c>
      <c r="O29" s="11">
        <v>0.19</v>
      </c>
      <c r="P29" s="42">
        <f>(O29*100)/K29</f>
        <v>76</v>
      </c>
      <c r="Q29" s="12" t="s">
        <v>126</v>
      </c>
      <c r="R29" s="11">
        <v>0.25</v>
      </c>
      <c r="S29" s="42">
        <f>(R29*100)/K29</f>
        <v>100</v>
      </c>
      <c r="T29" s="124" t="s">
        <v>127</v>
      </c>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108"/>
      <c r="AU29" s="108"/>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c r="HP29" s="109"/>
      <c r="HQ29" s="109"/>
      <c r="HR29" s="109"/>
      <c r="HS29" s="109"/>
      <c r="HT29" s="109"/>
      <c r="HU29" s="109"/>
      <c r="HV29" s="109"/>
      <c r="HW29" s="109"/>
      <c r="HX29" s="109"/>
      <c r="HY29" s="109"/>
      <c r="HZ29" s="109"/>
      <c r="IA29" s="109"/>
      <c r="IB29" s="109"/>
      <c r="IC29" s="109"/>
      <c r="ID29" s="109"/>
      <c r="IE29" s="109"/>
      <c r="IF29" s="109"/>
      <c r="IG29" s="109"/>
      <c r="IH29" s="109"/>
      <c r="II29" s="109"/>
      <c r="IJ29" s="109"/>
      <c r="IK29" s="109"/>
      <c r="IL29" s="109"/>
      <c r="IM29" s="109"/>
      <c r="IN29" s="109"/>
      <c r="IO29" s="109"/>
      <c r="IP29" s="109"/>
      <c r="IQ29" s="109"/>
      <c r="IR29" s="109"/>
      <c r="IS29" s="109"/>
      <c r="IT29" s="109"/>
      <c r="IU29" s="109"/>
      <c r="IV29" s="109"/>
      <c r="IW29" s="109"/>
      <c r="IX29" s="109"/>
      <c r="IY29" s="109"/>
      <c r="IZ29" s="109"/>
      <c r="JA29" s="109"/>
      <c r="JB29" s="109"/>
      <c r="JC29" s="109"/>
      <c r="JD29" s="109"/>
      <c r="JE29" s="109"/>
      <c r="JF29" s="109"/>
      <c r="JG29" s="109"/>
      <c r="JH29" s="109"/>
      <c r="JI29" s="109"/>
      <c r="JJ29" s="109"/>
      <c r="JK29" s="109"/>
      <c r="JL29" s="109"/>
      <c r="JM29" s="109"/>
      <c r="JN29" s="109"/>
      <c r="JO29" s="109"/>
      <c r="JP29" s="109"/>
      <c r="JQ29" s="109"/>
      <c r="JR29" s="109"/>
      <c r="JS29" s="109"/>
      <c r="JT29" s="109"/>
      <c r="JU29" s="109"/>
      <c r="JV29" s="109"/>
      <c r="JW29" s="109"/>
      <c r="JX29" s="109"/>
      <c r="JY29" s="109"/>
      <c r="JZ29" s="109"/>
      <c r="KA29" s="109"/>
      <c r="KB29" s="109"/>
      <c r="KC29" s="109"/>
      <c r="KD29" s="109"/>
      <c r="KE29" s="109"/>
      <c r="KF29" s="109"/>
      <c r="KG29" s="109"/>
      <c r="KH29" s="109"/>
      <c r="KI29" s="109"/>
      <c r="KJ29" s="109"/>
      <c r="KK29" s="109"/>
      <c r="KL29" s="109"/>
      <c r="KM29" s="109"/>
      <c r="KN29" s="109"/>
      <c r="KO29" s="109"/>
      <c r="KP29" s="109"/>
      <c r="KQ29" s="109"/>
      <c r="KR29" s="109"/>
      <c r="KS29" s="109"/>
      <c r="KT29" s="109"/>
      <c r="KU29" s="109"/>
      <c r="KV29" s="109"/>
      <c r="KW29" s="109"/>
      <c r="KX29" s="109"/>
      <c r="KY29" s="109"/>
      <c r="KZ29" s="109"/>
      <c r="LA29" s="109"/>
      <c r="LB29" s="109"/>
      <c r="LC29" s="109"/>
      <c r="LD29" s="109"/>
      <c r="LE29" s="109"/>
      <c r="LF29" s="109"/>
      <c r="LG29" s="109"/>
      <c r="LH29" s="109"/>
      <c r="LI29" s="109"/>
      <c r="LJ29" s="109"/>
      <c r="LK29" s="109"/>
      <c r="LL29" s="109"/>
      <c r="LM29" s="109"/>
      <c r="LN29" s="109"/>
      <c r="LO29" s="109"/>
      <c r="LP29" s="109"/>
      <c r="LQ29" s="109"/>
      <c r="LR29" s="109"/>
      <c r="LS29" s="109"/>
      <c r="LT29" s="109"/>
      <c r="LU29" s="109"/>
    </row>
    <row r="30" spans="1:333" s="110" customFormat="1" ht="63.75" customHeight="1" thickBot="1" x14ac:dyDescent="0.3">
      <c r="A30" s="263"/>
      <c r="B30" s="48">
        <v>0</v>
      </c>
      <c r="C30" s="121">
        <v>1</v>
      </c>
      <c r="D30" s="123" t="s">
        <v>84</v>
      </c>
      <c r="E30" s="10" t="s">
        <v>423</v>
      </c>
      <c r="F30" s="262"/>
      <c r="G30" s="10" t="s">
        <v>128</v>
      </c>
      <c r="H30" s="10" t="s">
        <v>129</v>
      </c>
      <c r="I30" s="10">
        <v>0</v>
      </c>
      <c r="J30" s="10">
        <v>13</v>
      </c>
      <c r="K30" s="10">
        <v>5</v>
      </c>
      <c r="L30" s="10">
        <v>4</v>
      </c>
      <c r="M30" s="42">
        <f t="shared" si="0"/>
        <v>80</v>
      </c>
      <c r="N30" s="10" t="s">
        <v>130</v>
      </c>
      <c r="O30" s="10">
        <v>4.5</v>
      </c>
      <c r="P30" s="42">
        <f t="shared" ref="P30:P38" si="5">(O30*100)/K30</f>
        <v>90</v>
      </c>
      <c r="Q30" s="12" t="s">
        <v>131</v>
      </c>
      <c r="R30" s="10">
        <v>4.8</v>
      </c>
      <c r="S30" s="42">
        <f>(R30*100)/K30</f>
        <v>96</v>
      </c>
      <c r="T30" s="178" t="s">
        <v>411</v>
      </c>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108"/>
      <c r="AU30" s="108"/>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c r="FJ30" s="109"/>
      <c r="FK30" s="109"/>
      <c r="FL30" s="109"/>
      <c r="FM30" s="109"/>
      <c r="FN30" s="109"/>
      <c r="FO30" s="109"/>
      <c r="FP30" s="109"/>
      <c r="FQ30" s="109"/>
      <c r="FR30" s="109"/>
      <c r="FS30" s="109"/>
      <c r="FT30" s="109"/>
      <c r="FU30" s="109"/>
      <c r="FV30" s="109"/>
      <c r="FW30" s="109"/>
      <c r="FX30" s="109"/>
      <c r="FY30" s="109"/>
      <c r="FZ30" s="109"/>
      <c r="GA30" s="109"/>
      <c r="GB30" s="109"/>
      <c r="GC30" s="109"/>
      <c r="GD30" s="109"/>
      <c r="GE30" s="109"/>
      <c r="GF30" s="109"/>
      <c r="GG30" s="109"/>
      <c r="GH30" s="109"/>
      <c r="GI30" s="109"/>
      <c r="GJ30" s="109"/>
      <c r="GK30" s="109"/>
      <c r="GL30" s="109"/>
      <c r="GM30" s="109"/>
      <c r="GN30" s="109"/>
      <c r="GO30" s="109"/>
      <c r="GP30" s="109"/>
      <c r="GQ30" s="109"/>
      <c r="GR30" s="109"/>
      <c r="GS30" s="109"/>
      <c r="GT30" s="109"/>
      <c r="GU30" s="109"/>
      <c r="GV30" s="109"/>
      <c r="GW30" s="109"/>
      <c r="GX30" s="109"/>
      <c r="GY30" s="109"/>
      <c r="GZ30" s="109"/>
      <c r="HA30" s="109"/>
      <c r="HB30" s="109"/>
      <c r="HC30" s="109"/>
      <c r="HD30" s="109"/>
      <c r="HE30" s="109"/>
      <c r="HF30" s="109"/>
      <c r="HG30" s="109"/>
      <c r="HH30" s="109"/>
      <c r="HI30" s="109"/>
      <c r="HJ30" s="109"/>
      <c r="HK30" s="109"/>
      <c r="HL30" s="109"/>
      <c r="HM30" s="109"/>
      <c r="HN30" s="109"/>
      <c r="HO30" s="109"/>
      <c r="HP30" s="109"/>
      <c r="HQ30" s="109"/>
      <c r="HR30" s="109"/>
      <c r="HS30" s="109"/>
      <c r="HT30" s="109"/>
      <c r="HU30" s="109"/>
      <c r="HV30" s="109"/>
      <c r="HW30" s="109"/>
      <c r="HX30" s="109"/>
      <c r="HY30" s="109"/>
      <c r="HZ30" s="109"/>
      <c r="IA30" s="109"/>
      <c r="IB30" s="109"/>
      <c r="IC30" s="109"/>
      <c r="ID30" s="109"/>
      <c r="IE30" s="109"/>
      <c r="IF30" s="109"/>
      <c r="IG30" s="109"/>
      <c r="IH30" s="109"/>
      <c r="II30" s="109"/>
      <c r="IJ30" s="109"/>
      <c r="IK30" s="109"/>
      <c r="IL30" s="109"/>
      <c r="IM30" s="109"/>
      <c r="IN30" s="109"/>
      <c r="IO30" s="109"/>
      <c r="IP30" s="109"/>
      <c r="IQ30" s="109"/>
      <c r="IR30" s="109"/>
      <c r="IS30" s="109"/>
      <c r="IT30" s="109"/>
      <c r="IU30" s="109"/>
      <c r="IV30" s="109"/>
      <c r="IW30" s="109"/>
      <c r="IX30" s="109"/>
      <c r="IY30" s="109"/>
      <c r="IZ30" s="109"/>
      <c r="JA30" s="109"/>
      <c r="JB30" s="109"/>
      <c r="JC30" s="109"/>
      <c r="JD30" s="109"/>
      <c r="JE30" s="109"/>
      <c r="JF30" s="109"/>
      <c r="JG30" s="109"/>
      <c r="JH30" s="109"/>
      <c r="JI30" s="109"/>
      <c r="JJ30" s="109"/>
      <c r="JK30" s="109"/>
      <c r="JL30" s="109"/>
      <c r="JM30" s="109"/>
      <c r="JN30" s="109"/>
      <c r="JO30" s="109"/>
      <c r="JP30" s="109"/>
      <c r="JQ30" s="109"/>
      <c r="JR30" s="109"/>
      <c r="JS30" s="109"/>
      <c r="JT30" s="109"/>
      <c r="JU30" s="109"/>
      <c r="JV30" s="109"/>
      <c r="JW30" s="109"/>
      <c r="JX30" s="109"/>
      <c r="JY30" s="109"/>
      <c r="JZ30" s="109"/>
      <c r="KA30" s="109"/>
      <c r="KB30" s="109"/>
      <c r="KC30" s="109"/>
      <c r="KD30" s="109"/>
      <c r="KE30" s="109"/>
      <c r="KF30" s="109"/>
      <c r="KG30" s="109"/>
      <c r="KH30" s="109"/>
      <c r="KI30" s="109"/>
      <c r="KJ30" s="109"/>
      <c r="KK30" s="109"/>
      <c r="KL30" s="109"/>
      <c r="KM30" s="109"/>
      <c r="KN30" s="109"/>
      <c r="KO30" s="109"/>
      <c r="KP30" s="109"/>
      <c r="KQ30" s="109"/>
      <c r="KR30" s="109"/>
      <c r="KS30" s="109"/>
      <c r="KT30" s="109"/>
      <c r="KU30" s="109"/>
      <c r="KV30" s="109"/>
      <c r="KW30" s="109"/>
      <c r="KX30" s="109"/>
      <c r="KY30" s="109"/>
      <c r="KZ30" s="109"/>
      <c r="LA30" s="109"/>
      <c r="LB30" s="109"/>
      <c r="LC30" s="109"/>
      <c r="LD30" s="109"/>
      <c r="LE30" s="109"/>
      <c r="LF30" s="109"/>
      <c r="LG30" s="109"/>
      <c r="LH30" s="109"/>
      <c r="LI30" s="109"/>
      <c r="LJ30" s="109"/>
      <c r="LK30" s="109"/>
      <c r="LL30" s="109"/>
      <c r="LM30" s="109"/>
      <c r="LN30" s="109"/>
      <c r="LO30" s="109"/>
      <c r="LP30" s="109"/>
      <c r="LQ30" s="109"/>
      <c r="LR30" s="109"/>
      <c r="LS30" s="109"/>
      <c r="LT30" s="109"/>
      <c r="LU30" s="109"/>
    </row>
    <row r="31" spans="1:333" s="110" customFormat="1" ht="80.25" customHeight="1" thickBot="1" x14ac:dyDescent="0.3">
      <c r="A31" s="52">
        <v>12</v>
      </c>
      <c r="B31" s="48">
        <v>0</v>
      </c>
      <c r="C31" s="121">
        <v>1</v>
      </c>
      <c r="D31" s="123" t="s">
        <v>20</v>
      </c>
      <c r="E31" s="10" t="s">
        <v>132</v>
      </c>
      <c r="F31" s="10" t="s">
        <v>133</v>
      </c>
      <c r="G31" s="25" t="s">
        <v>398</v>
      </c>
      <c r="H31" s="10" t="s">
        <v>134</v>
      </c>
      <c r="I31" s="31">
        <v>0.2</v>
      </c>
      <c r="J31" s="31">
        <v>1</v>
      </c>
      <c r="K31" s="31">
        <v>0.4</v>
      </c>
      <c r="L31" s="31">
        <v>0.48</v>
      </c>
      <c r="M31" s="42">
        <f t="shared" si="0"/>
        <v>120</v>
      </c>
      <c r="N31" s="25" t="s">
        <v>135</v>
      </c>
      <c r="O31" s="31">
        <v>0.5</v>
      </c>
      <c r="P31" s="42">
        <f t="shared" si="5"/>
        <v>125</v>
      </c>
      <c r="Q31" s="53" t="s">
        <v>136</v>
      </c>
      <c r="R31" s="31">
        <v>0.5</v>
      </c>
      <c r="S31" s="42">
        <f t="shared" ref="S31:S36" si="6">(R31*100)/K31</f>
        <v>125</v>
      </c>
      <c r="T31" s="132" t="s">
        <v>137</v>
      </c>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108"/>
      <c r="AU31" s="108"/>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c r="EO31" s="109"/>
      <c r="EP31" s="109"/>
      <c r="EQ31" s="109"/>
      <c r="ER31" s="109"/>
      <c r="ES31" s="109"/>
      <c r="ET31" s="109"/>
      <c r="EU31" s="109"/>
      <c r="EV31" s="109"/>
      <c r="EW31" s="109"/>
      <c r="EX31" s="109"/>
      <c r="EY31" s="109"/>
      <c r="EZ31" s="109"/>
      <c r="FA31" s="109"/>
      <c r="FB31" s="109"/>
      <c r="FC31" s="109"/>
      <c r="FD31" s="109"/>
      <c r="FE31" s="109"/>
      <c r="FF31" s="109"/>
      <c r="FG31" s="109"/>
      <c r="FH31" s="109"/>
      <c r="FI31" s="109"/>
      <c r="FJ31" s="109"/>
      <c r="FK31" s="109"/>
      <c r="FL31" s="109"/>
      <c r="FM31" s="109"/>
      <c r="FN31" s="109"/>
      <c r="FO31" s="109"/>
      <c r="FP31" s="109"/>
      <c r="FQ31" s="109"/>
      <c r="FR31" s="109"/>
      <c r="FS31" s="109"/>
      <c r="FT31" s="109"/>
      <c r="FU31" s="109"/>
      <c r="FV31" s="109"/>
      <c r="FW31" s="109"/>
      <c r="FX31" s="109"/>
      <c r="FY31" s="109"/>
      <c r="FZ31" s="109"/>
      <c r="GA31" s="109"/>
      <c r="GB31" s="109"/>
      <c r="GC31" s="109"/>
      <c r="GD31" s="109"/>
      <c r="GE31" s="109"/>
      <c r="GF31" s="109"/>
      <c r="GG31" s="109"/>
      <c r="GH31" s="109"/>
      <c r="GI31" s="109"/>
      <c r="GJ31" s="109"/>
      <c r="GK31" s="109"/>
      <c r="GL31" s="109"/>
      <c r="GM31" s="109"/>
      <c r="GN31" s="109"/>
      <c r="GO31" s="109"/>
      <c r="GP31" s="109"/>
      <c r="GQ31" s="109"/>
      <c r="GR31" s="109"/>
      <c r="GS31" s="109"/>
      <c r="GT31" s="109"/>
      <c r="GU31" s="109"/>
      <c r="GV31" s="109"/>
      <c r="GW31" s="109"/>
      <c r="GX31" s="109"/>
      <c r="GY31" s="109"/>
      <c r="GZ31" s="109"/>
      <c r="HA31" s="109"/>
      <c r="HB31" s="109"/>
      <c r="HC31" s="109"/>
      <c r="HD31" s="109"/>
      <c r="HE31" s="109"/>
      <c r="HF31" s="109"/>
      <c r="HG31" s="109"/>
      <c r="HH31" s="109"/>
      <c r="HI31" s="109"/>
      <c r="HJ31" s="109"/>
      <c r="HK31" s="109"/>
      <c r="HL31" s="109"/>
      <c r="HM31" s="109"/>
      <c r="HN31" s="109"/>
      <c r="HO31" s="109"/>
      <c r="HP31" s="109"/>
      <c r="HQ31" s="109"/>
      <c r="HR31" s="109"/>
      <c r="HS31" s="109"/>
      <c r="HT31" s="109"/>
      <c r="HU31" s="109"/>
      <c r="HV31" s="109"/>
      <c r="HW31" s="109"/>
      <c r="HX31" s="109"/>
      <c r="HY31" s="109"/>
      <c r="HZ31" s="109"/>
      <c r="IA31" s="109"/>
      <c r="IB31" s="109"/>
      <c r="IC31" s="109"/>
      <c r="ID31" s="109"/>
      <c r="IE31" s="109"/>
      <c r="IF31" s="109"/>
      <c r="IG31" s="109"/>
      <c r="IH31" s="109"/>
      <c r="II31" s="109"/>
      <c r="IJ31" s="109"/>
      <c r="IK31" s="109"/>
      <c r="IL31" s="109"/>
      <c r="IM31" s="109"/>
      <c r="IN31" s="109"/>
      <c r="IO31" s="109"/>
      <c r="IP31" s="109"/>
      <c r="IQ31" s="109"/>
      <c r="IR31" s="109"/>
      <c r="IS31" s="109"/>
      <c r="IT31" s="109"/>
      <c r="IU31" s="109"/>
      <c r="IV31" s="109"/>
      <c r="IW31" s="109"/>
      <c r="IX31" s="109"/>
      <c r="IY31" s="109"/>
      <c r="IZ31" s="109"/>
      <c r="JA31" s="109"/>
      <c r="JB31" s="109"/>
      <c r="JC31" s="109"/>
      <c r="JD31" s="109"/>
      <c r="JE31" s="109"/>
      <c r="JF31" s="109"/>
      <c r="JG31" s="109"/>
      <c r="JH31" s="109"/>
      <c r="JI31" s="109"/>
      <c r="JJ31" s="109"/>
      <c r="JK31" s="109"/>
      <c r="JL31" s="109"/>
      <c r="JM31" s="109"/>
      <c r="JN31" s="109"/>
      <c r="JO31" s="109"/>
      <c r="JP31" s="109"/>
      <c r="JQ31" s="109"/>
      <c r="JR31" s="109"/>
      <c r="JS31" s="109"/>
      <c r="JT31" s="109"/>
      <c r="JU31" s="109"/>
      <c r="JV31" s="109"/>
      <c r="JW31" s="109"/>
      <c r="JX31" s="109"/>
      <c r="JY31" s="109"/>
      <c r="JZ31" s="109"/>
      <c r="KA31" s="109"/>
      <c r="KB31" s="109"/>
      <c r="KC31" s="109"/>
      <c r="KD31" s="109"/>
      <c r="KE31" s="109"/>
      <c r="KF31" s="109"/>
      <c r="KG31" s="109"/>
      <c r="KH31" s="109"/>
      <c r="KI31" s="109"/>
      <c r="KJ31" s="109"/>
      <c r="KK31" s="109"/>
      <c r="KL31" s="109"/>
      <c r="KM31" s="109"/>
      <c r="KN31" s="109"/>
      <c r="KO31" s="109"/>
      <c r="KP31" s="109"/>
      <c r="KQ31" s="109"/>
      <c r="KR31" s="109"/>
      <c r="KS31" s="109"/>
      <c r="KT31" s="109"/>
      <c r="KU31" s="109"/>
      <c r="KV31" s="109"/>
      <c r="KW31" s="109"/>
      <c r="KX31" s="109"/>
      <c r="KY31" s="109"/>
      <c r="KZ31" s="109"/>
      <c r="LA31" s="109"/>
      <c r="LB31" s="109"/>
      <c r="LC31" s="109"/>
      <c r="LD31" s="109"/>
      <c r="LE31" s="109"/>
      <c r="LF31" s="109"/>
      <c r="LG31" s="109"/>
      <c r="LH31" s="109"/>
      <c r="LI31" s="109"/>
      <c r="LJ31" s="109"/>
      <c r="LK31" s="109"/>
      <c r="LL31" s="109"/>
      <c r="LM31" s="109"/>
      <c r="LN31" s="109"/>
      <c r="LO31" s="109"/>
      <c r="LP31" s="109"/>
      <c r="LQ31" s="109"/>
      <c r="LR31" s="109"/>
      <c r="LS31" s="109"/>
      <c r="LT31" s="109"/>
      <c r="LU31" s="109"/>
    </row>
    <row r="32" spans="1:333" s="106" customFormat="1" ht="80.25" customHeight="1" x14ac:dyDescent="0.25">
      <c r="A32" s="256">
        <v>13</v>
      </c>
      <c r="B32" s="48">
        <v>1</v>
      </c>
      <c r="C32" s="121">
        <v>0</v>
      </c>
      <c r="D32" s="123" t="s">
        <v>56</v>
      </c>
      <c r="E32" s="16" t="s">
        <v>56</v>
      </c>
      <c r="F32" s="259" t="s">
        <v>138</v>
      </c>
      <c r="G32" s="10" t="s">
        <v>139</v>
      </c>
      <c r="H32" s="10" t="s">
        <v>140</v>
      </c>
      <c r="I32" s="11">
        <v>0.2</v>
      </c>
      <c r="J32" s="11">
        <v>1</v>
      </c>
      <c r="K32" s="11">
        <v>0.5</v>
      </c>
      <c r="L32" s="39">
        <v>0.8</v>
      </c>
      <c r="M32" s="42">
        <f t="shared" si="0"/>
        <v>160</v>
      </c>
      <c r="N32" s="10" t="s">
        <v>141</v>
      </c>
      <c r="O32" s="11">
        <v>0.8</v>
      </c>
      <c r="P32" s="42">
        <f t="shared" si="5"/>
        <v>160</v>
      </c>
      <c r="Q32" s="12" t="s">
        <v>142</v>
      </c>
      <c r="R32" s="11">
        <v>0.5</v>
      </c>
      <c r="S32" s="42">
        <f t="shared" si="6"/>
        <v>100</v>
      </c>
      <c r="T32" s="124" t="s">
        <v>143</v>
      </c>
      <c r="U32" s="43"/>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108"/>
      <c r="AU32" s="108"/>
    </row>
    <row r="33" spans="1:47" s="106" customFormat="1" ht="77.25" customHeight="1" x14ac:dyDescent="0.25">
      <c r="A33" s="257"/>
      <c r="B33" s="48">
        <v>1</v>
      </c>
      <c r="C33" s="121">
        <v>0</v>
      </c>
      <c r="D33" s="123" t="s">
        <v>56</v>
      </c>
      <c r="E33" s="18" t="s">
        <v>56</v>
      </c>
      <c r="F33" s="259"/>
      <c r="G33" s="262" t="s">
        <v>144</v>
      </c>
      <c r="H33" s="10" t="s">
        <v>145</v>
      </c>
      <c r="I33" s="11">
        <v>0.5</v>
      </c>
      <c r="J33" s="11">
        <v>1</v>
      </c>
      <c r="K33" s="11">
        <v>0.7</v>
      </c>
      <c r="L33" s="11">
        <v>0.52</v>
      </c>
      <c r="M33" s="42">
        <f t="shared" si="0"/>
        <v>74.285714285714292</v>
      </c>
      <c r="N33" s="10" t="s">
        <v>146</v>
      </c>
      <c r="O33" s="11">
        <v>0.55000000000000004</v>
      </c>
      <c r="P33" s="42">
        <f t="shared" si="5"/>
        <v>78.571428571428584</v>
      </c>
      <c r="Q33" s="265" t="s">
        <v>147</v>
      </c>
      <c r="R33" s="11">
        <v>0.55000000000000004</v>
      </c>
      <c r="S33" s="42">
        <f t="shared" si="6"/>
        <v>78.571428571428584</v>
      </c>
      <c r="T33" s="124" t="s">
        <v>148</v>
      </c>
      <c r="U33" s="44"/>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108"/>
      <c r="AU33" s="108"/>
    </row>
    <row r="34" spans="1:47" s="106" customFormat="1" ht="43.5" customHeight="1" x14ac:dyDescent="0.25">
      <c r="A34" s="257"/>
      <c r="B34" s="48">
        <v>1</v>
      </c>
      <c r="C34" s="121">
        <v>0</v>
      </c>
      <c r="D34" s="123" t="s">
        <v>56</v>
      </c>
      <c r="E34" s="18" t="s">
        <v>56</v>
      </c>
      <c r="F34" s="259"/>
      <c r="G34" s="262"/>
      <c r="H34" s="10" t="s">
        <v>149</v>
      </c>
      <c r="I34" s="11">
        <v>0.4</v>
      </c>
      <c r="J34" s="11">
        <v>1</v>
      </c>
      <c r="K34" s="11">
        <v>0.6</v>
      </c>
      <c r="L34" s="11">
        <v>0.4</v>
      </c>
      <c r="M34" s="42">
        <f t="shared" si="0"/>
        <v>66.666666666666671</v>
      </c>
      <c r="N34" s="10" t="s">
        <v>150</v>
      </c>
      <c r="O34" s="11">
        <v>0.4</v>
      </c>
      <c r="P34" s="42">
        <f t="shared" si="5"/>
        <v>66.666666666666671</v>
      </c>
      <c r="Q34" s="266"/>
      <c r="R34" s="11">
        <v>0.42</v>
      </c>
      <c r="S34" s="42">
        <f t="shared" si="6"/>
        <v>70</v>
      </c>
      <c r="T34" s="124" t="s">
        <v>151</v>
      </c>
      <c r="U34" s="44"/>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108"/>
      <c r="AU34" s="108"/>
    </row>
    <row r="35" spans="1:47" s="106" customFormat="1" ht="77.25" customHeight="1" x14ac:dyDescent="0.25">
      <c r="A35" s="257"/>
      <c r="B35" s="48">
        <v>1</v>
      </c>
      <c r="C35" s="121">
        <v>0</v>
      </c>
      <c r="D35" s="123" t="s">
        <v>56</v>
      </c>
      <c r="E35" s="123" t="s">
        <v>56</v>
      </c>
      <c r="F35" s="259"/>
      <c r="G35" s="259" t="s">
        <v>152</v>
      </c>
      <c r="H35" s="10" t="s">
        <v>153</v>
      </c>
      <c r="I35" s="11">
        <v>0</v>
      </c>
      <c r="J35" s="11">
        <v>1</v>
      </c>
      <c r="K35" s="11">
        <v>0.9</v>
      </c>
      <c r="L35" s="11">
        <v>0.2</v>
      </c>
      <c r="M35" s="42">
        <f t="shared" si="0"/>
        <v>22.222222222222221</v>
      </c>
      <c r="N35" s="10" t="s">
        <v>154</v>
      </c>
      <c r="O35" s="11">
        <v>0.3</v>
      </c>
      <c r="P35" s="42">
        <f t="shared" si="5"/>
        <v>33.333333333333336</v>
      </c>
      <c r="Q35" s="12" t="s">
        <v>155</v>
      </c>
      <c r="R35" s="11">
        <v>0.9</v>
      </c>
      <c r="S35" s="42">
        <f t="shared" si="6"/>
        <v>100</v>
      </c>
      <c r="T35" s="124" t="s">
        <v>156</v>
      </c>
      <c r="U35" s="43"/>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108"/>
      <c r="AU35" s="108"/>
    </row>
    <row r="36" spans="1:47" s="106" customFormat="1" ht="75" customHeight="1" x14ac:dyDescent="0.25">
      <c r="A36" s="257"/>
      <c r="B36" s="48">
        <v>1</v>
      </c>
      <c r="C36" s="121">
        <v>0</v>
      </c>
      <c r="D36" s="123" t="s">
        <v>56</v>
      </c>
      <c r="E36" s="18" t="s">
        <v>56</v>
      </c>
      <c r="F36" s="259"/>
      <c r="G36" s="259"/>
      <c r="H36" s="10" t="s">
        <v>157</v>
      </c>
      <c r="I36" s="11">
        <v>0</v>
      </c>
      <c r="J36" s="11">
        <v>1</v>
      </c>
      <c r="K36" s="11">
        <v>0.2</v>
      </c>
      <c r="L36" s="11">
        <v>0</v>
      </c>
      <c r="M36" s="42">
        <f t="shared" si="0"/>
        <v>0</v>
      </c>
      <c r="N36" s="10" t="s">
        <v>158</v>
      </c>
      <c r="O36" s="11">
        <v>0.1</v>
      </c>
      <c r="P36" s="42">
        <f t="shared" si="5"/>
        <v>50</v>
      </c>
      <c r="Q36" s="12" t="s">
        <v>159</v>
      </c>
      <c r="R36" s="11">
        <v>0.2</v>
      </c>
      <c r="S36" s="42">
        <f t="shared" si="6"/>
        <v>100</v>
      </c>
      <c r="T36" s="124" t="s">
        <v>160</v>
      </c>
      <c r="U36" s="43"/>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108"/>
      <c r="AU36" s="108"/>
    </row>
    <row r="37" spans="1:47" s="106" customFormat="1" ht="77.25" customHeight="1" x14ac:dyDescent="0.25">
      <c r="A37" s="257"/>
      <c r="B37" s="48">
        <v>1</v>
      </c>
      <c r="C37" s="121">
        <v>0</v>
      </c>
      <c r="D37" s="123" t="s">
        <v>56</v>
      </c>
      <c r="E37" s="18" t="s">
        <v>56</v>
      </c>
      <c r="F37" s="259"/>
      <c r="G37" s="10" t="s">
        <v>399</v>
      </c>
      <c r="H37" s="10" t="s">
        <v>161</v>
      </c>
      <c r="I37" s="11">
        <v>0.1</v>
      </c>
      <c r="J37" s="11">
        <v>1</v>
      </c>
      <c r="K37" s="11">
        <v>0.5</v>
      </c>
      <c r="L37" s="11">
        <v>0</v>
      </c>
      <c r="M37" s="42">
        <f t="shared" si="0"/>
        <v>0</v>
      </c>
      <c r="N37" s="10" t="s">
        <v>29</v>
      </c>
      <c r="O37" s="10"/>
      <c r="P37" s="42">
        <f t="shared" si="5"/>
        <v>0</v>
      </c>
      <c r="Q37" s="17" t="s">
        <v>162</v>
      </c>
      <c r="R37" s="39">
        <v>0.5</v>
      </c>
      <c r="S37" s="42">
        <f t="shared" ref="S37:S38" si="7">(R37*100)/K37</f>
        <v>100</v>
      </c>
      <c r="T37" s="126" t="s">
        <v>163</v>
      </c>
      <c r="U37" s="45"/>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108"/>
      <c r="AU37" s="108"/>
    </row>
    <row r="38" spans="1:47" s="106" customFormat="1" ht="83.25" customHeight="1" thickBot="1" x14ac:dyDescent="0.3">
      <c r="A38" s="263"/>
      <c r="B38" s="48">
        <v>1</v>
      </c>
      <c r="C38" s="121">
        <v>0</v>
      </c>
      <c r="D38" s="229" t="s">
        <v>56</v>
      </c>
      <c r="E38" s="230" t="s">
        <v>56</v>
      </c>
      <c r="F38" s="285"/>
      <c r="G38" s="231" t="s">
        <v>164</v>
      </c>
      <c r="H38" s="231" t="s">
        <v>165</v>
      </c>
      <c r="I38" s="232">
        <v>0</v>
      </c>
      <c r="J38" s="232">
        <v>1</v>
      </c>
      <c r="K38" s="232">
        <v>0.25</v>
      </c>
      <c r="L38" s="232">
        <v>0</v>
      </c>
      <c r="M38" s="233">
        <f t="shared" si="0"/>
        <v>0</v>
      </c>
      <c r="N38" s="234" t="s">
        <v>166</v>
      </c>
      <c r="O38" s="232">
        <v>0</v>
      </c>
      <c r="P38" s="233">
        <f t="shared" si="5"/>
        <v>0</v>
      </c>
      <c r="Q38" s="235" t="s">
        <v>167</v>
      </c>
      <c r="R38" s="232">
        <v>0.2</v>
      </c>
      <c r="S38" s="233">
        <f t="shared" si="7"/>
        <v>80</v>
      </c>
      <c r="T38" s="236" t="s">
        <v>168</v>
      </c>
      <c r="U38" s="43"/>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108"/>
      <c r="AU38" s="108"/>
    </row>
    <row r="39" spans="1:47" ht="43.5" customHeight="1" thickBot="1" x14ac:dyDescent="0.3">
      <c r="A39" s="54">
        <v>13</v>
      </c>
      <c r="B39" s="54"/>
      <c r="C39" s="54"/>
      <c r="D39" s="268"/>
      <c r="E39" s="269"/>
      <c r="F39" s="269"/>
      <c r="G39" s="269"/>
      <c r="H39" s="269"/>
      <c r="I39" s="269"/>
      <c r="J39" s="269"/>
      <c r="K39" s="269"/>
      <c r="L39" s="251" t="s">
        <v>12</v>
      </c>
      <c r="M39" s="252">
        <f>AVERAGE(M9:M38)</f>
        <v>62.038268806230498</v>
      </c>
      <c r="N39" s="253"/>
      <c r="O39" s="254" t="s">
        <v>412</v>
      </c>
      <c r="P39" s="252">
        <f>AVERAGE(P9:P38)</f>
        <v>69.140385208346899</v>
      </c>
      <c r="Q39" s="255"/>
      <c r="R39" s="254" t="s">
        <v>405</v>
      </c>
      <c r="S39" s="252">
        <f>AVERAGE(S9:S38)</f>
        <v>84.208685861941674</v>
      </c>
      <c r="T39" s="342">
        <v>100</v>
      </c>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row>
    <row r="40" spans="1:47" ht="43.5" customHeight="1" x14ac:dyDescent="0.25">
      <c r="P40" s="114"/>
      <c r="R40" s="115"/>
      <c r="S40" s="115"/>
      <c r="T40" s="116"/>
    </row>
    <row r="41" spans="1:47" ht="43.5" customHeight="1" x14ac:dyDescent="0.25">
      <c r="M41" s="117"/>
      <c r="P41" s="114"/>
      <c r="R41" s="113"/>
      <c r="S41" s="113"/>
      <c r="T41" s="108"/>
    </row>
    <row r="42" spans="1:47" ht="43.5" customHeight="1" x14ac:dyDescent="0.25">
      <c r="L42" s="118"/>
      <c r="M42" s="117"/>
      <c r="R42" s="113"/>
      <c r="S42" s="113"/>
      <c r="T42" s="108"/>
    </row>
    <row r="43" spans="1:47" ht="43.5" customHeight="1" x14ac:dyDescent="0.25">
      <c r="L43" s="118"/>
      <c r="M43" s="117"/>
      <c r="N43" s="114"/>
      <c r="O43" s="114"/>
      <c r="P43" s="117"/>
      <c r="Q43" s="114"/>
      <c r="R43" s="117"/>
      <c r="S43" s="117"/>
      <c r="T43" s="114"/>
      <c r="U43" s="114"/>
      <c r="V43" s="114"/>
      <c r="W43" s="114"/>
      <c r="X43" s="114"/>
      <c r="Y43" s="114"/>
      <c r="Z43" s="114"/>
    </row>
    <row r="44" spans="1:47" ht="43.5" customHeight="1" x14ac:dyDescent="0.25">
      <c r="L44" s="118"/>
      <c r="M44" s="117"/>
      <c r="R44" s="113"/>
      <c r="S44" s="113"/>
      <c r="T44" s="108"/>
    </row>
    <row r="45" spans="1:47" ht="43.5" customHeight="1" x14ac:dyDescent="0.25">
      <c r="L45" s="118"/>
      <c r="M45" s="117"/>
      <c r="R45" s="113"/>
      <c r="S45" s="113"/>
      <c r="T45" s="108"/>
    </row>
    <row r="46" spans="1:47" ht="43.5" customHeight="1" x14ac:dyDescent="0.25">
      <c r="R46" s="113"/>
      <c r="S46" s="113"/>
      <c r="T46" s="108"/>
    </row>
    <row r="47" spans="1:47" ht="43.5" customHeight="1" x14ac:dyDescent="0.25">
      <c r="R47" s="113"/>
      <c r="S47" s="113"/>
      <c r="T47" s="108"/>
    </row>
    <row r="48" spans="1:47" ht="43.5" customHeight="1" x14ac:dyDescent="0.25">
      <c r="R48" s="113"/>
      <c r="S48" s="113"/>
      <c r="T48" s="108"/>
    </row>
    <row r="49" spans="18:20" ht="43.5" customHeight="1" x14ac:dyDescent="0.25">
      <c r="R49" s="113"/>
      <c r="S49" s="113"/>
      <c r="T49" s="108"/>
    </row>
    <row r="50" spans="18:20" ht="43.5" customHeight="1" x14ac:dyDescent="0.25">
      <c r="R50" s="113"/>
      <c r="S50" s="113"/>
      <c r="T50" s="108"/>
    </row>
    <row r="51" spans="18:20" ht="43.5" customHeight="1" x14ac:dyDescent="0.25">
      <c r="R51" s="113"/>
      <c r="S51" s="113"/>
      <c r="T51" s="108"/>
    </row>
    <row r="52" spans="18:20" ht="43.5" customHeight="1" x14ac:dyDescent="0.25">
      <c r="R52" s="113"/>
      <c r="S52" s="113"/>
      <c r="T52" s="108"/>
    </row>
    <row r="53" spans="18:20" ht="43.5" customHeight="1" x14ac:dyDescent="0.25">
      <c r="R53" s="113"/>
      <c r="S53" s="113"/>
      <c r="T53" s="108"/>
    </row>
    <row r="54" spans="18:20" ht="43.5" customHeight="1" x14ac:dyDescent="0.25">
      <c r="R54" s="113"/>
      <c r="S54" s="113"/>
      <c r="T54" s="108"/>
    </row>
    <row r="55" spans="18:20" ht="43.5" customHeight="1" x14ac:dyDescent="0.25">
      <c r="R55" s="113"/>
      <c r="S55" s="113"/>
      <c r="T55" s="108"/>
    </row>
    <row r="56" spans="18:20" ht="43.5" customHeight="1" x14ac:dyDescent="0.25">
      <c r="R56" s="113"/>
      <c r="S56" s="113"/>
      <c r="T56" s="108"/>
    </row>
    <row r="57" spans="18:20" ht="43.5" customHeight="1" x14ac:dyDescent="0.25">
      <c r="R57" s="113"/>
      <c r="S57" s="113"/>
      <c r="T57" s="108"/>
    </row>
    <row r="58" spans="18:20" ht="43.5" customHeight="1" x14ac:dyDescent="0.25">
      <c r="R58" s="113"/>
      <c r="S58" s="113"/>
      <c r="T58" s="108"/>
    </row>
    <row r="59" spans="18:20" ht="43.5" customHeight="1" x14ac:dyDescent="0.25">
      <c r="R59" s="113"/>
      <c r="S59" s="113"/>
      <c r="T59" s="108"/>
    </row>
    <row r="60" spans="18:20" ht="43.5" customHeight="1" x14ac:dyDescent="0.25">
      <c r="R60" s="113"/>
      <c r="S60" s="113"/>
      <c r="T60" s="108"/>
    </row>
    <row r="61" spans="18:20" ht="43.5" customHeight="1" x14ac:dyDescent="0.25">
      <c r="R61" s="113"/>
      <c r="S61" s="113"/>
      <c r="T61" s="108"/>
    </row>
    <row r="62" spans="18:20" ht="43.5" customHeight="1" x14ac:dyDescent="0.25">
      <c r="R62" s="113"/>
      <c r="S62" s="113"/>
      <c r="T62" s="108"/>
    </row>
    <row r="63" spans="18:20" ht="43.5" customHeight="1" x14ac:dyDescent="0.25">
      <c r="R63" s="113"/>
      <c r="S63" s="113"/>
      <c r="T63" s="108"/>
    </row>
    <row r="64" spans="18:20" ht="43.5" customHeight="1" x14ac:dyDescent="0.25">
      <c r="R64" s="113"/>
      <c r="S64" s="113"/>
      <c r="T64" s="108"/>
    </row>
    <row r="65" spans="18:20" ht="43.5" customHeight="1" x14ac:dyDescent="0.25">
      <c r="R65" s="113"/>
      <c r="S65" s="113"/>
      <c r="T65" s="108"/>
    </row>
    <row r="66" spans="18:20" ht="43.5" customHeight="1" x14ac:dyDescent="0.25">
      <c r="R66" s="113"/>
      <c r="S66" s="113"/>
      <c r="T66" s="108"/>
    </row>
    <row r="67" spans="18:20" ht="43.5" customHeight="1" x14ac:dyDescent="0.25">
      <c r="R67" s="113"/>
      <c r="S67" s="113"/>
      <c r="T67" s="108"/>
    </row>
    <row r="68" spans="18:20" ht="43.5" customHeight="1" x14ac:dyDescent="0.25">
      <c r="R68" s="113"/>
      <c r="S68" s="113"/>
      <c r="T68" s="108"/>
    </row>
    <row r="69" spans="18:20" ht="43.5" customHeight="1" x14ac:dyDescent="0.25">
      <c r="R69" s="113"/>
      <c r="S69" s="113"/>
      <c r="T69" s="108"/>
    </row>
    <row r="70" spans="18:20" ht="43.5" customHeight="1" x14ac:dyDescent="0.25">
      <c r="R70" s="113"/>
      <c r="S70" s="113"/>
      <c r="T70" s="108"/>
    </row>
    <row r="71" spans="18:20" ht="43.5" customHeight="1" x14ac:dyDescent="0.25">
      <c r="R71" s="113"/>
      <c r="S71" s="113"/>
      <c r="T71" s="108"/>
    </row>
    <row r="72" spans="18:20" ht="43.5" customHeight="1" x14ac:dyDescent="0.25">
      <c r="R72" s="113"/>
      <c r="S72" s="113"/>
      <c r="T72" s="108"/>
    </row>
    <row r="73" spans="18:20" ht="43.5" customHeight="1" x14ac:dyDescent="0.25">
      <c r="R73" s="113"/>
      <c r="S73" s="113"/>
      <c r="T73" s="108"/>
    </row>
    <row r="74" spans="18:20" ht="43.5" customHeight="1" x14ac:dyDescent="0.25">
      <c r="R74" s="113"/>
      <c r="S74" s="113"/>
      <c r="T74" s="108"/>
    </row>
    <row r="75" spans="18:20" ht="43.5" customHeight="1" x14ac:dyDescent="0.25">
      <c r="R75" s="113"/>
      <c r="S75" s="113"/>
      <c r="T75" s="108"/>
    </row>
    <row r="76" spans="18:20" ht="43.5" customHeight="1" x14ac:dyDescent="0.25">
      <c r="R76" s="113"/>
      <c r="S76" s="113"/>
      <c r="T76" s="108"/>
    </row>
    <row r="77" spans="18:20" ht="43.5" customHeight="1" x14ac:dyDescent="0.25">
      <c r="R77" s="113"/>
      <c r="S77" s="113"/>
      <c r="T77" s="108"/>
    </row>
    <row r="78" spans="18:20" ht="43.5" customHeight="1" x14ac:dyDescent="0.25">
      <c r="R78" s="113"/>
      <c r="S78" s="113"/>
      <c r="T78" s="108"/>
    </row>
    <row r="79" spans="18:20" ht="43.5" customHeight="1" x14ac:dyDescent="0.25">
      <c r="R79" s="113"/>
      <c r="S79" s="113"/>
      <c r="T79" s="108"/>
    </row>
    <row r="80" spans="18:20" ht="43.5" customHeight="1" x14ac:dyDescent="0.25">
      <c r="R80" s="113"/>
      <c r="S80" s="113"/>
      <c r="T80" s="108"/>
    </row>
    <row r="81" spans="18:20" ht="43.5" customHeight="1" x14ac:dyDescent="0.25">
      <c r="R81" s="113"/>
      <c r="S81" s="113"/>
      <c r="T81" s="108"/>
    </row>
    <row r="82" spans="18:20" ht="43.5" customHeight="1" x14ac:dyDescent="0.25">
      <c r="R82" s="113"/>
      <c r="S82" s="113"/>
      <c r="T82" s="108"/>
    </row>
    <row r="83" spans="18:20" ht="43.5" customHeight="1" x14ac:dyDescent="0.25">
      <c r="R83" s="113"/>
      <c r="S83" s="113"/>
      <c r="T83" s="108"/>
    </row>
    <row r="84" spans="18:20" ht="43.5" customHeight="1" x14ac:dyDescent="0.25">
      <c r="R84" s="113"/>
      <c r="S84" s="113"/>
      <c r="T84" s="108"/>
    </row>
    <row r="85" spans="18:20" ht="43.5" customHeight="1" x14ac:dyDescent="0.25">
      <c r="R85" s="113"/>
      <c r="S85" s="113"/>
      <c r="T85" s="108"/>
    </row>
    <row r="86" spans="18:20" ht="43.5" customHeight="1" x14ac:dyDescent="0.25">
      <c r="R86" s="113"/>
      <c r="S86" s="113"/>
      <c r="T86" s="108"/>
    </row>
    <row r="87" spans="18:20" ht="43.5" customHeight="1" x14ac:dyDescent="0.25">
      <c r="R87" s="113"/>
      <c r="S87" s="113"/>
      <c r="T87" s="108"/>
    </row>
    <row r="88" spans="18:20" ht="43.5" customHeight="1" x14ac:dyDescent="0.25">
      <c r="R88" s="113"/>
      <c r="S88" s="113"/>
      <c r="T88" s="108"/>
    </row>
    <row r="89" spans="18:20" ht="43.5" customHeight="1" x14ac:dyDescent="0.25">
      <c r="R89" s="113"/>
      <c r="S89" s="113"/>
      <c r="T89" s="108"/>
    </row>
    <row r="90" spans="18:20" ht="43.5" customHeight="1" x14ac:dyDescent="0.25">
      <c r="R90" s="113"/>
      <c r="S90" s="113"/>
      <c r="T90" s="108"/>
    </row>
    <row r="91" spans="18:20" ht="43.5" customHeight="1" x14ac:dyDescent="0.25">
      <c r="R91" s="113"/>
      <c r="S91" s="113"/>
      <c r="T91" s="108"/>
    </row>
    <row r="92" spans="18:20" ht="43.5" customHeight="1" x14ac:dyDescent="0.25">
      <c r="R92" s="113"/>
      <c r="S92" s="113"/>
      <c r="T92" s="108"/>
    </row>
    <row r="93" spans="18:20" ht="43.5" customHeight="1" x14ac:dyDescent="0.25">
      <c r="R93" s="113"/>
      <c r="S93" s="113"/>
      <c r="T93" s="108"/>
    </row>
    <row r="94" spans="18:20" ht="43.5" customHeight="1" x14ac:dyDescent="0.25">
      <c r="R94" s="113"/>
      <c r="S94" s="113"/>
      <c r="T94" s="108"/>
    </row>
    <row r="95" spans="18:20" ht="43.5" customHeight="1" x14ac:dyDescent="0.25">
      <c r="R95" s="113"/>
      <c r="S95" s="113"/>
      <c r="T95" s="108"/>
    </row>
    <row r="96" spans="18:20" ht="43.5" customHeight="1" x14ac:dyDescent="0.25">
      <c r="R96" s="113"/>
      <c r="S96" s="113"/>
      <c r="T96" s="108"/>
    </row>
    <row r="97" spans="18:20" ht="43.5" customHeight="1" x14ac:dyDescent="0.25">
      <c r="R97" s="113"/>
      <c r="S97" s="113"/>
      <c r="T97" s="108"/>
    </row>
    <row r="98" spans="18:20" ht="43.5" customHeight="1" x14ac:dyDescent="0.25">
      <c r="R98" s="113"/>
      <c r="S98" s="113"/>
      <c r="T98" s="108"/>
    </row>
    <row r="99" spans="18:20" ht="43.5" customHeight="1" x14ac:dyDescent="0.25">
      <c r="R99" s="113"/>
      <c r="S99" s="113"/>
      <c r="T99" s="108"/>
    </row>
    <row r="100" spans="18:20" ht="43.5" customHeight="1" x14ac:dyDescent="0.25">
      <c r="R100" s="113"/>
      <c r="S100" s="113"/>
      <c r="T100" s="108"/>
    </row>
    <row r="101" spans="18:20" ht="43.5" customHeight="1" x14ac:dyDescent="0.25">
      <c r="R101" s="113"/>
      <c r="S101" s="113"/>
      <c r="T101" s="108"/>
    </row>
    <row r="102" spans="18:20" ht="43.5" customHeight="1" x14ac:dyDescent="0.25">
      <c r="R102" s="113"/>
      <c r="S102" s="113"/>
      <c r="T102" s="108"/>
    </row>
    <row r="103" spans="18:20" ht="43.5" customHeight="1" x14ac:dyDescent="0.25">
      <c r="R103" s="113"/>
      <c r="S103" s="113"/>
      <c r="T103" s="108"/>
    </row>
    <row r="104" spans="18:20" ht="43.5" customHeight="1" x14ac:dyDescent="0.25">
      <c r="R104" s="113"/>
      <c r="S104" s="113"/>
      <c r="T104" s="108"/>
    </row>
    <row r="105" spans="18:20" ht="43.5" customHeight="1" x14ac:dyDescent="0.25">
      <c r="R105" s="113"/>
      <c r="S105" s="113"/>
      <c r="T105" s="108"/>
    </row>
    <row r="106" spans="18:20" ht="43.5" customHeight="1" x14ac:dyDescent="0.25">
      <c r="R106" s="113"/>
      <c r="S106" s="113"/>
      <c r="T106" s="108"/>
    </row>
    <row r="107" spans="18:20" ht="43.5" customHeight="1" x14ac:dyDescent="0.25">
      <c r="R107" s="113"/>
      <c r="S107" s="113"/>
      <c r="T107" s="108"/>
    </row>
    <row r="108" spans="18:20" ht="43.5" customHeight="1" x14ac:dyDescent="0.25">
      <c r="R108" s="113"/>
      <c r="S108" s="113"/>
      <c r="T108" s="108"/>
    </row>
    <row r="109" spans="18:20" ht="43.5" customHeight="1" x14ac:dyDescent="0.25">
      <c r="R109" s="113"/>
      <c r="S109" s="113"/>
      <c r="T109" s="108"/>
    </row>
    <row r="110" spans="18:20" ht="43.5" customHeight="1" x14ac:dyDescent="0.25">
      <c r="R110" s="113"/>
      <c r="S110" s="113"/>
      <c r="T110" s="108"/>
    </row>
    <row r="111" spans="18:20" ht="43.5" customHeight="1" x14ac:dyDescent="0.25">
      <c r="R111" s="113"/>
      <c r="S111" s="113"/>
      <c r="T111" s="108"/>
    </row>
    <row r="112" spans="18:20" ht="43.5" customHeight="1" x14ac:dyDescent="0.25">
      <c r="R112" s="113"/>
      <c r="S112" s="113"/>
      <c r="T112" s="108"/>
    </row>
    <row r="113" spans="18:20" ht="43.5" customHeight="1" x14ac:dyDescent="0.25">
      <c r="R113" s="113"/>
      <c r="S113" s="113"/>
      <c r="T113" s="108"/>
    </row>
    <row r="114" spans="18:20" ht="43.5" customHeight="1" x14ac:dyDescent="0.25">
      <c r="R114" s="113"/>
      <c r="S114" s="113"/>
      <c r="T114" s="108"/>
    </row>
    <row r="115" spans="18:20" ht="43.5" customHeight="1" x14ac:dyDescent="0.25">
      <c r="R115" s="113"/>
      <c r="S115" s="113"/>
      <c r="T115" s="108"/>
    </row>
    <row r="116" spans="18:20" ht="43.5" customHeight="1" x14ac:dyDescent="0.25">
      <c r="R116" s="113"/>
      <c r="S116" s="113"/>
      <c r="T116" s="108"/>
    </row>
    <row r="117" spans="18:20" ht="43.5" customHeight="1" x14ac:dyDescent="0.25">
      <c r="R117" s="113"/>
      <c r="S117" s="113"/>
      <c r="T117" s="108"/>
    </row>
    <row r="118" spans="18:20" ht="43.5" customHeight="1" x14ac:dyDescent="0.25">
      <c r="R118" s="113"/>
      <c r="S118" s="113"/>
      <c r="T118" s="108"/>
    </row>
    <row r="119" spans="18:20" ht="43.5" customHeight="1" x14ac:dyDescent="0.25">
      <c r="R119" s="113"/>
      <c r="S119" s="113"/>
      <c r="T119" s="108"/>
    </row>
    <row r="120" spans="18:20" ht="43.5" customHeight="1" x14ac:dyDescent="0.25">
      <c r="R120" s="113"/>
      <c r="S120" s="113"/>
      <c r="T120" s="108"/>
    </row>
    <row r="121" spans="18:20" ht="43.5" customHeight="1" x14ac:dyDescent="0.25">
      <c r="R121" s="113"/>
      <c r="S121" s="113"/>
      <c r="T121" s="108"/>
    </row>
    <row r="122" spans="18:20" ht="43.5" customHeight="1" x14ac:dyDescent="0.25">
      <c r="R122" s="113"/>
      <c r="S122" s="113"/>
      <c r="T122" s="108"/>
    </row>
    <row r="123" spans="18:20" ht="43.5" customHeight="1" x14ac:dyDescent="0.25">
      <c r="R123" s="113"/>
      <c r="S123" s="113"/>
      <c r="T123" s="108"/>
    </row>
    <row r="124" spans="18:20" ht="43.5" customHeight="1" x14ac:dyDescent="0.25">
      <c r="R124" s="113"/>
      <c r="S124" s="113"/>
      <c r="T124" s="108"/>
    </row>
    <row r="125" spans="18:20" ht="43.5" customHeight="1" x14ac:dyDescent="0.25">
      <c r="R125" s="113"/>
      <c r="S125" s="113"/>
      <c r="T125" s="108"/>
    </row>
    <row r="126" spans="18:20" ht="43.5" customHeight="1" x14ac:dyDescent="0.25">
      <c r="R126" s="113"/>
      <c r="S126" s="113"/>
      <c r="T126" s="108"/>
    </row>
    <row r="127" spans="18:20" ht="43.5" customHeight="1" x14ac:dyDescent="0.25">
      <c r="R127" s="113"/>
      <c r="S127" s="113"/>
      <c r="T127" s="108"/>
    </row>
    <row r="128" spans="18:20" ht="43.5" customHeight="1" x14ac:dyDescent="0.25">
      <c r="R128" s="113"/>
      <c r="S128" s="113"/>
      <c r="T128" s="108"/>
    </row>
    <row r="129" spans="18:20" ht="43.5" customHeight="1" x14ac:dyDescent="0.25">
      <c r="R129" s="113"/>
      <c r="S129" s="113"/>
      <c r="T129" s="108"/>
    </row>
    <row r="130" spans="18:20" ht="43.5" customHeight="1" x14ac:dyDescent="0.25">
      <c r="R130" s="113"/>
      <c r="S130" s="113"/>
      <c r="T130" s="108"/>
    </row>
    <row r="131" spans="18:20" ht="43.5" customHeight="1" x14ac:dyDescent="0.25">
      <c r="R131" s="113"/>
      <c r="S131" s="113"/>
      <c r="T131" s="108"/>
    </row>
    <row r="132" spans="18:20" ht="43.5" customHeight="1" x14ac:dyDescent="0.25">
      <c r="R132" s="113"/>
      <c r="S132" s="113"/>
      <c r="T132" s="108"/>
    </row>
    <row r="133" spans="18:20" ht="43.5" customHeight="1" x14ac:dyDescent="0.25">
      <c r="R133" s="113"/>
      <c r="S133" s="113"/>
      <c r="T133" s="108"/>
    </row>
    <row r="134" spans="18:20" ht="43.5" customHeight="1" x14ac:dyDescent="0.25">
      <c r="R134" s="113"/>
      <c r="S134" s="113"/>
      <c r="T134" s="108"/>
    </row>
    <row r="135" spans="18:20" ht="43.5" customHeight="1" x14ac:dyDescent="0.25">
      <c r="R135" s="113"/>
      <c r="S135" s="113"/>
      <c r="T135" s="108"/>
    </row>
    <row r="136" spans="18:20" ht="43.5" customHeight="1" x14ac:dyDescent="0.25">
      <c r="R136" s="113"/>
      <c r="S136" s="113"/>
      <c r="T136" s="108"/>
    </row>
    <row r="137" spans="18:20" ht="43.5" customHeight="1" x14ac:dyDescent="0.25">
      <c r="R137" s="113"/>
      <c r="S137" s="113"/>
      <c r="T137" s="108"/>
    </row>
    <row r="138" spans="18:20" ht="43.5" customHeight="1" x14ac:dyDescent="0.25">
      <c r="R138" s="113"/>
      <c r="S138" s="113"/>
      <c r="T138" s="108"/>
    </row>
    <row r="139" spans="18:20" ht="43.5" customHeight="1" x14ac:dyDescent="0.25">
      <c r="R139" s="113"/>
      <c r="S139" s="113"/>
      <c r="T139" s="108"/>
    </row>
    <row r="140" spans="18:20" ht="43.5" customHeight="1" x14ac:dyDescent="0.25">
      <c r="R140" s="113"/>
      <c r="S140" s="113"/>
      <c r="T140" s="108"/>
    </row>
    <row r="141" spans="18:20" ht="43.5" customHeight="1" x14ac:dyDescent="0.25">
      <c r="R141" s="113"/>
      <c r="S141" s="113"/>
      <c r="T141" s="108"/>
    </row>
    <row r="142" spans="18:20" ht="43.5" customHeight="1" x14ac:dyDescent="0.25">
      <c r="R142" s="113"/>
      <c r="S142" s="113"/>
      <c r="T142" s="108"/>
    </row>
    <row r="143" spans="18:20" ht="43.5" customHeight="1" x14ac:dyDescent="0.25">
      <c r="R143" s="113"/>
      <c r="S143" s="113"/>
      <c r="T143" s="108"/>
    </row>
    <row r="144" spans="18:20" ht="43.5" customHeight="1" x14ac:dyDescent="0.25">
      <c r="R144" s="113"/>
      <c r="S144" s="113"/>
      <c r="T144" s="108"/>
    </row>
    <row r="145" spans="18:20" ht="43.5" customHeight="1" x14ac:dyDescent="0.25">
      <c r="R145" s="113"/>
      <c r="S145" s="113"/>
      <c r="T145" s="108"/>
    </row>
    <row r="146" spans="18:20" ht="43.5" customHeight="1" x14ac:dyDescent="0.25">
      <c r="R146" s="113"/>
      <c r="S146" s="113"/>
      <c r="T146" s="108"/>
    </row>
    <row r="147" spans="18:20" ht="43.5" customHeight="1" x14ac:dyDescent="0.25">
      <c r="R147" s="113"/>
      <c r="S147" s="113"/>
      <c r="T147" s="108"/>
    </row>
    <row r="148" spans="18:20" ht="43.5" customHeight="1" x14ac:dyDescent="0.25">
      <c r="R148" s="113"/>
      <c r="S148" s="113"/>
      <c r="T148" s="108"/>
    </row>
    <row r="149" spans="18:20" ht="43.5" customHeight="1" x14ac:dyDescent="0.25">
      <c r="R149" s="113"/>
      <c r="S149" s="113"/>
      <c r="T149" s="108"/>
    </row>
    <row r="150" spans="18:20" ht="43.5" customHeight="1" x14ac:dyDescent="0.25">
      <c r="R150" s="113"/>
      <c r="S150" s="113"/>
      <c r="T150" s="108"/>
    </row>
    <row r="151" spans="18:20" ht="43.5" customHeight="1" x14ac:dyDescent="0.25">
      <c r="R151" s="113"/>
      <c r="S151" s="113"/>
      <c r="T151" s="108"/>
    </row>
    <row r="152" spans="18:20" ht="43.5" customHeight="1" x14ac:dyDescent="0.25">
      <c r="R152" s="113"/>
      <c r="S152" s="113"/>
      <c r="T152" s="108"/>
    </row>
    <row r="153" spans="18:20" ht="43.5" customHeight="1" x14ac:dyDescent="0.25">
      <c r="R153" s="113"/>
      <c r="S153" s="113"/>
      <c r="T153" s="108"/>
    </row>
    <row r="154" spans="18:20" ht="43.5" customHeight="1" x14ac:dyDescent="0.25">
      <c r="R154" s="113"/>
      <c r="S154" s="113"/>
      <c r="T154" s="108"/>
    </row>
    <row r="155" spans="18:20" ht="43.5" customHeight="1" x14ac:dyDescent="0.25">
      <c r="R155" s="113"/>
      <c r="S155" s="113"/>
      <c r="T155" s="108"/>
    </row>
    <row r="156" spans="18:20" ht="43.5" customHeight="1" x14ac:dyDescent="0.25">
      <c r="R156" s="113"/>
      <c r="S156" s="113"/>
      <c r="T156" s="108"/>
    </row>
    <row r="157" spans="18:20" ht="43.5" customHeight="1" x14ac:dyDescent="0.25">
      <c r="R157" s="113"/>
      <c r="S157" s="113"/>
      <c r="T157" s="108"/>
    </row>
    <row r="158" spans="18:20" ht="43.5" customHeight="1" x14ac:dyDescent="0.25">
      <c r="R158" s="113"/>
      <c r="S158" s="113"/>
      <c r="T158" s="108"/>
    </row>
    <row r="159" spans="18:20" ht="43.5" customHeight="1" x14ac:dyDescent="0.25">
      <c r="R159" s="113"/>
      <c r="S159" s="113"/>
      <c r="T159" s="108"/>
    </row>
    <row r="160" spans="18:20" ht="43.5" customHeight="1" x14ac:dyDescent="0.25">
      <c r="R160" s="113"/>
      <c r="S160" s="113"/>
      <c r="T160" s="108"/>
    </row>
    <row r="161" spans="18:20" ht="43.5" customHeight="1" x14ac:dyDescent="0.25">
      <c r="R161" s="113"/>
      <c r="S161" s="113"/>
      <c r="T161" s="108"/>
    </row>
    <row r="162" spans="18:20" ht="43.5" customHeight="1" x14ac:dyDescent="0.25">
      <c r="R162" s="113"/>
      <c r="S162" s="113"/>
      <c r="T162" s="108"/>
    </row>
    <row r="163" spans="18:20" ht="43.5" customHeight="1" x14ac:dyDescent="0.25">
      <c r="R163" s="113"/>
      <c r="S163" s="113"/>
      <c r="T163" s="108"/>
    </row>
    <row r="164" spans="18:20" ht="43.5" customHeight="1" x14ac:dyDescent="0.25">
      <c r="R164" s="113"/>
      <c r="S164" s="113"/>
      <c r="T164" s="108"/>
    </row>
    <row r="165" spans="18:20" ht="43.5" customHeight="1" x14ac:dyDescent="0.25">
      <c r="R165" s="113"/>
      <c r="S165" s="113"/>
      <c r="T165" s="108"/>
    </row>
    <row r="166" spans="18:20" ht="43.5" customHeight="1" x14ac:dyDescent="0.25">
      <c r="R166" s="113"/>
      <c r="S166" s="113"/>
      <c r="T166" s="108"/>
    </row>
    <row r="167" spans="18:20" ht="43.5" customHeight="1" x14ac:dyDescent="0.25">
      <c r="R167" s="113"/>
      <c r="S167" s="113"/>
      <c r="T167" s="108"/>
    </row>
    <row r="168" spans="18:20" ht="43.5" customHeight="1" x14ac:dyDescent="0.25">
      <c r="R168" s="113"/>
      <c r="S168" s="113"/>
      <c r="T168" s="108"/>
    </row>
    <row r="169" spans="18:20" ht="43.5" customHeight="1" x14ac:dyDescent="0.25">
      <c r="R169" s="113"/>
      <c r="S169" s="113"/>
      <c r="T169" s="108"/>
    </row>
    <row r="170" spans="18:20" ht="43.5" customHeight="1" x14ac:dyDescent="0.25">
      <c r="R170" s="113"/>
      <c r="S170" s="113"/>
      <c r="T170" s="108"/>
    </row>
    <row r="171" spans="18:20" ht="43.5" customHeight="1" x14ac:dyDescent="0.25">
      <c r="R171" s="113"/>
      <c r="S171" s="113"/>
      <c r="T171" s="108"/>
    </row>
    <row r="172" spans="18:20" ht="43.5" customHeight="1" x14ac:dyDescent="0.25">
      <c r="R172" s="113"/>
      <c r="S172" s="113"/>
      <c r="T172" s="108"/>
    </row>
    <row r="173" spans="18:20" ht="43.5" customHeight="1" x14ac:dyDescent="0.25">
      <c r="R173" s="113"/>
      <c r="S173" s="113"/>
      <c r="T173" s="108"/>
    </row>
    <row r="174" spans="18:20" ht="43.5" customHeight="1" x14ac:dyDescent="0.25">
      <c r="R174" s="113"/>
      <c r="S174" s="113"/>
      <c r="T174" s="108"/>
    </row>
    <row r="175" spans="18:20" ht="43.5" customHeight="1" x14ac:dyDescent="0.25">
      <c r="R175" s="113"/>
      <c r="S175" s="113"/>
      <c r="T175" s="108"/>
    </row>
    <row r="176" spans="18:20" ht="43.5" customHeight="1" x14ac:dyDescent="0.25">
      <c r="R176" s="113"/>
      <c r="S176" s="113"/>
      <c r="T176" s="108"/>
    </row>
    <row r="177" spans="18:20" ht="43.5" customHeight="1" x14ac:dyDescent="0.25">
      <c r="R177" s="113"/>
      <c r="S177" s="113"/>
      <c r="T177" s="108"/>
    </row>
    <row r="178" spans="18:20" ht="43.5" customHeight="1" x14ac:dyDescent="0.25">
      <c r="R178" s="113"/>
      <c r="S178" s="113"/>
      <c r="T178" s="108"/>
    </row>
    <row r="179" spans="18:20" ht="43.5" customHeight="1" x14ac:dyDescent="0.25">
      <c r="R179" s="113"/>
      <c r="S179" s="113"/>
      <c r="T179" s="108"/>
    </row>
    <row r="180" spans="18:20" ht="43.5" customHeight="1" x14ac:dyDescent="0.25">
      <c r="R180" s="113"/>
      <c r="S180" s="113"/>
      <c r="T180" s="108"/>
    </row>
    <row r="181" spans="18:20" ht="43.5" customHeight="1" x14ac:dyDescent="0.25">
      <c r="R181" s="113"/>
      <c r="S181" s="113"/>
      <c r="T181" s="108"/>
    </row>
    <row r="182" spans="18:20" ht="43.5" customHeight="1" x14ac:dyDescent="0.25">
      <c r="R182" s="113"/>
      <c r="S182" s="113"/>
      <c r="T182" s="108"/>
    </row>
    <row r="183" spans="18:20" ht="43.5" customHeight="1" x14ac:dyDescent="0.25">
      <c r="R183" s="113"/>
      <c r="S183" s="113"/>
      <c r="T183" s="108"/>
    </row>
    <row r="184" spans="18:20" ht="43.5" customHeight="1" x14ac:dyDescent="0.25">
      <c r="R184" s="113"/>
      <c r="S184" s="113"/>
      <c r="T184" s="108"/>
    </row>
    <row r="185" spans="18:20" ht="43.5" customHeight="1" x14ac:dyDescent="0.25">
      <c r="R185" s="113"/>
      <c r="S185" s="113"/>
      <c r="T185" s="108"/>
    </row>
    <row r="186" spans="18:20" ht="43.5" customHeight="1" x14ac:dyDescent="0.25">
      <c r="R186" s="113"/>
      <c r="S186" s="113"/>
      <c r="T186" s="108"/>
    </row>
    <row r="187" spans="18:20" ht="43.5" customHeight="1" x14ac:dyDescent="0.25">
      <c r="R187" s="113"/>
      <c r="S187" s="113"/>
      <c r="T187" s="108"/>
    </row>
    <row r="188" spans="18:20" ht="43.5" customHeight="1" x14ac:dyDescent="0.25">
      <c r="R188" s="113"/>
      <c r="S188" s="113"/>
      <c r="T188" s="108"/>
    </row>
    <row r="189" spans="18:20" ht="43.5" customHeight="1" x14ac:dyDescent="0.25">
      <c r="R189" s="113"/>
      <c r="S189" s="113"/>
      <c r="T189" s="108"/>
    </row>
    <row r="190" spans="18:20" ht="43.5" customHeight="1" x14ac:dyDescent="0.25">
      <c r="R190" s="113"/>
      <c r="S190" s="113"/>
      <c r="T190" s="108"/>
    </row>
    <row r="191" spans="18:20" ht="43.5" customHeight="1" x14ac:dyDescent="0.25">
      <c r="R191" s="113"/>
      <c r="S191" s="113"/>
      <c r="T191" s="108"/>
    </row>
    <row r="192" spans="18:20" ht="43.5" customHeight="1" x14ac:dyDescent="0.25">
      <c r="R192" s="113"/>
      <c r="S192" s="113"/>
      <c r="T192" s="108"/>
    </row>
    <row r="193" spans="18:20" ht="43.5" customHeight="1" x14ac:dyDescent="0.25">
      <c r="R193" s="113"/>
      <c r="S193" s="113"/>
      <c r="T193" s="108"/>
    </row>
    <row r="194" spans="18:20" ht="43.5" customHeight="1" x14ac:dyDescent="0.25">
      <c r="R194" s="113"/>
      <c r="S194" s="113"/>
      <c r="T194" s="108"/>
    </row>
    <row r="195" spans="18:20" ht="43.5" customHeight="1" x14ac:dyDescent="0.25">
      <c r="R195" s="113"/>
      <c r="S195" s="113"/>
      <c r="T195" s="108"/>
    </row>
    <row r="196" spans="18:20" ht="43.5" customHeight="1" x14ac:dyDescent="0.25">
      <c r="R196" s="113"/>
      <c r="S196" s="113"/>
      <c r="T196" s="108"/>
    </row>
    <row r="197" spans="18:20" ht="43.5" customHeight="1" x14ac:dyDescent="0.25">
      <c r="R197" s="113"/>
      <c r="S197" s="113"/>
      <c r="T197" s="108"/>
    </row>
    <row r="198" spans="18:20" ht="43.5" customHeight="1" x14ac:dyDescent="0.25">
      <c r="R198" s="113"/>
      <c r="S198" s="113"/>
      <c r="T198" s="108"/>
    </row>
    <row r="199" spans="18:20" ht="43.5" customHeight="1" x14ac:dyDescent="0.25">
      <c r="R199" s="113"/>
      <c r="S199" s="113"/>
      <c r="T199" s="108"/>
    </row>
    <row r="200" spans="18:20" ht="43.5" customHeight="1" x14ac:dyDescent="0.25">
      <c r="R200" s="113"/>
      <c r="S200" s="113"/>
      <c r="T200" s="108"/>
    </row>
    <row r="201" spans="18:20" ht="43.5" customHeight="1" x14ac:dyDescent="0.25">
      <c r="R201" s="113"/>
      <c r="S201" s="113"/>
      <c r="T201" s="108"/>
    </row>
    <row r="202" spans="18:20" ht="43.5" customHeight="1" x14ac:dyDescent="0.25">
      <c r="R202" s="113"/>
      <c r="S202" s="113"/>
      <c r="T202" s="108"/>
    </row>
    <row r="203" spans="18:20" ht="43.5" customHeight="1" x14ac:dyDescent="0.25">
      <c r="R203" s="113"/>
      <c r="S203" s="113"/>
      <c r="T203" s="108"/>
    </row>
    <row r="204" spans="18:20" ht="43.5" customHeight="1" x14ac:dyDescent="0.25">
      <c r="R204" s="113"/>
      <c r="S204" s="113"/>
      <c r="T204" s="108"/>
    </row>
    <row r="205" spans="18:20" ht="43.5" customHeight="1" x14ac:dyDescent="0.25">
      <c r="R205" s="113"/>
      <c r="S205" s="113"/>
      <c r="T205" s="108"/>
    </row>
    <row r="206" spans="18:20" ht="43.5" customHeight="1" x14ac:dyDescent="0.25">
      <c r="R206" s="113"/>
      <c r="S206" s="113"/>
      <c r="T206" s="108"/>
    </row>
    <row r="207" spans="18:20" ht="43.5" customHeight="1" x14ac:dyDescent="0.25">
      <c r="R207" s="113"/>
      <c r="S207" s="113"/>
      <c r="T207" s="108"/>
    </row>
    <row r="208" spans="18:20" ht="43.5" customHeight="1" x14ac:dyDescent="0.25">
      <c r="R208" s="113"/>
      <c r="S208" s="113"/>
      <c r="T208" s="108"/>
    </row>
    <row r="209" spans="18:20" ht="43.5" customHeight="1" x14ac:dyDescent="0.25">
      <c r="R209" s="113"/>
      <c r="S209" s="113"/>
      <c r="T209" s="108"/>
    </row>
    <row r="210" spans="18:20" ht="43.5" customHeight="1" x14ac:dyDescent="0.25">
      <c r="R210" s="113"/>
      <c r="S210" s="113"/>
      <c r="T210" s="108"/>
    </row>
    <row r="211" spans="18:20" ht="43.5" customHeight="1" x14ac:dyDescent="0.25">
      <c r="R211" s="113"/>
      <c r="S211" s="113"/>
      <c r="T211" s="108"/>
    </row>
    <row r="212" spans="18:20" ht="43.5" customHeight="1" x14ac:dyDescent="0.25">
      <c r="R212" s="113"/>
      <c r="S212" s="113"/>
      <c r="T212" s="108"/>
    </row>
    <row r="213" spans="18:20" ht="43.5" customHeight="1" x14ac:dyDescent="0.25">
      <c r="R213" s="113"/>
      <c r="S213" s="113"/>
      <c r="T213" s="108"/>
    </row>
    <row r="214" spans="18:20" ht="43.5" customHeight="1" x14ac:dyDescent="0.25">
      <c r="R214" s="113"/>
      <c r="S214" s="113"/>
      <c r="T214" s="108"/>
    </row>
    <row r="215" spans="18:20" ht="43.5" customHeight="1" x14ac:dyDescent="0.25">
      <c r="R215" s="113"/>
      <c r="S215" s="113"/>
      <c r="T215" s="108"/>
    </row>
    <row r="216" spans="18:20" ht="43.5" customHeight="1" x14ac:dyDescent="0.25">
      <c r="R216" s="113"/>
      <c r="S216" s="113"/>
      <c r="T216" s="108"/>
    </row>
    <row r="217" spans="18:20" ht="43.5" customHeight="1" x14ac:dyDescent="0.25">
      <c r="R217" s="113"/>
      <c r="S217" s="113"/>
      <c r="T217" s="108"/>
    </row>
    <row r="218" spans="18:20" ht="43.5" customHeight="1" x14ac:dyDescent="0.25">
      <c r="R218" s="113"/>
      <c r="S218" s="113"/>
      <c r="T218" s="108"/>
    </row>
    <row r="219" spans="18:20" ht="43.5" customHeight="1" x14ac:dyDescent="0.25">
      <c r="R219" s="113"/>
      <c r="S219" s="113"/>
      <c r="T219" s="108"/>
    </row>
    <row r="220" spans="18:20" ht="43.5" customHeight="1" x14ac:dyDescent="0.25">
      <c r="R220" s="113"/>
      <c r="S220" s="113"/>
      <c r="T220" s="108"/>
    </row>
    <row r="221" spans="18:20" ht="43.5" customHeight="1" x14ac:dyDescent="0.25">
      <c r="R221" s="113"/>
      <c r="S221" s="113"/>
      <c r="T221" s="108"/>
    </row>
    <row r="222" spans="18:20" ht="43.5" customHeight="1" x14ac:dyDescent="0.25">
      <c r="R222" s="113"/>
      <c r="S222" s="113"/>
      <c r="T222" s="108"/>
    </row>
    <row r="223" spans="18:20" ht="43.5" customHeight="1" x14ac:dyDescent="0.25">
      <c r="R223" s="113"/>
      <c r="S223" s="113"/>
      <c r="T223" s="108"/>
    </row>
    <row r="224" spans="18:20" ht="43.5" customHeight="1" x14ac:dyDescent="0.25">
      <c r="R224" s="113"/>
      <c r="S224" s="113"/>
      <c r="T224" s="108"/>
    </row>
    <row r="225" spans="18:20" ht="43.5" customHeight="1" x14ac:dyDescent="0.25">
      <c r="R225" s="113"/>
      <c r="S225" s="113"/>
      <c r="T225" s="108"/>
    </row>
    <row r="226" spans="18:20" ht="43.5" customHeight="1" x14ac:dyDescent="0.25">
      <c r="R226" s="113"/>
      <c r="S226" s="113"/>
      <c r="T226" s="108"/>
    </row>
    <row r="227" spans="18:20" ht="43.5" customHeight="1" x14ac:dyDescent="0.25">
      <c r="R227" s="113"/>
      <c r="S227" s="113"/>
      <c r="T227" s="108"/>
    </row>
    <row r="228" spans="18:20" ht="43.5" customHeight="1" x14ac:dyDescent="0.25">
      <c r="R228" s="113"/>
      <c r="S228" s="113"/>
      <c r="T228" s="108"/>
    </row>
    <row r="229" spans="18:20" ht="43.5" customHeight="1" x14ac:dyDescent="0.25">
      <c r="R229" s="113"/>
      <c r="S229" s="113"/>
      <c r="T229" s="108"/>
    </row>
    <row r="230" spans="18:20" ht="43.5" customHeight="1" x14ac:dyDescent="0.25">
      <c r="R230" s="113"/>
      <c r="S230" s="113"/>
      <c r="T230" s="108"/>
    </row>
    <row r="231" spans="18:20" ht="43.5" customHeight="1" x14ac:dyDescent="0.25">
      <c r="R231" s="113"/>
      <c r="S231" s="113"/>
      <c r="T231" s="108"/>
    </row>
    <row r="232" spans="18:20" ht="43.5" customHeight="1" x14ac:dyDescent="0.25">
      <c r="R232" s="113"/>
      <c r="S232" s="113"/>
      <c r="T232" s="108"/>
    </row>
    <row r="233" spans="18:20" ht="43.5" customHeight="1" x14ac:dyDescent="0.25">
      <c r="R233" s="113"/>
      <c r="S233" s="113"/>
      <c r="T233" s="108"/>
    </row>
    <row r="234" spans="18:20" ht="43.5" customHeight="1" x14ac:dyDescent="0.25">
      <c r="R234" s="113"/>
      <c r="S234" s="113"/>
      <c r="T234" s="108"/>
    </row>
    <row r="235" spans="18:20" ht="43.5" customHeight="1" x14ac:dyDescent="0.25">
      <c r="R235" s="113"/>
      <c r="S235" s="113"/>
      <c r="T235" s="108"/>
    </row>
    <row r="236" spans="18:20" ht="43.5" customHeight="1" x14ac:dyDescent="0.25">
      <c r="R236" s="113"/>
      <c r="S236" s="113"/>
      <c r="T236" s="108"/>
    </row>
    <row r="237" spans="18:20" ht="43.5" customHeight="1" x14ac:dyDescent="0.25">
      <c r="R237" s="113"/>
      <c r="S237" s="113"/>
      <c r="T237" s="108"/>
    </row>
    <row r="238" spans="18:20" ht="43.5" customHeight="1" x14ac:dyDescent="0.25">
      <c r="R238" s="113"/>
      <c r="S238" s="113"/>
      <c r="T238" s="108"/>
    </row>
    <row r="239" spans="18:20" ht="43.5" customHeight="1" x14ac:dyDescent="0.25">
      <c r="R239" s="113"/>
      <c r="S239" s="113"/>
      <c r="T239" s="108"/>
    </row>
    <row r="240" spans="18:20" ht="43.5" customHeight="1" x14ac:dyDescent="0.25">
      <c r="R240" s="113"/>
      <c r="S240" s="113"/>
      <c r="T240" s="108"/>
    </row>
    <row r="241" spans="18:20" ht="43.5" customHeight="1" x14ac:dyDescent="0.25">
      <c r="R241" s="113"/>
      <c r="S241" s="113"/>
      <c r="T241" s="108"/>
    </row>
    <row r="242" spans="18:20" ht="43.5" customHeight="1" x14ac:dyDescent="0.25">
      <c r="R242" s="113"/>
      <c r="S242" s="113"/>
      <c r="T242" s="108"/>
    </row>
    <row r="243" spans="18:20" ht="43.5" customHeight="1" x14ac:dyDescent="0.25">
      <c r="R243" s="113"/>
      <c r="S243" s="113"/>
      <c r="T243" s="108"/>
    </row>
    <row r="244" spans="18:20" ht="43.5" customHeight="1" x14ac:dyDescent="0.25">
      <c r="R244" s="113"/>
      <c r="S244" s="113"/>
      <c r="T244" s="108"/>
    </row>
    <row r="245" spans="18:20" ht="43.5" customHeight="1" x14ac:dyDescent="0.25">
      <c r="R245" s="113"/>
      <c r="S245" s="113"/>
      <c r="T245" s="108"/>
    </row>
    <row r="246" spans="18:20" ht="43.5" customHeight="1" x14ac:dyDescent="0.25">
      <c r="R246" s="113"/>
      <c r="S246" s="113"/>
      <c r="T246" s="108"/>
    </row>
    <row r="247" spans="18:20" ht="43.5" customHeight="1" x14ac:dyDescent="0.25">
      <c r="R247" s="113"/>
      <c r="S247" s="113"/>
      <c r="T247" s="108"/>
    </row>
    <row r="248" spans="18:20" ht="43.5" customHeight="1" x14ac:dyDescent="0.25">
      <c r="R248" s="113"/>
      <c r="S248" s="113"/>
      <c r="T248" s="108"/>
    </row>
    <row r="249" spans="18:20" ht="43.5" customHeight="1" x14ac:dyDescent="0.25">
      <c r="R249" s="113"/>
      <c r="S249" s="113"/>
      <c r="T249" s="108"/>
    </row>
    <row r="250" spans="18:20" ht="43.5" customHeight="1" x14ac:dyDescent="0.25">
      <c r="R250" s="113"/>
      <c r="S250" s="113"/>
      <c r="T250" s="108"/>
    </row>
    <row r="251" spans="18:20" ht="43.5" customHeight="1" x14ac:dyDescent="0.25">
      <c r="R251" s="113"/>
      <c r="S251" s="113"/>
      <c r="T251" s="108"/>
    </row>
    <row r="252" spans="18:20" ht="43.5" customHeight="1" x14ac:dyDescent="0.25">
      <c r="R252" s="113"/>
      <c r="S252" s="113"/>
      <c r="T252" s="108"/>
    </row>
    <row r="253" spans="18:20" ht="43.5" customHeight="1" x14ac:dyDescent="0.25">
      <c r="R253" s="113"/>
      <c r="S253" s="113"/>
      <c r="T253" s="108"/>
    </row>
    <row r="254" spans="18:20" ht="43.5" customHeight="1" x14ac:dyDescent="0.25">
      <c r="R254" s="113"/>
      <c r="S254" s="113"/>
      <c r="T254" s="108"/>
    </row>
    <row r="255" spans="18:20" ht="43.5" customHeight="1" x14ac:dyDescent="0.25">
      <c r="R255" s="113"/>
      <c r="S255" s="113"/>
      <c r="T255" s="108"/>
    </row>
    <row r="256" spans="18:20" ht="43.5" customHeight="1" x14ac:dyDescent="0.25">
      <c r="R256" s="113"/>
      <c r="S256" s="113"/>
      <c r="T256" s="108"/>
    </row>
    <row r="257" spans="18:20" ht="43.5" customHeight="1" x14ac:dyDescent="0.25">
      <c r="R257" s="113"/>
      <c r="S257" s="113"/>
      <c r="T257" s="108"/>
    </row>
    <row r="258" spans="18:20" ht="43.5" customHeight="1" x14ac:dyDescent="0.25">
      <c r="R258" s="113"/>
      <c r="S258" s="113"/>
      <c r="T258" s="108"/>
    </row>
    <row r="259" spans="18:20" ht="43.5" customHeight="1" x14ac:dyDescent="0.25">
      <c r="R259" s="113"/>
      <c r="S259" s="113"/>
      <c r="T259" s="108"/>
    </row>
    <row r="260" spans="18:20" ht="43.5" customHeight="1" x14ac:dyDescent="0.25">
      <c r="R260" s="113"/>
      <c r="S260" s="113"/>
      <c r="T260" s="108"/>
    </row>
    <row r="261" spans="18:20" ht="43.5" customHeight="1" x14ac:dyDescent="0.25">
      <c r="R261" s="113"/>
      <c r="S261" s="113"/>
      <c r="T261" s="108"/>
    </row>
    <row r="262" spans="18:20" ht="43.5" customHeight="1" x14ac:dyDescent="0.25">
      <c r="R262" s="113"/>
      <c r="S262" s="113"/>
      <c r="T262" s="108"/>
    </row>
    <row r="263" spans="18:20" ht="43.5" customHeight="1" x14ac:dyDescent="0.25">
      <c r="R263" s="113"/>
      <c r="S263" s="113"/>
      <c r="T263" s="108"/>
    </row>
    <row r="264" spans="18:20" ht="43.5" customHeight="1" x14ac:dyDescent="0.25">
      <c r="R264" s="113"/>
      <c r="S264" s="113"/>
      <c r="T264" s="108"/>
    </row>
    <row r="265" spans="18:20" ht="43.5" customHeight="1" x14ac:dyDescent="0.25">
      <c r="R265" s="113"/>
      <c r="S265" s="113"/>
      <c r="T265" s="108"/>
    </row>
    <row r="266" spans="18:20" ht="43.5" customHeight="1" x14ac:dyDescent="0.25">
      <c r="R266" s="113"/>
      <c r="S266" s="113"/>
      <c r="T266" s="108"/>
    </row>
    <row r="267" spans="18:20" ht="43.5" customHeight="1" x14ac:dyDescent="0.25">
      <c r="R267" s="113"/>
      <c r="S267" s="113"/>
      <c r="T267" s="108"/>
    </row>
    <row r="268" spans="18:20" ht="43.5" customHeight="1" x14ac:dyDescent="0.25">
      <c r="R268" s="113"/>
      <c r="S268" s="113"/>
      <c r="T268" s="108"/>
    </row>
    <row r="269" spans="18:20" ht="43.5" customHeight="1" x14ac:dyDescent="0.25">
      <c r="R269" s="113"/>
      <c r="S269" s="113"/>
      <c r="T269" s="108"/>
    </row>
    <row r="270" spans="18:20" ht="43.5" customHeight="1" x14ac:dyDescent="0.25">
      <c r="R270" s="113"/>
      <c r="S270" s="113"/>
      <c r="T270" s="108"/>
    </row>
    <row r="271" spans="18:20" ht="43.5" customHeight="1" x14ac:dyDescent="0.25">
      <c r="R271" s="113"/>
      <c r="S271" s="113"/>
      <c r="T271" s="108"/>
    </row>
    <row r="272" spans="18:20" ht="43.5" customHeight="1" x14ac:dyDescent="0.25">
      <c r="R272" s="113"/>
      <c r="S272" s="113"/>
      <c r="T272" s="108"/>
    </row>
    <row r="273" spans="18:20" ht="43.5" customHeight="1" x14ac:dyDescent="0.25">
      <c r="R273" s="113"/>
      <c r="S273" s="113"/>
      <c r="T273" s="108"/>
    </row>
    <row r="274" spans="18:20" ht="43.5" customHeight="1" x14ac:dyDescent="0.25">
      <c r="R274" s="113"/>
      <c r="S274" s="113"/>
      <c r="T274" s="108"/>
    </row>
    <row r="275" spans="18:20" ht="43.5" customHeight="1" x14ac:dyDescent="0.25">
      <c r="R275" s="113"/>
      <c r="S275" s="113"/>
      <c r="T275" s="108"/>
    </row>
    <row r="276" spans="18:20" ht="43.5" customHeight="1" x14ac:dyDescent="0.25">
      <c r="R276" s="113"/>
      <c r="S276" s="113"/>
      <c r="T276" s="108"/>
    </row>
    <row r="277" spans="18:20" ht="43.5" customHeight="1" x14ac:dyDescent="0.25">
      <c r="R277" s="113"/>
      <c r="S277" s="113"/>
      <c r="T277" s="108"/>
    </row>
    <row r="278" spans="18:20" ht="43.5" customHeight="1" x14ac:dyDescent="0.25">
      <c r="R278" s="113"/>
      <c r="S278" s="113"/>
      <c r="T278" s="108"/>
    </row>
    <row r="279" spans="18:20" ht="43.5" customHeight="1" x14ac:dyDescent="0.25">
      <c r="R279" s="113"/>
      <c r="S279" s="113"/>
      <c r="T279" s="108"/>
    </row>
    <row r="280" spans="18:20" ht="43.5" customHeight="1" x14ac:dyDescent="0.25">
      <c r="R280" s="113"/>
      <c r="S280" s="113"/>
      <c r="T280" s="108"/>
    </row>
    <row r="281" spans="18:20" ht="43.5" customHeight="1" x14ac:dyDescent="0.25">
      <c r="R281" s="113"/>
      <c r="S281" s="113"/>
      <c r="T281" s="108"/>
    </row>
    <row r="282" spans="18:20" ht="43.5" customHeight="1" x14ac:dyDescent="0.25">
      <c r="R282" s="113"/>
      <c r="S282" s="113"/>
      <c r="T282" s="108"/>
    </row>
    <row r="283" spans="18:20" ht="43.5" customHeight="1" x14ac:dyDescent="0.25">
      <c r="R283" s="113"/>
      <c r="S283" s="113"/>
      <c r="T283" s="108"/>
    </row>
    <row r="284" spans="18:20" ht="43.5" customHeight="1" x14ac:dyDescent="0.25">
      <c r="R284" s="113"/>
      <c r="S284" s="113"/>
      <c r="T284" s="108"/>
    </row>
    <row r="285" spans="18:20" ht="43.5" customHeight="1" x14ac:dyDescent="0.25">
      <c r="R285" s="113"/>
      <c r="S285" s="113"/>
      <c r="T285" s="108"/>
    </row>
    <row r="286" spans="18:20" ht="43.5" customHeight="1" x14ac:dyDescent="0.25">
      <c r="R286" s="113"/>
      <c r="S286" s="113"/>
      <c r="T286" s="108"/>
    </row>
    <row r="287" spans="18:20" ht="43.5" customHeight="1" x14ac:dyDescent="0.25">
      <c r="R287" s="113"/>
      <c r="S287" s="113"/>
      <c r="T287" s="108"/>
    </row>
    <row r="288" spans="18:20" ht="43.5" customHeight="1" x14ac:dyDescent="0.25">
      <c r="R288" s="113"/>
      <c r="S288" s="113"/>
      <c r="T288" s="108"/>
    </row>
    <row r="289" spans="18:20" ht="43.5" customHeight="1" x14ac:dyDescent="0.25">
      <c r="R289" s="113"/>
      <c r="S289" s="113"/>
      <c r="T289" s="108"/>
    </row>
    <row r="290" spans="18:20" ht="43.5" customHeight="1" x14ac:dyDescent="0.25">
      <c r="R290" s="113"/>
      <c r="S290" s="113"/>
      <c r="T290" s="108"/>
    </row>
    <row r="291" spans="18:20" ht="43.5" customHeight="1" x14ac:dyDescent="0.25">
      <c r="R291" s="113"/>
      <c r="S291" s="113"/>
      <c r="T291" s="108"/>
    </row>
    <row r="292" spans="18:20" ht="43.5" customHeight="1" x14ac:dyDescent="0.25">
      <c r="R292" s="113"/>
      <c r="S292" s="113"/>
      <c r="T292" s="108"/>
    </row>
    <row r="293" spans="18:20" ht="43.5" customHeight="1" x14ac:dyDescent="0.25">
      <c r="R293" s="113"/>
      <c r="S293" s="113"/>
      <c r="T293" s="108"/>
    </row>
    <row r="294" spans="18:20" ht="43.5" customHeight="1" x14ac:dyDescent="0.25">
      <c r="R294" s="113"/>
      <c r="S294" s="113"/>
      <c r="T294" s="108"/>
    </row>
    <row r="295" spans="18:20" ht="43.5" customHeight="1" x14ac:dyDescent="0.25">
      <c r="R295" s="113"/>
      <c r="S295" s="113"/>
      <c r="T295" s="108"/>
    </row>
    <row r="296" spans="18:20" ht="43.5" customHeight="1" x14ac:dyDescent="0.25">
      <c r="R296" s="113"/>
      <c r="S296" s="113"/>
      <c r="T296" s="108"/>
    </row>
    <row r="297" spans="18:20" ht="43.5" customHeight="1" x14ac:dyDescent="0.25">
      <c r="R297" s="113"/>
      <c r="S297" s="113"/>
      <c r="T297" s="108"/>
    </row>
    <row r="298" spans="18:20" ht="43.5" customHeight="1" x14ac:dyDescent="0.25">
      <c r="R298" s="113"/>
      <c r="S298" s="113"/>
      <c r="T298" s="108"/>
    </row>
    <row r="299" spans="18:20" ht="43.5" customHeight="1" x14ac:dyDescent="0.25">
      <c r="R299" s="113"/>
      <c r="S299" s="113"/>
      <c r="T299" s="108"/>
    </row>
    <row r="300" spans="18:20" ht="43.5" customHeight="1" x14ac:dyDescent="0.25">
      <c r="R300" s="113"/>
      <c r="S300" s="113"/>
      <c r="T300" s="108"/>
    </row>
    <row r="301" spans="18:20" ht="43.5" customHeight="1" x14ac:dyDescent="0.25">
      <c r="R301" s="113"/>
      <c r="S301" s="113"/>
      <c r="T301" s="108"/>
    </row>
    <row r="302" spans="18:20" ht="43.5" customHeight="1" x14ac:dyDescent="0.25">
      <c r="R302" s="113"/>
      <c r="S302" s="113"/>
      <c r="T302" s="108"/>
    </row>
    <row r="303" spans="18:20" ht="43.5" customHeight="1" x14ac:dyDescent="0.25">
      <c r="R303" s="113"/>
      <c r="S303" s="113"/>
      <c r="T303" s="108"/>
    </row>
    <row r="304" spans="18:20" ht="43.5" customHeight="1" x14ac:dyDescent="0.25">
      <c r="R304" s="113"/>
      <c r="S304" s="113"/>
      <c r="T304" s="108"/>
    </row>
    <row r="305" spans="18:20" ht="43.5" customHeight="1" x14ac:dyDescent="0.25">
      <c r="R305" s="113"/>
      <c r="S305" s="113"/>
      <c r="T305" s="108"/>
    </row>
    <row r="306" spans="18:20" ht="43.5" customHeight="1" x14ac:dyDescent="0.25">
      <c r="R306" s="113"/>
      <c r="S306" s="113"/>
      <c r="T306" s="108"/>
    </row>
    <row r="307" spans="18:20" ht="43.5" customHeight="1" x14ac:dyDescent="0.25">
      <c r="R307" s="113"/>
      <c r="S307" s="113"/>
      <c r="T307" s="108"/>
    </row>
    <row r="308" spans="18:20" ht="43.5" customHeight="1" x14ac:dyDescent="0.25">
      <c r="R308" s="113"/>
      <c r="S308" s="113"/>
      <c r="T308" s="108"/>
    </row>
    <row r="309" spans="18:20" ht="43.5" customHeight="1" x14ac:dyDescent="0.25">
      <c r="R309" s="113"/>
      <c r="S309" s="113"/>
      <c r="T309" s="108"/>
    </row>
    <row r="310" spans="18:20" ht="43.5" customHeight="1" x14ac:dyDescent="0.25">
      <c r="R310" s="113"/>
      <c r="S310" s="113"/>
      <c r="T310" s="108"/>
    </row>
    <row r="311" spans="18:20" ht="43.5" customHeight="1" x14ac:dyDescent="0.25">
      <c r="R311" s="113"/>
      <c r="S311" s="113"/>
      <c r="T311" s="108"/>
    </row>
    <row r="312" spans="18:20" ht="43.5" customHeight="1" x14ac:dyDescent="0.25">
      <c r="R312" s="113"/>
      <c r="S312" s="113"/>
      <c r="T312" s="108"/>
    </row>
    <row r="313" spans="18:20" ht="43.5" customHeight="1" x14ac:dyDescent="0.25">
      <c r="R313" s="113"/>
      <c r="S313" s="113"/>
      <c r="T313" s="108"/>
    </row>
    <row r="314" spans="18:20" ht="43.5" customHeight="1" x14ac:dyDescent="0.25">
      <c r="R314" s="113"/>
      <c r="S314" s="113"/>
      <c r="T314" s="108"/>
    </row>
    <row r="315" spans="18:20" ht="43.5" customHeight="1" x14ac:dyDescent="0.25">
      <c r="R315" s="113"/>
      <c r="S315" s="113"/>
      <c r="T315" s="108"/>
    </row>
    <row r="316" spans="18:20" ht="43.5" customHeight="1" x14ac:dyDescent="0.25">
      <c r="R316" s="113"/>
      <c r="S316" s="113"/>
      <c r="T316" s="108"/>
    </row>
    <row r="317" spans="18:20" ht="43.5" customHeight="1" x14ac:dyDescent="0.25">
      <c r="R317" s="113"/>
      <c r="S317" s="113"/>
      <c r="T317" s="108"/>
    </row>
    <row r="318" spans="18:20" ht="43.5" customHeight="1" x14ac:dyDescent="0.25">
      <c r="R318" s="113"/>
      <c r="S318" s="113"/>
      <c r="T318" s="108"/>
    </row>
    <row r="319" spans="18:20" ht="43.5" customHeight="1" x14ac:dyDescent="0.25">
      <c r="R319" s="113"/>
      <c r="S319" s="113"/>
      <c r="T319" s="108"/>
    </row>
    <row r="320" spans="18:20" ht="43.5" customHeight="1" x14ac:dyDescent="0.25">
      <c r="R320" s="113"/>
      <c r="S320" s="113"/>
      <c r="T320" s="108"/>
    </row>
    <row r="321" spans="18:20" ht="43.5" customHeight="1" x14ac:dyDescent="0.25">
      <c r="R321" s="113"/>
      <c r="S321" s="113"/>
      <c r="T321" s="108"/>
    </row>
    <row r="322" spans="18:20" ht="43.5" customHeight="1" x14ac:dyDescent="0.25">
      <c r="R322" s="113"/>
      <c r="S322" s="113"/>
      <c r="T322" s="108"/>
    </row>
    <row r="323" spans="18:20" ht="43.5" customHeight="1" x14ac:dyDescent="0.25">
      <c r="R323" s="113"/>
      <c r="S323" s="113"/>
      <c r="T323" s="108"/>
    </row>
    <row r="324" spans="18:20" ht="43.5" customHeight="1" x14ac:dyDescent="0.25">
      <c r="R324" s="113"/>
      <c r="S324" s="113"/>
      <c r="T324" s="108"/>
    </row>
    <row r="325" spans="18:20" ht="43.5" customHeight="1" x14ac:dyDescent="0.25">
      <c r="R325" s="113"/>
      <c r="S325" s="113"/>
      <c r="T325" s="108"/>
    </row>
    <row r="326" spans="18:20" ht="43.5" customHeight="1" x14ac:dyDescent="0.25">
      <c r="R326" s="113"/>
      <c r="S326" s="113"/>
      <c r="T326" s="108"/>
    </row>
    <row r="327" spans="18:20" ht="43.5" customHeight="1" x14ac:dyDescent="0.25">
      <c r="R327" s="113"/>
      <c r="S327" s="113"/>
      <c r="T327" s="108"/>
    </row>
    <row r="328" spans="18:20" ht="43.5" customHeight="1" x14ac:dyDescent="0.25">
      <c r="R328" s="113"/>
      <c r="S328" s="113"/>
      <c r="T328" s="108"/>
    </row>
    <row r="329" spans="18:20" ht="43.5" customHeight="1" x14ac:dyDescent="0.25">
      <c r="R329" s="113"/>
      <c r="S329" s="113"/>
      <c r="T329" s="108"/>
    </row>
    <row r="330" spans="18:20" ht="43.5" customHeight="1" x14ac:dyDescent="0.25">
      <c r="R330" s="113"/>
      <c r="S330" s="113"/>
      <c r="T330" s="108"/>
    </row>
    <row r="331" spans="18:20" ht="43.5" customHeight="1" x14ac:dyDescent="0.25">
      <c r="R331" s="113"/>
      <c r="S331" s="113"/>
      <c r="T331" s="108"/>
    </row>
    <row r="332" spans="18:20" ht="43.5" customHeight="1" x14ac:dyDescent="0.25">
      <c r="R332" s="113"/>
      <c r="S332" s="113"/>
      <c r="T332" s="108"/>
    </row>
    <row r="333" spans="18:20" ht="43.5" customHeight="1" x14ac:dyDescent="0.25">
      <c r="R333" s="113"/>
      <c r="S333" s="113"/>
      <c r="T333" s="108"/>
    </row>
    <row r="334" spans="18:20" ht="43.5" customHeight="1" x14ac:dyDescent="0.25">
      <c r="R334" s="113"/>
      <c r="S334" s="113"/>
      <c r="T334" s="108"/>
    </row>
    <row r="335" spans="18:20" ht="43.5" customHeight="1" x14ac:dyDescent="0.25">
      <c r="R335" s="113"/>
      <c r="S335" s="113"/>
      <c r="T335" s="108"/>
    </row>
    <row r="336" spans="18:20" ht="43.5" customHeight="1" x14ac:dyDescent="0.25">
      <c r="R336" s="113"/>
      <c r="S336" s="113"/>
      <c r="T336" s="108"/>
    </row>
    <row r="337" spans="18:20" ht="43.5" customHeight="1" x14ac:dyDescent="0.25">
      <c r="R337" s="113"/>
      <c r="S337" s="113"/>
      <c r="T337" s="108"/>
    </row>
    <row r="338" spans="18:20" ht="43.5" customHeight="1" x14ac:dyDescent="0.25">
      <c r="R338" s="113"/>
      <c r="S338" s="113"/>
      <c r="T338" s="108"/>
    </row>
    <row r="339" spans="18:20" ht="43.5" customHeight="1" x14ac:dyDescent="0.25">
      <c r="R339" s="113"/>
      <c r="S339" s="113"/>
      <c r="T339" s="108"/>
    </row>
    <row r="340" spans="18:20" ht="43.5" customHeight="1" x14ac:dyDescent="0.25">
      <c r="R340" s="113"/>
      <c r="S340" s="113"/>
      <c r="T340" s="108"/>
    </row>
    <row r="341" spans="18:20" ht="43.5" customHeight="1" x14ac:dyDescent="0.25">
      <c r="R341" s="113"/>
      <c r="S341" s="113"/>
      <c r="T341" s="108"/>
    </row>
    <row r="342" spans="18:20" ht="43.5" customHeight="1" x14ac:dyDescent="0.25">
      <c r="R342" s="113"/>
      <c r="S342" s="113"/>
      <c r="T342" s="108"/>
    </row>
    <row r="343" spans="18:20" ht="43.5" customHeight="1" x14ac:dyDescent="0.25">
      <c r="R343" s="113"/>
      <c r="S343" s="113"/>
      <c r="T343" s="108"/>
    </row>
    <row r="344" spans="18:20" ht="43.5" customHeight="1" x14ac:dyDescent="0.25">
      <c r="R344" s="113"/>
      <c r="S344" s="113"/>
      <c r="T344" s="108"/>
    </row>
    <row r="345" spans="18:20" ht="43.5" customHeight="1" x14ac:dyDescent="0.25">
      <c r="R345" s="113"/>
      <c r="S345" s="113"/>
      <c r="T345" s="108"/>
    </row>
    <row r="346" spans="18:20" ht="43.5" customHeight="1" x14ac:dyDescent="0.25">
      <c r="R346" s="113"/>
      <c r="S346" s="113"/>
      <c r="T346" s="108"/>
    </row>
    <row r="347" spans="18:20" ht="43.5" customHeight="1" x14ac:dyDescent="0.25">
      <c r="R347" s="113"/>
      <c r="S347" s="113"/>
      <c r="T347" s="108"/>
    </row>
    <row r="348" spans="18:20" ht="43.5" customHeight="1" x14ac:dyDescent="0.25">
      <c r="R348" s="113"/>
      <c r="S348" s="113"/>
      <c r="T348" s="108"/>
    </row>
    <row r="349" spans="18:20" ht="43.5" customHeight="1" x14ac:dyDescent="0.25">
      <c r="R349" s="113"/>
      <c r="S349" s="113"/>
      <c r="T349" s="108"/>
    </row>
    <row r="350" spans="18:20" ht="43.5" customHeight="1" x14ac:dyDescent="0.25">
      <c r="R350" s="113"/>
      <c r="S350" s="113"/>
      <c r="T350" s="108"/>
    </row>
    <row r="351" spans="18:20" ht="43.5" customHeight="1" x14ac:dyDescent="0.25">
      <c r="R351" s="113"/>
      <c r="S351" s="113"/>
      <c r="T351" s="108"/>
    </row>
    <row r="352" spans="18:20" ht="43.5" customHeight="1" x14ac:dyDescent="0.25">
      <c r="R352" s="113"/>
      <c r="S352" s="113"/>
      <c r="T352" s="108"/>
    </row>
    <row r="353" spans="18:20" ht="43.5" customHeight="1" x14ac:dyDescent="0.25">
      <c r="R353" s="113"/>
      <c r="S353" s="113"/>
      <c r="T353" s="108"/>
    </row>
    <row r="354" spans="18:20" ht="43.5" customHeight="1" x14ac:dyDescent="0.25">
      <c r="R354" s="113"/>
      <c r="S354" s="113"/>
      <c r="T354" s="108"/>
    </row>
    <row r="355" spans="18:20" ht="43.5" customHeight="1" x14ac:dyDescent="0.25">
      <c r="R355" s="113"/>
      <c r="S355" s="113"/>
      <c r="T355" s="108"/>
    </row>
    <row r="356" spans="18:20" ht="43.5" customHeight="1" x14ac:dyDescent="0.25">
      <c r="R356" s="113"/>
      <c r="S356" s="113"/>
      <c r="T356" s="108"/>
    </row>
    <row r="357" spans="18:20" ht="43.5" customHeight="1" x14ac:dyDescent="0.25">
      <c r="R357" s="113"/>
      <c r="S357" s="113"/>
      <c r="T357" s="108"/>
    </row>
    <row r="358" spans="18:20" ht="43.5" customHeight="1" x14ac:dyDescent="0.25">
      <c r="R358" s="113"/>
      <c r="S358" s="113"/>
      <c r="T358" s="108"/>
    </row>
    <row r="359" spans="18:20" ht="43.5" customHeight="1" x14ac:dyDescent="0.25">
      <c r="R359" s="113"/>
      <c r="S359" s="113"/>
      <c r="T359" s="108"/>
    </row>
    <row r="360" spans="18:20" ht="43.5" customHeight="1" x14ac:dyDescent="0.25">
      <c r="R360" s="113"/>
      <c r="S360" s="113"/>
      <c r="T360" s="108"/>
    </row>
    <row r="361" spans="18:20" ht="43.5" customHeight="1" x14ac:dyDescent="0.25">
      <c r="R361" s="113"/>
      <c r="S361" s="113"/>
      <c r="T361" s="108"/>
    </row>
    <row r="362" spans="18:20" ht="43.5" customHeight="1" x14ac:dyDescent="0.25">
      <c r="R362" s="113"/>
      <c r="S362" s="113"/>
      <c r="T362" s="108"/>
    </row>
    <row r="363" spans="18:20" ht="43.5" customHeight="1" x14ac:dyDescent="0.25">
      <c r="R363" s="113"/>
      <c r="S363" s="113"/>
      <c r="T363" s="108"/>
    </row>
    <row r="364" spans="18:20" ht="43.5" customHeight="1" x14ac:dyDescent="0.25">
      <c r="R364" s="113"/>
      <c r="S364" s="113"/>
      <c r="T364" s="108"/>
    </row>
    <row r="365" spans="18:20" ht="43.5" customHeight="1" x14ac:dyDescent="0.25">
      <c r="R365" s="113"/>
      <c r="S365" s="113"/>
      <c r="T365" s="108"/>
    </row>
    <row r="366" spans="18:20" ht="43.5" customHeight="1" x14ac:dyDescent="0.25">
      <c r="R366" s="113"/>
      <c r="S366" s="113"/>
      <c r="T366" s="108"/>
    </row>
    <row r="367" spans="18:20" ht="43.5" customHeight="1" x14ac:dyDescent="0.25">
      <c r="R367" s="113"/>
      <c r="S367" s="113"/>
      <c r="T367" s="108"/>
    </row>
    <row r="368" spans="18:20" ht="43.5" customHeight="1" x14ac:dyDescent="0.25">
      <c r="R368" s="113"/>
      <c r="S368" s="113"/>
      <c r="T368" s="108"/>
    </row>
    <row r="369" spans="18:20" ht="43.5" customHeight="1" x14ac:dyDescent="0.25">
      <c r="R369" s="113"/>
      <c r="S369" s="113"/>
      <c r="T369" s="108"/>
    </row>
    <row r="370" spans="18:20" ht="43.5" customHeight="1" x14ac:dyDescent="0.25">
      <c r="R370" s="113"/>
      <c r="S370" s="113"/>
      <c r="T370" s="108"/>
    </row>
    <row r="371" spans="18:20" ht="43.5" customHeight="1" x14ac:dyDescent="0.25">
      <c r="R371" s="113"/>
      <c r="S371" s="113"/>
      <c r="T371" s="108"/>
    </row>
    <row r="372" spans="18:20" ht="43.5" customHeight="1" x14ac:dyDescent="0.25">
      <c r="R372" s="113"/>
      <c r="S372" s="113"/>
      <c r="T372" s="108"/>
    </row>
    <row r="373" spans="18:20" ht="43.5" customHeight="1" x14ac:dyDescent="0.25">
      <c r="R373" s="113"/>
      <c r="S373" s="113"/>
      <c r="T373" s="108"/>
    </row>
    <row r="374" spans="18:20" ht="43.5" customHeight="1" x14ac:dyDescent="0.25">
      <c r="R374" s="113"/>
      <c r="S374" s="113"/>
      <c r="T374" s="108"/>
    </row>
    <row r="375" spans="18:20" ht="43.5" customHeight="1" x14ac:dyDescent="0.25">
      <c r="R375" s="113"/>
      <c r="S375" s="113"/>
      <c r="T375" s="108"/>
    </row>
    <row r="376" spans="18:20" ht="43.5" customHeight="1" x14ac:dyDescent="0.25">
      <c r="R376" s="113"/>
      <c r="S376" s="113"/>
      <c r="T376" s="108"/>
    </row>
    <row r="377" spans="18:20" ht="43.5" customHeight="1" x14ac:dyDescent="0.25">
      <c r="R377" s="113"/>
      <c r="S377" s="113"/>
      <c r="T377" s="108"/>
    </row>
    <row r="378" spans="18:20" ht="43.5" customHeight="1" x14ac:dyDescent="0.25">
      <c r="R378" s="113"/>
      <c r="S378" s="113"/>
      <c r="T378" s="108"/>
    </row>
    <row r="379" spans="18:20" ht="43.5" customHeight="1" x14ac:dyDescent="0.25">
      <c r="R379" s="113"/>
      <c r="S379" s="113"/>
      <c r="T379" s="108"/>
    </row>
    <row r="380" spans="18:20" ht="43.5" customHeight="1" x14ac:dyDescent="0.25">
      <c r="R380" s="113"/>
      <c r="S380" s="113"/>
      <c r="T380" s="108"/>
    </row>
    <row r="381" spans="18:20" ht="43.5" customHeight="1" x14ac:dyDescent="0.25">
      <c r="R381" s="113"/>
      <c r="S381" s="113"/>
      <c r="T381" s="108"/>
    </row>
    <row r="382" spans="18:20" ht="43.5" customHeight="1" x14ac:dyDescent="0.25">
      <c r="R382" s="113"/>
      <c r="S382" s="113"/>
      <c r="T382" s="108"/>
    </row>
    <row r="383" spans="18:20" ht="43.5" customHeight="1" x14ac:dyDescent="0.25">
      <c r="R383" s="113"/>
      <c r="S383" s="113"/>
      <c r="T383" s="108"/>
    </row>
    <row r="384" spans="18:20" ht="43.5" customHeight="1" x14ac:dyDescent="0.25">
      <c r="R384" s="113"/>
      <c r="S384" s="113"/>
      <c r="T384" s="108"/>
    </row>
    <row r="385" spans="18:20" ht="43.5" customHeight="1" x14ac:dyDescent="0.25">
      <c r="R385" s="113"/>
      <c r="S385" s="113"/>
      <c r="T385" s="108"/>
    </row>
    <row r="386" spans="18:20" ht="43.5" customHeight="1" x14ac:dyDescent="0.25">
      <c r="R386" s="113"/>
      <c r="S386" s="113"/>
      <c r="T386" s="108"/>
    </row>
    <row r="387" spans="18:20" ht="43.5" customHeight="1" x14ac:dyDescent="0.25">
      <c r="R387" s="113"/>
      <c r="S387" s="113"/>
      <c r="T387" s="108"/>
    </row>
    <row r="388" spans="18:20" ht="43.5" customHeight="1" x14ac:dyDescent="0.25">
      <c r="R388" s="113"/>
      <c r="S388" s="113"/>
      <c r="T388" s="108"/>
    </row>
    <row r="389" spans="18:20" ht="43.5" customHeight="1" x14ac:dyDescent="0.25">
      <c r="R389" s="113"/>
      <c r="S389" s="113"/>
      <c r="T389" s="108"/>
    </row>
    <row r="390" spans="18:20" ht="43.5" customHeight="1" x14ac:dyDescent="0.25">
      <c r="R390" s="113"/>
      <c r="S390" s="113"/>
      <c r="T390" s="108"/>
    </row>
    <row r="391" spans="18:20" ht="43.5" customHeight="1" x14ac:dyDescent="0.25">
      <c r="R391" s="113"/>
      <c r="S391" s="113"/>
      <c r="T391" s="108"/>
    </row>
    <row r="392" spans="18:20" ht="43.5" customHeight="1" x14ac:dyDescent="0.25">
      <c r="R392" s="113"/>
      <c r="S392" s="113"/>
      <c r="T392" s="108"/>
    </row>
    <row r="393" spans="18:20" ht="43.5" customHeight="1" x14ac:dyDescent="0.25">
      <c r="R393" s="113"/>
      <c r="S393" s="113"/>
      <c r="T393" s="108"/>
    </row>
    <row r="394" spans="18:20" ht="43.5" customHeight="1" x14ac:dyDescent="0.25">
      <c r="R394" s="113"/>
      <c r="S394" s="113"/>
      <c r="T394" s="108"/>
    </row>
    <row r="395" spans="18:20" ht="43.5" customHeight="1" x14ac:dyDescent="0.25">
      <c r="R395" s="113"/>
      <c r="S395" s="113"/>
      <c r="T395" s="108"/>
    </row>
    <row r="396" spans="18:20" ht="43.5" customHeight="1" x14ac:dyDescent="0.25">
      <c r="R396" s="113"/>
      <c r="S396" s="113"/>
      <c r="T396" s="108"/>
    </row>
    <row r="397" spans="18:20" ht="43.5" customHeight="1" x14ac:dyDescent="0.25">
      <c r="R397" s="113"/>
      <c r="S397" s="113"/>
      <c r="T397" s="108"/>
    </row>
    <row r="398" spans="18:20" ht="43.5" customHeight="1" x14ac:dyDescent="0.25">
      <c r="R398" s="113"/>
      <c r="S398" s="113"/>
      <c r="T398" s="108"/>
    </row>
    <row r="399" spans="18:20" ht="43.5" customHeight="1" x14ac:dyDescent="0.25">
      <c r="R399" s="113"/>
      <c r="S399" s="113"/>
      <c r="T399" s="108"/>
    </row>
    <row r="400" spans="18:20" ht="43.5" customHeight="1" x14ac:dyDescent="0.25">
      <c r="R400" s="113"/>
      <c r="S400" s="113"/>
      <c r="T400" s="108"/>
    </row>
    <row r="401" spans="18:20" ht="43.5" customHeight="1" x14ac:dyDescent="0.25">
      <c r="R401" s="113"/>
      <c r="S401" s="113"/>
      <c r="T401" s="108"/>
    </row>
    <row r="402" spans="18:20" ht="43.5" customHeight="1" x14ac:dyDescent="0.25">
      <c r="R402" s="113"/>
      <c r="S402" s="113"/>
      <c r="T402" s="108"/>
    </row>
    <row r="403" spans="18:20" ht="43.5" customHeight="1" x14ac:dyDescent="0.25">
      <c r="R403" s="113"/>
      <c r="S403" s="113"/>
      <c r="T403" s="108"/>
    </row>
    <row r="404" spans="18:20" ht="43.5" customHeight="1" x14ac:dyDescent="0.25">
      <c r="R404" s="113"/>
      <c r="S404" s="113"/>
      <c r="T404" s="108"/>
    </row>
    <row r="405" spans="18:20" ht="43.5" customHeight="1" x14ac:dyDescent="0.25">
      <c r="R405" s="113"/>
      <c r="S405" s="113"/>
      <c r="T405" s="108"/>
    </row>
    <row r="406" spans="18:20" ht="43.5" customHeight="1" x14ac:dyDescent="0.25">
      <c r="R406" s="113"/>
      <c r="S406" s="113"/>
      <c r="T406" s="108"/>
    </row>
    <row r="407" spans="18:20" ht="43.5" customHeight="1" x14ac:dyDescent="0.25">
      <c r="R407" s="113"/>
      <c r="S407" s="113"/>
      <c r="T407" s="108"/>
    </row>
    <row r="408" spans="18:20" ht="43.5" customHeight="1" x14ac:dyDescent="0.25">
      <c r="R408" s="113"/>
      <c r="S408" s="113"/>
      <c r="T408" s="108"/>
    </row>
    <row r="409" spans="18:20" ht="43.5" customHeight="1" x14ac:dyDescent="0.25">
      <c r="R409" s="113"/>
      <c r="S409" s="113"/>
      <c r="T409" s="108"/>
    </row>
    <row r="410" spans="18:20" ht="43.5" customHeight="1" x14ac:dyDescent="0.25">
      <c r="R410" s="113"/>
      <c r="S410" s="113"/>
      <c r="T410" s="108"/>
    </row>
    <row r="411" spans="18:20" ht="43.5" customHeight="1" x14ac:dyDescent="0.25">
      <c r="R411" s="113"/>
      <c r="S411" s="113"/>
      <c r="T411" s="108"/>
    </row>
    <row r="412" spans="18:20" ht="43.5" customHeight="1" x14ac:dyDescent="0.25">
      <c r="R412" s="113"/>
      <c r="S412" s="113"/>
      <c r="T412" s="108"/>
    </row>
    <row r="413" spans="18:20" ht="43.5" customHeight="1" x14ac:dyDescent="0.25">
      <c r="R413" s="113"/>
      <c r="S413" s="113"/>
      <c r="T413" s="108"/>
    </row>
    <row r="414" spans="18:20" ht="43.5" customHeight="1" x14ac:dyDescent="0.25">
      <c r="R414" s="113"/>
      <c r="S414" s="113"/>
      <c r="T414" s="108"/>
    </row>
    <row r="415" spans="18:20" ht="43.5" customHeight="1" x14ac:dyDescent="0.25">
      <c r="R415" s="113"/>
      <c r="S415" s="113"/>
      <c r="T415" s="108"/>
    </row>
    <row r="416" spans="18:20" ht="43.5" customHeight="1" x14ac:dyDescent="0.25">
      <c r="R416" s="113"/>
      <c r="S416" s="113"/>
      <c r="T416" s="108"/>
    </row>
    <row r="417" spans="18:20" ht="43.5" customHeight="1" x14ac:dyDescent="0.25">
      <c r="R417" s="113"/>
      <c r="S417" s="113"/>
      <c r="T417" s="108"/>
    </row>
    <row r="418" spans="18:20" ht="43.5" customHeight="1" x14ac:dyDescent="0.25">
      <c r="R418" s="113"/>
      <c r="S418" s="113"/>
      <c r="T418" s="108"/>
    </row>
    <row r="419" spans="18:20" ht="43.5" customHeight="1" x14ac:dyDescent="0.25">
      <c r="R419" s="113"/>
      <c r="S419" s="113"/>
      <c r="T419" s="108"/>
    </row>
    <row r="420" spans="18:20" ht="43.5" customHeight="1" x14ac:dyDescent="0.25">
      <c r="R420" s="113"/>
      <c r="S420" s="113"/>
      <c r="T420" s="108"/>
    </row>
    <row r="421" spans="18:20" ht="43.5" customHeight="1" x14ac:dyDescent="0.25">
      <c r="R421" s="113"/>
      <c r="S421" s="113"/>
      <c r="T421" s="108"/>
    </row>
    <row r="422" spans="18:20" ht="43.5" customHeight="1" x14ac:dyDescent="0.25">
      <c r="R422" s="113"/>
      <c r="S422" s="113"/>
      <c r="T422" s="108"/>
    </row>
    <row r="423" spans="18:20" ht="43.5" customHeight="1" x14ac:dyDescent="0.25">
      <c r="R423" s="113"/>
      <c r="S423" s="113"/>
      <c r="T423" s="108"/>
    </row>
    <row r="424" spans="18:20" ht="43.5" customHeight="1" x14ac:dyDescent="0.25">
      <c r="R424" s="113"/>
      <c r="S424" s="113"/>
      <c r="T424" s="108"/>
    </row>
    <row r="425" spans="18:20" ht="43.5" customHeight="1" x14ac:dyDescent="0.25">
      <c r="R425" s="113"/>
      <c r="S425" s="113"/>
      <c r="T425" s="108"/>
    </row>
    <row r="426" spans="18:20" ht="43.5" customHeight="1" x14ac:dyDescent="0.25">
      <c r="R426" s="113"/>
      <c r="S426" s="113"/>
      <c r="T426" s="108"/>
    </row>
    <row r="427" spans="18:20" ht="43.5" customHeight="1" x14ac:dyDescent="0.25">
      <c r="R427" s="113"/>
      <c r="S427" s="113"/>
      <c r="T427" s="108"/>
    </row>
    <row r="428" spans="18:20" ht="43.5" customHeight="1" x14ac:dyDescent="0.25">
      <c r="R428" s="113"/>
      <c r="S428" s="113"/>
      <c r="T428" s="108"/>
    </row>
    <row r="429" spans="18:20" ht="43.5" customHeight="1" x14ac:dyDescent="0.25">
      <c r="R429" s="113"/>
      <c r="S429" s="113"/>
      <c r="T429" s="108"/>
    </row>
    <row r="430" spans="18:20" ht="43.5" customHeight="1" x14ac:dyDescent="0.25">
      <c r="R430" s="113"/>
      <c r="S430" s="113"/>
      <c r="T430" s="108"/>
    </row>
    <row r="431" spans="18:20" ht="43.5" customHeight="1" x14ac:dyDescent="0.25">
      <c r="R431" s="113"/>
      <c r="S431" s="113"/>
      <c r="T431" s="108"/>
    </row>
    <row r="432" spans="18:20" ht="43.5" customHeight="1" x14ac:dyDescent="0.25">
      <c r="R432" s="113"/>
      <c r="S432" s="113"/>
      <c r="T432" s="108"/>
    </row>
    <row r="433" spans="18:20" ht="43.5" customHeight="1" x14ac:dyDescent="0.25">
      <c r="R433" s="113"/>
      <c r="S433" s="113"/>
      <c r="T433" s="108"/>
    </row>
    <row r="434" spans="18:20" ht="43.5" customHeight="1" x14ac:dyDescent="0.25">
      <c r="R434" s="113"/>
      <c r="S434" s="113"/>
      <c r="T434" s="108"/>
    </row>
    <row r="435" spans="18:20" ht="43.5" customHeight="1" x14ac:dyDescent="0.25">
      <c r="R435" s="113"/>
      <c r="S435" s="113"/>
      <c r="T435" s="108"/>
    </row>
    <row r="436" spans="18:20" ht="43.5" customHeight="1" x14ac:dyDescent="0.25">
      <c r="R436" s="113"/>
      <c r="S436" s="113"/>
      <c r="T436" s="108"/>
    </row>
    <row r="437" spans="18:20" ht="43.5" customHeight="1" x14ac:dyDescent="0.25">
      <c r="R437" s="113"/>
      <c r="S437" s="113"/>
      <c r="T437" s="108"/>
    </row>
    <row r="438" spans="18:20" ht="43.5" customHeight="1" x14ac:dyDescent="0.25">
      <c r="R438" s="113"/>
      <c r="S438" s="113"/>
      <c r="T438" s="108"/>
    </row>
    <row r="439" spans="18:20" ht="43.5" customHeight="1" x14ac:dyDescent="0.25">
      <c r="R439" s="113"/>
      <c r="S439" s="113"/>
      <c r="T439" s="108"/>
    </row>
    <row r="440" spans="18:20" ht="43.5" customHeight="1" x14ac:dyDescent="0.25">
      <c r="R440" s="113"/>
      <c r="S440" s="113"/>
      <c r="T440" s="108"/>
    </row>
    <row r="441" spans="18:20" ht="43.5" customHeight="1" x14ac:dyDescent="0.25">
      <c r="R441" s="113"/>
      <c r="S441" s="113"/>
      <c r="T441" s="108"/>
    </row>
    <row r="442" spans="18:20" ht="43.5" customHeight="1" x14ac:dyDescent="0.25">
      <c r="R442" s="113"/>
      <c r="S442" s="113"/>
      <c r="T442" s="108"/>
    </row>
    <row r="443" spans="18:20" ht="43.5" customHeight="1" x14ac:dyDescent="0.25">
      <c r="R443" s="113"/>
      <c r="S443" s="113"/>
      <c r="T443" s="108"/>
    </row>
    <row r="444" spans="18:20" ht="43.5" customHeight="1" x14ac:dyDescent="0.25">
      <c r="R444" s="113"/>
      <c r="S444" s="113"/>
      <c r="T444" s="108"/>
    </row>
    <row r="445" spans="18:20" ht="43.5" customHeight="1" x14ac:dyDescent="0.25">
      <c r="R445" s="113"/>
      <c r="S445" s="113"/>
      <c r="T445" s="108"/>
    </row>
    <row r="446" spans="18:20" ht="43.5" customHeight="1" x14ac:dyDescent="0.25">
      <c r="R446" s="113"/>
      <c r="S446" s="113"/>
      <c r="T446" s="108"/>
    </row>
    <row r="447" spans="18:20" ht="43.5" customHeight="1" x14ac:dyDescent="0.25">
      <c r="R447" s="113"/>
      <c r="S447" s="113"/>
      <c r="T447" s="108"/>
    </row>
    <row r="448" spans="18:20" ht="43.5" customHeight="1" x14ac:dyDescent="0.25">
      <c r="R448" s="113"/>
      <c r="S448" s="113"/>
      <c r="T448" s="108"/>
    </row>
    <row r="449" spans="18:20" ht="43.5" customHeight="1" x14ac:dyDescent="0.25">
      <c r="R449" s="113"/>
      <c r="S449" s="113"/>
      <c r="T449" s="108"/>
    </row>
    <row r="450" spans="18:20" ht="43.5" customHeight="1" x14ac:dyDescent="0.25">
      <c r="R450" s="113"/>
      <c r="S450" s="113"/>
      <c r="T450" s="108"/>
    </row>
    <row r="451" spans="18:20" ht="43.5" customHeight="1" x14ac:dyDescent="0.25">
      <c r="R451" s="113"/>
      <c r="S451" s="113"/>
      <c r="T451" s="108"/>
    </row>
    <row r="452" spans="18:20" ht="43.5" customHeight="1" x14ac:dyDescent="0.25">
      <c r="R452" s="113"/>
      <c r="S452" s="113"/>
      <c r="T452" s="108"/>
    </row>
    <row r="453" spans="18:20" ht="43.5" customHeight="1" x14ac:dyDescent="0.25">
      <c r="R453" s="113"/>
      <c r="S453" s="113"/>
      <c r="T453" s="108"/>
    </row>
    <row r="454" spans="18:20" ht="43.5" customHeight="1" x14ac:dyDescent="0.25">
      <c r="R454" s="113"/>
      <c r="S454" s="113"/>
      <c r="T454" s="108"/>
    </row>
    <row r="455" spans="18:20" ht="43.5" customHeight="1" x14ac:dyDescent="0.25">
      <c r="R455" s="113"/>
      <c r="S455" s="113"/>
      <c r="T455" s="108"/>
    </row>
    <row r="456" spans="18:20" ht="43.5" customHeight="1" x14ac:dyDescent="0.25">
      <c r="R456" s="113"/>
      <c r="S456" s="113"/>
      <c r="T456" s="108"/>
    </row>
    <row r="457" spans="18:20" ht="43.5" customHeight="1" x14ac:dyDescent="0.25">
      <c r="R457" s="113"/>
      <c r="S457" s="113"/>
      <c r="T457" s="108"/>
    </row>
    <row r="458" spans="18:20" ht="43.5" customHeight="1" x14ac:dyDescent="0.25">
      <c r="R458" s="113"/>
      <c r="S458" s="113"/>
      <c r="T458" s="108"/>
    </row>
    <row r="459" spans="18:20" ht="43.5" customHeight="1" x14ac:dyDescent="0.25">
      <c r="R459" s="113"/>
      <c r="S459" s="113"/>
      <c r="T459" s="108"/>
    </row>
    <row r="460" spans="18:20" ht="43.5" customHeight="1" x14ac:dyDescent="0.25">
      <c r="R460" s="113"/>
      <c r="S460" s="113"/>
      <c r="T460" s="108"/>
    </row>
    <row r="461" spans="18:20" ht="43.5" customHeight="1" x14ac:dyDescent="0.25">
      <c r="R461" s="113"/>
      <c r="S461" s="113"/>
      <c r="T461" s="108"/>
    </row>
    <row r="462" spans="18:20" ht="43.5" customHeight="1" x14ac:dyDescent="0.25">
      <c r="R462" s="113"/>
      <c r="S462" s="113"/>
      <c r="T462" s="108"/>
    </row>
    <row r="463" spans="18:20" ht="43.5" customHeight="1" x14ac:dyDescent="0.25">
      <c r="R463" s="113"/>
      <c r="S463" s="113"/>
      <c r="T463" s="108"/>
    </row>
    <row r="464" spans="18:20" ht="43.5" customHeight="1" x14ac:dyDescent="0.25">
      <c r="R464" s="113"/>
      <c r="S464" s="113"/>
      <c r="T464" s="108"/>
    </row>
    <row r="465" spans="18:20" ht="43.5" customHeight="1" x14ac:dyDescent="0.25">
      <c r="R465" s="113"/>
      <c r="S465" s="113"/>
      <c r="T465" s="108"/>
    </row>
    <row r="466" spans="18:20" ht="43.5" customHeight="1" x14ac:dyDescent="0.25">
      <c r="R466" s="113"/>
      <c r="S466" s="113"/>
      <c r="T466" s="108"/>
    </row>
    <row r="467" spans="18:20" ht="43.5" customHeight="1" x14ac:dyDescent="0.25">
      <c r="R467" s="113"/>
      <c r="S467" s="113"/>
      <c r="T467" s="108"/>
    </row>
    <row r="468" spans="18:20" ht="43.5" customHeight="1" x14ac:dyDescent="0.25">
      <c r="R468" s="113"/>
      <c r="S468" s="113"/>
      <c r="T468" s="108"/>
    </row>
    <row r="469" spans="18:20" ht="43.5" customHeight="1" x14ac:dyDescent="0.25">
      <c r="R469" s="113"/>
      <c r="S469" s="113"/>
      <c r="T469" s="108"/>
    </row>
    <row r="470" spans="18:20" ht="43.5" customHeight="1" x14ac:dyDescent="0.25">
      <c r="R470" s="113"/>
      <c r="S470" s="113"/>
      <c r="T470" s="108"/>
    </row>
    <row r="471" spans="18:20" ht="43.5" customHeight="1" x14ac:dyDescent="0.25">
      <c r="R471" s="113"/>
      <c r="S471" s="113"/>
      <c r="T471" s="108"/>
    </row>
    <row r="472" spans="18:20" ht="43.5" customHeight="1" x14ac:dyDescent="0.25">
      <c r="R472" s="113"/>
      <c r="S472" s="113"/>
      <c r="T472" s="108"/>
    </row>
    <row r="473" spans="18:20" ht="43.5" customHeight="1" x14ac:dyDescent="0.25">
      <c r="R473" s="113"/>
      <c r="S473" s="113"/>
      <c r="T473" s="108"/>
    </row>
    <row r="474" spans="18:20" ht="43.5" customHeight="1" x14ac:dyDescent="0.25">
      <c r="R474" s="113"/>
      <c r="S474" s="113"/>
      <c r="T474" s="108"/>
    </row>
    <row r="475" spans="18:20" ht="43.5" customHeight="1" x14ac:dyDescent="0.25">
      <c r="R475" s="113"/>
      <c r="S475" s="113"/>
      <c r="T475" s="108"/>
    </row>
    <row r="476" spans="18:20" ht="43.5" customHeight="1" x14ac:dyDescent="0.25">
      <c r="R476" s="113"/>
      <c r="S476" s="113"/>
      <c r="T476" s="108"/>
    </row>
    <row r="477" spans="18:20" ht="43.5" customHeight="1" x14ac:dyDescent="0.25">
      <c r="R477" s="113"/>
      <c r="S477" s="113"/>
      <c r="T477" s="108"/>
    </row>
    <row r="478" spans="18:20" ht="43.5" customHeight="1" x14ac:dyDescent="0.25">
      <c r="R478" s="113"/>
      <c r="S478" s="113"/>
      <c r="T478" s="108"/>
    </row>
    <row r="479" spans="18:20" ht="43.5" customHeight="1" x14ac:dyDescent="0.25">
      <c r="R479" s="113"/>
      <c r="S479" s="113"/>
      <c r="T479" s="108"/>
    </row>
    <row r="480" spans="18:20" ht="43.5" customHeight="1" x14ac:dyDescent="0.25">
      <c r="R480" s="113"/>
      <c r="S480" s="113"/>
      <c r="T480" s="108"/>
    </row>
    <row r="481" spans="18:20" ht="43.5" customHeight="1" x14ac:dyDescent="0.25">
      <c r="R481" s="113"/>
      <c r="S481" s="113"/>
      <c r="T481" s="108"/>
    </row>
    <row r="482" spans="18:20" ht="43.5" customHeight="1" x14ac:dyDescent="0.25">
      <c r="R482" s="113"/>
      <c r="S482" s="113"/>
      <c r="T482" s="108"/>
    </row>
    <row r="483" spans="18:20" ht="43.5" customHeight="1" x14ac:dyDescent="0.25">
      <c r="R483" s="113"/>
      <c r="S483" s="113"/>
      <c r="T483" s="108"/>
    </row>
    <row r="484" spans="18:20" ht="43.5" customHeight="1" x14ac:dyDescent="0.25">
      <c r="R484" s="113"/>
      <c r="S484" s="113"/>
      <c r="T484" s="108"/>
    </row>
    <row r="485" spans="18:20" ht="43.5" customHeight="1" x14ac:dyDescent="0.25">
      <c r="R485" s="113"/>
      <c r="S485" s="113"/>
      <c r="T485" s="108"/>
    </row>
    <row r="486" spans="18:20" ht="43.5" customHeight="1" x14ac:dyDescent="0.25">
      <c r="R486" s="113"/>
      <c r="S486" s="113"/>
      <c r="T486" s="108"/>
    </row>
    <row r="487" spans="18:20" ht="43.5" customHeight="1" x14ac:dyDescent="0.25">
      <c r="R487" s="113"/>
      <c r="S487" s="113"/>
      <c r="T487" s="108"/>
    </row>
    <row r="488" spans="18:20" ht="43.5" customHeight="1" x14ac:dyDescent="0.25">
      <c r="R488" s="113"/>
      <c r="S488" s="113"/>
      <c r="T488" s="108"/>
    </row>
    <row r="489" spans="18:20" ht="43.5" customHeight="1" x14ac:dyDescent="0.25">
      <c r="R489" s="113"/>
      <c r="S489" s="113"/>
      <c r="T489" s="108"/>
    </row>
    <row r="490" spans="18:20" ht="43.5" customHeight="1" x14ac:dyDescent="0.25">
      <c r="R490" s="113"/>
      <c r="S490" s="113"/>
      <c r="T490" s="108"/>
    </row>
    <row r="491" spans="18:20" ht="43.5" customHeight="1" x14ac:dyDescent="0.25">
      <c r="R491" s="113"/>
      <c r="S491" s="113"/>
      <c r="T491" s="108"/>
    </row>
    <row r="492" spans="18:20" ht="43.5" customHeight="1" x14ac:dyDescent="0.25">
      <c r="R492" s="113"/>
      <c r="S492" s="113"/>
      <c r="T492" s="108"/>
    </row>
    <row r="493" spans="18:20" ht="43.5" customHeight="1" x14ac:dyDescent="0.25">
      <c r="R493" s="113"/>
      <c r="S493" s="113"/>
      <c r="T493" s="108"/>
    </row>
    <row r="494" spans="18:20" ht="43.5" customHeight="1" x14ac:dyDescent="0.25">
      <c r="R494" s="113"/>
      <c r="S494" s="113"/>
      <c r="T494" s="108"/>
    </row>
    <row r="495" spans="18:20" ht="43.5" customHeight="1" x14ac:dyDescent="0.25">
      <c r="R495" s="113"/>
      <c r="S495" s="113"/>
      <c r="T495" s="108"/>
    </row>
    <row r="496" spans="18:20" ht="43.5" customHeight="1" x14ac:dyDescent="0.25">
      <c r="R496" s="113"/>
      <c r="S496" s="113"/>
      <c r="T496" s="108"/>
    </row>
  </sheetData>
  <mergeCells count="27">
    <mergeCell ref="Q33:Q34"/>
    <mergeCell ref="F23:F24"/>
    <mergeCell ref="A23:A24"/>
    <mergeCell ref="D39:K39"/>
    <mergeCell ref="D2:T2"/>
    <mergeCell ref="A3:T3"/>
    <mergeCell ref="D7:K7"/>
    <mergeCell ref="L7:N7"/>
    <mergeCell ref="O7:Q7"/>
    <mergeCell ref="R7:T7"/>
    <mergeCell ref="D6:T6"/>
    <mergeCell ref="D4:T4"/>
    <mergeCell ref="D5:T5"/>
    <mergeCell ref="G35:G36"/>
    <mergeCell ref="A25:A26"/>
    <mergeCell ref="F25:F26"/>
    <mergeCell ref="A20:A22"/>
    <mergeCell ref="F20:F22"/>
    <mergeCell ref="A13:A18"/>
    <mergeCell ref="F13:F18"/>
    <mergeCell ref="G33:G34"/>
    <mergeCell ref="A32:A38"/>
    <mergeCell ref="F27:F28"/>
    <mergeCell ref="A27:A28"/>
    <mergeCell ref="A29:A30"/>
    <mergeCell ref="F29:F30"/>
    <mergeCell ref="F32:F38"/>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D43"/>
  <sheetViews>
    <sheetView topLeftCell="D31" zoomScale="55" zoomScaleNormal="55" workbookViewId="0">
      <selection activeCell="Q33" sqref="Q33"/>
    </sheetView>
  </sheetViews>
  <sheetFormatPr baseColWidth="10" defaultColWidth="11.5703125" defaultRowHeight="15.75" x14ac:dyDescent="0.25"/>
  <cols>
    <col min="1" max="2" width="7.28515625" style="86" customWidth="1"/>
    <col min="3" max="3" width="21.85546875" style="55" customWidth="1"/>
    <col min="4" max="4" width="43" style="55" customWidth="1"/>
    <col min="5" max="5" width="30.42578125" style="86" customWidth="1"/>
    <col min="6" max="6" width="8.28515625" style="86" customWidth="1"/>
    <col min="7" max="7" width="12.28515625" style="55" customWidth="1"/>
    <col min="8" max="8" width="8.28515625" style="55" customWidth="1"/>
    <col min="9" max="9" width="16.5703125" style="55" customWidth="1"/>
    <col min="10" max="10" width="12.28515625" style="55" customWidth="1"/>
    <col min="11" max="11" width="42.7109375" style="55" customWidth="1"/>
    <col min="12" max="12" width="18.5703125" style="55" customWidth="1"/>
    <col min="13" max="13" width="10.42578125" style="55" customWidth="1"/>
    <col min="14" max="14" width="38.85546875" style="55" customWidth="1"/>
    <col min="15" max="15" width="21.28515625" style="55" customWidth="1"/>
    <col min="16" max="16" width="12.7109375" style="55" customWidth="1"/>
    <col min="17" max="17" width="38.85546875" style="55" customWidth="1"/>
    <col min="18" max="18" width="17.140625" style="55" bestFit="1" customWidth="1"/>
    <col min="19" max="19" width="15" style="55" bestFit="1" customWidth="1"/>
    <col min="20" max="20" width="10.7109375" style="55" bestFit="1" customWidth="1"/>
    <col min="21" max="21" width="8.28515625" style="55" bestFit="1" customWidth="1"/>
    <col min="22" max="22" width="10.42578125" style="55" bestFit="1" customWidth="1"/>
    <col min="23" max="23" width="21.28515625" style="55" bestFit="1" customWidth="1"/>
    <col min="24" max="24" width="17.140625" style="55" bestFit="1" customWidth="1"/>
    <col min="25" max="25" width="15" style="55" bestFit="1" customWidth="1"/>
    <col min="26" max="26" width="10.7109375" style="55" bestFit="1" customWidth="1"/>
    <col min="27" max="27" width="8.28515625" style="55" bestFit="1" customWidth="1"/>
    <col min="28" max="28" width="10.42578125" style="55" bestFit="1" customWidth="1"/>
    <col min="29" max="29" width="21.28515625" style="55" bestFit="1" customWidth="1"/>
    <col min="30" max="30" width="17.140625" style="55" bestFit="1" customWidth="1"/>
    <col min="31" max="31" width="15" style="55" bestFit="1" customWidth="1"/>
    <col min="32" max="32" width="10.7109375" style="55" bestFit="1" customWidth="1"/>
    <col min="33" max="33" width="8.28515625" style="55" bestFit="1" customWidth="1"/>
    <col min="34" max="34" width="10.42578125" style="55" bestFit="1" customWidth="1"/>
    <col min="35" max="35" width="21.28515625" style="55" bestFit="1" customWidth="1"/>
    <col min="36" max="36" width="17.140625" style="55" bestFit="1" customWidth="1"/>
    <col min="37" max="37" width="15" style="55" bestFit="1" customWidth="1"/>
    <col min="38" max="38" width="10.7109375" style="55" bestFit="1" customWidth="1"/>
    <col min="39" max="39" width="8.28515625" style="55" bestFit="1" customWidth="1"/>
    <col min="40" max="40" width="10.42578125" style="55" bestFit="1" customWidth="1"/>
    <col min="41" max="41" width="10.42578125" style="55" customWidth="1"/>
    <col min="42" max="16384" width="11.5703125" style="55"/>
  </cols>
  <sheetData>
    <row r="1" spans="1:342" ht="70.5" customHeight="1" thickBot="1" x14ac:dyDescent="0.3">
      <c r="A1" s="292"/>
      <c r="B1" s="292"/>
      <c r="C1" s="292"/>
      <c r="D1" s="292"/>
      <c r="E1" s="292"/>
      <c r="F1" s="292"/>
      <c r="G1" s="292"/>
      <c r="H1" s="292"/>
      <c r="I1" s="292"/>
      <c r="J1" s="292"/>
      <c r="K1" s="292"/>
      <c r="L1" s="292"/>
      <c r="M1" s="292"/>
      <c r="N1" s="292"/>
      <c r="O1" s="292"/>
      <c r="P1" s="292"/>
      <c r="Q1" s="293"/>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row>
    <row r="2" spans="1:342" ht="31.5" customHeight="1" thickBot="1" x14ac:dyDescent="0.3">
      <c r="A2" s="306" t="s">
        <v>0</v>
      </c>
      <c r="B2" s="307"/>
      <c r="C2" s="307"/>
      <c r="D2" s="307"/>
      <c r="E2" s="307"/>
      <c r="F2" s="307"/>
      <c r="G2" s="307"/>
      <c r="H2" s="307"/>
      <c r="I2" s="307"/>
      <c r="J2" s="307"/>
      <c r="K2" s="307"/>
      <c r="L2" s="307"/>
      <c r="M2" s="307"/>
      <c r="N2" s="307"/>
      <c r="O2" s="307"/>
      <c r="P2" s="307"/>
      <c r="Q2" s="308"/>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7"/>
      <c r="AQ2" s="167"/>
      <c r="AR2" s="167"/>
      <c r="AS2" s="167"/>
      <c r="AT2" s="167"/>
      <c r="AU2" s="167"/>
      <c r="AV2" s="167"/>
      <c r="AW2" s="167"/>
      <c r="AX2" s="167"/>
      <c r="AY2" s="167"/>
      <c r="AZ2" s="167"/>
      <c r="BA2" s="167"/>
      <c r="BB2" s="167"/>
      <c r="BC2" s="167"/>
      <c r="BD2" s="167"/>
      <c r="BE2" s="167"/>
      <c r="BF2" s="167"/>
      <c r="BG2" s="167"/>
      <c r="BH2" s="167"/>
      <c r="BI2" s="167"/>
      <c r="BJ2" s="167"/>
      <c r="BK2" s="167"/>
    </row>
    <row r="3" spans="1:342" ht="15.75" customHeight="1" x14ac:dyDescent="0.25">
      <c r="A3" s="303" t="s">
        <v>410</v>
      </c>
      <c r="B3" s="304"/>
      <c r="C3" s="304"/>
      <c r="D3" s="304"/>
      <c r="E3" s="304"/>
      <c r="F3" s="304"/>
      <c r="G3" s="304"/>
      <c r="H3" s="304"/>
      <c r="I3" s="304"/>
      <c r="J3" s="304"/>
      <c r="K3" s="304"/>
      <c r="L3" s="304"/>
      <c r="M3" s="304"/>
      <c r="N3" s="304"/>
      <c r="O3" s="304"/>
      <c r="P3" s="304"/>
      <c r="Q3" s="30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7"/>
      <c r="AQ3" s="167"/>
      <c r="AR3" s="167"/>
      <c r="AS3" s="167"/>
      <c r="AT3" s="167"/>
      <c r="AU3" s="167"/>
      <c r="AV3" s="167"/>
      <c r="AW3" s="167"/>
      <c r="AX3" s="167"/>
      <c r="AY3" s="167"/>
      <c r="AZ3" s="167"/>
      <c r="BA3" s="167"/>
      <c r="BB3" s="167"/>
      <c r="BC3" s="167"/>
      <c r="BD3" s="167"/>
      <c r="BE3" s="167"/>
      <c r="BF3" s="167"/>
      <c r="BG3" s="167"/>
      <c r="BH3" s="167"/>
      <c r="BI3" s="167"/>
      <c r="BJ3" s="167"/>
      <c r="BK3" s="167"/>
    </row>
    <row r="4" spans="1:342" ht="15.75" customHeight="1" x14ac:dyDescent="0.25">
      <c r="A4" s="294" t="s">
        <v>408</v>
      </c>
      <c r="B4" s="295"/>
      <c r="C4" s="295"/>
      <c r="D4" s="295"/>
      <c r="E4" s="295"/>
      <c r="F4" s="295"/>
      <c r="G4" s="295"/>
      <c r="H4" s="296"/>
      <c r="I4" s="279" t="s">
        <v>406</v>
      </c>
      <c r="J4" s="279"/>
      <c r="K4" s="279"/>
      <c r="L4" s="279" t="s">
        <v>407</v>
      </c>
      <c r="M4" s="279"/>
      <c r="N4" s="279"/>
      <c r="O4" s="280" t="s">
        <v>405</v>
      </c>
      <c r="P4" s="280"/>
      <c r="Q4" s="281"/>
      <c r="R4" s="103"/>
      <c r="S4" s="103"/>
      <c r="T4" s="103"/>
      <c r="U4" s="103"/>
      <c r="V4" s="103"/>
      <c r="W4" s="286">
        <v>2022</v>
      </c>
      <c r="X4" s="286"/>
      <c r="Y4" s="286"/>
      <c r="Z4" s="286"/>
      <c r="AA4" s="286"/>
      <c r="AB4" s="286"/>
      <c r="AC4" s="287">
        <v>2023</v>
      </c>
      <c r="AD4" s="287"/>
      <c r="AE4" s="287"/>
      <c r="AF4" s="287"/>
      <c r="AG4" s="287"/>
      <c r="AH4" s="287"/>
      <c r="AI4" s="287">
        <v>2024</v>
      </c>
      <c r="AJ4" s="287"/>
      <c r="AK4" s="287"/>
      <c r="AL4" s="287"/>
      <c r="AM4" s="287"/>
      <c r="AN4" s="287"/>
      <c r="AO4" s="104"/>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row>
    <row r="5" spans="1:342" s="200" customFormat="1" ht="48.75" customHeight="1" x14ac:dyDescent="0.25">
      <c r="A5" s="187" t="s">
        <v>4</v>
      </c>
      <c r="B5" s="187" t="s">
        <v>5</v>
      </c>
      <c r="C5" s="187" t="s">
        <v>6</v>
      </c>
      <c r="D5" s="187" t="s">
        <v>7</v>
      </c>
      <c r="E5" s="187" t="s">
        <v>8</v>
      </c>
      <c r="F5" s="187" t="s">
        <v>9</v>
      </c>
      <c r="G5" s="187" t="s">
        <v>10</v>
      </c>
      <c r="H5" s="187" t="s">
        <v>171</v>
      </c>
      <c r="I5" s="187" t="s">
        <v>12</v>
      </c>
      <c r="J5" s="187" t="s">
        <v>12</v>
      </c>
      <c r="K5" s="187" t="s">
        <v>14</v>
      </c>
      <c r="L5" s="187" t="s">
        <v>15</v>
      </c>
      <c r="M5" s="187" t="s">
        <v>16</v>
      </c>
      <c r="N5" s="187" t="s">
        <v>172</v>
      </c>
      <c r="O5" s="187" t="s">
        <v>18</v>
      </c>
      <c r="P5" s="187" t="s">
        <v>16</v>
      </c>
      <c r="Q5" s="187" t="s">
        <v>19</v>
      </c>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row>
    <row r="6" spans="1:342" s="62" customFormat="1" ht="94.5" x14ac:dyDescent="0.25">
      <c r="A6" s="188" t="s">
        <v>173</v>
      </c>
      <c r="B6" s="188" t="s">
        <v>173</v>
      </c>
      <c r="C6" s="300" t="s">
        <v>377</v>
      </c>
      <c r="D6" s="189" t="s">
        <v>174</v>
      </c>
      <c r="E6" s="189" t="s">
        <v>175</v>
      </c>
      <c r="F6" s="189">
        <v>0</v>
      </c>
      <c r="G6" s="189">
        <v>4</v>
      </c>
      <c r="H6" s="190">
        <v>0</v>
      </c>
      <c r="I6" s="189">
        <v>0</v>
      </c>
      <c r="J6" s="198">
        <v>0</v>
      </c>
      <c r="K6" s="189" t="s">
        <v>299</v>
      </c>
      <c r="L6" s="190">
        <v>0</v>
      </c>
      <c r="M6" s="191">
        <v>0</v>
      </c>
      <c r="N6" s="189" t="s">
        <v>176</v>
      </c>
      <c r="O6" s="190">
        <v>0</v>
      </c>
      <c r="P6" s="192">
        <v>0</v>
      </c>
      <c r="Q6" s="189" t="s">
        <v>299</v>
      </c>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72"/>
      <c r="KV6" s="72"/>
      <c r="KW6" s="72"/>
      <c r="KX6" s="72"/>
      <c r="KY6" s="72"/>
      <c r="KZ6" s="72"/>
      <c r="LA6" s="72"/>
      <c r="LB6" s="72"/>
      <c r="LC6" s="72"/>
      <c r="LD6" s="72"/>
      <c r="LE6" s="72"/>
      <c r="LF6" s="72"/>
      <c r="LG6" s="72"/>
      <c r="LH6" s="72"/>
      <c r="LI6" s="72"/>
      <c r="LJ6" s="72"/>
      <c r="LK6" s="72"/>
      <c r="LL6" s="72"/>
      <c r="LM6" s="72"/>
      <c r="LN6" s="72"/>
      <c r="LO6" s="72"/>
      <c r="LP6" s="72"/>
      <c r="LQ6" s="72"/>
      <c r="LR6" s="72"/>
      <c r="LS6" s="72"/>
      <c r="LT6" s="72"/>
      <c r="LU6" s="72"/>
      <c r="LV6" s="72"/>
      <c r="LW6" s="72"/>
      <c r="LX6" s="72"/>
      <c r="LY6" s="72"/>
      <c r="LZ6" s="72"/>
      <c r="MA6" s="72"/>
      <c r="MB6" s="72"/>
      <c r="MC6" s="72"/>
      <c r="MD6" s="72"/>
    </row>
    <row r="7" spans="1:342" ht="141.75" x14ac:dyDescent="0.25">
      <c r="A7" s="193" t="s">
        <v>173</v>
      </c>
      <c r="B7" s="194" t="s">
        <v>32</v>
      </c>
      <c r="C7" s="300"/>
      <c r="D7" s="191" t="s">
        <v>419</v>
      </c>
      <c r="E7" s="191" t="s">
        <v>177</v>
      </c>
      <c r="F7" s="191">
        <v>0</v>
      </c>
      <c r="G7" s="195">
        <v>0.5</v>
      </c>
      <c r="H7" s="195">
        <v>0.15</v>
      </c>
      <c r="I7" s="191">
        <v>0</v>
      </c>
      <c r="J7" s="198">
        <v>0</v>
      </c>
      <c r="K7" s="191" t="s">
        <v>178</v>
      </c>
      <c r="L7" s="195">
        <v>0</v>
      </c>
      <c r="M7" s="195">
        <v>0</v>
      </c>
      <c r="N7" s="196" t="s">
        <v>179</v>
      </c>
      <c r="O7" s="195">
        <v>0.02</v>
      </c>
      <c r="P7" s="197">
        <f>(O7*100)/H7</f>
        <v>13.333333333333334</v>
      </c>
      <c r="Q7" s="191" t="s">
        <v>180</v>
      </c>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c r="LP7" s="72"/>
      <c r="LQ7" s="72"/>
      <c r="LR7" s="72"/>
      <c r="LS7" s="72"/>
      <c r="LT7" s="72"/>
      <c r="LU7" s="72"/>
      <c r="LV7" s="72"/>
      <c r="LW7" s="72"/>
      <c r="LX7" s="72"/>
      <c r="LY7" s="72"/>
      <c r="LZ7" s="72"/>
      <c r="MA7" s="72"/>
      <c r="MB7" s="72"/>
      <c r="MC7" s="72"/>
      <c r="MD7" s="72"/>
    </row>
    <row r="8" spans="1:342" ht="220.5" x14ac:dyDescent="0.25">
      <c r="A8" s="182" t="s">
        <v>173</v>
      </c>
      <c r="B8" s="182" t="s">
        <v>181</v>
      </c>
      <c r="C8" s="301" t="s">
        <v>378</v>
      </c>
      <c r="D8" s="182" t="s">
        <v>182</v>
      </c>
      <c r="E8" s="182" t="s">
        <v>183</v>
      </c>
      <c r="F8" s="183">
        <f>10/150</f>
        <v>6.6666666666666666E-2</v>
      </c>
      <c r="G8" s="184">
        <v>0.2</v>
      </c>
      <c r="H8" s="184">
        <v>0.08</v>
      </c>
      <c r="I8" s="184">
        <v>2.0000000000000001E-4</v>
      </c>
      <c r="J8" s="184">
        <v>2.0000000000000001E-4</v>
      </c>
      <c r="K8" s="185" t="s">
        <v>184</v>
      </c>
      <c r="L8" s="184">
        <v>2.0000000000000001E-4</v>
      </c>
      <c r="M8" s="184">
        <v>2.0000000000000001E-4</v>
      </c>
      <c r="N8" s="185" t="s">
        <v>184</v>
      </c>
      <c r="O8" s="184">
        <v>2.0000000000000001E-4</v>
      </c>
      <c r="P8" s="184">
        <v>2.0000000000000001E-4</v>
      </c>
      <c r="Q8" s="186" t="s">
        <v>184</v>
      </c>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c r="HT8" s="72"/>
      <c r="HU8" s="72"/>
      <c r="HV8" s="72"/>
      <c r="HW8" s="72"/>
      <c r="HX8" s="72"/>
      <c r="HY8" s="72"/>
      <c r="HZ8" s="72"/>
      <c r="IA8" s="72"/>
      <c r="IB8" s="72"/>
      <c r="IC8" s="72"/>
      <c r="ID8" s="72"/>
      <c r="IE8" s="72"/>
      <c r="IF8" s="72"/>
      <c r="IG8" s="72"/>
      <c r="IH8" s="72"/>
      <c r="II8" s="72"/>
      <c r="IJ8" s="72"/>
      <c r="IK8" s="72"/>
      <c r="IL8" s="72"/>
      <c r="IM8" s="72"/>
      <c r="IN8" s="72"/>
      <c r="IO8" s="72"/>
      <c r="IP8" s="72"/>
      <c r="IQ8" s="72"/>
      <c r="IR8" s="72"/>
      <c r="IS8" s="72"/>
      <c r="IT8" s="72"/>
      <c r="IU8" s="72"/>
      <c r="IV8" s="72"/>
      <c r="IW8" s="72"/>
      <c r="IX8" s="72"/>
      <c r="IY8" s="72"/>
      <c r="IZ8" s="72"/>
      <c r="JA8" s="72"/>
      <c r="JB8" s="72"/>
      <c r="JC8" s="72"/>
      <c r="JD8" s="72"/>
      <c r="JE8" s="72"/>
      <c r="JF8" s="72"/>
      <c r="JG8" s="72"/>
      <c r="JH8" s="72"/>
      <c r="JI8" s="72"/>
      <c r="JJ8" s="72"/>
      <c r="JK8" s="72"/>
      <c r="JL8" s="72"/>
      <c r="JM8" s="72"/>
      <c r="JN8" s="72"/>
      <c r="JO8" s="72"/>
      <c r="JP8" s="72"/>
      <c r="JQ8" s="72"/>
      <c r="JR8" s="72"/>
      <c r="JS8" s="72"/>
      <c r="JT8" s="72"/>
      <c r="JU8" s="72"/>
      <c r="JV8" s="72"/>
      <c r="JW8" s="72"/>
      <c r="JX8" s="72"/>
      <c r="JY8" s="72"/>
      <c r="JZ8" s="72"/>
      <c r="KA8" s="72"/>
      <c r="KB8" s="72"/>
      <c r="KC8" s="72"/>
      <c r="KD8" s="72"/>
      <c r="KE8" s="72"/>
      <c r="KF8" s="72"/>
      <c r="KG8" s="72"/>
      <c r="KH8" s="72"/>
      <c r="KI8" s="72"/>
      <c r="KJ8" s="72"/>
      <c r="KK8" s="72"/>
      <c r="KL8" s="72"/>
      <c r="KM8" s="72"/>
      <c r="KN8" s="72"/>
      <c r="KO8" s="72"/>
      <c r="KP8" s="72"/>
      <c r="KQ8" s="72"/>
      <c r="KR8" s="72"/>
      <c r="KS8" s="72"/>
      <c r="KT8" s="72"/>
      <c r="KU8" s="72"/>
      <c r="KV8" s="72"/>
      <c r="KW8" s="72"/>
      <c r="KX8" s="72"/>
      <c r="KY8" s="72"/>
      <c r="KZ8" s="72"/>
      <c r="LA8" s="72"/>
      <c r="LB8" s="72"/>
      <c r="LC8" s="72"/>
      <c r="LD8" s="72"/>
      <c r="LE8" s="72"/>
      <c r="LF8" s="72"/>
      <c r="LG8" s="72"/>
      <c r="LH8" s="72"/>
      <c r="LI8" s="72"/>
      <c r="LJ8" s="72"/>
      <c r="LK8" s="72"/>
      <c r="LL8" s="72"/>
      <c r="LM8" s="72"/>
      <c r="LN8" s="72"/>
      <c r="LO8" s="72"/>
      <c r="LP8" s="72"/>
      <c r="LQ8" s="72"/>
      <c r="LR8" s="72"/>
      <c r="LS8" s="72"/>
      <c r="LT8" s="72"/>
      <c r="LU8" s="72"/>
      <c r="LV8" s="72"/>
      <c r="LW8" s="72"/>
      <c r="LX8" s="72"/>
      <c r="LY8" s="72"/>
      <c r="LZ8" s="72"/>
      <c r="MA8" s="72"/>
      <c r="MB8" s="72"/>
      <c r="MC8" s="72"/>
      <c r="MD8" s="72"/>
    </row>
    <row r="9" spans="1:342" s="72" customFormat="1" ht="135" customHeight="1" x14ac:dyDescent="0.25">
      <c r="A9" s="69" t="s">
        <v>173</v>
      </c>
      <c r="B9" s="69" t="s">
        <v>181</v>
      </c>
      <c r="C9" s="302"/>
      <c r="D9" s="69" t="s">
        <v>185</v>
      </c>
      <c r="E9" s="69" t="s">
        <v>186</v>
      </c>
      <c r="F9" s="70">
        <v>0.05</v>
      </c>
      <c r="G9" s="70">
        <v>1</v>
      </c>
      <c r="H9" s="70">
        <v>0.3</v>
      </c>
      <c r="I9" s="70">
        <v>0.15</v>
      </c>
      <c r="J9" s="85">
        <f t="shared" ref="J9:J30" si="0">(I9*100)/H9</f>
        <v>50</v>
      </c>
      <c r="K9" s="70" t="s">
        <v>187</v>
      </c>
      <c r="L9" s="70">
        <v>0.3</v>
      </c>
      <c r="M9" s="71">
        <f t="shared" ref="M9:M15" si="1">(L9*100)/H9</f>
        <v>100</v>
      </c>
      <c r="N9" s="66" t="s">
        <v>188</v>
      </c>
      <c r="O9" s="70">
        <v>0.3</v>
      </c>
      <c r="P9" s="71">
        <f>(O9*100)/H9</f>
        <v>100</v>
      </c>
      <c r="Q9" s="170" t="s">
        <v>376</v>
      </c>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row>
    <row r="10" spans="1:342" s="62" customFormat="1" ht="94.5" x14ac:dyDescent="0.25">
      <c r="A10" s="56" t="s">
        <v>173</v>
      </c>
      <c r="B10" s="56" t="s">
        <v>181</v>
      </c>
      <c r="C10" s="302"/>
      <c r="D10" s="57" t="s">
        <v>189</v>
      </c>
      <c r="E10" s="56" t="s">
        <v>190</v>
      </c>
      <c r="F10" s="73" t="s">
        <v>191</v>
      </c>
      <c r="G10" s="73">
        <v>1300</v>
      </c>
      <c r="H10" s="74">
        <v>0</v>
      </c>
      <c r="I10" s="56">
        <v>0</v>
      </c>
      <c r="J10" s="59" t="e">
        <f t="shared" si="0"/>
        <v>#DIV/0!</v>
      </c>
      <c r="K10" s="56" t="s">
        <v>192</v>
      </c>
      <c r="L10" s="56">
        <v>0</v>
      </c>
      <c r="M10" s="56">
        <v>0</v>
      </c>
      <c r="N10" s="75"/>
      <c r="O10" s="75"/>
      <c r="P10" s="61">
        <v>0</v>
      </c>
      <c r="Q10" s="171"/>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c r="IN10" s="72"/>
      <c r="IO10" s="72"/>
      <c r="IP10" s="72"/>
      <c r="IQ10" s="72"/>
      <c r="IR10" s="72"/>
      <c r="IS10" s="72"/>
      <c r="IT10" s="72"/>
      <c r="IU10" s="72"/>
      <c r="IV10" s="72"/>
      <c r="IW10" s="72"/>
      <c r="IX10" s="72"/>
      <c r="IY10" s="72"/>
      <c r="IZ10" s="72"/>
      <c r="JA10" s="72"/>
      <c r="JB10" s="72"/>
      <c r="JC10" s="72"/>
      <c r="JD10" s="72"/>
      <c r="JE10" s="72"/>
      <c r="JF10" s="72"/>
      <c r="JG10" s="72"/>
      <c r="JH10" s="72"/>
      <c r="JI10" s="72"/>
      <c r="JJ10" s="72"/>
      <c r="JK10" s="72"/>
      <c r="JL10" s="72"/>
      <c r="JM10" s="72"/>
      <c r="JN10" s="72"/>
      <c r="JO10" s="72"/>
      <c r="JP10" s="72"/>
      <c r="JQ10" s="72"/>
      <c r="JR10" s="72"/>
      <c r="JS10" s="72"/>
      <c r="JT10" s="72"/>
      <c r="JU10" s="72"/>
      <c r="JV10" s="72"/>
      <c r="JW10" s="72"/>
      <c r="JX10" s="72"/>
      <c r="JY10" s="72"/>
      <c r="JZ10" s="72"/>
      <c r="KA10" s="72"/>
      <c r="KB10" s="72"/>
      <c r="KC10" s="72"/>
      <c r="KD10" s="72"/>
      <c r="KE10" s="72"/>
      <c r="KF10" s="72"/>
      <c r="KG10" s="72"/>
      <c r="KH10" s="72"/>
      <c r="KI10" s="72"/>
      <c r="KJ10" s="72"/>
      <c r="KK10" s="72"/>
      <c r="KL10" s="72"/>
      <c r="KM10" s="72"/>
      <c r="KN10" s="72"/>
      <c r="KO10" s="72"/>
      <c r="KP10" s="72"/>
      <c r="KQ10" s="72"/>
      <c r="KR10" s="72"/>
      <c r="KS10" s="72"/>
      <c r="KT10" s="72"/>
      <c r="KU10" s="72"/>
      <c r="KV10" s="72"/>
      <c r="KW10" s="72"/>
      <c r="KX10" s="72"/>
      <c r="KY10" s="72"/>
      <c r="KZ10" s="72"/>
      <c r="LA10" s="72"/>
      <c r="LB10" s="72"/>
      <c r="LC10" s="72"/>
      <c r="LD10" s="72"/>
      <c r="LE10" s="72"/>
      <c r="LF10" s="72"/>
      <c r="LG10" s="72"/>
      <c r="LH10" s="72"/>
      <c r="LI10" s="72"/>
      <c r="LJ10" s="72"/>
      <c r="LK10" s="72"/>
      <c r="LL10" s="72"/>
      <c r="LM10" s="72"/>
      <c r="LN10" s="72"/>
      <c r="LO10" s="72"/>
      <c r="LP10" s="72"/>
      <c r="LQ10" s="72"/>
      <c r="LR10" s="72"/>
      <c r="LS10" s="72"/>
      <c r="LT10" s="72"/>
      <c r="LU10" s="72"/>
      <c r="LV10" s="72"/>
      <c r="LW10" s="72"/>
      <c r="LX10" s="72"/>
      <c r="LY10" s="72"/>
      <c r="LZ10" s="72"/>
      <c r="MA10" s="72"/>
      <c r="MB10" s="72"/>
      <c r="MC10" s="72"/>
      <c r="MD10" s="72"/>
    </row>
    <row r="11" spans="1:342" s="62" customFormat="1" ht="78.75" x14ac:dyDescent="0.25">
      <c r="A11" s="56" t="s">
        <v>173</v>
      </c>
      <c r="B11" s="56" t="s">
        <v>193</v>
      </c>
      <c r="C11" s="289" t="s">
        <v>379</v>
      </c>
      <c r="D11" s="57" t="s">
        <v>420</v>
      </c>
      <c r="E11" s="56" t="s">
        <v>194</v>
      </c>
      <c r="F11" s="74">
        <v>0.04</v>
      </c>
      <c r="G11" s="58">
        <v>0.2</v>
      </c>
      <c r="H11" s="76">
        <v>0</v>
      </c>
      <c r="I11" s="57">
        <v>0</v>
      </c>
      <c r="J11" s="85">
        <v>0</v>
      </c>
      <c r="K11" s="57" t="s">
        <v>195</v>
      </c>
      <c r="L11" s="57">
        <v>0</v>
      </c>
      <c r="M11" s="57">
        <v>0</v>
      </c>
      <c r="N11" s="56" t="s">
        <v>299</v>
      </c>
      <c r="O11" s="56"/>
      <c r="P11" s="61">
        <v>0</v>
      </c>
      <c r="Q11" s="56" t="s">
        <v>299</v>
      </c>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X11" s="72"/>
      <c r="HY11" s="72"/>
      <c r="HZ11" s="72"/>
      <c r="IA11" s="72"/>
      <c r="IB11" s="72"/>
      <c r="IC11" s="72"/>
      <c r="ID11" s="72"/>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2"/>
      <c r="JW11" s="72"/>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2"/>
      <c r="LP11" s="72"/>
      <c r="LQ11" s="72"/>
      <c r="LR11" s="72"/>
      <c r="LS11" s="72"/>
      <c r="LT11" s="72"/>
      <c r="LU11" s="72"/>
      <c r="LV11" s="72"/>
      <c r="LW11" s="72"/>
      <c r="LX11" s="72"/>
      <c r="LY11" s="72"/>
      <c r="LZ11" s="72"/>
      <c r="MA11" s="72"/>
      <c r="MB11" s="72"/>
      <c r="MC11" s="72"/>
      <c r="MD11" s="72"/>
    </row>
    <row r="12" spans="1:342" s="62" customFormat="1" ht="126" x14ac:dyDescent="0.25">
      <c r="A12" s="56" t="s">
        <v>173</v>
      </c>
      <c r="B12" s="56" t="s">
        <v>193</v>
      </c>
      <c r="C12" s="289"/>
      <c r="D12" s="56" t="s">
        <v>196</v>
      </c>
      <c r="E12" s="56" t="s">
        <v>197</v>
      </c>
      <c r="F12" s="56">
        <v>0</v>
      </c>
      <c r="G12" s="56">
        <v>3600</v>
      </c>
      <c r="H12" s="74">
        <v>0</v>
      </c>
      <c r="I12" s="56">
        <v>354</v>
      </c>
      <c r="J12" s="85">
        <v>0</v>
      </c>
      <c r="K12" s="57" t="s">
        <v>198</v>
      </c>
      <c r="L12" s="57">
        <v>0</v>
      </c>
      <c r="M12" s="57">
        <v>0</v>
      </c>
      <c r="N12" s="56" t="s">
        <v>299</v>
      </c>
      <c r="O12" s="57"/>
      <c r="P12" s="61">
        <v>0</v>
      </c>
      <c r="Q12" s="56" t="s">
        <v>299</v>
      </c>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c r="HT12" s="72"/>
      <c r="HU12" s="72"/>
      <c r="HV12" s="72"/>
      <c r="HW12" s="72"/>
      <c r="HX12" s="72"/>
      <c r="HY12" s="72"/>
      <c r="HZ12" s="72"/>
      <c r="IA12" s="72"/>
      <c r="IB12" s="72"/>
      <c r="IC12" s="72"/>
      <c r="ID12" s="72"/>
      <c r="IE12" s="72"/>
      <c r="IF12" s="72"/>
      <c r="IG12" s="72"/>
      <c r="IH12" s="72"/>
      <c r="II12" s="72"/>
      <c r="IJ12" s="72"/>
      <c r="IK12" s="72"/>
      <c r="IL12" s="72"/>
      <c r="IM12" s="72"/>
      <c r="IN12" s="72"/>
      <c r="IO12" s="72"/>
      <c r="IP12" s="72"/>
      <c r="IQ12" s="72"/>
      <c r="IR12" s="72"/>
      <c r="IS12" s="72"/>
      <c r="IT12" s="72"/>
      <c r="IU12" s="72"/>
      <c r="IV12" s="72"/>
      <c r="IW12" s="72"/>
      <c r="IX12" s="72"/>
      <c r="IY12" s="72"/>
      <c r="IZ12" s="72"/>
      <c r="JA12" s="72"/>
      <c r="JB12" s="72"/>
      <c r="JC12" s="72"/>
      <c r="JD12" s="72"/>
      <c r="JE12" s="72"/>
      <c r="JF12" s="72"/>
      <c r="JG12" s="72"/>
      <c r="JH12" s="72"/>
      <c r="JI12" s="72"/>
      <c r="JJ12" s="72"/>
      <c r="JK12" s="72"/>
      <c r="JL12" s="72"/>
      <c r="JM12" s="72"/>
      <c r="JN12" s="72"/>
      <c r="JO12" s="72"/>
      <c r="JP12" s="72"/>
      <c r="JQ12" s="72"/>
      <c r="JR12" s="72"/>
      <c r="JS12" s="72"/>
      <c r="JT12" s="72"/>
      <c r="JU12" s="72"/>
      <c r="JV12" s="72"/>
      <c r="JW12" s="72"/>
      <c r="JX12" s="72"/>
      <c r="JY12" s="72"/>
      <c r="JZ12" s="72"/>
      <c r="KA12" s="72"/>
      <c r="KB12" s="72"/>
      <c r="KC12" s="72"/>
      <c r="KD12" s="72"/>
      <c r="KE12" s="72"/>
      <c r="KF12" s="72"/>
      <c r="KG12" s="72"/>
      <c r="KH12" s="72"/>
      <c r="KI12" s="72"/>
      <c r="KJ12" s="72"/>
      <c r="KK12" s="72"/>
      <c r="KL12" s="72"/>
      <c r="KM12" s="72"/>
      <c r="KN12" s="72"/>
      <c r="KO12" s="72"/>
      <c r="KP12" s="72"/>
      <c r="KQ12" s="72"/>
      <c r="KR12" s="72"/>
      <c r="KS12" s="72"/>
      <c r="KT12" s="72"/>
      <c r="KU12" s="72"/>
      <c r="KV12" s="72"/>
      <c r="KW12" s="72"/>
      <c r="KX12" s="72"/>
      <c r="KY12" s="72"/>
      <c r="KZ12" s="72"/>
      <c r="LA12" s="72"/>
      <c r="LB12" s="72"/>
      <c r="LC12" s="72"/>
      <c r="LD12" s="72"/>
      <c r="LE12" s="72"/>
      <c r="LF12" s="72"/>
      <c r="LG12" s="72"/>
      <c r="LH12" s="72"/>
      <c r="LI12" s="72"/>
      <c r="LJ12" s="72"/>
      <c r="LK12" s="72"/>
      <c r="LL12" s="72"/>
      <c r="LM12" s="72"/>
      <c r="LN12" s="72"/>
      <c r="LO12" s="72"/>
      <c r="LP12" s="72"/>
      <c r="LQ12" s="72"/>
      <c r="LR12" s="72"/>
      <c r="LS12" s="72"/>
      <c r="LT12" s="72"/>
      <c r="LU12" s="72"/>
      <c r="LV12" s="72"/>
      <c r="LW12" s="72"/>
      <c r="LX12" s="72"/>
      <c r="LY12" s="72"/>
      <c r="LZ12" s="72"/>
      <c r="MA12" s="72"/>
      <c r="MB12" s="72"/>
      <c r="MC12" s="72"/>
      <c r="MD12" s="72"/>
    </row>
    <row r="13" spans="1:342" ht="117.75" customHeight="1" x14ac:dyDescent="0.25">
      <c r="A13" s="63" t="s">
        <v>173</v>
      </c>
      <c r="B13" s="64" t="s">
        <v>193</v>
      </c>
      <c r="C13" s="289"/>
      <c r="D13" s="64" t="s">
        <v>199</v>
      </c>
      <c r="E13" s="63" t="s">
        <v>200</v>
      </c>
      <c r="F13" s="63">
        <v>0</v>
      </c>
      <c r="G13" s="63">
        <v>3</v>
      </c>
      <c r="H13" s="68" t="s">
        <v>201</v>
      </c>
      <c r="I13" s="68">
        <v>0</v>
      </c>
      <c r="J13" s="85">
        <v>0</v>
      </c>
      <c r="K13" s="60" t="s">
        <v>202</v>
      </c>
      <c r="L13" s="65">
        <v>0</v>
      </c>
      <c r="M13" s="60">
        <v>0</v>
      </c>
      <c r="N13" s="60" t="s">
        <v>203</v>
      </c>
      <c r="O13" s="65">
        <v>0.01</v>
      </c>
      <c r="P13" s="61">
        <v>100</v>
      </c>
      <c r="Q13" s="169" t="s">
        <v>204</v>
      </c>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c r="GB13" s="72"/>
      <c r="GC13" s="72"/>
      <c r="GD13" s="72"/>
      <c r="GE13" s="72"/>
      <c r="GF13" s="72"/>
      <c r="GG13" s="72"/>
      <c r="GH13" s="72"/>
      <c r="GI13" s="72"/>
      <c r="GJ13" s="72"/>
      <c r="GK13" s="72"/>
      <c r="GL13" s="72"/>
      <c r="GM13" s="72"/>
      <c r="GN13" s="72"/>
      <c r="GO13" s="72"/>
      <c r="GP13" s="72"/>
      <c r="GQ13" s="72"/>
      <c r="GR13" s="72"/>
      <c r="GS13" s="72"/>
      <c r="GT13" s="72"/>
      <c r="GU13" s="72"/>
      <c r="GV13" s="72"/>
      <c r="GW13" s="72"/>
      <c r="GX13" s="72"/>
      <c r="GY13" s="72"/>
      <c r="GZ13" s="72"/>
      <c r="HA13" s="72"/>
      <c r="HB13" s="72"/>
      <c r="HC13" s="72"/>
      <c r="HD13" s="72"/>
      <c r="HE13" s="72"/>
      <c r="HF13" s="72"/>
      <c r="HG13" s="72"/>
      <c r="HH13" s="72"/>
      <c r="HI13" s="72"/>
      <c r="HJ13" s="72"/>
      <c r="HK13" s="72"/>
      <c r="HL13" s="72"/>
      <c r="HM13" s="72"/>
      <c r="HN13" s="72"/>
      <c r="HO13" s="72"/>
      <c r="HP13" s="72"/>
      <c r="HQ13" s="72"/>
      <c r="HR13" s="72"/>
      <c r="HS13" s="72"/>
      <c r="HT13" s="72"/>
      <c r="HU13" s="72"/>
      <c r="HV13" s="72"/>
      <c r="HW13" s="72"/>
      <c r="HX13" s="72"/>
      <c r="HY13" s="72"/>
      <c r="HZ13" s="72"/>
      <c r="IA13" s="72"/>
      <c r="IB13" s="72"/>
      <c r="IC13" s="72"/>
      <c r="ID13" s="72"/>
      <c r="IE13" s="72"/>
      <c r="IF13" s="72"/>
      <c r="IG13" s="72"/>
      <c r="IH13" s="72"/>
      <c r="II13" s="72"/>
      <c r="IJ13" s="72"/>
      <c r="IK13" s="72"/>
      <c r="IL13" s="72"/>
      <c r="IM13" s="72"/>
      <c r="IN13" s="72"/>
      <c r="IO13" s="72"/>
      <c r="IP13" s="72"/>
      <c r="IQ13" s="72"/>
      <c r="IR13" s="72"/>
      <c r="IS13" s="72"/>
      <c r="IT13" s="72"/>
      <c r="IU13" s="72"/>
      <c r="IV13" s="72"/>
      <c r="IW13" s="72"/>
      <c r="IX13" s="72"/>
      <c r="IY13" s="72"/>
      <c r="IZ13" s="72"/>
      <c r="JA13" s="72"/>
      <c r="JB13" s="72"/>
      <c r="JC13" s="72"/>
      <c r="JD13" s="72"/>
      <c r="JE13" s="72"/>
      <c r="JF13" s="72"/>
      <c r="JG13" s="72"/>
      <c r="JH13" s="72"/>
      <c r="JI13" s="72"/>
      <c r="JJ13" s="72"/>
      <c r="JK13" s="72"/>
      <c r="JL13" s="72"/>
      <c r="JM13" s="72"/>
      <c r="JN13" s="72"/>
      <c r="JO13" s="72"/>
      <c r="JP13" s="72"/>
      <c r="JQ13" s="72"/>
      <c r="JR13" s="72"/>
      <c r="JS13" s="72"/>
      <c r="JT13" s="72"/>
      <c r="JU13" s="72"/>
      <c r="JV13" s="72"/>
      <c r="JW13" s="72"/>
      <c r="JX13" s="72"/>
      <c r="JY13" s="72"/>
      <c r="JZ13" s="72"/>
      <c r="KA13" s="72"/>
      <c r="KB13" s="72"/>
      <c r="KC13" s="72"/>
      <c r="KD13" s="72"/>
      <c r="KE13" s="72"/>
      <c r="KF13" s="72"/>
      <c r="KG13" s="72"/>
      <c r="KH13" s="72"/>
      <c r="KI13" s="72"/>
      <c r="KJ13" s="72"/>
      <c r="KK13" s="72"/>
      <c r="KL13" s="72"/>
      <c r="KM13" s="72"/>
      <c r="KN13" s="72"/>
      <c r="KO13" s="72"/>
      <c r="KP13" s="72"/>
      <c r="KQ13" s="72"/>
      <c r="KR13" s="72"/>
      <c r="KS13" s="72"/>
      <c r="KT13" s="72"/>
      <c r="KU13" s="72"/>
      <c r="KV13" s="72"/>
      <c r="KW13" s="72"/>
      <c r="KX13" s="72"/>
      <c r="KY13" s="72"/>
      <c r="KZ13" s="72"/>
      <c r="LA13" s="72"/>
      <c r="LB13" s="72"/>
      <c r="LC13" s="72"/>
      <c r="LD13" s="72"/>
      <c r="LE13" s="72"/>
      <c r="LF13" s="72"/>
      <c r="LG13" s="72"/>
      <c r="LH13" s="72"/>
      <c r="LI13" s="72"/>
      <c r="LJ13" s="72"/>
      <c r="LK13" s="72"/>
      <c r="LL13" s="72"/>
      <c r="LM13" s="72"/>
      <c r="LN13" s="72"/>
      <c r="LO13" s="72"/>
      <c r="LP13" s="72"/>
      <c r="LQ13" s="72"/>
      <c r="LR13" s="72"/>
      <c r="LS13" s="72"/>
      <c r="LT13" s="72"/>
      <c r="LU13" s="72"/>
      <c r="LV13" s="72"/>
      <c r="LW13" s="72"/>
      <c r="LX13" s="72"/>
      <c r="LY13" s="72"/>
      <c r="LZ13" s="72"/>
      <c r="MA13" s="72"/>
      <c r="MB13" s="72"/>
      <c r="MC13" s="72"/>
      <c r="MD13" s="72"/>
    </row>
    <row r="14" spans="1:342" s="62" customFormat="1" ht="126" x14ac:dyDescent="0.25">
      <c r="A14" s="56" t="s">
        <v>173</v>
      </c>
      <c r="B14" s="56" t="s">
        <v>193</v>
      </c>
      <c r="C14" s="289"/>
      <c r="D14" s="56" t="s">
        <v>205</v>
      </c>
      <c r="E14" s="57" t="s">
        <v>206</v>
      </c>
      <c r="F14" s="56">
        <v>0</v>
      </c>
      <c r="G14" s="74">
        <v>0.1</v>
      </c>
      <c r="H14" s="76">
        <v>0</v>
      </c>
      <c r="I14" s="56">
        <v>0</v>
      </c>
      <c r="J14" s="59" t="e">
        <f t="shared" si="0"/>
        <v>#DIV/0!</v>
      </c>
      <c r="K14" s="57" t="s">
        <v>207</v>
      </c>
      <c r="L14" s="58">
        <v>0</v>
      </c>
      <c r="M14" s="57">
        <v>0</v>
      </c>
      <c r="N14" s="57"/>
      <c r="O14" s="57"/>
      <c r="P14" s="61">
        <v>0</v>
      </c>
      <c r="Q14" s="173"/>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72"/>
      <c r="IG14" s="72"/>
      <c r="IH14" s="72"/>
      <c r="II14" s="72"/>
      <c r="IJ14" s="72"/>
      <c r="IK14" s="72"/>
      <c r="IL14" s="72"/>
      <c r="IM14" s="72"/>
      <c r="IN14" s="72"/>
      <c r="IO14" s="72"/>
      <c r="IP14" s="72"/>
      <c r="IQ14" s="72"/>
      <c r="IR14" s="72"/>
      <c r="IS14" s="72"/>
      <c r="IT14" s="72"/>
      <c r="IU14" s="72"/>
      <c r="IV14" s="72"/>
      <c r="IW14" s="72"/>
      <c r="IX14" s="72"/>
      <c r="IY14" s="72"/>
      <c r="IZ14" s="72"/>
      <c r="JA14" s="72"/>
      <c r="JB14" s="72"/>
      <c r="JC14" s="72"/>
      <c r="JD14" s="72"/>
      <c r="JE14" s="72"/>
      <c r="JF14" s="72"/>
      <c r="JG14" s="72"/>
      <c r="JH14" s="72"/>
      <c r="JI14" s="72"/>
      <c r="JJ14" s="72"/>
      <c r="JK14" s="72"/>
      <c r="JL14" s="72"/>
      <c r="JM14" s="72"/>
      <c r="JN14" s="72"/>
      <c r="JO14" s="72"/>
      <c r="JP14" s="72"/>
      <c r="JQ14" s="72"/>
      <c r="JR14" s="72"/>
      <c r="JS14" s="72"/>
      <c r="JT14" s="72"/>
      <c r="JU14" s="72"/>
      <c r="JV14" s="72"/>
      <c r="JW14" s="72"/>
      <c r="JX14" s="72"/>
      <c r="JY14" s="72"/>
      <c r="JZ14" s="72"/>
      <c r="KA14" s="72"/>
      <c r="KB14" s="72"/>
      <c r="KC14" s="72"/>
      <c r="KD14" s="72"/>
      <c r="KE14" s="72"/>
      <c r="KF14" s="72"/>
      <c r="KG14" s="72"/>
      <c r="KH14" s="72"/>
      <c r="KI14" s="72"/>
      <c r="KJ14" s="72"/>
      <c r="KK14" s="72"/>
      <c r="KL14" s="72"/>
      <c r="KM14" s="72"/>
      <c r="KN14" s="72"/>
      <c r="KO14" s="72"/>
      <c r="KP14" s="72"/>
      <c r="KQ14" s="72"/>
      <c r="KR14" s="72"/>
      <c r="KS14" s="72"/>
      <c r="KT14" s="72"/>
      <c r="KU14" s="72"/>
      <c r="KV14" s="72"/>
      <c r="KW14" s="72"/>
      <c r="KX14" s="72"/>
      <c r="KY14" s="72"/>
      <c r="KZ14" s="72"/>
      <c r="LA14" s="72"/>
      <c r="LB14" s="72"/>
      <c r="LC14" s="72"/>
      <c r="LD14" s="72"/>
      <c r="LE14" s="72"/>
      <c r="LF14" s="72"/>
      <c r="LG14" s="72"/>
      <c r="LH14" s="72"/>
      <c r="LI14" s="72"/>
      <c r="LJ14" s="72"/>
      <c r="LK14" s="72"/>
      <c r="LL14" s="72"/>
      <c r="LM14" s="72"/>
      <c r="LN14" s="72"/>
      <c r="LO14" s="72"/>
      <c r="LP14" s="72"/>
      <c r="LQ14" s="72"/>
      <c r="LR14" s="72"/>
      <c r="LS14" s="72"/>
      <c r="LT14" s="72"/>
      <c r="LU14" s="72"/>
      <c r="LV14" s="72"/>
      <c r="LW14" s="72"/>
      <c r="LX14" s="72"/>
      <c r="LY14" s="72"/>
      <c r="LZ14" s="72"/>
      <c r="MA14" s="72"/>
      <c r="MB14" s="72"/>
      <c r="MC14" s="72"/>
      <c r="MD14" s="72"/>
    </row>
    <row r="15" spans="1:342" s="72" customFormat="1" ht="299.25" x14ac:dyDescent="0.25">
      <c r="A15" s="69" t="s">
        <v>208</v>
      </c>
      <c r="B15" s="69" t="s">
        <v>209</v>
      </c>
      <c r="C15" s="289" t="s">
        <v>380</v>
      </c>
      <c r="D15" s="69" t="s">
        <v>210</v>
      </c>
      <c r="E15" s="69" t="s">
        <v>211</v>
      </c>
      <c r="F15" s="69">
        <v>0</v>
      </c>
      <c r="G15" s="70">
        <v>1</v>
      </c>
      <c r="H15" s="70">
        <v>0.5</v>
      </c>
      <c r="I15" s="70">
        <v>0.25</v>
      </c>
      <c r="J15" s="85">
        <f t="shared" si="0"/>
        <v>50</v>
      </c>
      <c r="K15" s="70" t="s">
        <v>212</v>
      </c>
      <c r="L15" s="70">
        <v>0.5</v>
      </c>
      <c r="M15" s="60">
        <f t="shared" si="1"/>
        <v>100</v>
      </c>
      <c r="N15" s="70" t="s">
        <v>213</v>
      </c>
      <c r="O15" s="70">
        <v>0.5</v>
      </c>
      <c r="P15" s="60">
        <f>(O15*100)/H15</f>
        <v>100</v>
      </c>
      <c r="Q15" s="297" t="s">
        <v>214</v>
      </c>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row>
    <row r="16" spans="1:342" ht="173.25" x14ac:dyDescent="0.25">
      <c r="A16" s="63" t="s">
        <v>208</v>
      </c>
      <c r="B16" s="63" t="s">
        <v>209</v>
      </c>
      <c r="C16" s="289"/>
      <c r="D16" s="69" t="s">
        <v>215</v>
      </c>
      <c r="E16" s="63" t="s">
        <v>216</v>
      </c>
      <c r="F16" s="63">
        <v>0</v>
      </c>
      <c r="G16" s="68">
        <v>1</v>
      </c>
      <c r="H16" s="68">
        <v>1</v>
      </c>
      <c r="I16" s="63">
        <v>0</v>
      </c>
      <c r="J16" s="85">
        <f t="shared" si="0"/>
        <v>0</v>
      </c>
      <c r="K16" s="63" t="s">
        <v>217</v>
      </c>
      <c r="L16" s="68">
        <v>1</v>
      </c>
      <c r="M16" s="60">
        <f>(L16*100)/H16</f>
        <v>100</v>
      </c>
      <c r="N16" s="70" t="s">
        <v>218</v>
      </c>
      <c r="O16" s="70">
        <v>1</v>
      </c>
      <c r="P16" s="61">
        <f t="shared" ref="P16:P30" si="2">(O16*100)/H16</f>
        <v>100</v>
      </c>
      <c r="Q16" s="298"/>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row>
    <row r="17" spans="1:342" ht="173.25" x14ac:dyDescent="0.25">
      <c r="A17" s="63" t="s">
        <v>208</v>
      </c>
      <c r="B17" s="63" t="s">
        <v>209</v>
      </c>
      <c r="C17" s="289"/>
      <c r="D17" s="69" t="s">
        <v>219</v>
      </c>
      <c r="E17" s="63" t="s">
        <v>220</v>
      </c>
      <c r="F17" s="63">
        <v>0</v>
      </c>
      <c r="G17" s="68">
        <v>1</v>
      </c>
      <c r="H17" s="68">
        <v>0.3</v>
      </c>
      <c r="I17" s="63">
        <v>0</v>
      </c>
      <c r="J17" s="85">
        <f t="shared" si="0"/>
        <v>0</v>
      </c>
      <c r="K17" s="63" t="s">
        <v>221</v>
      </c>
      <c r="L17" s="68">
        <v>0.28000000000000003</v>
      </c>
      <c r="M17" s="71">
        <f>(L17*100)/H17</f>
        <v>93.333333333333343</v>
      </c>
      <c r="N17" s="70" t="s">
        <v>222</v>
      </c>
      <c r="O17" s="70">
        <v>0.3</v>
      </c>
      <c r="P17" s="61">
        <f t="shared" si="2"/>
        <v>100</v>
      </c>
      <c r="Q17" s="299"/>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72"/>
      <c r="FE17" s="72"/>
      <c r="FF17" s="72"/>
      <c r="FG17" s="72"/>
      <c r="FH17" s="72"/>
      <c r="FI17" s="72"/>
      <c r="FJ17" s="72"/>
      <c r="FK17" s="72"/>
      <c r="FL17" s="72"/>
      <c r="FM17" s="72"/>
      <c r="FN17" s="72"/>
      <c r="FO17" s="72"/>
      <c r="FP17" s="72"/>
      <c r="FQ17" s="72"/>
      <c r="FR17" s="72"/>
      <c r="FS17" s="72"/>
      <c r="FT17" s="72"/>
      <c r="FU17" s="72"/>
      <c r="FV17" s="72"/>
      <c r="FW17" s="72"/>
      <c r="FX17" s="72"/>
      <c r="FY17" s="72"/>
      <c r="FZ17" s="72"/>
      <c r="GA17" s="72"/>
      <c r="GB17" s="72"/>
      <c r="GC17" s="72"/>
      <c r="GD17" s="72"/>
      <c r="GE17" s="72"/>
      <c r="GF17" s="72"/>
      <c r="GG17" s="72"/>
      <c r="GH17" s="72"/>
      <c r="GI17" s="72"/>
      <c r="GJ17" s="72"/>
      <c r="GK17" s="72"/>
      <c r="GL17" s="72"/>
      <c r="GM17" s="72"/>
      <c r="GN17" s="72"/>
      <c r="GO17" s="72"/>
      <c r="GP17" s="72"/>
      <c r="GQ17" s="72"/>
      <c r="GR17" s="72"/>
      <c r="GS17" s="72"/>
      <c r="GT17" s="72"/>
      <c r="GU17" s="72"/>
      <c r="GV17" s="72"/>
      <c r="GW17" s="72"/>
      <c r="GX17" s="72"/>
      <c r="GY17" s="72"/>
      <c r="GZ17" s="72"/>
      <c r="HA17" s="72"/>
      <c r="HB17" s="72"/>
      <c r="HC17" s="72"/>
      <c r="HD17" s="72"/>
      <c r="HE17" s="72"/>
      <c r="HF17" s="72"/>
      <c r="HG17" s="72"/>
      <c r="HH17" s="72"/>
      <c r="HI17" s="72"/>
      <c r="HJ17" s="72"/>
      <c r="HK17" s="72"/>
      <c r="HL17" s="72"/>
      <c r="HM17" s="72"/>
      <c r="HN17" s="72"/>
      <c r="HO17" s="72"/>
      <c r="HP17" s="72"/>
      <c r="HQ17" s="72"/>
      <c r="HR17" s="72"/>
      <c r="HS17" s="72"/>
      <c r="HT17" s="72"/>
      <c r="HU17" s="72"/>
      <c r="HV17" s="72"/>
      <c r="HW17" s="72"/>
      <c r="HX17" s="72"/>
      <c r="HY17" s="72"/>
      <c r="HZ17" s="72"/>
      <c r="IA17" s="72"/>
      <c r="IB17" s="72"/>
      <c r="IC17" s="72"/>
      <c r="ID17" s="72"/>
      <c r="IE17" s="72"/>
      <c r="IF17" s="72"/>
      <c r="IG17" s="72"/>
      <c r="IH17" s="72"/>
      <c r="II17" s="72"/>
      <c r="IJ17" s="72"/>
      <c r="IK17" s="72"/>
      <c r="IL17" s="72"/>
      <c r="IM17" s="72"/>
      <c r="IN17" s="72"/>
      <c r="IO17" s="72"/>
      <c r="IP17" s="72"/>
      <c r="IQ17" s="72"/>
      <c r="IR17" s="72"/>
      <c r="IS17" s="72"/>
      <c r="IT17" s="72"/>
      <c r="IU17" s="72"/>
      <c r="IV17" s="72"/>
      <c r="IW17" s="72"/>
      <c r="IX17" s="72"/>
      <c r="IY17" s="72"/>
      <c r="IZ17" s="72"/>
      <c r="JA17" s="72"/>
      <c r="JB17" s="72"/>
      <c r="JC17" s="72"/>
      <c r="JD17" s="72"/>
      <c r="JE17" s="72"/>
      <c r="JF17" s="72"/>
      <c r="JG17" s="72"/>
      <c r="JH17" s="72"/>
      <c r="JI17" s="72"/>
      <c r="JJ17" s="72"/>
      <c r="JK17" s="72"/>
      <c r="JL17" s="72"/>
      <c r="JM17" s="72"/>
      <c r="JN17" s="72"/>
      <c r="JO17" s="72"/>
      <c r="JP17" s="72"/>
      <c r="JQ17" s="72"/>
      <c r="JR17" s="72"/>
      <c r="JS17" s="72"/>
      <c r="JT17" s="72"/>
      <c r="JU17" s="72"/>
      <c r="JV17" s="72"/>
      <c r="JW17" s="72"/>
      <c r="JX17" s="72"/>
      <c r="JY17" s="72"/>
      <c r="JZ17" s="72"/>
      <c r="KA17" s="72"/>
      <c r="KB17" s="72"/>
      <c r="KC17" s="72"/>
      <c r="KD17" s="72"/>
      <c r="KE17" s="72"/>
      <c r="KF17" s="72"/>
      <c r="KG17" s="72"/>
      <c r="KH17" s="72"/>
      <c r="KI17" s="72"/>
      <c r="KJ17" s="72"/>
      <c r="KK17" s="72"/>
      <c r="KL17" s="72"/>
      <c r="KM17" s="72"/>
      <c r="KN17" s="72"/>
      <c r="KO17" s="72"/>
      <c r="KP17" s="72"/>
      <c r="KQ17" s="72"/>
      <c r="KR17" s="72"/>
      <c r="KS17" s="72"/>
      <c r="KT17" s="72"/>
      <c r="KU17" s="72"/>
      <c r="KV17" s="72"/>
      <c r="KW17" s="72"/>
      <c r="KX17" s="72"/>
      <c r="KY17" s="72"/>
      <c r="KZ17" s="72"/>
      <c r="LA17" s="72"/>
      <c r="LB17" s="72"/>
      <c r="LC17" s="72"/>
      <c r="LD17" s="72"/>
      <c r="LE17" s="72"/>
      <c r="LF17" s="72"/>
      <c r="LG17" s="72"/>
      <c r="LH17" s="72"/>
      <c r="LI17" s="72"/>
      <c r="LJ17" s="72"/>
      <c r="LK17" s="72"/>
      <c r="LL17" s="72"/>
      <c r="LM17" s="72"/>
      <c r="LN17" s="72"/>
      <c r="LO17" s="72"/>
      <c r="LP17" s="72"/>
      <c r="LQ17" s="72"/>
      <c r="LR17" s="72"/>
      <c r="LS17" s="72"/>
      <c r="LT17" s="72"/>
      <c r="LU17" s="72"/>
      <c r="LV17" s="72"/>
      <c r="LW17" s="72"/>
      <c r="LX17" s="72"/>
      <c r="LY17" s="72"/>
      <c r="LZ17" s="72"/>
      <c r="MA17" s="72"/>
      <c r="MB17" s="72"/>
      <c r="MC17" s="72"/>
      <c r="MD17" s="72"/>
    </row>
    <row r="18" spans="1:342" s="62" customFormat="1" ht="173.25" x14ac:dyDescent="0.25">
      <c r="A18" s="56" t="s">
        <v>208</v>
      </c>
      <c r="B18" s="56" t="s">
        <v>209</v>
      </c>
      <c r="C18" s="289"/>
      <c r="D18" s="56" t="s">
        <v>421</v>
      </c>
      <c r="E18" s="56" t="s">
        <v>223</v>
      </c>
      <c r="F18" s="56">
        <v>0</v>
      </c>
      <c r="G18" s="74">
        <v>1</v>
      </c>
      <c r="H18" s="56">
        <v>0</v>
      </c>
      <c r="I18" s="56">
        <v>0</v>
      </c>
      <c r="J18" s="59" t="e">
        <f t="shared" si="0"/>
        <v>#DIV/0!</v>
      </c>
      <c r="K18" s="56" t="s">
        <v>195</v>
      </c>
      <c r="L18" s="56"/>
      <c r="M18" s="56">
        <v>0</v>
      </c>
      <c r="N18" s="56" t="s">
        <v>224</v>
      </c>
      <c r="O18" s="56"/>
      <c r="P18" s="61" t="e">
        <f t="shared" si="2"/>
        <v>#DIV/0!</v>
      </c>
      <c r="Q18" s="172"/>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72"/>
      <c r="FE18" s="72"/>
      <c r="FF18" s="72"/>
      <c r="FG18" s="72"/>
      <c r="FH18" s="72"/>
      <c r="FI18" s="72"/>
      <c r="FJ18" s="72"/>
      <c r="FK18" s="72"/>
      <c r="FL18" s="72"/>
      <c r="FM18" s="72"/>
      <c r="FN18" s="72"/>
      <c r="FO18" s="72"/>
      <c r="FP18" s="72"/>
      <c r="FQ18" s="72"/>
      <c r="FR18" s="72"/>
      <c r="FS18" s="72"/>
      <c r="FT18" s="72"/>
      <c r="FU18" s="72"/>
      <c r="FV18" s="72"/>
      <c r="FW18" s="72"/>
      <c r="FX18" s="72"/>
      <c r="FY18" s="72"/>
      <c r="FZ18" s="72"/>
      <c r="GA18" s="72"/>
      <c r="GB18" s="72"/>
      <c r="GC18" s="72"/>
      <c r="GD18" s="72"/>
      <c r="GE18" s="72"/>
      <c r="GF18" s="72"/>
      <c r="GG18" s="72"/>
      <c r="GH18" s="72"/>
      <c r="GI18" s="72"/>
      <c r="GJ18" s="72"/>
      <c r="GK18" s="72"/>
      <c r="GL18" s="72"/>
      <c r="GM18" s="72"/>
      <c r="GN18" s="72"/>
      <c r="GO18" s="72"/>
      <c r="GP18" s="72"/>
      <c r="GQ18" s="72"/>
      <c r="GR18" s="72"/>
      <c r="GS18" s="72"/>
      <c r="GT18" s="72"/>
      <c r="GU18" s="72"/>
      <c r="GV18" s="72"/>
      <c r="GW18" s="72"/>
      <c r="GX18" s="72"/>
      <c r="GY18" s="72"/>
      <c r="GZ18" s="72"/>
      <c r="HA18" s="72"/>
      <c r="HB18" s="72"/>
      <c r="HC18" s="72"/>
      <c r="HD18" s="72"/>
      <c r="HE18" s="72"/>
      <c r="HF18" s="72"/>
      <c r="HG18" s="72"/>
      <c r="HH18" s="72"/>
      <c r="HI18" s="72"/>
      <c r="HJ18" s="72"/>
      <c r="HK18" s="72"/>
      <c r="HL18" s="72"/>
      <c r="HM18" s="72"/>
      <c r="HN18" s="72"/>
      <c r="HO18" s="72"/>
      <c r="HP18" s="72"/>
      <c r="HQ18" s="72"/>
      <c r="HR18" s="72"/>
      <c r="HS18" s="72"/>
      <c r="HT18" s="72"/>
      <c r="HU18" s="72"/>
      <c r="HV18" s="72"/>
      <c r="HW18" s="72"/>
      <c r="HX18" s="72"/>
      <c r="HY18" s="72"/>
      <c r="HZ18" s="72"/>
      <c r="IA18" s="72"/>
      <c r="IB18" s="72"/>
      <c r="IC18" s="72"/>
      <c r="ID18" s="72"/>
      <c r="IE18" s="72"/>
      <c r="IF18" s="72"/>
      <c r="IG18" s="72"/>
      <c r="IH18" s="72"/>
      <c r="II18" s="72"/>
      <c r="IJ18" s="72"/>
      <c r="IK18" s="72"/>
      <c r="IL18" s="72"/>
      <c r="IM18" s="72"/>
      <c r="IN18" s="72"/>
      <c r="IO18" s="72"/>
      <c r="IP18" s="72"/>
      <c r="IQ18" s="72"/>
      <c r="IR18" s="72"/>
      <c r="IS18" s="72"/>
      <c r="IT18" s="72"/>
      <c r="IU18" s="72"/>
      <c r="IV18" s="72"/>
      <c r="IW18" s="72"/>
      <c r="IX18" s="72"/>
      <c r="IY18" s="72"/>
      <c r="IZ18" s="72"/>
      <c r="JA18" s="72"/>
      <c r="JB18" s="72"/>
      <c r="JC18" s="72"/>
      <c r="JD18" s="72"/>
      <c r="JE18" s="72"/>
      <c r="JF18" s="72"/>
      <c r="JG18" s="72"/>
      <c r="JH18" s="72"/>
      <c r="JI18" s="72"/>
      <c r="JJ18" s="72"/>
      <c r="JK18" s="72"/>
      <c r="JL18" s="72"/>
      <c r="JM18" s="72"/>
      <c r="JN18" s="72"/>
      <c r="JO18" s="72"/>
      <c r="JP18" s="72"/>
      <c r="JQ18" s="72"/>
      <c r="JR18" s="72"/>
      <c r="JS18" s="72"/>
      <c r="JT18" s="72"/>
      <c r="JU18" s="72"/>
      <c r="JV18" s="72"/>
      <c r="JW18" s="72"/>
      <c r="JX18" s="72"/>
      <c r="JY18" s="72"/>
      <c r="JZ18" s="72"/>
      <c r="KA18" s="72"/>
      <c r="KB18" s="72"/>
      <c r="KC18" s="72"/>
      <c r="KD18" s="72"/>
      <c r="KE18" s="72"/>
      <c r="KF18" s="72"/>
      <c r="KG18" s="72"/>
      <c r="KH18" s="72"/>
      <c r="KI18" s="72"/>
      <c r="KJ18" s="72"/>
      <c r="KK18" s="72"/>
      <c r="KL18" s="72"/>
      <c r="KM18" s="72"/>
      <c r="KN18" s="72"/>
      <c r="KO18" s="72"/>
      <c r="KP18" s="72"/>
      <c r="KQ18" s="72"/>
      <c r="KR18" s="72"/>
      <c r="KS18" s="72"/>
      <c r="KT18" s="72"/>
      <c r="KU18" s="72"/>
      <c r="KV18" s="72"/>
      <c r="KW18" s="72"/>
      <c r="KX18" s="72"/>
      <c r="KY18" s="72"/>
      <c r="KZ18" s="72"/>
      <c r="LA18" s="72"/>
      <c r="LB18" s="72"/>
      <c r="LC18" s="72"/>
      <c r="LD18" s="72"/>
      <c r="LE18" s="72"/>
      <c r="LF18" s="72"/>
      <c r="LG18" s="72"/>
      <c r="LH18" s="72"/>
      <c r="LI18" s="72"/>
      <c r="LJ18" s="72"/>
      <c r="LK18" s="72"/>
      <c r="LL18" s="72"/>
      <c r="LM18" s="72"/>
      <c r="LN18" s="72"/>
      <c r="LO18" s="72"/>
      <c r="LP18" s="72"/>
      <c r="LQ18" s="72"/>
      <c r="LR18" s="72"/>
      <c r="LS18" s="72"/>
      <c r="LT18" s="72"/>
      <c r="LU18" s="72"/>
      <c r="LV18" s="72"/>
      <c r="LW18" s="72"/>
      <c r="LX18" s="72"/>
      <c r="LY18" s="72"/>
      <c r="LZ18" s="72"/>
      <c r="MA18" s="72"/>
      <c r="MB18" s="72"/>
      <c r="MC18" s="72"/>
      <c r="MD18" s="72"/>
    </row>
    <row r="19" spans="1:342" s="62" customFormat="1" ht="173.25" x14ac:dyDescent="0.25">
      <c r="A19" s="56" t="s">
        <v>208</v>
      </c>
      <c r="B19" s="56" t="s">
        <v>209</v>
      </c>
      <c r="C19" s="289"/>
      <c r="D19" s="56" t="s">
        <v>422</v>
      </c>
      <c r="E19" s="56" t="s">
        <v>225</v>
      </c>
      <c r="F19" s="56">
        <v>0</v>
      </c>
      <c r="G19" s="74">
        <v>1</v>
      </c>
      <c r="H19" s="56">
        <v>0</v>
      </c>
      <c r="I19" s="56">
        <v>0</v>
      </c>
      <c r="J19" s="59" t="e">
        <f t="shared" si="0"/>
        <v>#DIV/0!</v>
      </c>
      <c r="K19" s="57" t="s">
        <v>195</v>
      </c>
      <c r="L19" s="57"/>
      <c r="M19" s="57">
        <v>0</v>
      </c>
      <c r="N19" s="57" t="s">
        <v>224</v>
      </c>
      <c r="O19" s="57"/>
      <c r="P19" s="61" t="e">
        <f t="shared" si="2"/>
        <v>#DIV/0!</v>
      </c>
      <c r="Q19" s="173"/>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72"/>
      <c r="FE19" s="72"/>
      <c r="FF19" s="72"/>
      <c r="FG19" s="72"/>
      <c r="FH19" s="72"/>
      <c r="FI19" s="72"/>
      <c r="FJ19" s="72"/>
      <c r="FK19" s="72"/>
      <c r="FL19" s="72"/>
      <c r="FM19" s="72"/>
      <c r="FN19" s="72"/>
      <c r="FO19" s="72"/>
      <c r="FP19" s="72"/>
      <c r="FQ19" s="72"/>
      <c r="FR19" s="72"/>
      <c r="FS19" s="72"/>
      <c r="FT19" s="72"/>
      <c r="FU19" s="72"/>
      <c r="FV19" s="72"/>
      <c r="FW19" s="72"/>
      <c r="FX19" s="72"/>
      <c r="FY19" s="72"/>
      <c r="FZ19" s="72"/>
      <c r="GA19" s="72"/>
      <c r="GB19" s="72"/>
      <c r="GC19" s="72"/>
      <c r="GD19" s="72"/>
      <c r="GE19" s="72"/>
      <c r="GF19" s="72"/>
      <c r="GG19" s="72"/>
      <c r="GH19" s="72"/>
      <c r="GI19" s="72"/>
      <c r="GJ19" s="72"/>
      <c r="GK19" s="72"/>
      <c r="GL19" s="72"/>
      <c r="GM19" s="72"/>
      <c r="GN19" s="72"/>
      <c r="GO19" s="72"/>
      <c r="GP19" s="72"/>
      <c r="GQ19" s="72"/>
      <c r="GR19" s="72"/>
      <c r="GS19" s="72"/>
      <c r="GT19" s="72"/>
      <c r="GU19" s="72"/>
      <c r="GV19" s="72"/>
      <c r="GW19" s="72"/>
      <c r="GX19" s="72"/>
      <c r="GY19" s="72"/>
      <c r="GZ19" s="72"/>
      <c r="HA19" s="72"/>
      <c r="HB19" s="72"/>
      <c r="HC19" s="72"/>
      <c r="HD19" s="72"/>
      <c r="HE19" s="72"/>
      <c r="HF19" s="72"/>
      <c r="HG19" s="72"/>
      <c r="HH19" s="72"/>
      <c r="HI19" s="72"/>
      <c r="HJ19" s="72"/>
      <c r="HK19" s="72"/>
      <c r="HL19" s="72"/>
      <c r="HM19" s="72"/>
      <c r="HN19" s="72"/>
      <c r="HO19" s="72"/>
      <c r="HP19" s="72"/>
      <c r="HQ19" s="72"/>
      <c r="HR19" s="72"/>
      <c r="HS19" s="72"/>
      <c r="HT19" s="72"/>
      <c r="HU19" s="72"/>
      <c r="HV19" s="72"/>
      <c r="HW19" s="72"/>
      <c r="HX19" s="72"/>
      <c r="HY19" s="72"/>
      <c r="HZ19" s="72"/>
      <c r="IA19" s="72"/>
      <c r="IB19" s="72"/>
      <c r="IC19" s="72"/>
      <c r="ID19" s="72"/>
      <c r="IE19" s="72"/>
      <c r="IF19" s="72"/>
      <c r="IG19" s="72"/>
      <c r="IH19" s="72"/>
      <c r="II19" s="72"/>
      <c r="IJ19" s="72"/>
      <c r="IK19" s="72"/>
      <c r="IL19" s="72"/>
      <c r="IM19" s="72"/>
      <c r="IN19" s="72"/>
      <c r="IO19" s="72"/>
      <c r="IP19" s="72"/>
      <c r="IQ19" s="72"/>
      <c r="IR19" s="72"/>
      <c r="IS19" s="72"/>
      <c r="IT19" s="72"/>
      <c r="IU19" s="72"/>
      <c r="IV19" s="72"/>
      <c r="IW19" s="72"/>
      <c r="IX19" s="72"/>
      <c r="IY19" s="72"/>
      <c r="IZ19" s="72"/>
      <c r="JA19" s="72"/>
      <c r="JB19" s="72"/>
      <c r="JC19" s="72"/>
      <c r="JD19" s="72"/>
      <c r="JE19" s="72"/>
      <c r="JF19" s="72"/>
      <c r="JG19" s="72"/>
      <c r="JH19" s="72"/>
      <c r="JI19" s="72"/>
      <c r="JJ19" s="72"/>
      <c r="JK19" s="72"/>
      <c r="JL19" s="72"/>
      <c r="JM19" s="72"/>
      <c r="JN19" s="72"/>
      <c r="JO19" s="72"/>
      <c r="JP19" s="72"/>
      <c r="JQ19" s="72"/>
      <c r="JR19" s="72"/>
      <c r="JS19" s="72"/>
      <c r="JT19" s="72"/>
      <c r="JU19" s="72"/>
      <c r="JV19" s="72"/>
      <c r="JW19" s="72"/>
      <c r="JX19" s="72"/>
      <c r="JY19" s="72"/>
      <c r="JZ19" s="72"/>
      <c r="KA19" s="72"/>
      <c r="KB19" s="72"/>
      <c r="KC19" s="72"/>
      <c r="KD19" s="72"/>
      <c r="KE19" s="72"/>
      <c r="KF19" s="72"/>
      <c r="KG19" s="72"/>
      <c r="KH19" s="72"/>
      <c r="KI19" s="72"/>
      <c r="KJ19" s="72"/>
      <c r="KK19" s="72"/>
      <c r="KL19" s="72"/>
      <c r="KM19" s="72"/>
      <c r="KN19" s="72"/>
      <c r="KO19" s="72"/>
      <c r="KP19" s="72"/>
      <c r="KQ19" s="72"/>
      <c r="KR19" s="72"/>
      <c r="KS19" s="72"/>
      <c r="KT19" s="72"/>
      <c r="KU19" s="72"/>
      <c r="KV19" s="72"/>
      <c r="KW19" s="72"/>
      <c r="KX19" s="72"/>
      <c r="KY19" s="72"/>
      <c r="KZ19" s="72"/>
      <c r="LA19" s="72"/>
      <c r="LB19" s="72"/>
      <c r="LC19" s="72"/>
      <c r="LD19" s="72"/>
      <c r="LE19" s="72"/>
      <c r="LF19" s="72"/>
      <c r="LG19" s="72"/>
      <c r="LH19" s="72"/>
      <c r="LI19" s="72"/>
      <c r="LJ19" s="72"/>
      <c r="LK19" s="72"/>
      <c r="LL19" s="72"/>
      <c r="LM19" s="72"/>
      <c r="LN19" s="72"/>
      <c r="LO19" s="72"/>
      <c r="LP19" s="72"/>
      <c r="LQ19" s="72"/>
      <c r="LR19" s="72"/>
      <c r="LS19" s="72"/>
      <c r="LT19" s="72"/>
      <c r="LU19" s="72"/>
      <c r="LV19" s="72"/>
      <c r="LW19" s="72"/>
      <c r="LX19" s="72"/>
      <c r="LY19" s="72"/>
      <c r="LZ19" s="72"/>
      <c r="MA19" s="72"/>
      <c r="MB19" s="72"/>
      <c r="MC19" s="72"/>
      <c r="MD19" s="72"/>
    </row>
    <row r="20" spans="1:342" s="72" customFormat="1" ht="174.75" customHeight="1" x14ac:dyDescent="0.25">
      <c r="A20" s="69" t="s">
        <v>208</v>
      </c>
      <c r="B20" s="69" t="s">
        <v>226</v>
      </c>
      <c r="C20" s="290" t="s">
        <v>381</v>
      </c>
      <c r="D20" s="61" t="s">
        <v>227</v>
      </c>
      <c r="E20" s="69" t="s">
        <v>228</v>
      </c>
      <c r="F20" s="69">
        <v>0</v>
      </c>
      <c r="G20" s="70">
        <v>1</v>
      </c>
      <c r="H20" s="70">
        <v>1</v>
      </c>
      <c r="I20" s="70">
        <v>0.5</v>
      </c>
      <c r="J20" s="85">
        <f t="shared" si="0"/>
        <v>50</v>
      </c>
      <c r="K20" s="70" t="s">
        <v>229</v>
      </c>
      <c r="L20" s="70">
        <v>0.9</v>
      </c>
      <c r="M20" s="60">
        <f t="shared" ref="M20:M30" si="3">(L20*100)/H20</f>
        <v>90</v>
      </c>
      <c r="N20" s="70" t="s">
        <v>230</v>
      </c>
      <c r="O20" s="70">
        <v>1</v>
      </c>
      <c r="P20" s="61">
        <f t="shared" si="2"/>
        <v>100</v>
      </c>
      <c r="Q20" s="174" t="s">
        <v>231</v>
      </c>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row>
    <row r="21" spans="1:342" s="72" customFormat="1" ht="98.25" customHeight="1" x14ac:dyDescent="0.25">
      <c r="A21" s="69" t="s">
        <v>208</v>
      </c>
      <c r="B21" s="69" t="s">
        <v>226</v>
      </c>
      <c r="C21" s="290"/>
      <c r="D21" s="61" t="s">
        <v>232</v>
      </c>
      <c r="E21" s="69" t="s">
        <v>233</v>
      </c>
      <c r="F21" s="69">
        <v>0</v>
      </c>
      <c r="G21" s="70">
        <v>1</v>
      </c>
      <c r="H21" s="70">
        <v>1</v>
      </c>
      <c r="I21" s="70">
        <v>0.5</v>
      </c>
      <c r="J21" s="85">
        <f t="shared" si="0"/>
        <v>50</v>
      </c>
      <c r="K21" s="70" t="s">
        <v>234</v>
      </c>
      <c r="L21" s="70">
        <v>0.9</v>
      </c>
      <c r="M21" s="60">
        <f t="shared" si="3"/>
        <v>90</v>
      </c>
      <c r="N21" s="70" t="s">
        <v>235</v>
      </c>
      <c r="O21" s="70">
        <v>1</v>
      </c>
      <c r="P21" s="61">
        <f t="shared" si="2"/>
        <v>100</v>
      </c>
      <c r="Q21" s="174" t="s">
        <v>236</v>
      </c>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row>
    <row r="22" spans="1:342" s="72" customFormat="1" ht="128.25" customHeight="1" x14ac:dyDescent="0.25">
      <c r="A22" s="69" t="s">
        <v>208</v>
      </c>
      <c r="B22" s="69" t="s">
        <v>209</v>
      </c>
      <c r="C22" s="290" t="s">
        <v>382</v>
      </c>
      <c r="D22" s="69" t="s">
        <v>237</v>
      </c>
      <c r="E22" s="69" t="s">
        <v>238</v>
      </c>
      <c r="F22" s="69">
        <v>0</v>
      </c>
      <c r="G22" s="70">
        <v>1</v>
      </c>
      <c r="H22" s="70">
        <v>1</v>
      </c>
      <c r="I22" s="70">
        <v>0.4</v>
      </c>
      <c r="J22" s="85">
        <f t="shared" si="0"/>
        <v>40</v>
      </c>
      <c r="K22" s="70" t="s">
        <v>239</v>
      </c>
      <c r="L22" s="70">
        <v>0.85</v>
      </c>
      <c r="M22" s="60">
        <f t="shared" si="3"/>
        <v>85</v>
      </c>
      <c r="N22" s="60" t="s">
        <v>240</v>
      </c>
      <c r="O22" s="65">
        <v>1</v>
      </c>
      <c r="P22" s="61">
        <f t="shared" si="2"/>
        <v>100</v>
      </c>
      <c r="Q22" s="169" t="s">
        <v>241</v>
      </c>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row>
    <row r="23" spans="1:342" s="72" customFormat="1" ht="109.5" customHeight="1" x14ac:dyDescent="0.25">
      <c r="A23" s="69" t="s">
        <v>208</v>
      </c>
      <c r="B23" s="69" t="s">
        <v>209</v>
      </c>
      <c r="C23" s="290"/>
      <c r="D23" s="69" t="s">
        <v>242</v>
      </c>
      <c r="E23" s="69" t="s">
        <v>243</v>
      </c>
      <c r="F23" s="69">
        <v>0</v>
      </c>
      <c r="G23" s="70">
        <v>1</v>
      </c>
      <c r="H23" s="70">
        <v>0.25</v>
      </c>
      <c r="I23" s="70">
        <v>0.08</v>
      </c>
      <c r="J23" s="85">
        <f t="shared" si="0"/>
        <v>32</v>
      </c>
      <c r="K23" s="70" t="s">
        <v>244</v>
      </c>
      <c r="L23" s="70">
        <v>0.2</v>
      </c>
      <c r="M23" s="60">
        <f t="shared" si="3"/>
        <v>80</v>
      </c>
      <c r="N23" s="60" t="s">
        <v>245</v>
      </c>
      <c r="O23" s="65">
        <v>0.25</v>
      </c>
      <c r="P23" s="61">
        <f t="shared" si="2"/>
        <v>100</v>
      </c>
      <c r="Q23" s="169" t="s">
        <v>246</v>
      </c>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row>
    <row r="24" spans="1:342" s="72" customFormat="1" ht="409.5" x14ac:dyDescent="0.25">
      <c r="A24" s="69" t="s">
        <v>208</v>
      </c>
      <c r="B24" s="69" t="s">
        <v>209</v>
      </c>
      <c r="C24" s="290"/>
      <c r="D24" s="61" t="s">
        <v>247</v>
      </c>
      <c r="E24" s="69" t="s">
        <v>248</v>
      </c>
      <c r="F24" s="69">
        <v>0</v>
      </c>
      <c r="G24" s="70">
        <v>1</v>
      </c>
      <c r="H24" s="70">
        <v>1</v>
      </c>
      <c r="I24" s="70">
        <v>0.5</v>
      </c>
      <c r="J24" s="85">
        <f t="shared" si="0"/>
        <v>50</v>
      </c>
      <c r="K24" s="70" t="s">
        <v>249</v>
      </c>
      <c r="L24" s="70">
        <v>0.9</v>
      </c>
      <c r="M24" s="60">
        <f t="shared" si="3"/>
        <v>90</v>
      </c>
      <c r="N24" s="78" t="s">
        <v>250</v>
      </c>
      <c r="O24" s="78">
        <v>1</v>
      </c>
      <c r="P24" s="61">
        <f t="shared" si="2"/>
        <v>100</v>
      </c>
      <c r="Q24" s="175" t="s">
        <v>251</v>
      </c>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row>
    <row r="25" spans="1:342" s="72" customFormat="1" ht="204.75" x14ac:dyDescent="0.25">
      <c r="A25" s="69" t="s">
        <v>208</v>
      </c>
      <c r="B25" s="69" t="s">
        <v>209</v>
      </c>
      <c r="C25" s="290"/>
      <c r="D25" s="69" t="s">
        <v>252</v>
      </c>
      <c r="E25" s="69" t="s">
        <v>253</v>
      </c>
      <c r="F25" s="69">
        <v>0</v>
      </c>
      <c r="G25" s="70">
        <v>1</v>
      </c>
      <c r="H25" s="70">
        <v>0.25</v>
      </c>
      <c r="I25" s="70">
        <v>0</v>
      </c>
      <c r="J25" s="85">
        <f t="shared" si="0"/>
        <v>0</v>
      </c>
      <c r="K25" s="70" t="s">
        <v>254</v>
      </c>
      <c r="L25" s="70">
        <v>0</v>
      </c>
      <c r="M25" s="60">
        <f t="shared" si="3"/>
        <v>0</v>
      </c>
      <c r="N25" s="60" t="s">
        <v>255</v>
      </c>
      <c r="O25" s="65">
        <v>0.25</v>
      </c>
      <c r="P25" s="61">
        <f t="shared" si="2"/>
        <v>100</v>
      </c>
      <c r="Q25" s="169" t="s">
        <v>256</v>
      </c>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row>
    <row r="26" spans="1:342" s="72" customFormat="1" ht="229.5" customHeight="1" x14ac:dyDescent="0.25">
      <c r="A26" s="69" t="s">
        <v>208</v>
      </c>
      <c r="B26" s="69" t="s">
        <v>209</v>
      </c>
      <c r="C26" s="290"/>
      <c r="D26" s="61" t="s">
        <v>383</v>
      </c>
      <c r="E26" s="69" t="s">
        <v>257</v>
      </c>
      <c r="F26" s="69">
        <v>0</v>
      </c>
      <c r="G26" s="70">
        <v>1</v>
      </c>
      <c r="H26" s="70">
        <v>0.25</v>
      </c>
      <c r="I26" s="70">
        <v>0.15</v>
      </c>
      <c r="J26" s="85">
        <f t="shared" si="0"/>
        <v>60</v>
      </c>
      <c r="K26" s="70" t="s">
        <v>258</v>
      </c>
      <c r="L26" s="70">
        <v>0.2</v>
      </c>
      <c r="M26" s="60">
        <f>(L26*100)/H26</f>
        <v>80</v>
      </c>
      <c r="N26" s="60" t="s">
        <v>259</v>
      </c>
      <c r="O26" s="65">
        <v>0.21</v>
      </c>
      <c r="P26" s="61">
        <f>(O26*100)/H26</f>
        <v>84</v>
      </c>
      <c r="Q26" s="169" t="s">
        <v>260</v>
      </c>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row>
    <row r="27" spans="1:342" s="72" customFormat="1" ht="141" customHeight="1" x14ac:dyDescent="0.25">
      <c r="A27" s="69" t="s">
        <v>208</v>
      </c>
      <c r="B27" s="64" t="s">
        <v>261</v>
      </c>
      <c r="C27" s="288" t="s">
        <v>384</v>
      </c>
      <c r="D27" s="69" t="s">
        <v>262</v>
      </c>
      <c r="E27" s="69" t="s">
        <v>263</v>
      </c>
      <c r="F27" s="61" t="s">
        <v>264</v>
      </c>
      <c r="G27" s="69">
        <v>40</v>
      </c>
      <c r="H27" s="70">
        <v>0.25</v>
      </c>
      <c r="I27" s="61">
        <v>0</v>
      </c>
      <c r="J27" s="85">
        <f t="shared" si="0"/>
        <v>0</v>
      </c>
      <c r="K27" s="61" t="s">
        <v>265</v>
      </c>
      <c r="L27" s="80">
        <v>0.25</v>
      </c>
      <c r="M27" s="60">
        <f>(L27*100)/H27</f>
        <v>100</v>
      </c>
      <c r="N27" s="70" t="s">
        <v>266</v>
      </c>
      <c r="O27" s="70">
        <v>0.25</v>
      </c>
      <c r="P27" s="61">
        <f t="shared" si="2"/>
        <v>100</v>
      </c>
      <c r="Q27" s="174" t="s">
        <v>267</v>
      </c>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row>
    <row r="28" spans="1:342" s="72" customFormat="1" ht="143.25" customHeight="1" x14ac:dyDescent="0.25">
      <c r="A28" s="69" t="s">
        <v>31</v>
      </c>
      <c r="B28" s="64" t="s">
        <v>31</v>
      </c>
      <c r="C28" s="288"/>
      <c r="D28" s="69" t="s">
        <v>268</v>
      </c>
      <c r="E28" s="69" t="s">
        <v>269</v>
      </c>
      <c r="F28" s="69">
        <v>22</v>
      </c>
      <c r="G28" s="69">
        <v>65</v>
      </c>
      <c r="H28" s="81">
        <v>40</v>
      </c>
      <c r="I28" s="81">
        <v>41</v>
      </c>
      <c r="J28" s="85">
        <f t="shared" si="0"/>
        <v>102.5</v>
      </c>
      <c r="K28" s="61" t="s">
        <v>270</v>
      </c>
      <c r="L28" s="61">
        <v>41</v>
      </c>
      <c r="M28" s="82">
        <f>(L28*100)/H28</f>
        <v>102.5</v>
      </c>
      <c r="N28" s="61" t="s">
        <v>270</v>
      </c>
      <c r="O28" s="61">
        <v>41</v>
      </c>
      <c r="P28" s="67">
        <f t="shared" si="2"/>
        <v>102.5</v>
      </c>
      <c r="Q28" s="176" t="s">
        <v>271</v>
      </c>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row>
    <row r="29" spans="1:342" s="72" customFormat="1" ht="189" x14ac:dyDescent="0.25">
      <c r="A29" s="69" t="s">
        <v>208</v>
      </c>
      <c r="B29" s="64" t="s">
        <v>261</v>
      </c>
      <c r="C29" s="288"/>
      <c r="D29" s="69" t="s">
        <v>272</v>
      </c>
      <c r="E29" s="69" t="s">
        <v>273</v>
      </c>
      <c r="F29" s="69">
        <v>1</v>
      </c>
      <c r="G29" s="69">
        <v>10</v>
      </c>
      <c r="H29" s="69">
        <v>3</v>
      </c>
      <c r="I29" s="61">
        <v>0</v>
      </c>
      <c r="J29" s="85">
        <f t="shared" si="0"/>
        <v>0</v>
      </c>
      <c r="K29" s="69" t="s">
        <v>274</v>
      </c>
      <c r="L29" s="69">
        <v>3</v>
      </c>
      <c r="M29" s="60">
        <f t="shared" si="3"/>
        <v>100</v>
      </c>
      <c r="N29" s="70" t="s">
        <v>275</v>
      </c>
      <c r="O29" s="70">
        <v>1</v>
      </c>
      <c r="P29" s="67">
        <f t="shared" si="2"/>
        <v>33.333333333333336</v>
      </c>
      <c r="Q29" s="174" t="s">
        <v>276</v>
      </c>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row>
    <row r="30" spans="1:342" s="72" customFormat="1" ht="173.25" x14ac:dyDescent="0.25">
      <c r="A30" s="69" t="s">
        <v>208</v>
      </c>
      <c r="B30" s="64" t="s">
        <v>261</v>
      </c>
      <c r="C30" s="288"/>
      <c r="D30" s="69" t="s">
        <v>277</v>
      </c>
      <c r="E30" s="69" t="s">
        <v>278</v>
      </c>
      <c r="F30" s="69">
        <v>0</v>
      </c>
      <c r="G30" s="70">
        <v>1</v>
      </c>
      <c r="H30" s="84">
        <v>1</v>
      </c>
      <c r="I30" s="84">
        <v>0.5</v>
      </c>
      <c r="J30" s="85">
        <f t="shared" si="0"/>
        <v>50</v>
      </c>
      <c r="K30" s="69" t="s">
        <v>279</v>
      </c>
      <c r="L30" s="70">
        <v>0.95</v>
      </c>
      <c r="M30" s="60">
        <f t="shared" si="3"/>
        <v>95</v>
      </c>
      <c r="N30" s="70" t="s">
        <v>280</v>
      </c>
      <c r="O30" s="70">
        <v>1</v>
      </c>
      <c r="P30" s="61">
        <f t="shared" si="2"/>
        <v>100</v>
      </c>
      <c r="Q30" s="174" t="s">
        <v>281</v>
      </c>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row>
    <row r="31" spans="1:342" s="72" customFormat="1" ht="126" customHeight="1" x14ac:dyDescent="0.25">
      <c r="A31" s="69" t="s">
        <v>208</v>
      </c>
      <c r="B31" s="64" t="s">
        <v>261</v>
      </c>
      <c r="C31" s="288" t="s">
        <v>385</v>
      </c>
      <c r="D31" s="69" t="s">
        <v>282</v>
      </c>
      <c r="E31" s="69" t="s">
        <v>283</v>
      </c>
      <c r="F31" s="69">
        <v>0</v>
      </c>
      <c r="G31" s="69">
        <v>4</v>
      </c>
      <c r="H31" s="84" t="s">
        <v>284</v>
      </c>
      <c r="I31" s="84">
        <v>0.25</v>
      </c>
      <c r="J31" s="85">
        <v>100</v>
      </c>
      <c r="K31" s="69" t="s">
        <v>285</v>
      </c>
      <c r="L31" s="84">
        <v>0.2</v>
      </c>
      <c r="M31" s="85">
        <v>100</v>
      </c>
      <c r="N31" s="69" t="s">
        <v>285</v>
      </c>
      <c r="O31" s="70">
        <v>0.2</v>
      </c>
      <c r="P31" s="61">
        <v>80</v>
      </c>
      <c r="Q31" s="177" t="s">
        <v>286</v>
      </c>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row>
    <row r="32" spans="1:342" s="72" customFormat="1" ht="91.5" customHeight="1" thickBot="1" x14ac:dyDescent="0.3">
      <c r="A32" s="237" t="s">
        <v>208</v>
      </c>
      <c r="B32" s="244" t="s">
        <v>261</v>
      </c>
      <c r="C32" s="291"/>
      <c r="D32" s="237" t="s">
        <v>287</v>
      </c>
      <c r="E32" s="237" t="s">
        <v>288</v>
      </c>
      <c r="F32" s="237">
        <v>0</v>
      </c>
      <c r="G32" s="237">
        <v>4</v>
      </c>
      <c r="H32" s="241" t="s">
        <v>284</v>
      </c>
      <c r="I32" s="179">
        <v>0.25</v>
      </c>
      <c r="J32" s="180">
        <v>100</v>
      </c>
      <c r="K32" s="178" t="s">
        <v>285</v>
      </c>
      <c r="L32" s="179">
        <v>0</v>
      </c>
      <c r="M32" s="180">
        <v>0</v>
      </c>
      <c r="N32" s="178" t="s">
        <v>285</v>
      </c>
      <c r="O32" s="178">
        <v>0</v>
      </c>
      <c r="P32" s="178">
        <v>0</v>
      </c>
      <c r="Q32" s="181" t="s">
        <v>286</v>
      </c>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row>
    <row r="33" spans="1:40" ht="69" customHeight="1" thickBot="1" x14ac:dyDescent="0.3">
      <c r="A33" s="309"/>
      <c r="B33" s="310"/>
      <c r="C33" s="310"/>
      <c r="D33" s="310"/>
      <c r="E33" s="310"/>
      <c r="F33" s="310"/>
      <c r="G33" s="310"/>
      <c r="H33" s="311"/>
      <c r="I33" s="251" t="s">
        <v>12</v>
      </c>
      <c r="J33" s="252">
        <f>AVERAGE(J7:J9,J13,J15:J17,J20:J32)</f>
        <v>36.725009999999997</v>
      </c>
      <c r="K33" s="253"/>
      <c r="L33" s="254" t="s">
        <v>412</v>
      </c>
      <c r="M33" s="252">
        <f>AVERAGE(M7:M9,M13,M15:M17,M20:M32)</f>
        <v>70.291676666666675</v>
      </c>
      <c r="N33" s="255"/>
      <c r="O33" s="254" t="s">
        <v>405</v>
      </c>
      <c r="P33" s="252">
        <f>AVERAGE(P7:P9,P13,P15:P17,P20:P32)</f>
        <v>80.658343333333335</v>
      </c>
      <c r="Q33" s="342">
        <v>100</v>
      </c>
    </row>
    <row r="34" spans="1:40" x14ac:dyDescent="0.25">
      <c r="D34" s="86"/>
      <c r="G34" s="86"/>
      <c r="H34" s="86"/>
      <c r="I34" s="86"/>
      <c r="J34" s="86"/>
      <c r="K34" s="86"/>
      <c r="L34" s="86"/>
      <c r="M34" s="86"/>
      <c r="N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row>
    <row r="35" spans="1:40" x14ac:dyDescent="0.25">
      <c r="H35" s="86"/>
    </row>
    <row r="36" spans="1:40" x14ac:dyDescent="0.25">
      <c r="H36" s="86"/>
    </row>
    <row r="37" spans="1:40" x14ac:dyDescent="0.25">
      <c r="D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row>
    <row r="40" spans="1:40" x14ac:dyDescent="0.25">
      <c r="H40" s="86"/>
    </row>
    <row r="41" spans="1:40" x14ac:dyDescent="0.25">
      <c r="H41" s="86"/>
    </row>
    <row r="42" spans="1:40" x14ac:dyDescent="0.25">
      <c r="H42" s="86"/>
      <c r="I42" s="87"/>
    </row>
    <row r="43" spans="1:40" x14ac:dyDescent="0.25">
      <c r="H43" s="86"/>
      <c r="I43" s="87"/>
    </row>
  </sheetData>
  <mergeCells count="20">
    <mergeCell ref="A33:H33"/>
    <mergeCell ref="C31:C32"/>
    <mergeCell ref="A1:Q1"/>
    <mergeCell ref="A4:H4"/>
    <mergeCell ref="I4:K4"/>
    <mergeCell ref="L4:N4"/>
    <mergeCell ref="O4:Q4"/>
    <mergeCell ref="Q15:Q17"/>
    <mergeCell ref="C11:C14"/>
    <mergeCell ref="C6:C7"/>
    <mergeCell ref="C8:C10"/>
    <mergeCell ref="A3:Q3"/>
    <mergeCell ref="A2:Q2"/>
    <mergeCell ref="W4:AB4"/>
    <mergeCell ref="AC4:AH4"/>
    <mergeCell ref="AI4:AN4"/>
    <mergeCell ref="C27:C30"/>
    <mergeCell ref="C15:C19"/>
    <mergeCell ref="C20:C21"/>
    <mergeCell ref="C22:C26"/>
  </mergeCell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33"/>
  <sheetViews>
    <sheetView tabSelected="1" topLeftCell="D1" zoomScale="70" zoomScaleNormal="70" workbookViewId="0">
      <pane xSplit="8" ySplit="6" topLeftCell="O22" activePane="bottomRight" state="frozen"/>
      <selection activeCell="D1" sqref="D1"/>
      <selection pane="topRight" activeCell="L1" sqref="L1"/>
      <selection pane="bottomLeft" activeCell="D7" sqref="D7"/>
      <selection pane="bottomRight" activeCell="F28" sqref="F28"/>
    </sheetView>
  </sheetViews>
  <sheetFormatPr baseColWidth="10" defaultColWidth="11.42578125" defaultRowHeight="15" x14ac:dyDescent="0.25"/>
  <cols>
    <col min="1" max="1" width="7.28515625" style="3" hidden="1" customWidth="1"/>
    <col min="2" max="2" width="3.140625" style="3" hidden="1" customWidth="1"/>
    <col min="3" max="3" width="7.85546875" style="3" hidden="1" customWidth="1"/>
    <col min="4" max="4" width="11.7109375" style="3" customWidth="1"/>
    <col min="5" max="5" width="10.5703125" style="7" customWidth="1"/>
    <col min="6" max="6" width="27.28515625" style="3" customWidth="1"/>
    <col min="7" max="7" width="22.140625" style="3" customWidth="1"/>
    <col min="8" max="8" width="24" style="3" customWidth="1"/>
    <col min="9" max="9" width="6.42578125" style="3" customWidth="1"/>
    <col min="10" max="10" width="10.85546875" style="3" hidden="1" customWidth="1"/>
    <col min="11" max="11" width="8.140625" style="3" customWidth="1"/>
    <col min="12" max="12" width="15.28515625" style="3" customWidth="1"/>
    <col min="13" max="13" width="9.85546875" style="3" customWidth="1"/>
    <col min="14" max="14" width="63.42578125" style="3" customWidth="1"/>
    <col min="15" max="15" width="10.28515625" style="3" customWidth="1"/>
    <col min="16" max="16" width="9.28515625" style="3" customWidth="1"/>
    <col min="17" max="17" width="46" style="3" bestFit="1" customWidth="1"/>
    <col min="18" max="18" width="20.7109375" style="3" customWidth="1"/>
    <col min="19" max="19" width="20.140625" style="3" customWidth="1"/>
    <col min="20" max="20" width="46" style="3" customWidth="1"/>
    <col min="21" max="21" width="17" style="3" customWidth="1"/>
    <col min="22" max="22" width="12.42578125" style="3" customWidth="1"/>
    <col min="23" max="23" width="12.85546875" style="3" customWidth="1"/>
    <col min="24" max="25" width="11.5703125" style="3" customWidth="1"/>
    <col min="26" max="26" width="18.140625" style="3" customWidth="1"/>
    <col min="27" max="27" width="18" style="3" customWidth="1"/>
    <col min="28" max="28" width="16" style="3" customWidth="1"/>
    <col min="29" max="31" width="11.5703125" style="3" customWidth="1"/>
    <col min="32" max="32" width="17.7109375" style="3" customWidth="1"/>
    <col min="33" max="33" width="13.5703125" style="3" customWidth="1"/>
    <col min="34" max="34" width="14.85546875" style="3" customWidth="1"/>
    <col min="35" max="37" width="11.5703125" style="3" customWidth="1"/>
    <col min="38" max="38" width="18.140625" style="3" customWidth="1"/>
    <col min="39" max="39" width="13.5703125" style="3" customWidth="1"/>
    <col min="40" max="40" width="13.42578125" style="3" customWidth="1"/>
    <col min="41" max="42" width="11.5703125" style="3" customWidth="1"/>
    <col min="43" max="43" width="14" style="3" bestFit="1" customWidth="1"/>
    <col min="44" max="44" width="46" style="3" bestFit="1" customWidth="1"/>
    <col min="45" max="45" width="6.28515625" style="3" customWidth="1"/>
    <col min="46" max="16384" width="11.42578125" style="3"/>
  </cols>
  <sheetData>
    <row r="1" spans="1:68" ht="30.75" customHeight="1" x14ac:dyDescent="0.25">
      <c r="A1" s="209"/>
      <c r="B1" s="314"/>
      <c r="C1" s="314"/>
      <c r="D1" s="314"/>
      <c r="E1" s="314"/>
      <c r="F1" s="314"/>
      <c r="G1" s="314"/>
      <c r="H1" s="314"/>
      <c r="I1" s="314"/>
      <c r="J1" s="314"/>
      <c r="K1" s="314"/>
      <c r="L1" s="314"/>
      <c r="M1" s="314"/>
      <c r="N1" s="314"/>
      <c r="O1" s="314"/>
      <c r="P1" s="314"/>
      <c r="Q1" s="314"/>
      <c r="R1" s="314"/>
      <c r="S1" s="314"/>
      <c r="T1" s="314"/>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211"/>
      <c r="AT1" s="102"/>
      <c r="AU1" s="102"/>
      <c r="AV1" s="102"/>
      <c r="AW1" s="102"/>
      <c r="AX1" s="102"/>
      <c r="AY1" s="102"/>
      <c r="AZ1" s="102"/>
      <c r="BA1" s="102"/>
      <c r="BB1" s="102"/>
      <c r="BC1" s="102"/>
      <c r="BD1" s="102"/>
      <c r="BE1" s="102"/>
      <c r="BF1" s="102"/>
      <c r="BG1" s="102"/>
      <c r="BH1" s="102"/>
      <c r="BI1" s="102"/>
      <c r="BJ1" s="102"/>
    </row>
    <row r="2" spans="1:68" ht="36" customHeight="1" thickBot="1" x14ac:dyDescent="0.3">
      <c r="A2" s="210"/>
      <c r="B2" s="315"/>
      <c r="C2" s="315"/>
      <c r="D2" s="315"/>
      <c r="E2" s="315"/>
      <c r="F2" s="315"/>
      <c r="G2" s="315"/>
      <c r="H2" s="315"/>
      <c r="I2" s="315"/>
      <c r="J2" s="315"/>
      <c r="K2" s="315"/>
      <c r="L2" s="315"/>
      <c r="M2" s="315"/>
      <c r="N2" s="315"/>
      <c r="O2" s="315"/>
      <c r="P2" s="315"/>
      <c r="Q2" s="315"/>
      <c r="R2" s="315"/>
      <c r="S2" s="315"/>
      <c r="T2" s="315"/>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211"/>
      <c r="AT2" s="102"/>
      <c r="AU2" s="102"/>
      <c r="AV2" s="102"/>
      <c r="AW2" s="102"/>
      <c r="AX2" s="102"/>
      <c r="AY2" s="102"/>
      <c r="AZ2" s="102"/>
      <c r="BA2" s="102"/>
      <c r="BB2" s="102"/>
      <c r="BC2" s="102"/>
      <c r="BD2" s="102"/>
      <c r="BE2" s="102"/>
      <c r="BF2" s="102"/>
      <c r="BG2" s="102"/>
      <c r="BH2" s="102"/>
      <c r="BI2" s="102"/>
      <c r="BJ2" s="102"/>
    </row>
    <row r="3" spans="1:68" ht="15.75" customHeight="1" thickBot="1" x14ac:dyDescent="0.3">
      <c r="A3" s="320" t="s">
        <v>0</v>
      </c>
      <c r="B3" s="321"/>
      <c r="C3" s="321"/>
      <c r="D3" s="321"/>
      <c r="E3" s="321"/>
      <c r="F3" s="321"/>
      <c r="G3" s="321"/>
      <c r="H3" s="321"/>
      <c r="I3" s="321"/>
      <c r="J3" s="321"/>
      <c r="K3" s="321"/>
      <c r="L3" s="321"/>
      <c r="M3" s="321"/>
      <c r="N3" s="321"/>
      <c r="O3" s="321"/>
      <c r="P3" s="321"/>
      <c r="Q3" s="321"/>
      <c r="R3" s="321"/>
      <c r="S3" s="321"/>
      <c r="T3" s="321"/>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12"/>
      <c r="AT3" s="102"/>
      <c r="AU3" s="102"/>
      <c r="AV3" s="102"/>
      <c r="AW3" s="102"/>
      <c r="AX3" s="102"/>
      <c r="AY3" s="102"/>
      <c r="AZ3" s="102"/>
      <c r="BA3" s="102"/>
      <c r="BB3" s="102"/>
      <c r="BC3" s="102"/>
      <c r="BD3" s="102"/>
      <c r="BE3" s="102"/>
      <c r="BF3" s="102"/>
      <c r="BG3" s="102"/>
      <c r="BH3" s="102"/>
      <c r="BI3" s="102"/>
      <c r="BJ3" s="102"/>
    </row>
    <row r="4" spans="1:68" ht="18.75" customHeight="1" thickBot="1" x14ac:dyDescent="0.3">
      <c r="A4" s="318" t="s">
        <v>289</v>
      </c>
      <c r="B4" s="319"/>
      <c r="C4" s="319"/>
      <c r="D4" s="319"/>
      <c r="E4" s="319"/>
      <c r="F4" s="319"/>
      <c r="G4" s="319"/>
      <c r="H4" s="319"/>
      <c r="I4" s="319"/>
      <c r="J4" s="319"/>
      <c r="K4" s="319"/>
      <c r="L4" s="319"/>
      <c r="M4" s="319"/>
      <c r="N4" s="319"/>
      <c r="O4" s="319"/>
      <c r="P4" s="319"/>
      <c r="Q4" s="319"/>
      <c r="R4" s="319"/>
      <c r="S4" s="319"/>
      <c r="T4" s="319"/>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4"/>
      <c r="AT4" s="102"/>
      <c r="AU4" s="102"/>
      <c r="AV4" s="102"/>
      <c r="AW4" s="102"/>
      <c r="AX4" s="102"/>
      <c r="AY4" s="102"/>
      <c r="AZ4" s="102"/>
      <c r="BA4" s="102"/>
      <c r="BB4" s="102"/>
      <c r="BC4" s="102"/>
      <c r="BD4" s="102"/>
      <c r="BE4" s="102"/>
      <c r="BF4" s="102"/>
      <c r="BG4" s="102"/>
      <c r="BH4" s="102"/>
      <c r="BI4" s="102"/>
      <c r="BJ4" s="102"/>
    </row>
    <row r="5" spans="1:68" ht="21.75" customHeight="1" x14ac:dyDescent="0.25">
      <c r="A5" s="8"/>
      <c r="B5" s="8"/>
      <c r="C5" s="8"/>
      <c r="D5" s="316" t="s">
        <v>403</v>
      </c>
      <c r="E5" s="317"/>
      <c r="F5" s="317"/>
      <c r="G5" s="317"/>
      <c r="H5" s="317"/>
      <c r="I5" s="317"/>
      <c r="J5" s="317"/>
      <c r="K5" s="317"/>
      <c r="L5" s="279" t="s">
        <v>406</v>
      </c>
      <c r="M5" s="279"/>
      <c r="N5" s="279"/>
      <c r="O5" s="279" t="s">
        <v>407</v>
      </c>
      <c r="P5" s="279"/>
      <c r="Q5" s="279"/>
      <c r="R5" s="280" t="s">
        <v>405</v>
      </c>
      <c r="S5" s="280"/>
      <c r="T5" s="280"/>
      <c r="U5" s="99"/>
      <c r="V5" s="99"/>
      <c r="W5" s="99"/>
      <c r="X5" s="99"/>
      <c r="Y5" s="99"/>
      <c r="Z5" s="312">
        <v>2022</v>
      </c>
      <c r="AA5" s="312"/>
      <c r="AB5" s="312"/>
      <c r="AC5" s="312"/>
      <c r="AD5" s="312"/>
      <c r="AE5" s="312"/>
      <c r="AF5" s="313"/>
      <c r="AG5" s="313"/>
      <c r="AH5" s="313"/>
      <c r="AI5" s="313"/>
      <c r="AJ5" s="313"/>
      <c r="AK5" s="313"/>
      <c r="AL5" s="313"/>
      <c r="AM5" s="313"/>
      <c r="AN5" s="313"/>
      <c r="AO5" s="313"/>
      <c r="AP5" s="313"/>
      <c r="AQ5" s="313"/>
      <c r="AR5" s="100"/>
      <c r="AS5" s="100"/>
      <c r="AT5" s="101"/>
      <c r="AU5" s="101"/>
      <c r="AV5" s="101"/>
      <c r="AW5" s="101"/>
      <c r="AX5" s="101"/>
      <c r="AY5" s="101"/>
      <c r="AZ5" s="101"/>
      <c r="BA5" s="101"/>
      <c r="BB5" s="101"/>
      <c r="BC5" s="101"/>
      <c r="BD5" s="101"/>
      <c r="BE5" s="101"/>
      <c r="BF5" s="101"/>
      <c r="BG5" s="101"/>
      <c r="BH5" s="101"/>
      <c r="BI5" s="101"/>
      <c r="BJ5" s="101"/>
      <c r="BK5" s="101"/>
      <c r="BL5" s="101"/>
      <c r="BM5" s="101"/>
      <c r="BN5" s="101"/>
      <c r="BO5" s="101"/>
      <c r="BP5" s="101"/>
    </row>
    <row r="6" spans="1:68" s="163" customFormat="1" ht="46.5" customHeight="1" x14ac:dyDescent="0.25">
      <c r="A6" s="150" t="s">
        <v>1</v>
      </c>
      <c r="B6" s="151" t="s">
        <v>169</v>
      </c>
      <c r="C6" s="152" t="s">
        <v>170</v>
      </c>
      <c r="D6" s="153" t="s">
        <v>400</v>
      </c>
      <c r="E6" s="154" t="s">
        <v>5</v>
      </c>
      <c r="F6" s="155" t="s">
        <v>6</v>
      </c>
      <c r="G6" s="155" t="s">
        <v>7</v>
      </c>
      <c r="H6" s="155" t="s">
        <v>8</v>
      </c>
      <c r="I6" s="151" t="s">
        <v>9</v>
      </c>
      <c r="J6" s="151" t="s">
        <v>10</v>
      </c>
      <c r="K6" s="151" t="s">
        <v>171</v>
      </c>
      <c r="L6" s="156" t="s">
        <v>12</v>
      </c>
      <c r="M6" s="157" t="s">
        <v>16</v>
      </c>
      <c r="N6" s="156" t="s">
        <v>14</v>
      </c>
      <c r="O6" s="154" t="s">
        <v>15</v>
      </c>
      <c r="P6" s="154" t="s">
        <v>16</v>
      </c>
      <c r="Q6" s="151" t="s">
        <v>17</v>
      </c>
      <c r="R6" s="151" t="s">
        <v>402</v>
      </c>
      <c r="S6" s="151" t="s">
        <v>16</v>
      </c>
      <c r="T6" s="158" t="s">
        <v>404</v>
      </c>
      <c r="U6" s="159"/>
      <c r="V6" s="160"/>
      <c r="W6" s="159"/>
      <c r="X6" s="159"/>
      <c r="Y6" s="159"/>
      <c r="Z6" s="159"/>
      <c r="AA6" s="159"/>
      <c r="AB6" s="160"/>
      <c r="AC6" s="159"/>
      <c r="AD6" s="159"/>
      <c r="AE6" s="159"/>
      <c r="AF6" s="159"/>
      <c r="AG6" s="159"/>
      <c r="AH6" s="160"/>
      <c r="AI6" s="159"/>
      <c r="AJ6" s="159"/>
      <c r="AK6" s="159"/>
      <c r="AL6" s="159"/>
      <c r="AM6" s="159"/>
      <c r="AN6" s="160"/>
      <c r="AO6" s="159"/>
      <c r="AP6" s="159"/>
      <c r="AQ6" s="159"/>
      <c r="AR6" s="159"/>
      <c r="AS6" s="161"/>
      <c r="AT6" s="161"/>
      <c r="AU6" s="161"/>
      <c r="AV6" s="162"/>
      <c r="AW6" s="162"/>
      <c r="AX6" s="162"/>
      <c r="AY6" s="162"/>
      <c r="AZ6" s="162"/>
      <c r="BA6" s="162"/>
      <c r="BB6" s="162"/>
      <c r="BC6" s="162"/>
      <c r="BD6" s="162"/>
      <c r="BE6" s="162"/>
      <c r="BF6" s="162"/>
      <c r="BG6" s="162"/>
      <c r="BH6" s="162"/>
      <c r="BI6" s="162"/>
      <c r="BJ6" s="162"/>
      <c r="BK6" s="162"/>
      <c r="BL6" s="162"/>
      <c r="BM6" s="162"/>
      <c r="BN6" s="162"/>
      <c r="BO6" s="162"/>
      <c r="BP6" s="162"/>
    </row>
    <row r="7" spans="1:68" s="9" customFormat="1" ht="169.5" customHeight="1" x14ac:dyDescent="0.25">
      <c r="A7" s="69">
        <v>1</v>
      </c>
      <c r="B7" s="69">
        <v>0</v>
      </c>
      <c r="C7" s="134">
        <v>1</v>
      </c>
      <c r="D7" s="137" t="s">
        <v>20</v>
      </c>
      <c r="E7" s="77" t="s">
        <v>290</v>
      </c>
      <c r="F7" s="77" t="s">
        <v>414</v>
      </c>
      <c r="G7" s="77" t="s">
        <v>291</v>
      </c>
      <c r="H7" s="77" t="s">
        <v>292</v>
      </c>
      <c r="I7" s="70">
        <v>0.6</v>
      </c>
      <c r="J7" s="70">
        <v>1</v>
      </c>
      <c r="K7" s="70">
        <v>0.7</v>
      </c>
      <c r="L7" s="70">
        <v>0.45</v>
      </c>
      <c r="M7" s="85">
        <f>(L7*100)/K7</f>
        <v>64.285714285714292</v>
      </c>
      <c r="N7" s="70" t="s">
        <v>293</v>
      </c>
      <c r="O7" s="70">
        <v>0.6</v>
      </c>
      <c r="P7" s="88">
        <f>(O7*100)/K7</f>
        <v>85.714285714285722</v>
      </c>
      <c r="Q7" s="69" t="s">
        <v>294</v>
      </c>
      <c r="R7" s="70">
        <v>0.6</v>
      </c>
      <c r="S7" s="88">
        <f>(R7*100)/K7</f>
        <v>85.714285714285722</v>
      </c>
      <c r="T7" s="138" t="s">
        <v>295</v>
      </c>
      <c r="U7" s="3"/>
      <c r="V7" s="3"/>
      <c r="W7" s="3"/>
      <c r="X7" s="3"/>
      <c r="Y7" s="3"/>
      <c r="Z7" s="3"/>
      <c r="AA7" s="3"/>
      <c r="AB7" s="3"/>
      <c r="AC7" s="3"/>
      <c r="AD7" s="3"/>
      <c r="AE7" s="3"/>
      <c r="AF7" s="3"/>
      <c r="AG7" s="3"/>
      <c r="AH7" s="3"/>
      <c r="AI7" s="3"/>
      <c r="AJ7" s="3"/>
      <c r="AK7" s="3"/>
      <c r="AL7" s="3"/>
      <c r="AM7" s="3"/>
      <c r="AN7" s="3"/>
      <c r="AO7" s="3"/>
      <c r="AP7" s="3"/>
      <c r="AQ7" s="3"/>
      <c r="AR7" s="3"/>
      <c r="AS7" s="3"/>
      <c r="AT7" s="3"/>
      <c r="AU7" s="3"/>
    </row>
    <row r="8" spans="1:68" ht="157.5" x14ac:dyDescent="0.25">
      <c r="A8" s="63">
        <v>2</v>
      </c>
      <c r="B8" s="63">
        <v>1</v>
      </c>
      <c r="C8" s="135">
        <v>0</v>
      </c>
      <c r="D8" s="139" t="s">
        <v>31</v>
      </c>
      <c r="E8" s="64" t="s">
        <v>296</v>
      </c>
      <c r="F8" s="63" t="s">
        <v>415</v>
      </c>
      <c r="G8" s="64" t="s">
        <v>297</v>
      </c>
      <c r="H8" s="63" t="s">
        <v>298</v>
      </c>
      <c r="I8" s="63" t="s">
        <v>299</v>
      </c>
      <c r="J8" s="68">
        <v>1</v>
      </c>
      <c r="K8" s="68">
        <v>0.25</v>
      </c>
      <c r="L8" s="68">
        <v>0.02</v>
      </c>
      <c r="M8" s="85">
        <f>(L8*100)/K8</f>
        <v>8</v>
      </c>
      <c r="N8" s="63" t="s">
        <v>300</v>
      </c>
      <c r="O8" s="68">
        <v>0.02</v>
      </c>
      <c r="P8" s="88">
        <f>(O8*100)/K8</f>
        <v>8</v>
      </c>
      <c r="Q8" s="69" t="s">
        <v>301</v>
      </c>
      <c r="R8" s="89">
        <v>0.02</v>
      </c>
      <c r="S8" s="69">
        <f t="shared" ref="S8:S22" si="0">(R8*100)/K8</f>
        <v>8</v>
      </c>
      <c r="T8" s="140" t="s">
        <v>424</v>
      </c>
    </row>
    <row r="9" spans="1:68" s="9" customFormat="1" ht="120" customHeight="1" x14ac:dyDescent="0.25">
      <c r="A9" s="289">
        <v>3</v>
      </c>
      <c r="B9" s="69">
        <v>0</v>
      </c>
      <c r="C9" s="134">
        <v>1</v>
      </c>
      <c r="D9" s="137" t="s">
        <v>20</v>
      </c>
      <c r="E9" s="77" t="s">
        <v>302</v>
      </c>
      <c r="F9" s="290" t="s">
        <v>416</v>
      </c>
      <c r="G9" s="77" t="s">
        <v>303</v>
      </c>
      <c r="H9" s="77" t="s">
        <v>304</v>
      </c>
      <c r="I9" s="68">
        <v>0.37</v>
      </c>
      <c r="J9" s="68">
        <v>0.1</v>
      </c>
      <c r="K9" s="68" t="s">
        <v>305</v>
      </c>
      <c r="L9" s="68">
        <v>0.05</v>
      </c>
      <c r="M9" s="85">
        <v>100</v>
      </c>
      <c r="N9" s="70" t="s">
        <v>306</v>
      </c>
      <c r="O9" s="70">
        <v>0.05</v>
      </c>
      <c r="P9" s="90">
        <v>100</v>
      </c>
      <c r="Q9" s="69" t="s">
        <v>307</v>
      </c>
      <c r="R9" s="89">
        <v>0.05</v>
      </c>
      <c r="S9" s="69">
        <v>100</v>
      </c>
      <c r="T9" s="138" t="s">
        <v>308</v>
      </c>
      <c r="U9" s="3"/>
      <c r="V9" s="3"/>
      <c r="W9" s="3"/>
      <c r="X9" s="3"/>
      <c r="Y9" s="3"/>
      <c r="Z9" s="3"/>
      <c r="AA9" s="3"/>
      <c r="AB9" s="3"/>
      <c r="AC9" s="3"/>
      <c r="AD9" s="3"/>
      <c r="AE9" s="3"/>
      <c r="AF9" s="3"/>
      <c r="AG9" s="3"/>
      <c r="AH9" s="3"/>
      <c r="AI9" s="3"/>
      <c r="AJ9" s="3"/>
      <c r="AK9" s="3"/>
      <c r="AL9" s="3"/>
      <c r="AM9" s="3"/>
      <c r="AN9" s="3"/>
      <c r="AO9" s="3"/>
      <c r="AP9" s="3"/>
      <c r="AQ9" s="3"/>
      <c r="AR9" s="3"/>
      <c r="AS9" s="3"/>
      <c r="AT9" s="3"/>
      <c r="AU9" s="3"/>
    </row>
    <row r="10" spans="1:68" ht="94.5" x14ac:dyDescent="0.25">
      <c r="A10" s="289"/>
      <c r="B10" s="63">
        <v>1</v>
      </c>
      <c r="C10" s="135">
        <v>0</v>
      </c>
      <c r="D10" s="139" t="s">
        <v>372</v>
      </c>
      <c r="E10" s="63" t="s">
        <v>309</v>
      </c>
      <c r="F10" s="290"/>
      <c r="G10" s="63" t="s">
        <v>310</v>
      </c>
      <c r="H10" s="63" t="s">
        <v>311</v>
      </c>
      <c r="I10" s="68">
        <v>0.05</v>
      </c>
      <c r="J10" s="68">
        <v>0.8</v>
      </c>
      <c r="K10" s="68">
        <v>0.2</v>
      </c>
      <c r="L10" s="66">
        <v>5.5E-2</v>
      </c>
      <c r="M10" s="85">
        <f t="shared" ref="M10:M23" si="1">(L10*100)/K10</f>
        <v>27.5</v>
      </c>
      <c r="N10" s="66" t="s">
        <v>312</v>
      </c>
      <c r="O10" s="66">
        <v>5.5E-2</v>
      </c>
      <c r="P10" s="88">
        <f>(O10*100)/K10</f>
        <v>27.5</v>
      </c>
      <c r="Q10" s="60" t="s">
        <v>313</v>
      </c>
      <c r="R10" s="92">
        <v>0.06</v>
      </c>
      <c r="S10" s="69">
        <f t="shared" si="0"/>
        <v>30</v>
      </c>
      <c r="T10" s="141" t="s">
        <v>313</v>
      </c>
    </row>
    <row r="11" spans="1:68" ht="157.5" x14ac:dyDescent="0.25">
      <c r="A11" s="289"/>
      <c r="B11" s="63">
        <v>1</v>
      </c>
      <c r="C11" s="135">
        <v>0</v>
      </c>
      <c r="D11" s="139" t="s">
        <v>20</v>
      </c>
      <c r="E11" s="63" t="s">
        <v>302</v>
      </c>
      <c r="F11" s="290"/>
      <c r="G11" s="63" t="s">
        <v>417</v>
      </c>
      <c r="H11" s="63" t="s">
        <v>314</v>
      </c>
      <c r="I11" s="68">
        <v>0.8</v>
      </c>
      <c r="J11" s="68">
        <v>1</v>
      </c>
      <c r="K11" s="68">
        <v>0.85</v>
      </c>
      <c r="L11" s="68">
        <v>0.81</v>
      </c>
      <c r="M11" s="85">
        <f t="shared" si="1"/>
        <v>95.294117647058826</v>
      </c>
      <c r="N11" s="68" t="s">
        <v>315</v>
      </c>
      <c r="O11" s="68">
        <v>0.81</v>
      </c>
      <c r="P11" s="88">
        <f>(O11*100)/K11</f>
        <v>95.294117647058826</v>
      </c>
      <c r="Q11" s="60" t="s">
        <v>316</v>
      </c>
      <c r="R11" s="92">
        <v>0.83</v>
      </c>
      <c r="S11" s="88">
        <f t="shared" si="0"/>
        <v>97.64705882352942</v>
      </c>
      <c r="T11" s="141" t="s">
        <v>317</v>
      </c>
    </row>
    <row r="12" spans="1:68" s="9" customFormat="1" ht="105.75" customHeight="1" x14ac:dyDescent="0.25">
      <c r="A12" s="69"/>
      <c r="B12" s="69">
        <v>0</v>
      </c>
      <c r="C12" s="134">
        <v>1</v>
      </c>
      <c r="D12" s="137" t="s">
        <v>56</v>
      </c>
      <c r="E12" s="64" t="s">
        <v>56</v>
      </c>
      <c r="F12" s="290" t="s">
        <v>418</v>
      </c>
      <c r="G12" s="290" t="s">
        <v>318</v>
      </c>
      <c r="H12" s="77" t="s">
        <v>319</v>
      </c>
      <c r="I12" s="70">
        <v>0.1</v>
      </c>
      <c r="J12" s="70">
        <v>1</v>
      </c>
      <c r="K12" s="70">
        <v>0.9</v>
      </c>
      <c r="L12" s="70">
        <v>0.9</v>
      </c>
      <c r="M12" s="85">
        <f t="shared" si="1"/>
        <v>100</v>
      </c>
      <c r="N12" s="70" t="s">
        <v>320</v>
      </c>
      <c r="O12" s="70">
        <v>1</v>
      </c>
      <c r="P12" s="88">
        <f t="shared" ref="P12:P23" si="2">(O12*100)/K12</f>
        <v>111.11111111111111</v>
      </c>
      <c r="Q12" s="83" t="s">
        <v>321</v>
      </c>
      <c r="R12" s="94">
        <v>0.9</v>
      </c>
      <c r="S12" s="95">
        <f t="shared" si="0"/>
        <v>100</v>
      </c>
      <c r="T12" s="142" t="s">
        <v>322</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row>
    <row r="13" spans="1:68" s="9" customFormat="1" ht="90" customHeight="1" x14ac:dyDescent="0.25">
      <c r="A13" s="69">
        <v>4</v>
      </c>
      <c r="B13" s="69">
        <v>0</v>
      </c>
      <c r="C13" s="134">
        <v>1</v>
      </c>
      <c r="D13" s="137" t="s">
        <v>56</v>
      </c>
      <c r="E13" s="64" t="s">
        <v>323</v>
      </c>
      <c r="F13" s="290"/>
      <c r="G13" s="290"/>
      <c r="H13" s="77" t="s">
        <v>324</v>
      </c>
      <c r="I13" s="70">
        <v>0</v>
      </c>
      <c r="J13" s="70">
        <v>0.5</v>
      </c>
      <c r="K13" s="70">
        <v>0.1</v>
      </c>
      <c r="L13" s="70">
        <v>0.05</v>
      </c>
      <c r="M13" s="85">
        <f t="shared" si="1"/>
        <v>50</v>
      </c>
      <c r="N13" s="70" t="s">
        <v>325</v>
      </c>
      <c r="O13" s="96">
        <v>7.4999999999999997E-2</v>
      </c>
      <c r="P13" s="88">
        <f t="shared" si="2"/>
        <v>75</v>
      </c>
      <c r="Q13" s="61" t="s">
        <v>326</v>
      </c>
      <c r="R13" s="97">
        <v>0.1</v>
      </c>
      <c r="S13" s="69">
        <f t="shared" si="0"/>
        <v>100</v>
      </c>
      <c r="T13" s="143" t="s">
        <v>327</v>
      </c>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row>
    <row r="14" spans="1:68" s="9" customFormat="1" ht="108.75" customHeight="1" x14ac:dyDescent="0.25">
      <c r="A14" s="289">
        <v>5</v>
      </c>
      <c r="B14" s="69">
        <v>1</v>
      </c>
      <c r="C14" s="134">
        <v>0</v>
      </c>
      <c r="D14" s="137" t="s">
        <v>56</v>
      </c>
      <c r="E14" s="77" t="s">
        <v>323</v>
      </c>
      <c r="F14" s="290" t="s">
        <v>328</v>
      </c>
      <c r="G14" s="77" t="s">
        <v>329</v>
      </c>
      <c r="H14" s="77" t="s">
        <v>330</v>
      </c>
      <c r="I14" s="70">
        <v>0.05</v>
      </c>
      <c r="J14" s="70">
        <v>0.5</v>
      </c>
      <c r="K14" s="70">
        <v>0.12</v>
      </c>
      <c r="L14" s="70">
        <v>0.06</v>
      </c>
      <c r="M14" s="85">
        <f t="shared" si="1"/>
        <v>50</v>
      </c>
      <c r="N14" s="70" t="s">
        <v>331</v>
      </c>
      <c r="O14" s="70">
        <v>6.5000000000000002E-2</v>
      </c>
      <c r="P14" s="88">
        <f t="shared" si="2"/>
        <v>54.166666666666671</v>
      </c>
      <c r="Q14" s="61" t="s">
        <v>332</v>
      </c>
      <c r="R14" s="97">
        <v>0.12</v>
      </c>
      <c r="S14" s="69">
        <f t="shared" si="0"/>
        <v>100</v>
      </c>
      <c r="T14" s="143" t="s">
        <v>333</v>
      </c>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row>
    <row r="15" spans="1:68" ht="156.75" customHeight="1" x14ac:dyDescent="0.25">
      <c r="A15" s="289"/>
      <c r="B15" s="63">
        <v>1</v>
      </c>
      <c r="C15" s="135">
        <v>0</v>
      </c>
      <c r="D15" s="137" t="s">
        <v>56</v>
      </c>
      <c r="E15" s="77" t="s">
        <v>323</v>
      </c>
      <c r="F15" s="290"/>
      <c r="G15" s="63" t="s">
        <v>334</v>
      </c>
      <c r="H15" s="63" t="s">
        <v>335</v>
      </c>
      <c r="I15" s="63">
        <v>0</v>
      </c>
      <c r="J15" s="63">
        <v>8</v>
      </c>
      <c r="K15" s="63">
        <v>2</v>
      </c>
      <c r="L15" s="63">
        <v>0</v>
      </c>
      <c r="M15" s="85">
        <f t="shared" si="1"/>
        <v>0</v>
      </c>
      <c r="N15" s="63" t="s">
        <v>336</v>
      </c>
      <c r="O15" s="63">
        <v>0</v>
      </c>
      <c r="P15" s="91">
        <f t="shared" si="2"/>
        <v>0</v>
      </c>
      <c r="Q15" s="60" t="s">
        <v>337</v>
      </c>
      <c r="R15" s="93">
        <v>1</v>
      </c>
      <c r="S15" s="69">
        <f t="shared" si="0"/>
        <v>50</v>
      </c>
      <c r="T15" s="141" t="s">
        <v>338</v>
      </c>
    </row>
    <row r="16" spans="1:68" ht="105" customHeight="1" x14ac:dyDescent="0.25">
      <c r="A16" s="289"/>
      <c r="B16" s="63">
        <v>1</v>
      </c>
      <c r="C16" s="135">
        <v>0</v>
      </c>
      <c r="D16" s="137" t="s">
        <v>56</v>
      </c>
      <c r="E16" s="63" t="s">
        <v>339</v>
      </c>
      <c r="F16" s="290"/>
      <c r="G16" s="63" t="s">
        <v>340</v>
      </c>
      <c r="H16" s="63" t="s">
        <v>341</v>
      </c>
      <c r="I16" s="68">
        <v>0.4</v>
      </c>
      <c r="J16" s="68">
        <v>1</v>
      </c>
      <c r="K16" s="68">
        <v>0.5</v>
      </c>
      <c r="L16" s="68">
        <v>0.4</v>
      </c>
      <c r="M16" s="85">
        <f t="shared" si="1"/>
        <v>80</v>
      </c>
      <c r="N16" s="68" t="s">
        <v>342</v>
      </c>
      <c r="O16" s="59">
        <v>0.4</v>
      </c>
      <c r="P16" s="88">
        <v>80</v>
      </c>
      <c r="Q16" s="60" t="s">
        <v>343</v>
      </c>
      <c r="R16" s="92">
        <v>0.5</v>
      </c>
      <c r="S16" s="69">
        <f t="shared" si="0"/>
        <v>100</v>
      </c>
      <c r="T16" s="141" t="s">
        <v>344</v>
      </c>
    </row>
    <row r="17" spans="1:47" ht="110.25" x14ac:dyDescent="0.25">
      <c r="A17" s="289"/>
      <c r="B17" s="63">
        <v>1</v>
      </c>
      <c r="C17" s="135">
        <v>0</v>
      </c>
      <c r="D17" s="137" t="s">
        <v>56</v>
      </c>
      <c r="E17" s="64" t="s">
        <v>323</v>
      </c>
      <c r="F17" s="290"/>
      <c r="G17" s="63" t="s">
        <v>345</v>
      </c>
      <c r="H17" s="63" t="s">
        <v>346</v>
      </c>
      <c r="I17" s="68">
        <v>0.4</v>
      </c>
      <c r="J17" s="68">
        <v>1</v>
      </c>
      <c r="K17" s="68">
        <v>0.6</v>
      </c>
      <c r="L17" s="68">
        <v>0.4</v>
      </c>
      <c r="M17" s="85">
        <f t="shared" si="1"/>
        <v>66.666666666666671</v>
      </c>
      <c r="N17" s="63" t="s">
        <v>347</v>
      </c>
      <c r="O17" s="68">
        <v>0.45</v>
      </c>
      <c r="P17" s="88">
        <f t="shared" si="2"/>
        <v>75</v>
      </c>
      <c r="Q17" s="60" t="s">
        <v>348</v>
      </c>
      <c r="R17" s="92">
        <v>0.6</v>
      </c>
      <c r="S17" s="69">
        <f>(R17*100)/K17</f>
        <v>100</v>
      </c>
      <c r="T17" s="144" t="s">
        <v>349</v>
      </c>
    </row>
    <row r="18" spans="1:47" ht="119.25" customHeight="1" x14ac:dyDescent="0.25">
      <c r="A18" s="289"/>
      <c r="B18" s="63">
        <v>1</v>
      </c>
      <c r="C18" s="135">
        <v>0</v>
      </c>
      <c r="D18" s="137" t="s">
        <v>56</v>
      </c>
      <c r="E18" s="64" t="s">
        <v>323</v>
      </c>
      <c r="F18" s="290"/>
      <c r="G18" s="289" t="s">
        <v>350</v>
      </c>
      <c r="H18" s="63" t="s">
        <v>351</v>
      </c>
      <c r="I18" s="68">
        <v>0.2</v>
      </c>
      <c r="J18" s="68">
        <v>1</v>
      </c>
      <c r="K18" s="68">
        <v>0.6</v>
      </c>
      <c r="L18" s="68">
        <v>0.25</v>
      </c>
      <c r="M18" s="85">
        <f t="shared" si="1"/>
        <v>41.666666666666671</v>
      </c>
      <c r="N18" s="68" t="s">
        <v>352</v>
      </c>
      <c r="O18" s="68">
        <v>0.28000000000000003</v>
      </c>
      <c r="P18" s="88">
        <f t="shared" si="2"/>
        <v>46.666666666666671</v>
      </c>
      <c r="Q18" s="302" t="s">
        <v>353</v>
      </c>
      <c r="R18" s="92">
        <v>0.6</v>
      </c>
      <c r="S18" s="69">
        <f>(R18*100)/K18</f>
        <v>100</v>
      </c>
      <c r="T18" s="144" t="s">
        <v>349</v>
      </c>
    </row>
    <row r="19" spans="1:47" ht="42.75" customHeight="1" x14ac:dyDescent="0.25">
      <c r="A19" s="289"/>
      <c r="B19" s="63">
        <v>1</v>
      </c>
      <c r="C19" s="135">
        <v>0</v>
      </c>
      <c r="D19" s="137" t="s">
        <v>56</v>
      </c>
      <c r="E19" s="64" t="s">
        <v>323</v>
      </c>
      <c r="F19" s="290"/>
      <c r="G19" s="289"/>
      <c r="H19" s="63" t="s">
        <v>354</v>
      </c>
      <c r="I19" s="68">
        <v>0</v>
      </c>
      <c r="J19" s="68">
        <v>0.7</v>
      </c>
      <c r="K19" s="68">
        <v>0.1</v>
      </c>
      <c r="L19" s="68">
        <v>0</v>
      </c>
      <c r="M19" s="85">
        <f t="shared" si="1"/>
        <v>0</v>
      </c>
      <c r="N19" s="68" t="s">
        <v>355</v>
      </c>
      <c r="O19" s="68">
        <v>0.04</v>
      </c>
      <c r="P19" s="88">
        <f t="shared" si="2"/>
        <v>40</v>
      </c>
      <c r="Q19" s="302"/>
      <c r="R19" s="92">
        <v>0.1</v>
      </c>
      <c r="S19" s="69">
        <f>(R19*100)/K19</f>
        <v>100</v>
      </c>
      <c r="T19" s="141" t="s">
        <v>356</v>
      </c>
    </row>
    <row r="20" spans="1:47" ht="118.15" customHeight="1" x14ac:dyDescent="0.25">
      <c r="A20" s="289"/>
      <c r="B20" s="63">
        <v>1</v>
      </c>
      <c r="C20" s="135">
        <v>0</v>
      </c>
      <c r="D20" s="137" t="s">
        <v>56</v>
      </c>
      <c r="E20" s="64" t="s">
        <v>323</v>
      </c>
      <c r="F20" s="290"/>
      <c r="G20" s="63" t="s">
        <v>357</v>
      </c>
      <c r="H20" s="63" t="s">
        <v>358</v>
      </c>
      <c r="I20" s="68">
        <v>0.2</v>
      </c>
      <c r="J20" s="68">
        <v>1</v>
      </c>
      <c r="K20" s="68">
        <v>0.4</v>
      </c>
      <c r="L20" s="68">
        <v>0.22</v>
      </c>
      <c r="M20" s="85">
        <f t="shared" si="1"/>
        <v>55</v>
      </c>
      <c r="N20" s="70" t="s">
        <v>359</v>
      </c>
      <c r="O20" s="70">
        <v>0.23</v>
      </c>
      <c r="P20" s="88">
        <f t="shared" si="2"/>
        <v>57.5</v>
      </c>
      <c r="Q20" s="60" t="s">
        <v>360</v>
      </c>
      <c r="R20" s="92">
        <v>0.37</v>
      </c>
      <c r="S20" s="69">
        <f>(R20*100)/K20</f>
        <v>92.5</v>
      </c>
      <c r="T20" s="141" t="s">
        <v>361</v>
      </c>
    </row>
    <row r="21" spans="1:47" ht="132" customHeight="1" x14ac:dyDescent="0.25">
      <c r="A21" s="289"/>
      <c r="B21" s="63">
        <v>1</v>
      </c>
      <c r="C21" s="135">
        <v>0</v>
      </c>
      <c r="D21" s="137" t="s">
        <v>56</v>
      </c>
      <c r="E21" s="64" t="s">
        <v>323</v>
      </c>
      <c r="F21" s="290"/>
      <c r="G21" s="63" t="s">
        <v>362</v>
      </c>
      <c r="H21" s="63" t="s">
        <v>363</v>
      </c>
      <c r="I21" s="68">
        <v>0.2</v>
      </c>
      <c r="J21" s="68">
        <v>1</v>
      </c>
      <c r="K21" s="68">
        <v>0.4</v>
      </c>
      <c r="L21" s="68">
        <v>0.2</v>
      </c>
      <c r="M21" s="85">
        <f t="shared" si="1"/>
        <v>50</v>
      </c>
      <c r="N21" s="63" t="s">
        <v>29</v>
      </c>
      <c r="O21" s="63">
        <v>0</v>
      </c>
      <c r="P21" s="88">
        <f t="shared" si="2"/>
        <v>0</v>
      </c>
      <c r="Q21" s="83" t="s">
        <v>364</v>
      </c>
      <c r="R21" s="94">
        <v>0.3</v>
      </c>
      <c r="S21" s="64">
        <f t="shared" si="0"/>
        <v>75</v>
      </c>
      <c r="T21" s="145" t="s">
        <v>365</v>
      </c>
    </row>
    <row r="22" spans="1:47" s="9" customFormat="1" ht="122.45" customHeight="1" x14ac:dyDescent="0.25">
      <c r="A22" s="325">
        <v>6</v>
      </c>
      <c r="B22" s="98">
        <v>0</v>
      </c>
      <c r="C22" s="136">
        <v>1</v>
      </c>
      <c r="D22" s="137" t="s">
        <v>31</v>
      </c>
      <c r="E22" s="64" t="s">
        <v>32</v>
      </c>
      <c r="F22" s="288" t="s">
        <v>366</v>
      </c>
      <c r="G22" s="83" t="s">
        <v>367</v>
      </c>
      <c r="H22" s="79" t="s">
        <v>368</v>
      </c>
      <c r="I22" s="80">
        <v>0</v>
      </c>
      <c r="J22" s="80">
        <v>1</v>
      </c>
      <c r="K22" s="70">
        <v>0.25</v>
      </c>
      <c r="L22" s="70">
        <v>0.1</v>
      </c>
      <c r="M22" s="85">
        <f t="shared" si="1"/>
        <v>40</v>
      </c>
      <c r="N22" s="70" t="s">
        <v>369</v>
      </c>
      <c r="O22" s="70">
        <v>0.2</v>
      </c>
      <c r="P22" s="88">
        <f>(O22*100)/K22</f>
        <v>80</v>
      </c>
      <c r="Q22" s="70" t="s">
        <v>370</v>
      </c>
      <c r="R22" s="89">
        <v>0.2</v>
      </c>
      <c r="S22" s="69">
        <f t="shared" si="0"/>
        <v>80</v>
      </c>
      <c r="T22" s="146" t="s">
        <v>371</v>
      </c>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row>
    <row r="23" spans="1:47" s="9" customFormat="1" ht="95.25" thickBot="1" x14ac:dyDescent="0.3">
      <c r="A23" s="325"/>
      <c r="B23" s="98">
        <v>0</v>
      </c>
      <c r="C23" s="136">
        <v>1</v>
      </c>
      <c r="D23" s="137" t="s">
        <v>31</v>
      </c>
      <c r="E23" s="64" t="s">
        <v>32</v>
      </c>
      <c r="F23" s="291"/>
      <c r="G23" s="238" t="s">
        <v>373</v>
      </c>
      <c r="H23" s="238" t="s">
        <v>374</v>
      </c>
      <c r="I23" s="239">
        <v>0</v>
      </c>
      <c r="J23" s="239">
        <v>1</v>
      </c>
      <c r="K23" s="240">
        <v>0.25</v>
      </c>
      <c r="L23" s="147">
        <v>0.1</v>
      </c>
      <c r="M23" s="164">
        <f t="shared" si="1"/>
        <v>40</v>
      </c>
      <c r="N23" s="147" t="s">
        <v>375</v>
      </c>
      <c r="O23" s="147">
        <v>0.1</v>
      </c>
      <c r="P23" s="148">
        <f t="shared" si="2"/>
        <v>40</v>
      </c>
      <c r="Q23" s="147" t="s">
        <v>375</v>
      </c>
      <c r="R23" s="147">
        <v>0.1</v>
      </c>
      <c r="S23" s="148">
        <f>(R23*100)/K23</f>
        <v>40</v>
      </c>
      <c r="T23" s="149" t="s">
        <v>375</v>
      </c>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row>
    <row r="24" spans="1:47" ht="63.75" thickBot="1" x14ac:dyDescent="0.3">
      <c r="A24" s="55">
        <v>6</v>
      </c>
      <c r="B24" s="55"/>
      <c r="C24" s="55"/>
      <c r="D24" s="322"/>
      <c r="E24" s="323"/>
      <c r="F24" s="323"/>
      <c r="G24" s="323"/>
      <c r="H24" s="323"/>
      <c r="I24" s="323"/>
      <c r="J24" s="323"/>
      <c r="K24" s="324"/>
      <c r="L24" s="251" t="s">
        <v>12</v>
      </c>
      <c r="M24" s="252">
        <f>AVERAGE(M7:M23)</f>
        <v>51.083127368594489</v>
      </c>
      <c r="N24" s="253"/>
      <c r="O24" s="254" t="s">
        <v>412</v>
      </c>
      <c r="P24" s="252">
        <f>AVERAGE(P7:P23)</f>
        <v>57.408991047399347</v>
      </c>
      <c r="Q24" s="255"/>
      <c r="R24" s="254" t="s">
        <v>413</v>
      </c>
      <c r="S24" s="252">
        <f>AVERAGE(S7:S23)</f>
        <v>79.933020266930299</v>
      </c>
      <c r="T24" s="342">
        <v>100</v>
      </c>
      <c r="U24" s="2"/>
      <c r="V24" s="2"/>
      <c r="W24" s="2"/>
      <c r="X24" s="2"/>
      <c r="Y24" s="2"/>
      <c r="Z24" s="2"/>
      <c r="AA24" s="2"/>
      <c r="AB24" s="2"/>
      <c r="AC24" s="2"/>
      <c r="AD24" s="2"/>
      <c r="AE24" s="2"/>
      <c r="AF24" s="2"/>
      <c r="AG24" s="2"/>
      <c r="AH24" s="2"/>
      <c r="AI24" s="2"/>
      <c r="AJ24" s="2"/>
      <c r="AK24" s="2"/>
      <c r="AL24" s="2"/>
      <c r="AM24" s="2"/>
      <c r="AN24" s="2"/>
      <c r="AO24" s="2"/>
      <c r="AP24" s="2"/>
      <c r="AQ24" s="2"/>
      <c r="AR24" s="2"/>
      <c r="AS24" s="2"/>
    </row>
    <row r="30" spans="1:47" x14ac:dyDescent="0.25">
      <c r="M30" s="7"/>
      <c r="N30" s="5"/>
      <c r="O30" s="5"/>
      <c r="P30" s="5"/>
    </row>
    <row r="31" spans="1:47" x14ac:dyDescent="0.25">
      <c r="M31" s="7"/>
      <c r="N31" s="5"/>
      <c r="O31" s="5"/>
      <c r="P31" s="5"/>
    </row>
    <row r="32" spans="1:47" x14ac:dyDescent="0.25">
      <c r="M32" s="7"/>
      <c r="N32" s="5"/>
      <c r="O32" s="5"/>
      <c r="P32" s="5"/>
    </row>
    <row r="33" spans="13:13" x14ac:dyDescent="0.25">
      <c r="M33" s="7"/>
    </row>
  </sheetData>
  <mergeCells count="21">
    <mergeCell ref="Q18:Q19"/>
    <mergeCell ref="F12:F13"/>
    <mergeCell ref="G12:G13"/>
    <mergeCell ref="F14:F21"/>
    <mergeCell ref="D24:K24"/>
    <mergeCell ref="F9:F11"/>
    <mergeCell ref="A9:A11"/>
    <mergeCell ref="A22:A23"/>
    <mergeCell ref="F22:F23"/>
    <mergeCell ref="A14:A21"/>
    <mergeCell ref="G18:G19"/>
    <mergeCell ref="Z5:AE5"/>
    <mergeCell ref="AF5:AK5"/>
    <mergeCell ref="AL5:AQ5"/>
    <mergeCell ref="B1:T2"/>
    <mergeCell ref="D5:K5"/>
    <mergeCell ref="L5:N5"/>
    <mergeCell ref="R5:T5"/>
    <mergeCell ref="O5:Q5"/>
    <mergeCell ref="A4:T4"/>
    <mergeCell ref="A3:T3"/>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2"/>
  <sheetViews>
    <sheetView zoomScale="70" zoomScaleNormal="70" workbookViewId="0">
      <selection activeCell="M9" sqref="M9"/>
    </sheetView>
  </sheetViews>
  <sheetFormatPr baseColWidth="10" defaultRowHeight="15" x14ac:dyDescent="0.25"/>
  <cols>
    <col min="1" max="1" width="2.7109375" customWidth="1"/>
    <col min="2" max="2" width="20.85546875" customWidth="1"/>
    <col min="3" max="3" width="10.5703125" customWidth="1"/>
    <col min="4" max="4" width="9.140625" customWidth="1"/>
    <col min="5" max="5" width="9.28515625" hidden="1" customWidth="1"/>
    <col min="6" max="6" width="0" hidden="1" customWidth="1"/>
    <col min="9" max="9" width="13.5703125" customWidth="1"/>
    <col min="13" max="13" width="16.28515625" customWidth="1"/>
  </cols>
  <sheetData>
    <row r="1" spans="2:19" ht="15.75" customHeight="1" thickBot="1" x14ac:dyDescent="0.3">
      <c r="B1" s="337" t="s">
        <v>433</v>
      </c>
      <c r="C1" s="338"/>
      <c r="D1" s="338"/>
      <c r="E1" s="338"/>
      <c r="F1" s="338"/>
    </row>
    <row r="2" spans="2:19" ht="45" customHeight="1" x14ac:dyDescent="0.25">
      <c r="B2" s="343" t="s">
        <v>400</v>
      </c>
      <c r="C2" s="343" t="s">
        <v>425</v>
      </c>
      <c r="D2" s="248" t="s">
        <v>426</v>
      </c>
      <c r="E2" s="343" t="s">
        <v>442</v>
      </c>
      <c r="F2" s="343" t="s">
        <v>443</v>
      </c>
      <c r="H2" s="326"/>
      <c r="I2" s="327"/>
      <c r="J2" s="327"/>
      <c r="K2" s="328"/>
      <c r="M2" s="339" t="s">
        <v>433</v>
      </c>
      <c r="N2" s="340"/>
      <c r="O2" s="340"/>
      <c r="P2" s="341"/>
    </row>
    <row r="3" spans="2:19" ht="48.75" customHeight="1" x14ac:dyDescent="0.25">
      <c r="B3" s="242" t="s">
        <v>20</v>
      </c>
      <c r="C3" s="354">
        <v>12</v>
      </c>
      <c r="D3" s="355">
        <f>E3/F3</f>
        <v>0.86801429874275304</v>
      </c>
      <c r="E3" s="344">
        <f>AVERAGE(Institucional!S9,Institucional!S13,Institucional!S14,Institucional!S15,Institucional!S17,Institucional!S20,Institucional!S29,Institucional!S31,Ambiental!S7,Ambiental!S9,Ambiental!S10,Ambiental!S11)</f>
        <v>86.8014298742753</v>
      </c>
      <c r="F3" s="249">
        <v>100</v>
      </c>
      <c r="H3" s="329"/>
      <c r="I3" s="330"/>
      <c r="J3" s="330"/>
      <c r="K3" s="331"/>
      <c r="M3" s="351" t="s">
        <v>441</v>
      </c>
      <c r="N3" s="352" t="s">
        <v>439</v>
      </c>
      <c r="O3" s="352" t="s">
        <v>440</v>
      </c>
      <c r="P3" s="353" t="s">
        <v>442</v>
      </c>
      <c r="Q3" s="349"/>
      <c r="R3" s="350"/>
      <c r="S3" s="350"/>
    </row>
    <row r="4" spans="2:19" ht="51.75" customHeight="1" x14ac:dyDescent="0.25">
      <c r="B4" s="243" t="s">
        <v>56</v>
      </c>
      <c r="C4" s="354">
        <v>23</v>
      </c>
      <c r="D4" s="355">
        <f>E4/F4</f>
        <v>0.85697707231040565</v>
      </c>
      <c r="E4" s="344">
        <f>AVERAGE(Institucional!S10,Institucional!S16,Institucional!S18,Institucional!S21,Institucional!S23,Institucional!S25,Institucional!S26,Institucional!S27,Institucional!S28,Institucional!S30,Institucional!S32,Institucional!S33,Institucional!S34,Institucional!S35,Institucional!S36,Institucional!S37,Institucional!S38,Ambiental!S12,Ambiental!S13,Ambiental!S14,Ambiental!S15,Ambiental!S16,Ambiental!S17,Ambiental!S18,Ambiental!S19,Ambiental!S20,Ambiental!S21)</f>
        <v>85.697707231040567</v>
      </c>
      <c r="F4" s="249">
        <v>100</v>
      </c>
      <c r="H4" s="329"/>
      <c r="I4" s="330"/>
      <c r="J4" s="330"/>
      <c r="K4" s="331"/>
      <c r="M4" s="356" t="s">
        <v>436</v>
      </c>
      <c r="N4" s="354">
        <v>13</v>
      </c>
      <c r="O4" s="354">
        <v>28</v>
      </c>
      <c r="P4" s="357">
        <f>Institucional!S39/Institucional!T39</f>
        <v>0.84208685861941679</v>
      </c>
      <c r="Q4" s="349"/>
      <c r="R4" s="349"/>
      <c r="S4" s="349"/>
    </row>
    <row r="5" spans="2:19" ht="30" customHeight="1" x14ac:dyDescent="0.25">
      <c r="B5" s="243" t="s">
        <v>31</v>
      </c>
      <c r="C5" s="354">
        <v>12</v>
      </c>
      <c r="D5" s="355">
        <f>E5/F5</f>
        <v>0.62125016666666655</v>
      </c>
      <c r="E5" s="344">
        <f>AVERAGE(Institucional!S11,Institucional!S12,Institucional!S22,Institucional!S24,Social!P7,Social!P8,Social!P9,Social!P13,Social!P28,Ambiental!S8,Ambiental!S22,Ambiental!S23)</f>
        <v>62.12501666666666</v>
      </c>
      <c r="F5" s="249">
        <v>100</v>
      </c>
      <c r="H5" s="329"/>
      <c r="I5" s="330"/>
      <c r="J5" s="330"/>
      <c r="K5" s="331"/>
      <c r="M5" s="356" t="s">
        <v>437</v>
      </c>
      <c r="N5" s="354">
        <v>8</v>
      </c>
      <c r="O5" s="354">
        <v>27</v>
      </c>
      <c r="P5" s="357">
        <f>Social!P33/Social!Q33</f>
        <v>0.80658343333333338</v>
      </c>
      <c r="Q5" s="349"/>
      <c r="R5" s="349"/>
      <c r="S5" s="349"/>
    </row>
    <row r="6" spans="2:19" ht="48.75" customHeight="1" thickBot="1" x14ac:dyDescent="0.3">
      <c r="B6" s="243" t="s">
        <v>208</v>
      </c>
      <c r="C6" s="354">
        <v>16</v>
      </c>
      <c r="D6" s="355">
        <f>E6/F6</f>
        <v>0.87333333333333329</v>
      </c>
      <c r="E6" s="344">
        <f>AVERAGE(Institucional!S19,Social!P15,Social!P16,Social!P17,Social!P20,Social!P21,Social!P22,Social!P23,Social!P24,Social!P25,Social!P26,Social!P27,Social!P29,Social!P30,Social!P31,Social!P32)</f>
        <v>87.333333333333329</v>
      </c>
      <c r="F6" s="249">
        <v>100</v>
      </c>
      <c r="H6" s="332"/>
      <c r="I6" s="333"/>
      <c r="J6" s="333"/>
      <c r="K6" s="334"/>
      <c r="M6" s="358" t="s">
        <v>438</v>
      </c>
      <c r="N6" s="359">
        <v>6</v>
      </c>
      <c r="O6" s="359">
        <v>15</v>
      </c>
      <c r="P6" s="360">
        <f>Ambiental!S24/Ambiental!T24</f>
        <v>0.79933020266930299</v>
      </c>
      <c r="Q6" s="349"/>
      <c r="R6" s="349"/>
      <c r="S6" s="349"/>
    </row>
    <row r="7" spans="2:19" ht="63" x14ac:dyDescent="0.25">
      <c r="B7" s="243" t="s">
        <v>434</v>
      </c>
      <c r="C7" s="354">
        <v>7</v>
      </c>
      <c r="D7" s="355">
        <f>E7/F7</f>
        <v>0</v>
      </c>
      <c r="E7" s="249">
        <v>0</v>
      </c>
      <c r="F7" s="249">
        <v>100</v>
      </c>
    </row>
    <row r="8" spans="2:19" ht="15.75" x14ac:dyDescent="0.25">
      <c r="B8" s="345" t="s">
        <v>427</v>
      </c>
      <c r="C8" s="346">
        <f>SUM(C3:C7)</f>
        <v>70</v>
      </c>
      <c r="D8" s="348">
        <f>AVERAGE(D2:D6)</f>
        <v>0.80489371776328955</v>
      </c>
      <c r="E8" s="347">
        <f>AVERAGE(E3:E6)</f>
        <v>80.489371776328966</v>
      </c>
      <c r="F8" s="347"/>
    </row>
    <row r="10" spans="2:19" ht="15.75" customHeight="1" x14ac:dyDescent="0.25"/>
    <row r="11" spans="2:19" s="335" customFormat="1" x14ac:dyDescent="0.25"/>
    <row r="15" spans="2:19" x14ac:dyDescent="0.25">
      <c r="E15" s="336"/>
    </row>
    <row r="30" spans="1:8" x14ac:dyDescent="0.25">
      <c r="A30" s="245"/>
      <c r="B30" s="245"/>
      <c r="C30" s="245"/>
      <c r="D30" s="245"/>
      <c r="E30" s="245"/>
      <c r="F30" s="245"/>
      <c r="G30" s="245"/>
      <c r="H30" s="245"/>
    </row>
    <row r="31" spans="1:8" x14ac:dyDescent="0.25">
      <c r="A31" s="245"/>
      <c r="B31" s="245"/>
      <c r="C31" s="245"/>
      <c r="D31" s="245"/>
      <c r="E31" s="245"/>
      <c r="F31" s="245"/>
      <c r="G31" s="245"/>
      <c r="H31" s="245"/>
    </row>
    <row r="32" spans="1:8" x14ac:dyDescent="0.25">
      <c r="A32" s="245"/>
      <c r="B32" s="245"/>
      <c r="C32" s="245"/>
      <c r="D32" s="245"/>
      <c r="E32" s="245"/>
      <c r="F32" s="245"/>
      <c r="G32" s="245"/>
      <c r="H32" s="245"/>
    </row>
    <row r="33" spans="1:10" x14ac:dyDescent="0.25">
      <c r="A33" s="245"/>
      <c r="B33" s="245"/>
      <c r="C33" s="245"/>
      <c r="D33" s="245"/>
      <c r="E33" s="245"/>
      <c r="F33" s="245"/>
      <c r="G33" s="245"/>
      <c r="H33" s="245"/>
    </row>
    <row r="34" spans="1:10" x14ac:dyDescent="0.25">
      <c r="A34" s="245"/>
      <c r="B34" s="245"/>
      <c r="C34" s="245"/>
      <c r="D34" s="245"/>
      <c r="E34" s="245"/>
      <c r="F34" s="245"/>
      <c r="G34" s="245"/>
      <c r="H34" s="245"/>
    </row>
    <row r="35" spans="1:10" x14ac:dyDescent="0.25">
      <c r="A35" s="245"/>
      <c r="B35" s="245"/>
      <c r="C35" s="245"/>
      <c r="D35" s="245"/>
      <c r="E35" s="245"/>
      <c r="F35" s="245"/>
      <c r="G35" s="245"/>
      <c r="H35" s="245"/>
    </row>
    <row r="36" spans="1:10" x14ac:dyDescent="0.25">
      <c r="A36" s="245"/>
      <c r="B36" s="245"/>
      <c r="C36" s="245"/>
      <c r="D36" s="245"/>
      <c r="E36" s="245"/>
      <c r="F36" s="245"/>
      <c r="G36" s="245"/>
      <c r="H36" s="245"/>
    </row>
    <row r="37" spans="1:10" x14ac:dyDescent="0.25">
      <c r="A37" s="245"/>
      <c r="B37" s="245"/>
      <c r="C37" s="245"/>
      <c r="D37" s="245"/>
      <c r="E37" s="245"/>
      <c r="F37" s="245"/>
      <c r="G37" s="245"/>
      <c r="H37" s="245"/>
    </row>
    <row r="38" spans="1:10" x14ac:dyDescent="0.25">
      <c r="A38" s="245"/>
      <c r="B38" s="245"/>
      <c r="C38" s="245"/>
      <c r="D38" s="245"/>
      <c r="E38" s="245"/>
      <c r="F38" s="245"/>
      <c r="G38" s="245"/>
      <c r="H38" s="245"/>
    </row>
    <row r="39" spans="1:10" x14ac:dyDescent="0.25">
      <c r="A39" s="245"/>
      <c r="B39" s="245"/>
      <c r="C39" s="245"/>
      <c r="D39" s="245"/>
      <c r="E39" s="245"/>
      <c r="F39" s="245"/>
      <c r="G39" s="245"/>
      <c r="H39" s="245"/>
    </row>
    <row r="40" spans="1:10" x14ac:dyDescent="0.25">
      <c r="A40" s="245"/>
      <c r="B40" s="245"/>
      <c r="C40" s="245"/>
      <c r="D40" s="245"/>
      <c r="E40" s="245"/>
      <c r="F40" s="245"/>
      <c r="G40" s="245"/>
      <c r="H40" s="245"/>
    </row>
    <row r="41" spans="1:10" x14ac:dyDescent="0.25">
      <c r="A41" s="245"/>
      <c r="B41" s="245"/>
      <c r="C41" s="245"/>
      <c r="D41" s="245"/>
      <c r="E41" s="245"/>
      <c r="F41" s="245"/>
      <c r="G41" s="245"/>
      <c r="H41" s="245"/>
    </row>
    <row r="42" spans="1:10" x14ac:dyDescent="0.25">
      <c r="A42" s="245"/>
      <c r="B42" s="245"/>
      <c r="C42" s="245"/>
      <c r="D42" s="245"/>
      <c r="E42" s="245"/>
      <c r="F42" s="245"/>
      <c r="G42" s="245"/>
      <c r="H42" s="245"/>
    </row>
    <row r="43" spans="1:10" x14ac:dyDescent="0.25">
      <c r="A43" s="245"/>
      <c r="B43" s="245"/>
      <c r="C43" s="245"/>
      <c r="D43" s="245"/>
      <c r="E43" s="245"/>
      <c r="F43" s="245"/>
      <c r="G43" s="245"/>
      <c r="H43" s="245"/>
    </row>
    <row r="44" spans="1:10" x14ac:dyDescent="0.25">
      <c r="A44" s="245"/>
      <c r="B44" s="245"/>
      <c r="C44" s="245"/>
      <c r="D44" s="245"/>
      <c r="E44" s="245"/>
      <c r="F44" s="245"/>
      <c r="G44" s="245"/>
      <c r="H44" s="245"/>
    </row>
    <row r="45" spans="1:10" x14ac:dyDescent="0.25">
      <c r="A45" s="245"/>
      <c r="B45" s="245"/>
      <c r="C45" s="245"/>
      <c r="D45" s="245"/>
      <c r="E45" s="245"/>
      <c r="F45" s="245"/>
      <c r="G45" s="245"/>
      <c r="H45" s="245"/>
    </row>
    <row r="46" spans="1:10" x14ac:dyDescent="0.25">
      <c r="A46" s="245"/>
      <c r="B46" s="245"/>
      <c r="C46" s="245"/>
      <c r="D46" s="245"/>
      <c r="E46" s="245"/>
      <c r="F46" s="245"/>
      <c r="G46" s="245"/>
      <c r="H46" s="245"/>
      <c r="I46" s="245"/>
      <c r="J46" s="245"/>
    </row>
    <row r="47" spans="1:10" x14ac:dyDescent="0.25">
      <c r="A47" s="245"/>
      <c r="B47" s="245"/>
      <c r="C47" s="245"/>
      <c r="D47" s="245"/>
      <c r="E47" s="245"/>
      <c r="F47" s="245"/>
      <c r="G47" s="245"/>
      <c r="H47" s="245"/>
      <c r="I47" s="245"/>
      <c r="J47" s="245"/>
    </row>
    <row r="48" spans="1:10" x14ac:dyDescent="0.25">
      <c r="A48" s="245"/>
      <c r="B48" s="245"/>
      <c r="C48" s="245"/>
      <c r="D48" s="245"/>
      <c r="E48" s="245"/>
      <c r="F48" s="245"/>
      <c r="G48" s="245"/>
      <c r="H48" s="245"/>
      <c r="I48" s="245"/>
      <c r="J48" s="245"/>
    </row>
    <row r="49" spans="1:10" x14ac:dyDescent="0.25">
      <c r="A49" s="245"/>
      <c r="B49" s="245"/>
      <c r="C49" s="245"/>
      <c r="D49" s="245"/>
      <c r="E49" s="245"/>
      <c r="F49" s="245"/>
      <c r="G49" s="245"/>
      <c r="H49" s="245"/>
      <c r="I49" s="245"/>
      <c r="J49" s="245"/>
    </row>
    <row r="50" spans="1:10" x14ac:dyDescent="0.25">
      <c r="A50" s="245"/>
      <c r="B50" s="245"/>
      <c r="C50" s="245"/>
      <c r="D50" s="245"/>
      <c r="E50" s="245"/>
      <c r="F50" s="245"/>
      <c r="G50" s="245"/>
      <c r="H50" s="245"/>
      <c r="I50" s="245"/>
      <c r="J50" s="245"/>
    </row>
    <row r="51" spans="1:10" x14ac:dyDescent="0.25">
      <c r="A51" s="245"/>
      <c r="B51" s="245"/>
      <c r="C51" s="245"/>
      <c r="D51" s="245"/>
      <c r="E51" s="245"/>
      <c r="F51" s="245"/>
      <c r="G51" s="245"/>
      <c r="H51" s="245"/>
      <c r="I51" s="245"/>
      <c r="J51" s="245"/>
    </row>
    <row r="52" spans="1:10" x14ac:dyDescent="0.25">
      <c r="A52" s="245"/>
      <c r="B52" s="245"/>
      <c r="C52" s="245"/>
      <c r="D52" s="245"/>
      <c r="E52" s="245"/>
      <c r="F52" s="245"/>
      <c r="G52" s="245"/>
      <c r="H52" s="245"/>
      <c r="I52" s="245"/>
      <c r="J52" s="245"/>
    </row>
    <row r="53" spans="1:10" x14ac:dyDescent="0.25">
      <c r="A53" s="245"/>
      <c r="B53" s="245"/>
      <c r="C53" s="245"/>
      <c r="D53" s="245"/>
      <c r="E53" s="245"/>
      <c r="F53" s="245"/>
      <c r="G53" s="245"/>
      <c r="H53" s="245"/>
      <c r="I53" s="245"/>
      <c r="J53" s="245"/>
    </row>
    <row r="54" spans="1:10" x14ac:dyDescent="0.25">
      <c r="A54" s="245"/>
      <c r="B54" s="245"/>
      <c r="C54" s="245"/>
      <c r="D54" s="245"/>
      <c r="E54" s="245"/>
      <c r="F54" s="245"/>
      <c r="G54" s="245"/>
      <c r="H54" s="245"/>
      <c r="I54" s="245"/>
      <c r="J54" s="245"/>
    </row>
    <row r="55" spans="1:10" x14ac:dyDescent="0.25">
      <c r="A55" s="245"/>
      <c r="B55" s="245"/>
      <c r="C55" s="245"/>
      <c r="D55" s="245"/>
      <c r="E55" s="245"/>
      <c r="F55" s="245"/>
      <c r="G55" s="245"/>
      <c r="H55" s="245"/>
      <c r="I55" s="245"/>
      <c r="J55" s="245"/>
    </row>
    <row r="56" spans="1:10" x14ac:dyDescent="0.25">
      <c r="A56" s="245"/>
      <c r="B56" s="245"/>
      <c r="C56" s="245"/>
      <c r="D56" s="245"/>
      <c r="E56" s="245"/>
      <c r="F56" s="245"/>
      <c r="G56" s="245"/>
      <c r="H56" s="245"/>
      <c r="I56" s="245"/>
      <c r="J56" s="245"/>
    </row>
    <row r="57" spans="1:10" x14ac:dyDescent="0.25">
      <c r="A57" s="245"/>
      <c r="B57" s="245"/>
      <c r="C57" s="245"/>
      <c r="D57" s="245"/>
      <c r="E57" s="245"/>
      <c r="F57" s="245"/>
      <c r="G57" s="245"/>
      <c r="H57" s="245"/>
      <c r="I57" s="245"/>
      <c r="J57" s="245"/>
    </row>
    <row r="58" spans="1:10" x14ac:dyDescent="0.25">
      <c r="A58" s="245"/>
      <c r="B58" s="245"/>
      <c r="C58" s="245"/>
      <c r="D58" s="245"/>
      <c r="E58" s="245"/>
      <c r="F58" s="245"/>
      <c r="G58" s="245"/>
      <c r="H58" s="245"/>
      <c r="I58" s="245"/>
      <c r="J58" s="245"/>
    </row>
    <row r="59" spans="1:10" x14ac:dyDescent="0.25">
      <c r="A59" s="245"/>
      <c r="B59" s="245"/>
      <c r="C59" s="245"/>
      <c r="D59" s="245"/>
      <c r="E59" s="245"/>
      <c r="F59" s="245"/>
      <c r="G59" s="245"/>
      <c r="H59" s="245"/>
      <c r="I59" s="245"/>
      <c r="J59" s="245"/>
    </row>
    <row r="60" spans="1:10" x14ac:dyDescent="0.25">
      <c r="A60" s="245"/>
      <c r="B60" s="245"/>
      <c r="C60" s="245"/>
      <c r="D60" s="245"/>
      <c r="E60" s="245"/>
      <c r="F60" s="245"/>
      <c r="G60" s="245"/>
      <c r="H60" s="245"/>
      <c r="I60" s="245"/>
      <c r="J60" s="245"/>
    </row>
    <row r="61" spans="1:10" x14ac:dyDescent="0.25">
      <c r="A61" s="245"/>
      <c r="B61" s="245"/>
      <c r="C61" s="245"/>
      <c r="D61" s="245"/>
      <c r="E61" s="245"/>
      <c r="F61" s="245"/>
      <c r="G61" s="245"/>
      <c r="H61" s="245"/>
      <c r="I61" s="245"/>
      <c r="J61" s="245"/>
    </row>
    <row r="62" spans="1:10" x14ac:dyDescent="0.25">
      <c r="A62" s="245"/>
      <c r="B62" s="245"/>
      <c r="C62" s="245"/>
      <c r="D62" s="245"/>
      <c r="E62" s="245"/>
      <c r="F62" s="245"/>
      <c r="G62" s="245"/>
      <c r="H62" s="245"/>
      <c r="I62" s="245"/>
      <c r="J62" s="245"/>
    </row>
    <row r="63" spans="1:10" x14ac:dyDescent="0.25">
      <c r="A63" s="245"/>
      <c r="B63" s="245"/>
      <c r="C63" s="245"/>
      <c r="D63" s="245"/>
      <c r="E63" s="245"/>
      <c r="F63" s="245"/>
      <c r="G63" s="245"/>
      <c r="H63" s="245"/>
      <c r="I63" s="245"/>
      <c r="J63" s="245"/>
    </row>
    <row r="64" spans="1:10" x14ac:dyDescent="0.25">
      <c r="A64" s="245"/>
      <c r="B64" s="245"/>
      <c r="C64" s="245"/>
      <c r="D64" s="245"/>
      <c r="E64" s="245"/>
      <c r="F64" s="245"/>
      <c r="G64" s="245"/>
      <c r="H64" s="245"/>
      <c r="I64" s="245"/>
      <c r="J64" s="245"/>
    </row>
    <row r="65" spans="1:10" x14ac:dyDescent="0.25">
      <c r="A65" s="245"/>
      <c r="B65" s="245"/>
      <c r="C65" s="245"/>
      <c r="D65" s="245"/>
      <c r="E65" s="245"/>
      <c r="F65" s="245"/>
      <c r="G65" s="245"/>
      <c r="H65" s="245"/>
      <c r="I65" s="245"/>
      <c r="J65" s="245"/>
    </row>
    <row r="66" spans="1:10" x14ac:dyDescent="0.25">
      <c r="A66" s="245"/>
      <c r="B66" s="245"/>
      <c r="C66" s="245"/>
      <c r="D66" s="245"/>
      <c r="E66" s="245"/>
      <c r="F66" s="245"/>
      <c r="G66" s="245"/>
      <c r="H66" s="245"/>
      <c r="I66" s="245"/>
      <c r="J66" s="245"/>
    </row>
    <row r="67" spans="1:10" x14ac:dyDescent="0.25">
      <c r="A67" s="245"/>
      <c r="B67" s="245"/>
      <c r="C67" s="245"/>
      <c r="D67" s="245"/>
      <c r="E67" s="245"/>
      <c r="F67" s="245"/>
      <c r="G67" s="245"/>
      <c r="H67" s="245"/>
      <c r="I67" s="245"/>
      <c r="J67" s="245"/>
    </row>
    <row r="68" spans="1:10" x14ac:dyDescent="0.25">
      <c r="A68" s="245"/>
      <c r="B68" s="245"/>
      <c r="C68" s="245"/>
      <c r="D68" s="245"/>
      <c r="E68" s="245"/>
      <c r="F68" s="245"/>
      <c r="G68" s="245"/>
      <c r="H68" s="245"/>
      <c r="I68" s="245"/>
      <c r="J68" s="245"/>
    </row>
    <row r="69" spans="1:10" x14ac:dyDescent="0.25">
      <c r="A69" s="245"/>
      <c r="B69" s="245"/>
      <c r="C69" s="245"/>
      <c r="D69" s="245"/>
      <c r="E69" s="245"/>
      <c r="F69" s="245"/>
      <c r="G69" s="245"/>
      <c r="H69" s="245"/>
      <c r="I69" s="245"/>
      <c r="J69" s="245"/>
    </row>
    <row r="70" spans="1:10" x14ac:dyDescent="0.25">
      <c r="A70" s="245"/>
      <c r="B70" s="245"/>
      <c r="C70" s="245"/>
      <c r="D70" s="245"/>
      <c r="E70" s="245"/>
      <c r="F70" s="245"/>
      <c r="G70" s="245"/>
      <c r="H70" s="245"/>
      <c r="I70" s="245"/>
      <c r="J70" s="245"/>
    </row>
    <row r="71" spans="1:10" x14ac:dyDescent="0.25">
      <c r="A71" s="245"/>
      <c r="B71" s="245"/>
      <c r="C71" s="245"/>
      <c r="D71" s="245"/>
      <c r="E71" s="245"/>
      <c r="F71" s="245"/>
      <c r="G71" s="245"/>
      <c r="H71" s="245"/>
      <c r="I71" s="245"/>
      <c r="J71" s="245"/>
    </row>
    <row r="72" spans="1:10" x14ac:dyDescent="0.25">
      <c r="A72" s="245"/>
      <c r="B72" s="245"/>
      <c r="C72" s="245"/>
      <c r="D72" s="245"/>
      <c r="E72" s="245"/>
      <c r="F72" s="245"/>
      <c r="G72" s="245"/>
      <c r="H72" s="245"/>
      <c r="I72" s="245"/>
      <c r="J72" s="245"/>
    </row>
    <row r="73" spans="1:10" x14ac:dyDescent="0.25">
      <c r="A73" s="245"/>
      <c r="B73" s="245"/>
      <c r="C73" s="245"/>
      <c r="D73" s="245"/>
      <c r="E73" s="245"/>
      <c r="F73" s="245"/>
      <c r="G73" s="245"/>
      <c r="H73" s="245"/>
      <c r="I73" s="245"/>
      <c r="J73" s="245"/>
    </row>
    <row r="74" spans="1:10" x14ac:dyDescent="0.25">
      <c r="A74" s="245"/>
      <c r="B74" s="245"/>
      <c r="C74" s="245"/>
      <c r="D74" s="245"/>
      <c r="E74" s="245"/>
      <c r="F74" s="245"/>
      <c r="G74" s="245"/>
      <c r="H74" s="245"/>
      <c r="I74" s="245"/>
      <c r="J74" s="245"/>
    </row>
    <row r="75" spans="1:10" x14ac:dyDescent="0.25">
      <c r="A75" s="245"/>
      <c r="B75" s="245"/>
      <c r="C75" s="245"/>
      <c r="D75" s="245"/>
      <c r="E75" s="245"/>
      <c r="F75" s="245"/>
      <c r="G75" s="245"/>
      <c r="H75" s="245"/>
      <c r="I75" s="245"/>
      <c r="J75" s="245"/>
    </row>
    <row r="76" spans="1:10" x14ac:dyDescent="0.25">
      <c r="A76" s="245"/>
      <c r="B76" s="245"/>
      <c r="C76" s="245"/>
      <c r="D76" s="245"/>
      <c r="E76" s="245"/>
      <c r="F76" s="245"/>
      <c r="G76" s="245"/>
      <c r="H76" s="245"/>
      <c r="I76" s="245"/>
      <c r="J76" s="245"/>
    </row>
    <row r="77" spans="1:10" x14ac:dyDescent="0.25">
      <c r="A77" s="245"/>
      <c r="B77" s="245"/>
      <c r="C77" s="245"/>
      <c r="D77" s="245"/>
      <c r="E77" s="245"/>
      <c r="F77" s="245"/>
      <c r="G77" s="245"/>
      <c r="H77" s="245"/>
      <c r="I77" s="245"/>
      <c r="J77" s="245"/>
    </row>
    <row r="78" spans="1:10" x14ac:dyDescent="0.25">
      <c r="A78" s="245"/>
      <c r="B78" s="245"/>
      <c r="C78" s="245"/>
      <c r="D78" s="245"/>
      <c r="E78" s="245"/>
      <c r="F78" s="245"/>
      <c r="G78" s="245"/>
      <c r="H78" s="245"/>
      <c r="I78" s="245"/>
      <c r="J78" s="245"/>
    </row>
    <row r="79" spans="1:10" x14ac:dyDescent="0.25">
      <c r="A79" s="245"/>
      <c r="B79" s="245"/>
      <c r="C79" s="245"/>
      <c r="D79" s="245"/>
      <c r="E79" s="245"/>
      <c r="F79" s="245"/>
      <c r="G79" s="245"/>
      <c r="H79" s="245"/>
      <c r="I79" s="245"/>
      <c r="J79" s="245"/>
    </row>
    <row r="80" spans="1:10" x14ac:dyDescent="0.25">
      <c r="A80" s="245"/>
      <c r="B80" s="245"/>
      <c r="C80" s="245"/>
      <c r="D80" s="245"/>
      <c r="E80" s="245"/>
      <c r="F80" s="245"/>
      <c r="G80" s="245"/>
      <c r="H80" s="245"/>
      <c r="I80" s="245"/>
      <c r="J80" s="245"/>
    </row>
    <row r="81" spans="1:10" x14ac:dyDescent="0.25">
      <c r="A81" s="245"/>
      <c r="B81" s="245"/>
      <c r="C81" s="245"/>
      <c r="D81" s="245"/>
      <c r="E81" s="245"/>
      <c r="F81" s="245"/>
      <c r="G81" s="245"/>
      <c r="H81" s="245"/>
      <c r="I81" s="245"/>
      <c r="J81" s="245"/>
    </row>
    <row r="82" spans="1:10" x14ac:dyDescent="0.25">
      <c r="A82" s="245"/>
      <c r="B82" s="245"/>
      <c r="C82" s="245"/>
      <c r="D82" s="245"/>
      <c r="E82" s="245"/>
      <c r="F82" s="245"/>
      <c r="G82" s="245"/>
      <c r="H82" s="245"/>
      <c r="I82" s="245"/>
      <c r="J82" s="245"/>
    </row>
    <row r="83" spans="1:10" x14ac:dyDescent="0.25">
      <c r="A83" s="245"/>
      <c r="B83" s="245"/>
      <c r="C83" s="245"/>
      <c r="D83" s="245"/>
      <c r="E83" s="245"/>
      <c r="F83" s="245"/>
      <c r="G83" s="245"/>
      <c r="H83" s="245"/>
      <c r="I83" s="245"/>
      <c r="J83" s="245"/>
    </row>
    <row r="84" spans="1:10" x14ac:dyDescent="0.25">
      <c r="A84" s="245"/>
      <c r="B84" s="245"/>
      <c r="C84" s="245"/>
      <c r="D84" s="245"/>
      <c r="E84" s="245"/>
      <c r="F84" s="245"/>
      <c r="G84" s="245"/>
      <c r="H84" s="245"/>
      <c r="I84" s="245"/>
      <c r="J84" s="245"/>
    </row>
    <row r="85" spans="1:10" x14ac:dyDescent="0.25">
      <c r="A85" s="245"/>
      <c r="B85" s="245"/>
      <c r="C85" s="245"/>
      <c r="D85" s="245"/>
      <c r="E85" s="245"/>
    </row>
    <row r="86" spans="1:10" x14ac:dyDescent="0.25">
      <c r="A86" s="245"/>
      <c r="B86" s="245"/>
      <c r="C86" s="245"/>
      <c r="D86" s="245"/>
      <c r="E86" s="245"/>
    </row>
    <row r="87" spans="1:10" x14ac:dyDescent="0.25">
      <c r="A87" s="245"/>
      <c r="B87" s="245"/>
      <c r="C87" s="245"/>
      <c r="D87" s="245"/>
      <c r="E87" s="245"/>
    </row>
    <row r="88" spans="1:10" x14ac:dyDescent="0.25">
      <c r="A88" s="245"/>
      <c r="B88" s="245"/>
      <c r="C88" s="245"/>
      <c r="D88" s="245"/>
      <c r="E88" s="245"/>
    </row>
    <row r="89" spans="1:10" x14ac:dyDescent="0.25">
      <c r="A89" s="245"/>
      <c r="B89" s="245"/>
      <c r="C89" s="245"/>
      <c r="D89" s="245"/>
      <c r="E89" s="245"/>
    </row>
    <row r="90" spans="1:10" x14ac:dyDescent="0.25">
      <c r="A90" s="245"/>
      <c r="B90" s="245"/>
      <c r="C90" s="245"/>
      <c r="D90" s="245"/>
      <c r="E90" s="245"/>
    </row>
    <row r="91" spans="1:10" x14ac:dyDescent="0.25">
      <c r="A91" s="245"/>
      <c r="B91" s="245"/>
      <c r="C91" s="245"/>
      <c r="D91" s="245"/>
      <c r="E91" s="245"/>
    </row>
    <row r="92" spans="1:10" x14ac:dyDescent="0.25">
      <c r="A92" s="245"/>
      <c r="B92" s="245"/>
      <c r="C92" s="245"/>
      <c r="D92" s="245"/>
      <c r="E92" s="245"/>
    </row>
    <row r="93" spans="1:10" x14ac:dyDescent="0.25">
      <c r="A93" s="245"/>
      <c r="B93" s="245"/>
      <c r="C93" s="245"/>
      <c r="D93" s="245"/>
      <c r="E93" s="245"/>
    </row>
    <row r="94" spans="1:10" x14ac:dyDescent="0.25">
      <c r="A94" s="245"/>
      <c r="B94" s="245"/>
      <c r="C94" s="245"/>
      <c r="D94" s="245"/>
      <c r="E94" s="245"/>
    </row>
    <row r="95" spans="1:10" x14ac:dyDescent="0.25">
      <c r="A95" s="245"/>
      <c r="B95" s="245"/>
      <c r="C95" s="245"/>
      <c r="D95" s="245"/>
      <c r="E95" s="245"/>
    </row>
    <row r="96" spans="1:10" x14ac:dyDescent="0.25">
      <c r="A96" s="245"/>
      <c r="B96" s="245"/>
      <c r="C96" s="245"/>
      <c r="D96" s="245"/>
      <c r="E96" s="245"/>
    </row>
    <row r="97" spans="1:5" x14ac:dyDescent="0.25">
      <c r="A97" s="245"/>
      <c r="B97" s="245"/>
      <c r="C97" s="245"/>
      <c r="D97" s="245"/>
      <c r="E97" s="245"/>
    </row>
    <row r="98" spans="1:5" x14ac:dyDescent="0.25">
      <c r="A98" s="245"/>
      <c r="B98" s="245"/>
      <c r="C98" s="245"/>
      <c r="D98" s="245"/>
      <c r="E98" s="245"/>
    </row>
    <row r="99" spans="1:5" x14ac:dyDescent="0.25">
      <c r="A99" s="245"/>
      <c r="B99" s="245"/>
      <c r="C99" s="245"/>
      <c r="D99" s="245"/>
      <c r="E99" s="245"/>
    </row>
    <row r="100" spans="1:5" x14ac:dyDescent="0.25">
      <c r="A100" s="245"/>
      <c r="B100" s="245"/>
      <c r="C100" s="245"/>
      <c r="D100" s="245"/>
      <c r="E100" s="245"/>
    </row>
    <row r="101" spans="1:5" x14ac:dyDescent="0.25">
      <c r="A101" s="245"/>
      <c r="B101" s="245"/>
      <c r="C101" s="245"/>
      <c r="D101" s="245"/>
      <c r="E101" s="245"/>
    </row>
    <row r="102" spans="1:5" x14ac:dyDescent="0.25">
      <c r="A102" s="245"/>
      <c r="B102" s="245"/>
      <c r="C102" s="245"/>
      <c r="D102" s="245"/>
      <c r="E102" s="245"/>
    </row>
    <row r="103" spans="1:5" x14ac:dyDescent="0.25">
      <c r="A103" s="245"/>
      <c r="B103" s="245"/>
      <c r="C103" s="245"/>
      <c r="D103" s="245"/>
      <c r="E103" s="245"/>
    </row>
    <row r="104" spans="1:5" x14ac:dyDescent="0.25">
      <c r="A104" s="245"/>
      <c r="B104" s="245"/>
      <c r="C104" s="245"/>
      <c r="D104" s="245"/>
      <c r="E104" s="245"/>
    </row>
    <row r="105" spans="1:5" x14ac:dyDescent="0.25">
      <c r="A105" s="245"/>
      <c r="B105" s="245"/>
      <c r="C105" s="245"/>
      <c r="D105" s="245"/>
      <c r="E105" s="245"/>
    </row>
    <row r="106" spans="1:5" x14ac:dyDescent="0.25">
      <c r="A106" s="245"/>
      <c r="B106" s="245"/>
      <c r="C106" s="245"/>
      <c r="D106" s="245"/>
      <c r="E106" s="245"/>
    </row>
    <row r="107" spans="1:5" x14ac:dyDescent="0.25">
      <c r="A107" s="245"/>
      <c r="B107" s="245"/>
      <c r="C107" s="245"/>
      <c r="D107" s="245"/>
      <c r="E107" s="245"/>
    </row>
    <row r="108" spans="1:5" x14ac:dyDescent="0.25">
      <c r="A108" s="245"/>
      <c r="B108" s="245"/>
      <c r="C108" s="245"/>
      <c r="D108" s="245"/>
      <c r="E108" s="245"/>
    </row>
    <row r="109" spans="1:5" x14ac:dyDescent="0.25">
      <c r="A109" s="245"/>
      <c r="B109" s="245"/>
      <c r="C109" s="245"/>
      <c r="D109" s="245"/>
      <c r="E109" s="245"/>
    </row>
    <row r="110" spans="1:5" x14ac:dyDescent="0.25">
      <c r="A110" s="245"/>
      <c r="B110" s="245"/>
      <c r="C110" s="245"/>
      <c r="D110" s="245"/>
      <c r="E110" s="245"/>
    </row>
    <row r="111" spans="1:5" x14ac:dyDescent="0.25">
      <c r="A111" s="245"/>
      <c r="B111" s="245"/>
      <c r="C111" s="245"/>
      <c r="D111" s="245"/>
      <c r="E111" s="245"/>
    </row>
    <row r="112" spans="1:5" x14ac:dyDescent="0.25">
      <c r="A112" s="245"/>
      <c r="B112" s="245"/>
      <c r="C112" s="245"/>
      <c r="D112" s="245"/>
      <c r="E112" s="245"/>
    </row>
    <row r="113" spans="1:5" x14ac:dyDescent="0.25">
      <c r="A113" s="245"/>
      <c r="B113" s="245"/>
      <c r="C113" s="245"/>
      <c r="D113" s="245"/>
      <c r="E113" s="245"/>
    </row>
    <row r="114" spans="1:5" x14ac:dyDescent="0.25">
      <c r="A114" s="245"/>
      <c r="B114" s="245"/>
      <c r="C114" s="245"/>
      <c r="D114" s="245"/>
      <c r="E114" s="245"/>
    </row>
    <row r="115" spans="1:5" x14ac:dyDescent="0.25">
      <c r="A115" s="245"/>
      <c r="B115" s="245"/>
      <c r="C115" s="245"/>
      <c r="D115" s="245"/>
      <c r="E115" s="245"/>
    </row>
    <row r="116" spans="1:5" x14ac:dyDescent="0.25">
      <c r="A116" s="245"/>
      <c r="B116" s="245"/>
      <c r="C116" s="245"/>
      <c r="D116" s="245"/>
      <c r="E116" s="245"/>
    </row>
    <row r="117" spans="1:5" x14ac:dyDescent="0.25">
      <c r="A117" s="245"/>
      <c r="B117" s="245"/>
      <c r="C117" s="245"/>
      <c r="D117" s="245"/>
      <c r="E117" s="245"/>
    </row>
    <row r="118" spans="1:5" x14ac:dyDescent="0.25">
      <c r="A118" s="245"/>
      <c r="B118" s="245"/>
      <c r="C118" s="245"/>
      <c r="D118" s="245"/>
      <c r="E118" s="245"/>
    </row>
    <row r="119" spans="1:5" x14ac:dyDescent="0.25">
      <c r="A119" s="245"/>
      <c r="B119" s="245"/>
      <c r="C119" s="245"/>
      <c r="D119" s="245"/>
      <c r="E119" s="245"/>
    </row>
    <row r="120" spans="1:5" x14ac:dyDescent="0.25">
      <c r="A120" s="245"/>
      <c r="B120" s="245"/>
      <c r="C120" s="245"/>
      <c r="D120" s="245"/>
      <c r="E120" s="245"/>
    </row>
    <row r="121" spans="1:5" x14ac:dyDescent="0.25">
      <c r="A121" s="245"/>
      <c r="B121" s="245"/>
      <c r="C121" s="245"/>
      <c r="D121" s="245"/>
      <c r="E121" s="245"/>
    </row>
    <row r="122" spans="1:5" x14ac:dyDescent="0.25">
      <c r="A122" s="245"/>
      <c r="B122" s="245"/>
      <c r="C122" s="245"/>
      <c r="D122" s="245"/>
      <c r="E122" s="245"/>
    </row>
    <row r="123" spans="1:5" x14ac:dyDescent="0.25">
      <c r="A123" s="245"/>
      <c r="B123" s="245"/>
      <c r="C123" s="245"/>
      <c r="D123" s="245"/>
      <c r="E123" s="245"/>
    </row>
    <row r="124" spans="1:5" x14ac:dyDescent="0.25">
      <c r="A124" s="245"/>
      <c r="B124" s="245"/>
      <c r="C124" s="245"/>
      <c r="D124" s="245"/>
      <c r="E124" s="245"/>
    </row>
    <row r="125" spans="1:5" x14ac:dyDescent="0.25">
      <c r="A125" s="245"/>
      <c r="B125" s="245"/>
      <c r="C125" s="245"/>
      <c r="D125" s="245"/>
      <c r="E125" s="245"/>
    </row>
    <row r="126" spans="1:5" x14ac:dyDescent="0.25">
      <c r="A126" s="245"/>
      <c r="B126" s="245"/>
      <c r="C126" s="245"/>
      <c r="D126" s="245"/>
      <c r="E126" s="245"/>
    </row>
    <row r="127" spans="1:5" x14ac:dyDescent="0.25">
      <c r="A127" s="245"/>
      <c r="B127" s="245"/>
      <c r="C127" s="245"/>
      <c r="D127" s="245"/>
      <c r="E127" s="245"/>
    </row>
    <row r="128" spans="1:5" x14ac:dyDescent="0.25">
      <c r="A128" s="245"/>
      <c r="B128" s="245"/>
      <c r="C128" s="245"/>
      <c r="D128" s="245"/>
      <c r="E128" s="245"/>
    </row>
    <row r="129" spans="1:5" x14ac:dyDescent="0.25">
      <c r="A129" s="245"/>
      <c r="B129" s="245"/>
      <c r="C129" s="245"/>
      <c r="D129" s="245"/>
      <c r="E129" s="245"/>
    </row>
    <row r="130" spans="1:5" x14ac:dyDescent="0.25">
      <c r="A130" s="245"/>
      <c r="B130" s="245"/>
      <c r="C130" s="245"/>
      <c r="D130" s="245"/>
      <c r="E130" s="245"/>
    </row>
    <row r="131" spans="1:5" x14ac:dyDescent="0.25">
      <c r="A131" s="245"/>
      <c r="B131" s="245"/>
      <c r="C131" s="245"/>
      <c r="D131" s="245"/>
      <c r="E131" s="245"/>
    </row>
    <row r="132" spans="1:5" x14ac:dyDescent="0.25">
      <c r="A132" s="245"/>
      <c r="B132" s="245"/>
      <c r="C132" s="245"/>
      <c r="D132" s="245"/>
      <c r="E132" s="245"/>
    </row>
    <row r="133" spans="1:5" x14ac:dyDescent="0.25">
      <c r="A133" s="245"/>
      <c r="B133" s="245"/>
      <c r="C133" s="245"/>
      <c r="D133" s="245"/>
      <c r="E133" s="245"/>
    </row>
    <row r="134" spans="1:5" x14ac:dyDescent="0.25">
      <c r="A134" s="245"/>
      <c r="B134" s="245"/>
      <c r="C134" s="245"/>
      <c r="D134" s="245"/>
      <c r="E134" s="245"/>
    </row>
    <row r="135" spans="1:5" x14ac:dyDescent="0.25">
      <c r="A135" s="245"/>
      <c r="B135" s="245"/>
      <c r="C135" s="245"/>
      <c r="D135" s="245"/>
      <c r="E135" s="245"/>
    </row>
    <row r="136" spans="1:5" x14ac:dyDescent="0.25">
      <c r="A136" s="245"/>
      <c r="B136" s="245"/>
      <c r="C136" s="245"/>
      <c r="D136" s="245"/>
      <c r="E136" s="245"/>
    </row>
    <row r="137" spans="1:5" x14ac:dyDescent="0.25">
      <c r="A137" s="245"/>
      <c r="B137" s="245"/>
      <c r="C137" s="245"/>
      <c r="D137" s="245"/>
      <c r="E137" s="245"/>
    </row>
    <row r="138" spans="1:5" x14ac:dyDescent="0.25">
      <c r="A138" s="245"/>
      <c r="B138" s="245"/>
      <c r="C138" s="245"/>
      <c r="D138" s="245"/>
      <c r="E138" s="245"/>
    </row>
    <row r="139" spans="1:5" x14ac:dyDescent="0.25">
      <c r="A139" s="245"/>
      <c r="B139" s="245"/>
      <c r="C139" s="245"/>
      <c r="D139" s="245"/>
      <c r="E139" s="245"/>
    </row>
    <row r="140" spans="1:5" x14ac:dyDescent="0.25">
      <c r="A140" s="245"/>
      <c r="B140" s="245"/>
      <c r="C140" s="245"/>
      <c r="D140" s="245"/>
      <c r="E140" s="245"/>
    </row>
    <row r="141" spans="1:5" x14ac:dyDescent="0.25">
      <c r="A141" s="245"/>
      <c r="B141" s="245"/>
      <c r="C141" s="245"/>
      <c r="D141" s="245"/>
      <c r="E141" s="245"/>
    </row>
    <row r="142" spans="1:5" x14ac:dyDescent="0.25">
      <c r="A142" s="245"/>
      <c r="B142" s="245"/>
      <c r="C142" s="245"/>
      <c r="D142" s="245"/>
      <c r="E142" s="245"/>
    </row>
    <row r="143" spans="1:5" x14ac:dyDescent="0.25">
      <c r="A143" s="245"/>
      <c r="B143" s="245"/>
      <c r="C143" s="245"/>
      <c r="D143" s="245"/>
      <c r="E143" s="245"/>
    </row>
    <row r="144" spans="1:5" x14ac:dyDescent="0.25">
      <c r="A144" s="245"/>
      <c r="B144" s="245"/>
      <c r="C144" s="245"/>
      <c r="D144" s="245"/>
      <c r="E144" s="245"/>
    </row>
    <row r="145" spans="1:5" x14ac:dyDescent="0.25">
      <c r="A145" s="245"/>
      <c r="B145" s="245"/>
      <c r="C145" s="245"/>
      <c r="D145" s="245"/>
      <c r="E145" s="245"/>
    </row>
    <row r="146" spans="1:5" x14ac:dyDescent="0.25">
      <c r="A146" s="245"/>
      <c r="B146" s="245"/>
      <c r="C146" s="245"/>
      <c r="D146" s="245"/>
      <c r="E146" s="245"/>
    </row>
    <row r="147" spans="1:5" x14ac:dyDescent="0.25">
      <c r="A147" s="245"/>
      <c r="B147" s="245"/>
      <c r="C147" s="245"/>
      <c r="D147" s="245"/>
      <c r="E147" s="245"/>
    </row>
    <row r="148" spans="1:5" x14ac:dyDescent="0.25">
      <c r="A148" s="245"/>
      <c r="B148" s="245"/>
      <c r="C148" s="245"/>
      <c r="D148" s="245"/>
      <c r="E148" s="245"/>
    </row>
    <row r="149" spans="1:5" x14ac:dyDescent="0.25">
      <c r="A149" s="245"/>
      <c r="B149" s="245"/>
      <c r="C149" s="245"/>
      <c r="D149" s="245"/>
      <c r="E149" s="245"/>
    </row>
    <row r="150" spans="1:5" x14ac:dyDescent="0.25">
      <c r="A150" s="245"/>
      <c r="B150" s="245"/>
      <c r="C150" s="245"/>
      <c r="D150" s="245"/>
      <c r="E150" s="245"/>
    </row>
    <row r="151" spans="1:5" x14ac:dyDescent="0.25">
      <c r="A151" s="245"/>
      <c r="B151" s="245"/>
      <c r="C151" s="245"/>
      <c r="D151" s="245"/>
      <c r="E151" s="245"/>
    </row>
    <row r="152" spans="1:5" x14ac:dyDescent="0.25">
      <c r="A152" s="245"/>
      <c r="B152" s="245"/>
      <c r="C152" s="245"/>
      <c r="D152" s="245"/>
      <c r="E152" s="245"/>
    </row>
    <row r="153" spans="1:5" x14ac:dyDescent="0.25">
      <c r="A153" s="245"/>
      <c r="B153" s="245"/>
      <c r="C153" s="245"/>
      <c r="D153" s="245"/>
      <c r="E153" s="245"/>
    </row>
    <row r="154" spans="1:5" x14ac:dyDescent="0.25">
      <c r="A154" s="245"/>
      <c r="B154" s="245"/>
      <c r="C154" s="245"/>
      <c r="D154" s="245"/>
      <c r="E154" s="245"/>
    </row>
    <row r="155" spans="1:5" x14ac:dyDescent="0.25">
      <c r="A155" s="245"/>
      <c r="B155" s="245"/>
      <c r="C155" s="245"/>
      <c r="D155" s="245"/>
      <c r="E155" s="245"/>
    </row>
    <row r="156" spans="1:5" x14ac:dyDescent="0.25">
      <c r="A156" s="245"/>
      <c r="B156" s="245"/>
      <c r="C156" s="245"/>
      <c r="D156" s="245"/>
      <c r="E156" s="245"/>
    </row>
    <row r="157" spans="1:5" x14ac:dyDescent="0.25">
      <c r="A157" s="245"/>
      <c r="B157" s="245"/>
      <c r="C157" s="245"/>
      <c r="D157" s="245"/>
      <c r="E157" s="245"/>
    </row>
    <row r="158" spans="1:5" x14ac:dyDescent="0.25">
      <c r="A158" s="245"/>
      <c r="B158" s="245"/>
      <c r="C158" s="245"/>
      <c r="D158" s="245"/>
      <c r="E158" s="245"/>
    </row>
    <row r="159" spans="1:5" x14ac:dyDescent="0.25">
      <c r="A159" s="245"/>
      <c r="B159" s="245"/>
      <c r="C159" s="245"/>
      <c r="D159" s="245"/>
      <c r="E159" s="245"/>
    </row>
    <row r="160" spans="1:5" x14ac:dyDescent="0.25">
      <c r="A160" s="245"/>
      <c r="B160" s="245"/>
      <c r="C160" s="245"/>
      <c r="D160" s="245"/>
      <c r="E160" s="245"/>
    </row>
    <row r="161" spans="1:5" x14ac:dyDescent="0.25">
      <c r="A161" s="245"/>
      <c r="B161" s="245"/>
      <c r="C161" s="245"/>
      <c r="D161" s="245"/>
      <c r="E161" s="245"/>
    </row>
    <row r="162" spans="1:5" x14ac:dyDescent="0.25">
      <c r="A162" s="245"/>
      <c r="B162" s="245"/>
      <c r="C162" s="245"/>
      <c r="D162" s="245"/>
      <c r="E162" s="245"/>
    </row>
    <row r="163" spans="1:5" x14ac:dyDescent="0.25">
      <c r="A163" s="245"/>
      <c r="B163" s="245"/>
      <c r="C163" s="245"/>
      <c r="D163" s="245"/>
      <c r="E163" s="245"/>
    </row>
    <row r="164" spans="1:5" x14ac:dyDescent="0.25">
      <c r="A164" s="245"/>
      <c r="B164" s="245"/>
      <c r="C164" s="245"/>
      <c r="D164" s="245"/>
      <c r="E164" s="245"/>
    </row>
    <row r="165" spans="1:5" x14ac:dyDescent="0.25">
      <c r="A165" s="245"/>
      <c r="B165" s="245"/>
      <c r="C165" s="245"/>
      <c r="D165" s="245"/>
      <c r="E165" s="245"/>
    </row>
    <row r="166" spans="1:5" x14ac:dyDescent="0.25">
      <c r="A166" s="245"/>
      <c r="B166" s="245"/>
      <c r="C166" s="245"/>
      <c r="D166" s="245"/>
      <c r="E166" s="245"/>
    </row>
    <row r="167" spans="1:5" x14ac:dyDescent="0.25">
      <c r="A167" s="245"/>
      <c r="B167" s="245"/>
      <c r="C167" s="245"/>
      <c r="D167" s="245"/>
      <c r="E167" s="245"/>
    </row>
    <row r="168" spans="1:5" x14ac:dyDescent="0.25">
      <c r="A168" s="245"/>
      <c r="B168" s="245"/>
      <c r="C168" s="245"/>
      <c r="D168" s="245"/>
      <c r="E168" s="245"/>
    </row>
    <row r="169" spans="1:5" x14ac:dyDescent="0.25">
      <c r="A169" s="245"/>
      <c r="B169" s="245"/>
      <c r="C169" s="245"/>
      <c r="D169" s="245"/>
      <c r="E169" s="245"/>
    </row>
    <row r="170" spans="1:5" x14ac:dyDescent="0.25">
      <c r="A170" s="245"/>
      <c r="B170" s="245"/>
      <c r="C170" s="245"/>
      <c r="D170" s="245"/>
      <c r="E170" s="245"/>
    </row>
    <row r="171" spans="1:5" x14ac:dyDescent="0.25">
      <c r="A171" s="245"/>
      <c r="B171" s="245"/>
      <c r="C171" s="245"/>
      <c r="D171" s="245"/>
      <c r="E171" s="245"/>
    </row>
    <row r="172" spans="1:5" x14ac:dyDescent="0.25">
      <c r="A172" s="245"/>
      <c r="B172" s="245"/>
      <c r="C172" s="245"/>
      <c r="D172" s="245"/>
      <c r="E172" s="245"/>
    </row>
    <row r="173" spans="1:5" x14ac:dyDescent="0.25">
      <c r="A173" s="245"/>
      <c r="B173" s="245"/>
      <c r="C173" s="245"/>
      <c r="D173" s="245"/>
      <c r="E173" s="245"/>
    </row>
    <row r="174" spans="1:5" x14ac:dyDescent="0.25">
      <c r="A174" s="245"/>
      <c r="B174" s="245"/>
      <c r="C174" s="245"/>
      <c r="D174" s="245"/>
      <c r="E174" s="245"/>
    </row>
    <row r="175" spans="1:5" x14ac:dyDescent="0.25">
      <c r="A175" s="245"/>
      <c r="B175" s="245"/>
      <c r="C175" s="245"/>
      <c r="D175" s="245"/>
      <c r="E175" s="245"/>
    </row>
    <row r="176" spans="1:5" x14ac:dyDescent="0.25">
      <c r="A176" s="245"/>
      <c r="B176" s="245"/>
      <c r="C176" s="245"/>
      <c r="D176" s="245"/>
      <c r="E176" s="245"/>
    </row>
    <row r="177" spans="1:5" x14ac:dyDescent="0.25">
      <c r="A177" s="245"/>
      <c r="B177" s="245"/>
      <c r="C177" s="245"/>
      <c r="D177" s="245"/>
      <c r="E177" s="245"/>
    </row>
    <row r="178" spans="1:5" x14ac:dyDescent="0.25">
      <c r="A178" s="245"/>
      <c r="B178" s="245"/>
      <c r="C178" s="245"/>
      <c r="D178" s="245"/>
      <c r="E178" s="245"/>
    </row>
    <row r="179" spans="1:5" x14ac:dyDescent="0.25">
      <c r="A179" s="245"/>
      <c r="B179" s="245"/>
      <c r="C179" s="245"/>
      <c r="D179" s="245"/>
      <c r="E179" s="245"/>
    </row>
    <row r="180" spans="1:5" x14ac:dyDescent="0.25">
      <c r="A180" s="245"/>
      <c r="B180" s="245"/>
      <c r="C180" s="245"/>
      <c r="D180" s="245"/>
      <c r="E180" s="245"/>
    </row>
    <row r="181" spans="1:5" x14ac:dyDescent="0.25">
      <c r="A181" s="245"/>
      <c r="B181" s="245"/>
      <c r="C181" s="245"/>
      <c r="D181" s="245"/>
      <c r="E181" s="245"/>
    </row>
    <row r="182" spans="1:5" x14ac:dyDescent="0.25">
      <c r="A182" s="245"/>
      <c r="B182" s="245"/>
      <c r="C182" s="245"/>
      <c r="D182" s="245"/>
      <c r="E182" s="245"/>
    </row>
    <row r="183" spans="1:5" x14ac:dyDescent="0.25">
      <c r="A183" s="245"/>
      <c r="B183" s="245"/>
      <c r="C183" s="245"/>
      <c r="D183" s="245"/>
      <c r="E183" s="245"/>
    </row>
    <row r="184" spans="1:5" x14ac:dyDescent="0.25">
      <c r="A184" s="245"/>
      <c r="B184" s="245"/>
      <c r="C184" s="245"/>
      <c r="D184" s="245"/>
      <c r="E184" s="245"/>
    </row>
    <row r="185" spans="1:5" x14ac:dyDescent="0.25">
      <c r="A185" s="245"/>
      <c r="B185" s="245"/>
      <c r="C185" s="245"/>
      <c r="D185" s="245"/>
      <c r="E185" s="245"/>
    </row>
    <row r="186" spans="1:5" x14ac:dyDescent="0.25">
      <c r="A186" s="245"/>
      <c r="B186" s="245"/>
      <c r="C186" s="245"/>
      <c r="D186" s="245"/>
      <c r="E186" s="245"/>
    </row>
    <row r="187" spans="1:5" x14ac:dyDescent="0.25">
      <c r="A187" s="245"/>
      <c r="B187" s="245"/>
      <c r="C187" s="245"/>
      <c r="D187" s="245"/>
      <c r="E187" s="245"/>
    </row>
    <row r="188" spans="1:5" x14ac:dyDescent="0.25">
      <c r="A188" s="245"/>
      <c r="B188" s="245"/>
      <c r="C188" s="245"/>
      <c r="D188" s="245"/>
      <c r="E188" s="245"/>
    </row>
    <row r="189" spans="1:5" x14ac:dyDescent="0.25">
      <c r="A189" s="245"/>
      <c r="B189" s="245"/>
      <c r="C189" s="245"/>
      <c r="D189" s="245"/>
      <c r="E189" s="245"/>
    </row>
    <row r="190" spans="1:5" x14ac:dyDescent="0.25">
      <c r="A190" s="245"/>
      <c r="B190" s="245"/>
      <c r="C190" s="245"/>
      <c r="D190" s="245"/>
      <c r="E190" s="245"/>
    </row>
    <row r="191" spans="1:5" x14ac:dyDescent="0.25">
      <c r="A191" s="245"/>
      <c r="B191" s="245"/>
      <c r="C191" s="245"/>
      <c r="D191" s="245"/>
      <c r="E191" s="245"/>
    </row>
    <row r="192" spans="1:5" x14ac:dyDescent="0.25">
      <c r="A192" s="245"/>
      <c r="B192" s="245"/>
      <c r="C192" s="245"/>
      <c r="D192" s="245"/>
      <c r="E192" s="245"/>
    </row>
  </sheetData>
  <mergeCells count="3">
    <mergeCell ref="M2:P2"/>
    <mergeCell ref="B1:F1"/>
    <mergeCell ref="H2:K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9:C110"/>
  <sheetViews>
    <sheetView topLeftCell="A24" zoomScale="70" zoomScaleNormal="70" workbookViewId="0">
      <selection activeCell="H56" sqref="H56"/>
    </sheetView>
  </sheetViews>
  <sheetFormatPr baseColWidth="10" defaultRowHeight="15" x14ac:dyDescent="0.25"/>
  <sheetData>
    <row r="29" spans="1:3" x14ac:dyDescent="0.25">
      <c r="A29" s="361" t="s">
        <v>435</v>
      </c>
      <c r="B29" s="361"/>
      <c r="C29" s="361"/>
    </row>
    <row r="30" spans="1:3" x14ac:dyDescent="0.25">
      <c r="A30" s="361"/>
      <c r="B30" s="362">
        <v>0.1</v>
      </c>
      <c r="C30" s="361">
        <v>1</v>
      </c>
    </row>
    <row r="31" spans="1:3" x14ac:dyDescent="0.25">
      <c r="A31" s="361"/>
      <c r="B31" s="362">
        <v>0.2</v>
      </c>
      <c r="C31" s="361">
        <v>1</v>
      </c>
    </row>
    <row r="32" spans="1:3" x14ac:dyDescent="0.25">
      <c r="A32" s="361"/>
      <c r="B32" s="362">
        <v>0.3</v>
      </c>
      <c r="C32" s="361">
        <v>1</v>
      </c>
    </row>
    <row r="33" spans="1:3" x14ac:dyDescent="0.25">
      <c r="A33" s="361"/>
      <c r="B33" s="362">
        <v>0.4</v>
      </c>
      <c r="C33" s="361">
        <v>1</v>
      </c>
    </row>
    <row r="34" spans="1:3" x14ac:dyDescent="0.25">
      <c r="A34" s="361"/>
      <c r="B34" s="362">
        <v>0.5</v>
      </c>
      <c r="C34" s="361">
        <v>1</v>
      </c>
    </row>
    <row r="35" spans="1:3" x14ac:dyDescent="0.25">
      <c r="A35" s="361"/>
      <c r="B35" s="362">
        <v>0.6</v>
      </c>
      <c r="C35" s="361">
        <v>1</v>
      </c>
    </row>
    <row r="36" spans="1:3" x14ac:dyDescent="0.25">
      <c r="A36" s="361"/>
      <c r="B36" s="362">
        <v>0.7</v>
      </c>
      <c r="C36" s="361">
        <v>1</v>
      </c>
    </row>
    <row r="37" spans="1:3" x14ac:dyDescent="0.25">
      <c r="A37" s="361"/>
      <c r="B37" s="362">
        <v>0.8</v>
      </c>
      <c r="C37" s="361">
        <v>1</v>
      </c>
    </row>
    <row r="38" spans="1:3" x14ac:dyDescent="0.25">
      <c r="A38" s="361"/>
      <c r="B38" s="362">
        <v>0.9</v>
      </c>
      <c r="C38" s="361">
        <v>1</v>
      </c>
    </row>
    <row r="39" spans="1:3" x14ac:dyDescent="0.25">
      <c r="A39" s="361"/>
      <c r="B39" s="362">
        <v>1</v>
      </c>
      <c r="C39" s="361">
        <v>1</v>
      </c>
    </row>
    <row r="40" spans="1:3" x14ac:dyDescent="0.25">
      <c r="A40" s="361"/>
      <c r="B40" s="361"/>
      <c r="C40" s="361">
        <v>10</v>
      </c>
    </row>
    <row r="41" spans="1:3" x14ac:dyDescent="0.25">
      <c r="A41" s="361"/>
      <c r="B41" s="361"/>
      <c r="C41" s="361"/>
    </row>
    <row r="42" spans="1:3" x14ac:dyDescent="0.25">
      <c r="A42" s="361"/>
      <c r="B42" s="361" t="s">
        <v>428</v>
      </c>
      <c r="C42" s="363">
        <v>0.8</v>
      </c>
    </row>
    <row r="43" spans="1:3" x14ac:dyDescent="0.25">
      <c r="A43" s="361"/>
      <c r="B43" s="361">
        <f>'AVANCE 2021'!D8*PI()</f>
        <v>2.5286481906457268</v>
      </c>
      <c r="C43" s="361"/>
    </row>
    <row r="44" spans="1:3" x14ac:dyDescent="0.25">
      <c r="A44" s="361"/>
      <c r="B44" s="361" t="s">
        <v>430</v>
      </c>
      <c r="C44" s="361" t="s">
        <v>431</v>
      </c>
    </row>
    <row r="45" spans="1:3" x14ac:dyDescent="0.25">
      <c r="A45" s="361" t="s">
        <v>429</v>
      </c>
      <c r="B45" s="361">
        <v>0</v>
      </c>
      <c r="C45" s="361">
        <v>0</v>
      </c>
    </row>
    <row r="46" spans="1:3" x14ac:dyDescent="0.25">
      <c r="A46" s="361" t="s">
        <v>432</v>
      </c>
      <c r="B46" s="361">
        <f>COS(B43)*-1</f>
        <v>0.81795768015967307</v>
      </c>
      <c r="C46" s="361">
        <f>SIN(B43)</f>
        <v>0.57527839648973944</v>
      </c>
    </row>
    <row r="47" spans="1:3" x14ac:dyDescent="0.25">
      <c r="A47" s="361"/>
      <c r="B47" s="361"/>
      <c r="C47" s="361"/>
    </row>
    <row r="52" spans="1:3" x14ac:dyDescent="0.25">
      <c r="A52" s="245"/>
      <c r="B52" s="247"/>
      <c r="C52" s="245"/>
    </row>
    <row r="53" spans="1:3" x14ac:dyDescent="0.25">
      <c r="A53" s="245"/>
      <c r="B53" s="247"/>
      <c r="C53" s="245"/>
    </row>
    <row r="54" spans="1:3" x14ac:dyDescent="0.25">
      <c r="A54" s="245"/>
      <c r="B54" s="247"/>
      <c r="C54" s="245"/>
    </row>
    <row r="55" spans="1:3" x14ac:dyDescent="0.25">
      <c r="A55" s="245"/>
      <c r="B55" s="247"/>
      <c r="C55" s="245"/>
    </row>
    <row r="56" spans="1:3" x14ac:dyDescent="0.25">
      <c r="A56" s="245"/>
      <c r="B56" s="247"/>
      <c r="C56" s="245"/>
    </row>
    <row r="57" spans="1:3" x14ac:dyDescent="0.25">
      <c r="A57" s="245"/>
      <c r="B57" s="247"/>
      <c r="C57" s="245"/>
    </row>
    <row r="58" spans="1:3" x14ac:dyDescent="0.25">
      <c r="A58" s="245"/>
      <c r="B58" s="247"/>
      <c r="C58" s="245"/>
    </row>
    <row r="59" spans="1:3" x14ac:dyDescent="0.25">
      <c r="A59" s="245"/>
      <c r="B59" s="247"/>
      <c r="C59" s="245"/>
    </row>
    <row r="60" spans="1:3" x14ac:dyDescent="0.25">
      <c r="A60" s="245"/>
      <c r="B60" s="247"/>
      <c r="C60" s="245"/>
    </row>
    <row r="61" spans="1:3" x14ac:dyDescent="0.25">
      <c r="A61" s="245"/>
      <c r="B61" s="247"/>
      <c r="C61" s="245"/>
    </row>
    <row r="62" spans="1:3" x14ac:dyDescent="0.25">
      <c r="A62" s="245"/>
      <c r="B62" s="245"/>
      <c r="C62" s="245"/>
    </row>
    <row r="63" spans="1:3" x14ac:dyDescent="0.25">
      <c r="A63" s="245"/>
      <c r="B63" s="245"/>
      <c r="C63" s="245"/>
    </row>
    <row r="64" spans="1:3" x14ac:dyDescent="0.25">
      <c r="A64" s="245"/>
      <c r="B64" s="245"/>
      <c r="C64" s="246"/>
    </row>
    <row r="65" spans="1:3" x14ac:dyDescent="0.25">
      <c r="A65" s="245"/>
      <c r="B65" s="245"/>
      <c r="C65" s="245"/>
    </row>
    <row r="66" spans="1:3" x14ac:dyDescent="0.25">
      <c r="A66" s="245"/>
      <c r="B66" s="245"/>
      <c r="C66" s="245"/>
    </row>
    <row r="67" spans="1:3" x14ac:dyDescent="0.25">
      <c r="A67" s="245"/>
      <c r="B67" s="245"/>
      <c r="C67" s="245"/>
    </row>
    <row r="68" spans="1:3" x14ac:dyDescent="0.25">
      <c r="A68" s="245"/>
      <c r="B68" s="245"/>
      <c r="C68" s="245"/>
    </row>
    <row r="73" spans="1:3" x14ac:dyDescent="0.25">
      <c r="A73" s="245"/>
      <c r="B73" s="247"/>
      <c r="C73" s="245"/>
    </row>
    <row r="74" spans="1:3" x14ac:dyDescent="0.25">
      <c r="A74" s="245"/>
      <c r="B74" s="247"/>
      <c r="C74" s="245"/>
    </row>
    <row r="75" spans="1:3" x14ac:dyDescent="0.25">
      <c r="A75" s="245"/>
      <c r="B75" s="247"/>
      <c r="C75" s="245"/>
    </row>
    <row r="76" spans="1:3" x14ac:dyDescent="0.25">
      <c r="A76" s="245"/>
      <c r="B76" s="247"/>
      <c r="C76" s="245"/>
    </row>
    <row r="77" spans="1:3" x14ac:dyDescent="0.25">
      <c r="A77" s="245"/>
      <c r="B77" s="247"/>
      <c r="C77" s="245"/>
    </row>
    <row r="78" spans="1:3" x14ac:dyDescent="0.25">
      <c r="A78" s="245"/>
      <c r="B78" s="247"/>
      <c r="C78" s="245"/>
    </row>
    <row r="79" spans="1:3" x14ac:dyDescent="0.25">
      <c r="A79" s="245"/>
      <c r="B79" s="247"/>
      <c r="C79" s="245"/>
    </row>
    <row r="80" spans="1:3" x14ac:dyDescent="0.25">
      <c r="A80" s="245"/>
      <c r="B80" s="247"/>
      <c r="C80" s="245"/>
    </row>
    <row r="81" spans="1:3" x14ac:dyDescent="0.25">
      <c r="A81" s="245"/>
      <c r="B81" s="247"/>
      <c r="C81" s="245"/>
    </row>
    <row r="82" spans="1:3" x14ac:dyDescent="0.25">
      <c r="A82" s="245"/>
      <c r="B82" s="247"/>
      <c r="C82" s="245"/>
    </row>
    <row r="83" spans="1:3" x14ac:dyDescent="0.25">
      <c r="A83" s="245"/>
      <c r="B83" s="245"/>
      <c r="C83" s="245"/>
    </row>
    <row r="84" spans="1:3" x14ac:dyDescent="0.25">
      <c r="A84" s="245"/>
      <c r="B84" s="245"/>
      <c r="C84" s="245"/>
    </row>
    <row r="85" spans="1:3" x14ac:dyDescent="0.25">
      <c r="A85" s="245"/>
      <c r="B85" s="245"/>
      <c r="C85" s="246"/>
    </row>
    <row r="86" spans="1:3" x14ac:dyDescent="0.25">
      <c r="A86" s="245"/>
      <c r="B86" s="245"/>
      <c r="C86" s="245"/>
    </row>
    <row r="87" spans="1:3" x14ac:dyDescent="0.25">
      <c r="A87" s="245"/>
      <c r="B87" s="245"/>
      <c r="C87" s="245"/>
    </row>
    <row r="88" spans="1:3" x14ac:dyDescent="0.25">
      <c r="A88" s="245"/>
      <c r="B88" s="245"/>
      <c r="C88" s="245"/>
    </row>
    <row r="89" spans="1:3" x14ac:dyDescent="0.25">
      <c r="A89" s="245"/>
      <c r="B89" s="245"/>
      <c r="C89" s="245"/>
    </row>
    <row r="94" spans="1:3" x14ac:dyDescent="0.25">
      <c r="A94" s="245"/>
      <c r="B94" s="247"/>
      <c r="C94" s="245"/>
    </row>
    <row r="95" spans="1:3" x14ac:dyDescent="0.25">
      <c r="A95" s="245"/>
      <c r="B95" s="247"/>
      <c r="C95" s="245"/>
    </row>
    <row r="96" spans="1:3" x14ac:dyDescent="0.25">
      <c r="A96" s="245"/>
      <c r="B96" s="247"/>
      <c r="C96" s="245"/>
    </row>
    <row r="97" spans="1:3" x14ac:dyDescent="0.25">
      <c r="A97" s="245"/>
      <c r="B97" s="247"/>
      <c r="C97" s="245"/>
    </row>
    <row r="98" spans="1:3" x14ac:dyDescent="0.25">
      <c r="A98" s="245"/>
      <c r="B98" s="247"/>
      <c r="C98" s="245"/>
    </row>
    <row r="99" spans="1:3" x14ac:dyDescent="0.25">
      <c r="A99" s="245"/>
      <c r="B99" s="247"/>
      <c r="C99" s="245"/>
    </row>
    <row r="100" spans="1:3" x14ac:dyDescent="0.25">
      <c r="A100" s="245"/>
      <c r="B100" s="247"/>
      <c r="C100" s="245"/>
    </row>
    <row r="101" spans="1:3" x14ac:dyDescent="0.25">
      <c r="A101" s="245"/>
      <c r="B101" s="247"/>
      <c r="C101" s="245"/>
    </row>
    <row r="102" spans="1:3" x14ac:dyDescent="0.25">
      <c r="A102" s="245"/>
      <c r="B102" s="247"/>
      <c r="C102" s="245"/>
    </row>
    <row r="103" spans="1:3" x14ac:dyDescent="0.25">
      <c r="A103" s="245"/>
      <c r="B103" s="247"/>
      <c r="C103" s="245"/>
    </row>
    <row r="104" spans="1:3" x14ac:dyDescent="0.25">
      <c r="A104" s="245"/>
      <c r="B104" s="245"/>
      <c r="C104" s="245"/>
    </row>
    <row r="105" spans="1:3" x14ac:dyDescent="0.25">
      <c r="A105" s="245"/>
      <c r="B105" s="245"/>
      <c r="C105" s="245"/>
    </row>
    <row r="106" spans="1:3" x14ac:dyDescent="0.25">
      <c r="A106" s="245"/>
      <c r="B106" s="245"/>
      <c r="C106" s="246"/>
    </row>
    <row r="107" spans="1:3" x14ac:dyDescent="0.25">
      <c r="A107" s="245"/>
      <c r="B107" s="245"/>
      <c r="C107" s="245"/>
    </row>
    <row r="108" spans="1:3" x14ac:dyDescent="0.25">
      <c r="A108" s="245"/>
      <c r="B108" s="245"/>
      <c r="C108" s="245"/>
    </row>
    <row r="109" spans="1:3" x14ac:dyDescent="0.25">
      <c r="A109" s="245"/>
      <c r="B109" s="245"/>
      <c r="C109" s="245"/>
    </row>
    <row r="110" spans="1:3" x14ac:dyDescent="0.25">
      <c r="A110" s="245"/>
      <c r="B110" s="245"/>
      <c r="C110" s="24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Institucional</vt:lpstr>
      <vt:lpstr>Social</vt:lpstr>
      <vt:lpstr>Ambiental</vt:lpstr>
      <vt:lpstr>AVANCE 2021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Super Dell</dc:creator>
  <cp:keywords/>
  <dc:description/>
  <cp:lastModifiedBy>ANDRES</cp:lastModifiedBy>
  <cp:revision/>
  <dcterms:created xsi:type="dcterms:W3CDTF">2020-10-12T02:13:52Z</dcterms:created>
  <dcterms:modified xsi:type="dcterms:W3CDTF">2021-12-07T13:18:19Z</dcterms:modified>
  <cp:category/>
  <cp:contentStatus/>
</cp:coreProperties>
</file>