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ETITC\Vigencia 2020\SEGUIMIENTO PLAN DE ACCIÓN\segumiento con corte 30 de septiembre 2020\"/>
    </mc:Choice>
  </mc:AlternateContent>
  <xr:revisionPtr revIDLastSave="0" documentId="13_ncr:1_{A6C293FE-10BD-42FB-9746-4FAD665EA9C7}" xr6:coauthVersionLast="45" xr6:coauthVersionMax="45" xr10:uidLastSave="{00000000-0000-0000-0000-000000000000}"/>
  <bookViews>
    <workbookView xWindow="-108" yWindow="-108" windowWidth="16608" windowHeight="8856" firstSheet="1" activeTab="1" xr2:uid="{00000000-000D-0000-FFFF-FFFF00000000}"/>
  </bookViews>
  <sheets>
    <sheet name="Area" sheetId="1" state="hidden" r:id="rId1"/>
    <sheet name="Repor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7" i="2" l="1"/>
  <c r="N40" i="2"/>
  <c r="N335" i="2" l="1"/>
  <c r="N246" i="2"/>
  <c r="M271" i="2" l="1"/>
  <c r="K272" i="2" l="1"/>
  <c r="L267" i="2"/>
  <c r="M267" i="2" s="1"/>
  <c r="K101" i="2" l="1"/>
  <c r="L101" i="2" s="1"/>
  <c r="M101" i="2" s="1"/>
  <c r="P101" i="2" l="1"/>
  <c r="O101" i="2" s="1"/>
  <c r="L100" i="2"/>
  <c r="M100" i="2" s="1"/>
  <c r="P100" i="2" l="1"/>
  <c r="O100" i="2" s="1"/>
  <c r="L41" i="2"/>
  <c r="M41" i="2" s="1"/>
  <c r="P271" i="2"/>
  <c r="P41" i="2" l="1"/>
  <c r="O41" i="2" l="1"/>
  <c r="L106" i="2"/>
  <c r="M106" i="2" s="1"/>
  <c r="K42" i="2"/>
  <c r="L42" i="2" s="1"/>
  <c r="M42" i="2" s="1"/>
  <c r="P42" i="2" l="1"/>
  <c r="P106" i="2"/>
  <c r="O106" i="2" s="1"/>
  <c r="K43" i="2" l="1"/>
  <c r="L43" i="2" s="1"/>
  <c r="M43" i="2" s="1"/>
  <c r="O42" i="2"/>
  <c r="P43" i="2" l="1"/>
  <c r="K44" i="2"/>
  <c r="L44" i="2" s="1"/>
  <c r="M44" i="2" s="1"/>
  <c r="P44" i="2" l="1"/>
  <c r="O43" i="2"/>
  <c r="K45" i="2"/>
  <c r="L45" i="2" s="1"/>
  <c r="M45" i="2" s="1"/>
  <c r="P45" i="2" s="1"/>
  <c r="L2" i="2"/>
  <c r="M2" i="2" l="1"/>
  <c r="O44" i="2"/>
  <c r="K46" i="2"/>
  <c r="L46" i="2" s="1"/>
  <c r="M46" i="2" s="1"/>
  <c r="K3" i="2"/>
  <c r="L3" i="2" s="1"/>
  <c r="M3" i="2" s="1"/>
  <c r="P2" i="2" l="1"/>
  <c r="P46" i="2"/>
  <c r="P3" i="2"/>
  <c r="O45" i="2"/>
  <c r="K47" i="2"/>
  <c r="L47" i="2" s="1"/>
  <c r="M47" i="2" s="1"/>
  <c r="K4" i="2"/>
  <c r="L4" i="2" s="1"/>
  <c r="M4" i="2" s="1"/>
  <c r="O2" i="2" l="1"/>
  <c r="P47" i="2"/>
  <c r="P4" i="2"/>
  <c r="O3" i="2"/>
  <c r="O46" i="2"/>
  <c r="K48" i="2"/>
  <c r="L48" i="2" s="1"/>
  <c r="M48" i="2" s="1"/>
  <c r="K5" i="2"/>
  <c r="L5" i="2" s="1"/>
  <c r="M5" i="2" l="1"/>
  <c r="P5" i="2" s="1"/>
  <c r="P48" i="2"/>
  <c r="O4" i="2"/>
  <c r="O47" i="2"/>
  <c r="K49" i="2"/>
  <c r="L49" i="2" s="1"/>
  <c r="M49" i="2" s="1"/>
  <c r="K6" i="2"/>
  <c r="L6" i="2" s="1"/>
  <c r="M6" i="2" s="1"/>
  <c r="P49" i="2" l="1"/>
  <c r="P6" i="2"/>
  <c r="O5" i="2"/>
  <c r="O48" i="2"/>
  <c r="K50" i="2"/>
  <c r="L50" i="2" s="1"/>
  <c r="M50" i="2" s="1"/>
  <c r="K7" i="2"/>
  <c r="P50" i="2" l="1"/>
  <c r="L7" i="2"/>
  <c r="K8" i="2"/>
  <c r="O6" i="2"/>
  <c r="O49" i="2"/>
  <c r="K51" i="2"/>
  <c r="L51" i="2" s="1"/>
  <c r="M51" i="2" s="1"/>
  <c r="K10" i="2"/>
  <c r="L10" i="2" s="1"/>
  <c r="M10" i="2" s="1"/>
  <c r="M7" i="2" l="1"/>
  <c r="P7" i="2" s="1"/>
  <c r="P10" i="2"/>
  <c r="P51" i="2"/>
  <c r="L8" i="2"/>
  <c r="M8" i="2" s="1"/>
  <c r="P8" i="2" s="1"/>
  <c r="K9" i="2"/>
  <c r="L9" i="2" s="1"/>
  <c r="M9" i="2" s="1"/>
  <c r="O50" i="2"/>
  <c r="K52" i="2"/>
  <c r="L52" i="2" s="1"/>
  <c r="M52" i="2" s="1"/>
  <c r="K11" i="2"/>
  <c r="L11" i="2" s="1"/>
  <c r="M11" i="2" s="1"/>
  <c r="O7" i="2" l="1"/>
  <c r="P11" i="2"/>
  <c r="P9" i="2"/>
  <c r="O9" i="2" s="1"/>
  <c r="P52" i="2"/>
  <c r="O8" i="2"/>
  <c r="O10" i="2"/>
  <c r="O51" i="2"/>
  <c r="K53" i="2"/>
  <c r="L53" i="2" s="1"/>
  <c r="M53" i="2" s="1"/>
  <c r="K12" i="2"/>
  <c r="L12" i="2" s="1"/>
  <c r="M12" i="2" s="1"/>
  <c r="P12" i="2" l="1"/>
  <c r="P53" i="2"/>
  <c r="O11" i="2"/>
  <c r="O52" i="2"/>
  <c r="K54" i="2"/>
  <c r="L54" i="2" s="1"/>
  <c r="M54" i="2" s="1"/>
  <c r="K13" i="2"/>
  <c r="L13" i="2" s="1"/>
  <c r="M13" i="2" s="1"/>
  <c r="P54" i="2" l="1"/>
  <c r="P13" i="2"/>
  <c r="O12" i="2"/>
  <c r="O53" i="2"/>
  <c r="K55" i="2"/>
  <c r="L55" i="2" s="1"/>
  <c r="M55" i="2" s="1"/>
  <c r="K14" i="2"/>
  <c r="L14" i="2" s="1"/>
  <c r="M14" i="2" s="1"/>
  <c r="P55" i="2" l="1"/>
  <c r="P14" i="2"/>
  <c r="O13" i="2"/>
  <c r="O54" i="2"/>
  <c r="K56" i="2"/>
  <c r="K15" i="2"/>
  <c r="L56" i="2" l="1"/>
  <c r="M56" i="2" s="1"/>
  <c r="K57" i="2"/>
  <c r="K16" i="2"/>
  <c r="L16" i="2" s="1"/>
  <c r="M16" i="2" s="1"/>
  <c r="L15" i="2"/>
  <c r="M15" i="2" s="1"/>
  <c r="O14" i="2"/>
  <c r="O55" i="2"/>
  <c r="P56" i="2" l="1"/>
  <c r="P15" i="2"/>
  <c r="P16" i="2"/>
  <c r="L57" i="2"/>
  <c r="M57" i="2" s="1"/>
  <c r="O56" i="2" l="1"/>
  <c r="O15" i="2"/>
  <c r="P57" i="2"/>
  <c r="K58" i="2"/>
  <c r="L58" i="2" s="1"/>
  <c r="M58" i="2" s="1"/>
  <c r="P58" i="2" l="1"/>
  <c r="O57" i="2"/>
  <c r="K59" i="2"/>
  <c r="L59" i="2" s="1"/>
  <c r="M59" i="2" s="1"/>
  <c r="P59" i="2" l="1"/>
  <c r="O58" i="2"/>
  <c r="K60" i="2"/>
  <c r="L60" i="2" s="1"/>
  <c r="M60" i="2" s="1"/>
  <c r="K17" i="2"/>
  <c r="L17" i="2" s="1"/>
  <c r="M17" i="2" s="1"/>
  <c r="P17" i="2" l="1"/>
  <c r="P60" i="2"/>
  <c r="O16" i="2"/>
  <c r="O59" i="2"/>
  <c r="K61" i="2"/>
  <c r="L61" i="2" s="1"/>
  <c r="M61" i="2" s="1"/>
  <c r="K18" i="2"/>
  <c r="L18" i="2" s="1"/>
  <c r="M18" i="2" s="1"/>
  <c r="P61" i="2" l="1"/>
  <c r="P18" i="2"/>
  <c r="O17" i="2"/>
  <c r="O60" i="2"/>
  <c r="K62" i="2"/>
  <c r="K19" i="2"/>
  <c r="M19" i="2" s="1"/>
  <c r="P19" i="2" s="1"/>
  <c r="L62" i="2" l="1"/>
  <c r="M62" i="2" s="1"/>
  <c r="K63" i="2"/>
  <c r="L63" i="2" s="1"/>
  <c r="M63" i="2" s="1"/>
  <c r="O18" i="2"/>
  <c r="O61" i="2"/>
  <c r="K64" i="2"/>
  <c r="L64" i="2" s="1"/>
  <c r="M64" i="2" s="1"/>
  <c r="K20" i="2"/>
  <c r="L20" i="2" s="1"/>
  <c r="M20" i="2" s="1"/>
  <c r="P64" i="2" l="1"/>
  <c r="P62" i="2"/>
  <c r="P20" i="2"/>
  <c r="P63" i="2"/>
  <c r="O63" i="2" s="1"/>
  <c r="K65" i="2"/>
  <c r="L65" i="2" s="1"/>
  <c r="M65" i="2" s="1"/>
  <c r="K21" i="2"/>
  <c r="O62" i="2" l="1"/>
  <c r="P65" i="2"/>
  <c r="K22" i="2"/>
  <c r="L22" i="2" s="1"/>
  <c r="M22" i="2" s="1"/>
  <c r="L21" i="2"/>
  <c r="M21" i="2" s="1"/>
  <c r="O19" i="2"/>
  <c r="O64" i="2"/>
  <c r="K66" i="2"/>
  <c r="P21" i="2" l="1"/>
  <c r="P22" i="2"/>
  <c r="L66" i="2"/>
  <c r="M66" i="2" s="1"/>
  <c r="K67" i="2"/>
  <c r="K69" i="2" s="1"/>
  <c r="O20" i="2"/>
  <c r="O65" i="2"/>
  <c r="K72" i="2"/>
  <c r="P66" i="2" l="1"/>
  <c r="L72" i="2"/>
  <c r="M72" i="2" s="1"/>
  <c r="K73" i="2"/>
  <c r="L67" i="2"/>
  <c r="M67" i="2" s="1"/>
  <c r="O21" i="2"/>
  <c r="K23" i="2"/>
  <c r="L23" i="2" s="1"/>
  <c r="M23" i="2" s="1"/>
  <c r="O66" i="2" l="1"/>
  <c r="P23" i="2"/>
  <c r="P67" i="2"/>
  <c r="O67" i="2" s="1"/>
  <c r="P72" i="2"/>
  <c r="O72" i="2" s="1"/>
  <c r="L68" i="2"/>
  <c r="M68" i="2" s="1"/>
  <c r="K25" i="2"/>
  <c r="L25" i="2" s="1"/>
  <c r="M25" i="2" s="1"/>
  <c r="K24" i="2"/>
  <c r="O22" i="2"/>
  <c r="P68" i="2" l="1"/>
  <c r="P25" i="2"/>
  <c r="L69" i="2"/>
  <c r="M69" i="2" s="1"/>
  <c r="K70" i="2"/>
  <c r="L24" i="2"/>
  <c r="M24" i="2" s="1"/>
  <c r="L73" i="2"/>
  <c r="M73" i="2" s="1"/>
  <c r="O23" i="2"/>
  <c r="K26" i="2"/>
  <c r="O68" i="2" l="1"/>
  <c r="P24" i="2"/>
  <c r="P69" i="2"/>
  <c r="P73" i="2"/>
  <c r="O73" i="2" s="1"/>
  <c r="L70" i="2"/>
  <c r="M70" i="2" s="1"/>
  <c r="K71" i="2"/>
  <c r="L71" i="2" s="1"/>
  <c r="M71" i="2" s="1"/>
  <c r="K27" i="2"/>
  <c r="L27" i="2" s="1"/>
  <c r="M27" i="2" s="1"/>
  <c r="L26" i="2"/>
  <c r="M26" i="2" s="1"/>
  <c r="K74" i="2"/>
  <c r="O25" i="2"/>
  <c r="O24" i="2" l="1"/>
  <c r="O69" i="2"/>
  <c r="L74" i="2"/>
  <c r="M74" i="2" s="1"/>
  <c r="P74" i="2" s="1"/>
  <c r="O74" i="2" s="1"/>
  <c r="K75" i="2"/>
  <c r="P26" i="2"/>
  <c r="O26" i="2" s="1"/>
  <c r="P27" i="2"/>
  <c r="P71" i="2"/>
  <c r="O71" i="2" s="1"/>
  <c r="P70" i="2"/>
  <c r="O70" i="2" l="1"/>
  <c r="L75" i="2"/>
  <c r="M75" i="2" s="1"/>
  <c r="P75" i="2" l="1"/>
  <c r="K76" i="2"/>
  <c r="L76" i="2" s="1"/>
  <c r="M76" i="2" s="1"/>
  <c r="O75" i="2" l="1"/>
  <c r="P76" i="2"/>
  <c r="O76" i="2" s="1"/>
  <c r="K77" i="2"/>
  <c r="L77" i="2" s="1"/>
  <c r="M77" i="2" s="1"/>
  <c r="K28" i="2"/>
  <c r="P77" i="2" l="1"/>
  <c r="K78" i="2"/>
  <c r="L78" i="2" s="1"/>
  <c r="M78" i="2" s="1"/>
  <c r="K29" i="2"/>
  <c r="L28" i="2"/>
  <c r="M28" i="2" s="1"/>
  <c r="O27" i="2"/>
  <c r="K30" i="2"/>
  <c r="L30" i="2" s="1"/>
  <c r="M30" i="2" s="1"/>
  <c r="P30" i="2" s="1"/>
  <c r="O77" i="2" l="1"/>
  <c r="P28" i="2"/>
  <c r="P78" i="2"/>
  <c r="O78" i="2" s="1"/>
  <c r="K79" i="2"/>
  <c r="L29" i="2"/>
  <c r="M29" i="2" s="1"/>
  <c r="K31" i="2"/>
  <c r="L31" i="2" s="1"/>
  <c r="M31" i="2" s="1"/>
  <c r="O28" i="2" l="1"/>
  <c r="P29" i="2"/>
  <c r="O29" i="2" s="1"/>
  <c r="P31" i="2"/>
  <c r="L79" i="2"/>
  <c r="M79" i="2" s="1"/>
  <c r="K80" i="2"/>
  <c r="O30" i="2"/>
  <c r="K32" i="2"/>
  <c r="L32" i="2" s="1"/>
  <c r="M32" i="2" s="1"/>
  <c r="P79" i="2" l="1"/>
  <c r="P32" i="2"/>
  <c r="O31" i="2"/>
  <c r="K33" i="2"/>
  <c r="O79" i="2" l="1"/>
  <c r="L80" i="2"/>
  <c r="M80" i="2" s="1"/>
  <c r="K34" i="2"/>
  <c r="L34" i="2" s="1"/>
  <c r="M34" i="2" s="1"/>
  <c r="L33" i="2"/>
  <c r="M33" i="2" s="1"/>
  <c r="O32" i="2"/>
  <c r="P80" i="2" l="1"/>
  <c r="P33" i="2"/>
  <c r="O33" i="2" s="1"/>
  <c r="P34" i="2"/>
  <c r="O34" i="2" s="1"/>
  <c r="K35" i="2"/>
  <c r="K81" i="2"/>
  <c r="L81" i="2" s="1"/>
  <c r="M81" i="2" s="1"/>
  <c r="O80" i="2" l="1"/>
  <c r="P81" i="2"/>
  <c r="O81" i="2" s="1"/>
  <c r="L35" i="2"/>
  <c r="M35" i="2" s="1"/>
  <c r="K36" i="2"/>
  <c r="K37" i="2" s="1"/>
  <c r="K82" i="2"/>
  <c r="L82" i="2" s="1"/>
  <c r="M82" i="2" s="1"/>
  <c r="P82" i="2" l="1"/>
  <c r="P35" i="2"/>
  <c r="O35" i="2" s="1"/>
  <c r="L36" i="2"/>
  <c r="M36" i="2" s="1"/>
  <c r="K83" i="2"/>
  <c r="L83" i="2" s="1"/>
  <c r="M83" i="2" s="1"/>
  <c r="O82" i="2" l="1"/>
  <c r="P83" i="2"/>
  <c r="O83" i="2" s="1"/>
  <c r="P36" i="2"/>
  <c r="P40" i="2" s="1"/>
  <c r="K84" i="2"/>
  <c r="L84" i="2" s="1"/>
  <c r="M84" i="2" s="1"/>
  <c r="O36" i="2" l="1"/>
  <c r="O40" i="2" a="1"/>
  <c r="O40" i="2" s="1"/>
  <c r="P84" i="2"/>
  <c r="L37" i="2"/>
  <c r="M37" i="2" s="1"/>
  <c r="K38" i="2"/>
  <c r="K85" i="2"/>
  <c r="K86" i="2" s="1"/>
  <c r="L86" i="2" s="1"/>
  <c r="M86" i="2" s="1"/>
  <c r="O84" i="2" l="1"/>
  <c r="P37" i="2"/>
  <c r="O37" i="2" s="1"/>
  <c r="P86" i="2"/>
  <c r="L38" i="2"/>
  <c r="M38" i="2" s="1"/>
  <c r="P38" i="2" s="1"/>
  <c r="O38" i="2" s="1"/>
  <c r="K39" i="2"/>
  <c r="L39" i="2" s="1"/>
  <c r="L85" i="2"/>
  <c r="M85" i="2" s="1"/>
  <c r="M39" i="2" l="1"/>
  <c r="M40" i="2" s="1" a="1"/>
  <c r="M40" i="2" s="1"/>
  <c r="L40" i="2" a="1"/>
  <c r="L40" i="2" s="1"/>
  <c r="P85" i="2"/>
  <c r="K87" i="2"/>
  <c r="L87" i="2" s="1"/>
  <c r="M87" i="2" s="1"/>
  <c r="P39" i="2" l="1"/>
  <c r="O39" i="2" s="1"/>
  <c r="O85" i="2"/>
  <c r="P87" i="2"/>
  <c r="O86" i="2"/>
  <c r="K88" i="2"/>
  <c r="K89" i="2" l="1"/>
  <c r="L89" i="2" s="1"/>
  <c r="M89" i="2" s="1"/>
  <c r="L88" i="2"/>
  <c r="M88" i="2" s="1"/>
  <c r="O87" i="2"/>
  <c r="P88" i="2" l="1"/>
  <c r="P89" i="2"/>
  <c r="O88" i="2" l="1"/>
  <c r="K90" i="2"/>
  <c r="L90" i="2" s="1"/>
  <c r="M90" i="2" s="1"/>
  <c r="P90" i="2" l="1"/>
  <c r="O89" i="2"/>
  <c r="K91" i="2"/>
  <c r="L91" i="2" s="1"/>
  <c r="M91" i="2" s="1"/>
  <c r="P91" i="2" l="1"/>
  <c r="O90" i="2"/>
  <c r="K92" i="2"/>
  <c r="L92" i="2" s="1"/>
  <c r="M92" i="2" s="1"/>
  <c r="P92" i="2" l="1"/>
  <c r="O91" i="2"/>
  <c r="K93" i="2"/>
  <c r="K94" i="2" l="1"/>
  <c r="L94" i="2" s="1"/>
  <c r="M94" i="2" s="1"/>
  <c r="L93" i="2"/>
  <c r="M93" i="2" s="1"/>
  <c r="O92" i="2"/>
  <c r="K95" i="2"/>
  <c r="L95" i="2" s="1"/>
  <c r="M95" i="2" s="1"/>
  <c r="P93" i="2" l="1"/>
  <c r="O93" i="2" s="1"/>
  <c r="P95" i="2"/>
  <c r="P94" i="2"/>
  <c r="K108" i="2"/>
  <c r="L108" i="2" s="1"/>
  <c r="M108" i="2" s="1"/>
  <c r="K96" i="2"/>
  <c r="L96" i="2" s="1"/>
  <c r="M96" i="2" s="1"/>
  <c r="O94" i="2" l="1"/>
  <c r="P96" i="2"/>
  <c r="K109" i="2"/>
  <c r="K97" i="2"/>
  <c r="K98" i="2" s="1"/>
  <c r="O96" i="2" l="1"/>
  <c r="P108" i="2"/>
  <c r="O108" i="2" s="1"/>
  <c r="L98" i="2"/>
  <c r="M98" i="2" s="1"/>
  <c r="K99" i="2"/>
  <c r="L97" i="2"/>
  <c r="M97" i="2" s="1"/>
  <c r="M107" i="2" s="1" a="1"/>
  <c r="M107" i="2" s="1"/>
  <c r="K110" i="2"/>
  <c r="L110" i="2" s="1"/>
  <c r="M110" i="2" s="1"/>
  <c r="L109" i="2"/>
  <c r="M109" i="2" s="1"/>
  <c r="O95" i="2"/>
  <c r="P98" i="2" l="1"/>
  <c r="O98" i="2" s="1"/>
  <c r="P110" i="2"/>
  <c r="O110" i="2" s="1"/>
  <c r="K102" i="2"/>
  <c r="L99" i="2"/>
  <c r="M99" i="2" s="1"/>
  <c r="L107" i="2" a="1"/>
  <c r="L107" i="2" s="1"/>
  <c r="K111" i="2"/>
  <c r="K112" i="2" s="1"/>
  <c r="P99" i="2" l="1"/>
  <c r="P109" i="2"/>
  <c r="O109" i="2" s="1"/>
  <c r="L102" i="2"/>
  <c r="M102" i="2" s="1"/>
  <c r="K103" i="2"/>
  <c r="K113" i="2"/>
  <c r="L113" i="2" s="1"/>
  <c r="M113" i="2" s="1"/>
  <c r="L111" i="2"/>
  <c r="M111" i="2" s="1"/>
  <c r="P97" i="2"/>
  <c r="L112" i="2"/>
  <c r="M112" i="2" s="1"/>
  <c r="O99" i="2" l="1"/>
  <c r="P102" i="2"/>
  <c r="O102" i="2" s="1"/>
  <c r="P111" i="2"/>
  <c r="O111" i="2" s="1"/>
  <c r="P112" i="2"/>
  <c r="O112" i="2" s="1"/>
  <c r="P113" i="2"/>
  <c r="O113" i="2" s="1"/>
  <c r="K104" i="2"/>
  <c r="L103" i="2"/>
  <c r="M103" i="2" s="1"/>
  <c r="K114" i="2"/>
  <c r="L114" i="2" s="1"/>
  <c r="M114" i="2" s="1"/>
  <c r="O97" i="2"/>
  <c r="P114" i="2" l="1"/>
  <c r="O114" i="2" s="1"/>
  <c r="P103" i="2"/>
  <c r="P107" i="2" s="1"/>
  <c r="K105" i="2"/>
  <c r="L105" i="2" s="1"/>
  <c r="M105" i="2" s="1"/>
  <c r="L104" i="2"/>
  <c r="M104" i="2" s="1"/>
  <c r="K115" i="2"/>
  <c r="L115" i="2" s="1"/>
  <c r="M115" i="2" s="1"/>
  <c r="O103" i="2" l="1"/>
  <c r="O107" i="2" a="1"/>
  <c r="O107" i="2" s="1"/>
  <c r="P105" i="2"/>
  <c r="O105" i="2" s="1"/>
  <c r="P115" i="2"/>
  <c r="O115" i="2" s="1"/>
  <c r="P104" i="2"/>
  <c r="O104" i="2" s="1"/>
  <c r="K116" i="2"/>
  <c r="L116" i="2" s="1"/>
  <c r="M116" i="2" s="1"/>
  <c r="P116" i="2" l="1"/>
  <c r="O116" i="2" s="1"/>
  <c r="K117" i="2"/>
  <c r="L117" i="2" s="1"/>
  <c r="M117" i="2" s="1"/>
  <c r="P117" i="2" l="1"/>
  <c r="O117" i="2" s="1"/>
  <c r="K118" i="2"/>
  <c r="L118" i="2" s="1"/>
  <c r="M118" i="2" s="1"/>
  <c r="P118" i="2" l="1"/>
  <c r="O118" i="2" s="1"/>
  <c r="K119" i="2"/>
  <c r="L119" i="2" s="1"/>
  <c r="M119" i="2" s="1"/>
  <c r="P119" i="2" l="1"/>
  <c r="O119" i="2" s="1"/>
  <c r="K120" i="2"/>
  <c r="L120" i="2" s="1"/>
  <c r="M120" i="2" s="1"/>
  <c r="P120" i="2" l="1"/>
  <c r="O120" i="2" s="1"/>
  <c r="K121" i="2"/>
  <c r="L121" i="2" s="1"/>
  <c r="M121" i="2" s="1"/>
  <c r="P121" i="2" s="1"/>
  <c r="O121" i="2" l="1"/>
  <c r="K122" i="2"/>
  <c r="L122" i="2" s="1"/>
  <c r="M122" i="2" s="1"/>
  <c r="P122" i="2" l="1"/>
  <c r="O122" i="2" s="1"/>
  <c r="K123" i="2"/>
  <c r="L123" i="2" s="1"/>
  <c r="M123" i="2" s="1"/>
  <c r="P123" i="2" l="1"/>
  <c r="O123" i="2" s="1"/>
  <c r="K124" i="2"/>
  <c r="L124" i="2" s="1"/>
  <c r="M124" i="2" s="1"/>
  <c r="P124" i="2" l="1"/>
  <c r="O124" i="2" s="1"/>
  <c r="K125" i="2"/>
  <c r="M125" i="2" s="1"/>
  <c r="P125" i="2" s="1"/>
  <c r="K126" i="2" l="1"/>
  <c r="L126" i="2" s="1"/>
  <c r="M126" i="2" s="1"/>
  <c r="O125" i="2"/>
  <c r="P126" i="2" l="1"/>
  <c r="O126" i="2" s="1"/>
  <c r="K127" i="2"/>
  <c r="L127" i="2" s="1"/>
  <c r="M127" i="2" s="1"/>
  <c r="P127" i="2" l="1"/>
  <c r="O127" i="2" s="1"/>
  <c r="K128" i="2"/>
  <c r="L128" i="2" s="1"/>
  <c r="M128" i="2" s="1"/>
  <c r="P128" i="2" l="1"/>
  <c r="O128" i="2" s="1"/>
  <c r="K129" i="2"/>
  <c r="L129" i="2" s="1"/>
  <c r="M129" i="2" s="1"/>
  <c r="P129" i="2" l="1"/>
  <c r="O129" i="2" s="1"/>
  <c r="K130" i="2"/>
  <c r="L130" i="2" s="1"/>
  <c r="M130" i="2" s="1"/>
  <c r="P130" i="2" l="1"/>
  <c r="O130" i="2" s="1"/>
  <c r="K131" i="2"/>
  <c r="L131" i="2" s="1"/>
  <c r="M131" i="2" s="1"/>
  <c r="P131" i="2" l="1"/>
  <c r="O131" i="2" s="1"/>
  <c r="K132" i="2"/>
  <c r="L132" i="2" s="1"/>
  <c r="M132" i="2" s="1"/>
  <c r="P132" i="2" l="1"/>
  <c r="O132" i="2" s="1"/>
  <c r="K133" i="2"/>
  <c r="L133" i="2" s="1"/>
  <c r="M133" i="2" s="1"/>
  <c r="P133" i="2" l="1"/>
  <c r="O133" i="2" s="1"/>
  <c r="K134" i="2"/>
  <c r="L134" i="2" s="1"/>
  <c r="M134" i="2" s="1"/>
  <c r="P134" i="2" l="1"/>
  <c r="O134" i="2" s="1"/>
  <c r="K135" i="2"/>
  <c r="L135" i="2" s="1"/>
  <c r="M135" i="2" s="1"/>
  <c r="P135" i="2" l="1"/>
  <c r="O135" i="2" s="1"/>
  <c r="K136" i="2"/>
  <c r="L136" i="2" s="1"/>
  <c r="M136" i="2" s="1"/>
  <c r="P136" i="2" l="1"/>
  <c r="O136" i="2" s="1"/>
  <c r="K137" i="2"/>
  <c r="L137" i="2" s="1"/>
  <c r="M137" i="2" s="1"/>
  <c r="P137" i="2" l="1"/>
  <c r="O137" i="2" s="1"/>
  <c r="K138" i="2"/>
  <c r="L138" i="2" s="1"/>
  <c r="M138" i="2" s="1"/>
  <c r="P138" i="2" l="1"/>
  <c r="O138" i="2" s="1"/>
  <c r="K139" i="2"/>
  <c r="L139" i="2" s="1"/>
  <c r="M139" i="2" s="1"/>
  <c r="P139" i="2" l="1"/>
  <c r="O139" i="2" s="1"/>
  <c r="K140" i="2"/>
  <c r="L140" i="2" s="1"/>
  <c r="M140" i="2" s="1"/>
  <c r="P140" i="2" l="1"/>
  <c r="O140" i="2" s="1"/>
  <c r="K141" i="2"/>
  <c r="L141" i="2" s="1"/>
  <c r="M141" i="2" s="1"/>
  <c r="P141" i="2" l="1"/>
  <c r="O141" i="2" s="1"/>
  <c r="K142" i="2"/>
  <c r="L142" i="2" s="1"/>
  <c r="M142" i="2" s="1"/>
  <c r="P142" i="2" l="1"/>
  <c r="O142" i="2" s="1"/>
  <c r="K143" i="2"/>
  <c r="L143" i="2" s="1"/>
  <c r="M143" i="2" s="1"/>
  <c r="P143" i="2" l="1"/>
  <c r="O143" i="2" s="1"/>
  <c r="K144" i="2"/>
  <c r="L144" i="2" s="1"/>
  <c r="M144" i="2" s="1"/>
  <c r="P144" i="2" l="1"/>
  <c r="O144" i="2" s="1"/>
  <c r="K145" i="2"/>
  <c r="L145" i="2" s="1"/>
  <c r="M145" i="2" s="1"/>
  <c r="P145" i="2" l="1"/>
  <c r="O145" i="2" s="1"/>
  <c r="K146" i="2"/>
  <c r="L146" i="2" s="1"/>
  <c r="M146" i="2" s="1"/>
  <c r="P146" i="2" l="1"/>
  <c r="O146" i="2" s="1"/>
  <c r="K147" i="2"/>
  <c r="L147" i="2" s="1"/>
  <c r="M147" i="2" s="1"/>
  <c r="P147" i="2" l="1"/>
  <c r="O147" i="2" s="1"/>
  <c r="K148" i="2"/>
  <c r="L148" i="2" s="1"/>
  <c r="M148" i="2" s="1"/>
  <c r="P148" i="2" l="1"/>
  <c r="O148" i="2" s="1"/>
  <c r="K149" i="2"/>
  <c r="L149" i="2" s="1"/>
  <c r="M149" i="2" s="1"/>
  <c r="P149" i="2" l="1"/>
  <c r="O149" i="2" s="1"/>
  <c r="K150" i="2"/>
  <c r="L150" i="2" s="1"/>
  <c r="M150" i="2" s="1"/>
  <c r="P150" i="2" l="1"/>
  <c r="K151" i="2"/>
  <c r="L151" i="2" s="1"/>
  <c r="M151" i="2" s="1"/>
  <c r="P151" i="2" l="1"/>
  <c r="O150" i="2"/>
  <c r="K152" i="2"/>
  <c r="K153" i="2" l="1"/>
  <c r="L152" i="2"/>
  <c r="M152" i="2" s="1"/>
  <c r="O151" i="2"/>
  <c r="P152" i="2" l="1"/>
  <c r="O152" i="2" s="1"/>
  <c r="K154" i="2"/>
  <c r="L153" i="2"/>
  <c r="M153" i="2" s="1"/>
  <c r="P153" i="2" l="1"/>
  <c r="O153" i="2" s="1"/>
  <c r="K155" i="2"/>
  <c r="L155" i="2" s="1"/>
  <c r="M155" i="2" s="1"/>
  <c r="L154" i="2"/>
  <c r="M154" i="2" s="1"/>
  <c r="P154" i="2" l="1"/>
  <c r="O154" i="2" s="1"/>
  <c r="P155" i="2"/>
  <c r="K156" i="2" l="1"/>
  <c r="L156" i="2" s="1"/>
  <c r="M156" i="2" s="1"/>
  <c r="P156" i="2" l="1"/>
  <c r="O155" i="2"/>
  <c r="K157" i="2"/>
  <c r="K158" i="2" l="1"/>
  <c r="L158" i="2" s="1"/>
  <c r="M158" i="2" s="1"/>
  <c r="L157" i="2"/>
  <c r="M157" i="2" s="1"/>
  <c r="O156" i="2"/>
  <c r="P157" i="2" l="1"/>
  <c r="O157" i="2" s="1"/>
  <c r="P158" i="2"/>
  <c r="K159" i="2" l="1"/>
  <c r="L159" i="2" l="1"/>
  <c r="M159" i="2" s="1"/>
  <c r="K160" i="2"/>
  <c r="P159" i="2" l="1"/>
  <c r="O159" i="2" s="1"/>
  <c r="K161" i="2"/>
  <c r="L161" i="2" s="1"/>
  <c r="M161" i="2" s="1"/>
  <c r="L160" i="2"/>
  <c r="M160" i="2" s="1"/>
  <c r="O158" i="2"/>
  <c r="P161" i="2" l="1"/>
  <c r="P160" i="2"/>
  <c r="O160" i="2" s="1"/>
  <c r="K162" i="2" l="1"/>
  <c r="L162" i="2" s="1"/>
  <c r="M162" i="2" s="1"/>
  <c r="P162" i="2" l="1"/>
  <c r="O161" i="2"/>
  <c r="K163" i="2"/>
  <c r="L163" i="2" s="1"/>
  <c r="M163" i="2" s="1"/>
  <c r="P163" i="2" l="1"/>
  <c r="O162" i="2"/>
  <c r="K164" i="2"/>
  <c r="L164" i="2" s="1"/>
  <c r="M164" i="2" s="1"/>
  <c r="P164" i="2" l="1"/>
  <c r="O163" i="2"/>
  <c r="K165" i="2"/>
  <c r="L165" i="2" s="1"/>
  <c r="M165" i="2" s="1"/>
  <c r="P165" i="2" l="1"/>
  <c r="O164" i="2"/>
  <c r="K166" i="2"/>
  <c r="L166" i="2" l="1"/>
  <c r="M166" i="2" s="1"/>
  <c r="P166" i="2" s="1"/>
  <c r="K168" i="2"/>
  <c r="O165" i="2"/>
  <c r="K167" i="2"/>
  <c r="L167" i="2" s="1"/>
  <c r="M167" i="2" s="1"/>
  <c r="P167" i="2" l="1"/>
  <c r="O166" i="2"/>
  <c r="O167" i="2" l="1"/>
  <c r="L168" i="2" l="1"/>
  <c r="M168" i="2" s="1"/>
  <c r="P168" i="2" l="1"/>
  <c r="K169" i="2"/>
  <c r="L169" i="2" l="1"/>
  <c r="M169" i="2" s="1"/>
  <c r="P169" i="2" s="1"/>
  <c r="K170" i="2"/>
  <c r="O168" i="2"/>
  <c r="O169" i="2" l="1"/>
  <c r="L170" i="2" l="1"/>
  <c r="M170" i="2" s="1"/>
  <c r="K171" i="2"/>
  <c r="K173" i="2" s="1"/>
  <c r="P170" i="2" l="1"/>
  <c r="O170" i="2" s="1"/>
  <c r="L171" i="2"/>
  <c r="M171" i="2" s="1"/>
  <c r="P171" i="2" l="1"/>
  <c r="L172" i="2"/>
  <c r="M172" i="2" s="1"/>
  <c r="P172" i="2" l="1"/>
  <c r="O171" i="2"/>
  <c r="L173" i="2"/>
  <c r="M173" i="2" s="1"/>
  <c r="P173" i="2" l="1"/>
  <c r="O172" i="2"/>
  <c r="K174" i="2"/>
  <c r="L174" i="2" l="1"/>
  <c r="M174" i="2" s="1"/>
  <c r="P174" i="2" s="1"/>
  <c r="K175" i="2"/>
  <c r="O173" i="2"/>
  <c r="O174" i="2" l="1"/>
  <c r="L175" i="2" l="1"/>
  <c r="M175" i="2" s="1"/>
  <c r="K177" i="2"/>
  <c r="P175" i="2" l="1"/>
  <c r="O175" i="2" s="1"/>
  <c r="L176" i="2"/>
  <c r="M176" i="2" s="1"/>
  <c r="P176" i="2" l="1"/>
  <c r="O176" i="2" s="1"/>
  <c r="L177" i="2"/>
  <c r="M177" i="2" s="1"/>
  <c r="P177" i="2" l="1"/>
  <c r="K178" i="2"/>
  <c r="L178" i="2" l="1"/>
  <c r="M178" i="2" s="1"/>
  <c r="K179" i="2"/>
  <c r="O177" i="2"/>
  <c r="P178" i="2" l="1"/>
  <c r="O178" i="2" s="1"/>
  <c r="L179" i="2"/>
  <c r="M179" i="2" s="1"/>
  <c r="P179" i="2" l="1"/>
  <c r="K180" i="2"/>
  <c r="L180" i="2" s="1"/>
  <c r="M180" i="2" s="1"/>
  <c r="P180" i="2" l="1"/>
  <c r="O179" i="2"/>
  <c r="K181" i="2"/>
  <c r="L181" i="2" s="1"/>
  <c r="M181" i="2" s="1"/>
  <c r="P181" i="2" l="1"/>
  <c r="O180" i="2"/>
  <c r="K182" i="2"/>
  <c r="L182" i="2" s="1"/>
  <c r="M182" i="2" s="1"/>
  <c r="P182" i="2" l="1"/>
  <c r="O181" i="2"/>
  <c r="K183" i="2"/>
  <c r="L183" i="2" l="1"/>
  <c r="M183" i="2" s="1"/>
  <c r="K185" i="2"/>
  <c r="O182" i="2"/>
  <c r="P183" i="2" l="1"/>
  <c r="O183" i="2" s="1"/>
  <c r="L185" i="2"/>
  <c r="M185" i="2" s="1"/>
  <c r="L184" i="2"/>
  <c r="M184" i="2" s="1"/>
  <c r="P184" i="2" l="1"/>
  <c r="O184" i="2" s="1"/>
  <c r="P185" i="2"/>
  <c r="K186" i="2" l="1"/>
  <c r="L186" i="2" s="1"/>
  <c r="M186" i="2" s="1"/>
  <c r="P186" i="2" l="1"/>
  <c r="O185" i="2"/>
  <c r="K187" i="2"/>
  <c r="L187" i="2" s="1"/>
  <c r="M187" i="2" s="1"/>
  <c r="P187" i="2" l="1"/>
  <c r="O186" i="2"/>
  <c r="K188" i="2"/>
  <c r="L188" i="2" s="1"/>
  <c r="M188" i="2" s="1"/>
  <c r="P188" i="2" l="1"/>
  <c r="O187" i="2"/>
  <c r="K189" i="2"/>
  <c r="J189" i="2" l="1"/>
  <c r="L189" i="2" s="1"/>
  <c r="M189" i="2" s="1"/>
  <c r="K190" i="2"/>
  <c r="M190" i="2" s="1"/>
  <c r="P190" i="2" s="1"/>
  <c r="O188" i="2"/>
  <c r="O189" i="2" l="1"/>
  <c r="K191" i="2" l="1"/>
  <c r="J191" i="2" l="1"/>
  <c r="L191" i="2" s="1"/>
  <c r="M191" i="2" s="1"/>
  <c r="O190" i="2"/>
  <c r="K192" i="2"/>
  <c r="P191" i="2" l="1"/>
  <c r="O191" i="2" s="1"/>
  <c r="K193" i="2"/>
  <c r="L193" i="2" s="1"/>
  <c r="M193" i="2" s="1"/>
  <c r="J192" i="2"/>
  <c r="L192" i="2" s="1"/>
  <c r="M192" i="2" s="1"/>
  <c r="P192" i="2" l="1"/>
  <c r="O192" i="2" s="1"/>
  <c r="P193" i="2"/>
  <c r="O193" i="2" s="1"/>
  <c r="K194" i="2"/>
  <c r="L194" i="2" s="1"/>
  <c r="M194" i="2" s="1"/>
  <c r="P194" i="2" l="1"/>
  <c r="K195" i="2"/>
  <c r="L195" i="2" s="1"/>
  <c r="M195" i="2" s="1"/>
  <c r="P195" i="2" l="1"/>
  <c r="O194" i="2"/>
  <c r="K196" i="2"/>
  <c r="L196" i="2" s="1"/>
  <c r="M196" i="2" s="1"/>
  <c r="P196" i="2" l="1"/>
  <c r="O195" i="2"/>
  <c r="K197" i="2"/>
  <c r="L197" i="2" s="1"/>
  <c r="M197" i="2" s="1"/>
  <c r="P197" i="2" l="1"/>
  <c r="O196" i="2"/>
  <c r="K198" i="2"/>
  <c r="L198" i="2" s="1"/>
  <c r="M198" i="2" s="1"/>
  <c r="P198" i="2" l="1"/>
  <c r="O197" i="2"/>
  <c r="K199" i="2"/>
  <c r="L199" i="2" s="1"/>
  <c r="M199" i="2" s="1"/>
  <c r="P199" i="2" l="1"/>
  <c r="O198" i="2"/>
  <c r="K200" i="2"/>
  <c r="L200" i="2" s="1"/>
  <c r="M200" i="2" s="1"/>
  <c r="P200" i="2" l="1"/>
  <c r="O199" i="2"/>
  <c r="K201" i="2"/>
  <c r="L201" i="2" s="1"/>
  <c r="M201" i="2" s="1"/>
  <c r="P201" i="2" l="1"/>
  <c r="O200" i="2"/>
  <c r="K202" i="2"/>
  <c r="L202" i="2" s="1"/>
  <c r="M202" i="2" s="1"/>
  <c r="P202" i="2" l="1"/>
  <c r="O201" i="2"/>
  <c r="K203" i="2"/>
  <c r="L203" i="2" s="1"/>
  <c r="M203" i="2" s="1"/>
  <c r="P203" i="2" l="1"/>
  <c r="O202" i="2"/>
  <c r="K204" i="2"/>
  <c r="L204" i="2" s="1"/>
  <c r="M204" i="2" s="1"/>
  <c r="P204" i="2" l="1"/>
  <c r="O203" i="2"/>
  <c r="K205" i="2"/>
  <c r="L205" i="2" s="1"/>
  <c r="M205" i="2" s="1"/>
  <c r="P205" i="2" l="1"/>
  <c r="O204" i="2"/>
  <c r="K206" i="2"/>
  <c r="L206" i="2" s="1"/>
  <c r="M206" i="2" s="1"/>
  <c r="P206" i="2" l="1"/>
  <c r="O205" i="2"/>
  <c r="K207" i="2"/>
  <c r="L207" i="2" s="1"/>
  <c r="M207" i="2" s="1"/>
  <c r="P207" i="2" l="1"/>
  <c r="O206" i="2"/>
  <c r="K208" i="2"/>
  <c r="L208" i="2" s="1"/>
  <c r="M208" i="2" s="1"/>
  <c r="P208" i="2" l="1"/>
  <c r="O207" i="2"/>
  <c r="K209" i="2"/>
  <c r="L209" i="2" s="1"/>
  <c r="M209" i="2" s="1"/>
  <c r="P209" i="2" l="1"/>
  <c r="O208" i="2"/>
  <c r="K210" i="2"/>
  <c r="L210" i="2" l="1"/>
  <c r="M210" i="2" s="1"/>
  <c r="P210" i="2" s="1"/>
  <c r="K211" i="2"/>
  <c r="K212" i="2" s="1"/>
  <c r="O209" i="2"/>
  <c r="L211" i="2" l="1"/>
  <c r="M211" i="2" s="1"/>
  <c r="P211" i="2" s="1"/>
  <c r="O210" i="2"/>
  <c r="L212" i="2"/>
  <c r="M212" i="2" s="1"/>
  <c r="P212" i="2" l="1"/>
  <c r="O211" i="2"/>
  <c r="K213" i="2"/>
  <c r="L213" i="2" s="1"/>
  <c r="M213" i="2" s="1"/>
  <c r="P213" i="2" l="1"/>
  <c r="O212" i="2"/>
  <c r="K214" i="2"/>
  <c r="L214" i="2" s="1"/>
  <c r="M214" i="2" s="1"/>
  <c r="P214" i="2" l="1"/>
  <c r="O213" i="2"/>
  <c r="K215" i="2"/>
  <c r="L215" i="2" s="1"/>
  <c r="M215" i="2" s="1"/>
  <c r="P215" i="2" l="1"/>
  <c r="O214" i="2"/>
  <c r="K216" i="2"/>
  <c r="L216" i="2" s="1"/>
  <c r="M216" i="2" s="1"/>
  <c r="P216" i="2" l="1"/>
  <c r="O215" i="2"/>
  <c r="K217" i="2"/>
  <c r="L217" i="2" s="1"/>
  <c r="M217" i="2" s="1"/>
  <c r="P217" i="2" l="1"/>
  <c r="O216" i="2"/>
  <c r="K218" i="2"/>
  <c r="L218" i="2" s="1"/>
  <c r="M218" i="2" s="1"/>
  <c r="P218" i="2" l="1"/>
  <c r="O217" i="2"/>
  <c r="K219" i="2"/>
  <c r="L219" i="2" s="1"/>
  <c r="M219" i="2" s="1"/>
  <c r="P219" i="2" l="1"/>
  <c r="O218" i="2"/>
  <c r="K220" i="2"/>
  <c r="L220" i="2" s="1"/>
  <c r="M220" i="2" s="1"/>
  <c r="P220" i="2" l="1"/>
  <c r="O219" i="2"/>
  <c r="K221" i="2"/>
  <c r="L221" i="2" s="1"/>
  <c r="M221" i="2" s="1"/>
  <c r="P221" i="2" l="1"/>
  <c r="O220" i="2"/>
  <c r="K222" i="2"/>
  <c r="L222" i="2" s="1"/>
  <c r="M222" i="2" s="1"/>
  <c r="P222" i="2" l="1"/>
  <c r="O221" i="2"/>
  <c r="K223" i="2"/>
  <c r="L223" i="2" s="1"/>
  <c r="M223" i="2" s="1"/>
  <c r="P223" i="2" l="1"/>
  <c r="O222" i="2"/>
  <c r="K224" i="2"/>
  <c r="L224" i="2" l="1"/>
  <c r="M224" i="2" s="1"/>
  <c r="K225" i="2"/>
  <c r="L225" i="2" s="1"/>
  <c r="M225" i="2" s="1"/>
  <c r="O223" i="2"/>
  <c r="P225" i="2" l="1"/>
  <c r="O225" i="2" s="1"/>
  <c r="P224" i="2"/>
  <c r="O224" i="2" s="1"/>
  <c r="K226" i="2" l="1"/>
  <c r="L226" i="2" s="1"/>
  <c r="M226" i="2" s="1"/>
  <c r="P226" i="2" l="1"/>
  <c r="K227" i="2"/>
  <c r="M227" i="2" s="1"/>
  <c r="P227" i="2" l="1"/>
  <c r="O226" i="2"/>
  <c r="K228" i="2"/>
  <c r="L228" i="2" s="1"/>
  <c r="M228" i="2" s="1"/>
  <c r="P228" i="2" l="1"/>
  <c r="O227" i="2"/>
  <c r="K229" i="2"/>
  <c r="L229" i="2" s="1"/>
  <c r="M229" i="2" s="1"/>
  <c r="P229" i="2" l="1"/>
  <c r="O228" i="2"/>
  <c r="K230" i="2"/>
  <c r="L230" i="2" l="1"/>
  <c r="M230" i="2" s="1"/>
  <c r="K238" i="2"/>
  <c r="O229" i="2"/>
  <c r="L231" i="2"/>
  <c r="M231" i="2" s="1"/>
  <c r="P231" i="2" l="1"/>
  <c r="P230" i="2"/>
  <c r="O230" i="2" s="1"/>
  <c r="K232" i="2"/>
  <c r="L232" i="2" s="1"/>
  <c r="M232" i="2" s="1"/>
  <c r="P232" i="2" l="1"/>
  <c r="O231" i="2"/>
  <c r="K233" i="2"/>
  <c r="L233" i="2" s="1"/>
  <c r="M233" i="2" s="1"/>
  <c r="P233" i="2" l="1"/>
  <c r="O232" i="2"/>
  <c r="K234" i="2"/>
  <c r="L234" i="2" s="1"/>
  <c r="M234" i="2" s="1"/>
  <c r="P234" i="2" l="1"/>
  <c r="O233" i="2"/>
  <c r="K235" i="2"/>
  <c r="L235" i="2" s="1"/>
  <c r="M235" i="2" s="1"/>
  <c r="P235" i="2" l="1"/>
  <c r="O234" i="2"/>
  <c r="K236" i="2"/>
  <c r="L236" i="2" s="1"/>
  <c r="M236" i="2" s="1"/>
  <c r="P236" i="2" l="1"/>
  <c r="O235" i="2"/>
  <c r="K237" i="2"/>
  <c r="L237" i="2" s="1"/>
  <c r="M237" i="2" s="1"/>
  <c r="P237" i="2" l="1"/>
  <c r="O236" i="2"/>
  <c r="L238" i="2"/>
  <c r="M238" i="2" s="1"/>
  <c r="P238" i="2" l="1"/>
  <c r="O237" i="2"/>
  <c r="K239" i="2"/>
  <c r="L239" i="2" l="1"/>
  <c r="M239" i="2" s="1"/>
  <c r="K240" i="2"/>
  <c r="L240" i="2" s="1"/>
  <c r="M240" i="2" s="1"/>
  <c r="O238" i="2"/>
  <c r="P240" i="2" l="1"/>
  <c r="O240" i="2" s="1"/>
  <c r="P239" i="2"/>
  <c r="O239" i="2" l="1"/>
  <c r="K241" i="2"/>
  <c r="L241" i="2" s="1"/>
  <c r="M241" i="2" s="1"/>
  <c r="P241" i="2" l="1"/>
  <c r="K242" i="2"/>
  <c r="L242" i="2" s="1"/>
  <c r="M242" i="2" s="1"/>
  <c r="P242" i="2" l="1"/>
  <c r="O241" i="2"/>
  <c r="K243" i="2"/>
  <c r="L243" i="2" l="1"/>
  <c r="M243" i="2" s="1"/>
  <c r="K244" i="2"/>
  <c r="L244" i="2" s="1"/>
  <c r="M244" i="2" s="1"/>
  <c r="O242" i="2"/>
  <c r="K245" i="2"/>
  <c r="L245" i="2" s="1"/>
  <c r="M245" i="2" s="1"/>
  <c r="P244" i="2" l="1"/>
  <c r="O244" i="2" s="1"/>
  <c r="P243" i="2"/>
  <c r="L246" i="2" a="1"/>
  <c r="L246" i="2" s="1"/>
  <c r="K247" i="2"/>
  <c r="L247" i="2" s="1"/>
  <c r="M247" i="2" s="1"/>
  <c r="P247" i="2" l="1"/>
  <c r="O243" i="2"/>
  <c r="M246" i="2" a="1"/>
  <c r="M246" i="2" s="1"/>
  <c r="K248" i="2"/>
  <c r="P245" i="2" l="1"/>
  <c r="P246" i="2" s="1"/>
  <c r="L248" i="2"/>
  <c r="M248" i="2" s="1"/>
  <c r="K249" i="2"/>
  <c r="P248" i="2" l="1"/>
  <c r="O245" i="2"/>
  <c r="O246" i="2" a="1"/>
  <c r="O246" i="2" s="1"/>
  <c r="L249" i="2"/>
  <c r="M249" i="2" s="1"/>
  <c r="P249" i="2" s="1"/>
  <c r="K250" i="2"/>
  <c r="O247" i="2"/>
  <c r="O249" i="2" l="1"/>
  <c r="L250" i="2"/>
  <c r="M250" i="2" s="1"/>
  <c r="P250" i="2" s="1"/>
  <c r="K251" i="2"/>
  <c r="O250" i="2" l="1"/>
  <c r="O248" i="2"/>
  <c r="L251" i="2"/>
  <c r="M251" i="2" s="1"/>
  <c r="P251" i="2" s="1"/>
  <c r="K252" i="2"/>
  <c r="L252" i="2" l="1"/>
  <c r="M252" i="2" s="1"/>
  <c r="K253" i="2"/>
  <c r="L253" i="2" s="1"/>
  <c r="M253" i="2" s="1"/>
  <c r="P252" i="2" l="1"/>
  <c r="P253" i="2"/>
  <c r="K254" i="2"/>
  <c r="L254" i="2" s="1"/>
  <c r="M254" i="2" s="1"/>
  <c r="K255" i="2"/>
  <c r="L255" i="2" s="1"/>
  <c r="M255" i="2" s="1"/>
  <c r="O252" i="2" l="1"/>
  <c r="P254" i="2"/>
  <c r="P255" i="2"/>
  <c r="O255" i="2" s="1"/>
  <c r="O251" i="2"/>
  <c r="O253" i="2"/>
  <c r="K256" i="2"/>
  <c r="L256" i="2" s="1"/>
  <c r="M256" i="2" s="1"/>
  <c r="P256" i="2" l="1"/>
  <c r="K257" i="2"/>
  <c r="L257" i="2" s="1"/>
  <c r="M257" i="2" s="1"/>
  <c r="O254" i="2"/>
  <c r="O256" i="2" l="1"/>
  <c r="K258" i="2"/>
  <c r="P267" i="2"/>
  <c r="P257" i="2" l="1"/>
  <c r="O257" i="2" s="1"/>
  <c r="K259" i="2"/>
  <c r="L258" i="2"/>
  <c r="M258" i="2" s="1"/>
  <c r="K260" i="2" l="1"/>
  <c r="L259" i="2"/>
  <c r="M259" i="2" s="1"/>
  <c r="O267" i="2"/>
  <c r="P258" i="2" l="1"/>
  <c r="K261" i="2"/>
  <c r="L260" i="2"/>
  <c r="M260" i="2" s="1"/>
  <c r="O258" i="2" l="1"/>
  <c r="P259" i="2"/>
  <c r="O259" i="2" s="1"/>
  <c r="K262" i="2"/>
  <c r="L262" i="2" s="1"/>
  <c r="M262" i="2" s="1"/>
  <c r="L261" i="2"/>
  <c r="M261" i="2" s="1"/>
  <c r="P262" i="2" l="1"/>
  <c r="P260" i="2"/>
  <c r="O260" i="2" s="1"/>
  <c r="O271" i="2"/>
  <c r="K263" i="2"/>
  <c r="L263" i="2" s="1"/>
  <c r="M263" i="2" s="1"/>
  <c r="O262" i="2" l="1"/>
  <c r="P261" i="2"/>
  <c r="O261" i="2" s="1"/>
  <c r="P263" i="2"/>
  <c r="O263" i="2" s="1"/>
  <c r="L272" i="2"/>
  <c r="M272" i="2" s="1"/>
  <c r="K264" i="2"/>
  <c r="L264" i="2" l="1"/>
  <c r="M264" i="2" s="1"/>
  <c r="K265" i="2"/>
  <c r="L265" i="2" s="1"/>
  <c r="M265" i="2" s="1"/>
  <c r="P272" i="2"/>
  <c r="O272" i="2" s="1"/>
  <c r="P265" i="2" l="1"/>
  <c r="O265" i="2" s="1"/>
  <c r="P264" i="2"/>
  <c r="K266" i="2"/>
  <c r="O264" i="2" l="1"/>
  <c r="L266" i="2"/>
  <c r="M266" i="2" s="1"/>
  <c r="K268" i="2"/>
  <c r="P266" i="2" l="1"/>
  <c r="O266" i="2" s="1"/>
  <c r="L268" i="2"/>
  <c r="M268" i="2" s="1"/>
  <c r="K269" i="2"/>
  <c r="P268" i="2" l="1"/>
  <c r="O268" i="2" s="1"/>
  <c r="L269" i="2"/>
  <c r="M269" i="2" s="1"/>
  <c r="K270" i="2"/>
  <c r="P269" i="2" l="1"/>
  <c r="L270" i="2"/>
  <c r="M270" i="2" s="1"/>
  <c r="K273" i="2"/>
  <c r="K271" i="2"/>
  <c r="O269" i="2" l="1"/>
  <c r="P270" i="2"/>
  <c r="O270" i="2" s="1"/>
  <c r="K274" i="2"/>
  <c r="L273" i="2"/>
  <c r="M273" i="2" s="1"/>
  <c r="P273" i="2" l="1"/>
  <c r="K275" i="2"/>
  <c r="L274" i="2"/>
  <c r="M274" i="2" s="1"/>
  <c r="O273" i="2" l="1"/>
  <c r="P274" i="2"/>
  <c r="O274" i="2" s="1"/>
  <c r="L275" i="2"/>
  <c r="M275" i="2" s="1"/>
  <c r="K276" i="2"/>
  <c r="P275" i="2" l="1"/>
  <c r="K277" i="2"/>
  <c r="K290" i="2"/>
  <c r="L276" i="2"/>
  <c r="M276" i="2" s="1"/>
  <c r="O275" i="2" l="1"/>
  <c r="P276" i="2"/>
  <c r="O276" i="2" s="1"/>
  <c r="L290" i="2"/>
  <c r="M290" i="2" s="1"/>
  <c r="K291" i="2"/>
  <c r="K278" i="2"/>
  <c r="L277" i="2"/>
  <c r="M277" i="2" s="1"/>
  <c r="P290" i="2" l="1"/>
  <c r="O290" i="2" s="1"/>
  <c r="P277" i="2"/>
  <c r="L291" i="2"/>
  <c r="M291" i="2" s="1"/>
  <c r="K292" i="2"/>
  <c r="K279" i="2"/>
  <c r="L278" i="2"/>
  <c r="M278" i="2" s="1"/>
  <c r="K283" i="2"/>
  <c r="O277" i="2" l="1"/>
  <c r="P291" i="2"/>
  <c r="O291" i="2" s="1"/>
  <c r="P278" i="2"/>
  <c r="O278" i="2" s="1"/>
  <c r="L292" i="2"/>
  <c r="M292" i="2" s="1"/>
  <c r="K297" i="2"/>
  <c r="K284" i="2"/>
  <c r="L283" i="2"/>
  <c r="M283" i="2" s="1"/>
  <c r="K293" i="2"/>
  <c r="L279" i="2"/>
  <c r="M279" i="2" s="1"/>
  <c r="K280" i="2"/>
  <c r="P283" i="2" l="1"/>
  <c r="O283" i="2" s="1"/>
  <c r="P279" i="2"/>
  <c r="P292" i="2"/>
  <c r="O292" i="2" s="1"/>
  <c r="K294" i="2"/>
  <c r="K281" i="2"/>
  <c r="L280" i="2"/>
  <c r="M280" i="2" s="1"/>
  <c r="L297" i="2"/>
  <c r="M297" i="2" s="1"/>
  <c r="K306" i="2"/>
  <c r="L293" i="2"/>
  <c r="M293" i="2" s="1"/>
  <c r="K302" i="2"/>
  <c r="K298" i="2"/>
  <c r="L284" i="2"/>
  <c r="M284" i="2" s="1"/>
  <c r="K285" i="2"/>
  <c r="O279" i="2" l="1"/>
  <c r="K316" i="2"/>
  <c r="L302" i="2"/>
  <c r="M302" i="2" s="1"/>
  <c r="P293" i="2"/>
  <c r="O293" i="2" s="1"/>
  <c r="P297" i="2"/>
  <c r="O297" i="2" s="1"/>
  <c r="P284" i="2"/>
  <c r="O284" i="2" s="1"/>
  <c r="P280" i="2"/>
  <c r="O280" i="2" s="1"/>
  <c r="K307" i="2"/>
  <c r="L298" i="2"/>
  <c r="M298" i="2" s="1"/>
  <c r="K295" i="2"/>
  <c r="L281" i="2"/>
  <c r="M281" i="2" s="1"/>
  <c r="K282" i="2"/>
  <c r="K320" i="2"/>
  <c r="L306" i="2"/>
  <c r="M306" i="2" s="1"/>
  <c r="K303" i="2"/>
  <c r="L303" i="2" s="1"/>
  <c r="M303" i="2" s="1"/>
  <c r="L294" i="2"/>
  <c r="M294" i="2" s="1"/>
  <c r="K299" i="2"/>
  <c r="L285" i="2"/>
  <c r="M285" i="2" s="1"/>
  <c r="K286" i="2"/>
  <c r="P294" i="2" l="1"/>
  <c r="O294" i="2" s="1"/>
  <c r="P302" i="2"/>
  <c r="O302" i="2" s="1"/>
  <c r="P285" i="2"/>
  <c r="O285" i="2" s="1"/>
  <c r="P306" i="2"/>
  <c r="O306" i="2" s="1"/>
  <c r="P281" i="2"/>
  <c r="P298" i="2"/>
  <c r="O298" i="2" s="1"/>
  <c r="K304" i="2"/>
  <c r="L295" i="2"/>
  <c r="M295" i="2" s="1"/>
  <c r="L282" i="2"/>
  <c r="K296" i="2"/>
  <c r="L307" i="2"/>
  <c r="M307" i="2" s="1"/>
  <c r="K321" i="2"/>
  <c r="K308" i="2"/>
  <c r="L299" i="2"/>
  <c r="M299" i="2" s="1"/>
  <c r="L320" i="2"/>
  <c r="M320" i="2" s="1"/>
  <c r="K333" i="2"/>
  <c r="L333" i="2" s="1"/>
  <c r="M333" i="2" s="1"/>
  <c r="K300" i="2"/>
  <c r="K287" i="2"/>
  <c r="L286" i="2"/>
  <c r="M286" i="2" s="1"/>
  <c r="K317" i="2"/>
  <c r="K329" i="2"/>
  <c r="L329" i="2" s="1"/>
  <c r="M329" i="2" s="1"/>
  <c r="L316" i="2"/>
  <c r="M316" i="2" s="1"/>
  <c r="M282" i="2" l="1"/>
  <c r="P282" i="2" s="1"/>
  <c r="O282" i="2" s="1"/>
  <c r="O281" i="2"/>
  <c r="P303" i="2"/>
  <c r="O303" i="2" s="1"/>
  <c r="P295" i="2"/>
  <c r="O295" i="2" s="1"/>
  <c r="P316" i="2"/>
  <c r="O316" i="2" s="1"/>
  <c r="P320" i="2"/>
  <c r="O320" i="2" s="1"/>
  <c r="P307" i="2"/>
  <c r="O307" i="2" s="1"/>
  <c r="P333" i="2"/>
  <c r="O333" i="2" s="1"/>
  <c r="P286" i="2"/>
  <c r="O286" i="2" s="1"/>
  <c r="P329" i="2"/>
  <c r="O329" i="2" s="1"/>
  <c r="P299" i="2"/>
  <c r="O299" i="2" s="1"/>
  <c r="K330" i="2"/>
  <c r="L330" i="2" s="1"/>
  <c r="M330" i="2" s="1"/>
  <c r="L317" i="2"/>
  <c r="M317" i="2" s="1"/>
  <c r="L300" i="2"/>
  <c r="M300" i="2" s="1"/>
  <c r="K309" i="2"/>
  <c r="K322" i="2"/>
  <c r="L322" i="2" s="1"/>
  <c r="M322" i="2" s="1"/>
  <c r="L308" i="2"/>
  <c r="M308" i="2" s="1"/>
  <c r="K318" i="2"/>
  <c r="L304" i="2"/>
  <c r="M304" i="2" s="1"/>
  <c r="L321" i="2"/>
  <c r="M321" i="2" s="1"/>
  <c r="K334" i="2"/>
  <c r="L334" i="2" s="1"/>
  <c r="M334" i="2" s="1"/>
  <c r="K301" i="2"/>
  <c r="L287" i="2"/>
  <c r="M287" i="2" s="1"/>
  <c r="K288" i="2"/>
  <c r="L296" i="2"/>
  <c r="M296" i="2" s="1"/>
  <c r="K305" i="2"/>
  <c r="K315" i="2" l="1"/>
  <c r="K314" i="2"/>
  <c r="K311" i="2"/>
  <c r="K313" i="2"/>
  <c r="K310" i="2"/>
  <c r="K312" i="2"/>
  <c r="P322" i="2"/>
  <c r="O322" i="2" s="1"/>
  <c r="P287" i="2"/>
  <c r="O287" i="2" s="1"/>
  <c r="P296" i="2"/>
  <c r="O296" i="2" s="1"/>
  <c r="P334" i="2"/>
  <c r="O334" i="2" s="1"/>
  <c r="P308" i="2"/>
  <c r="O308" i="2" s="1"/>
  <c r="P317" i="2"/>
  <c r="O317" i="2" s="1"/>
  <c r="P321" i="2"/>
  <c r="O321" i="2" s="1"/>
  <c r="P330" i="2"/>
  <c r="O330" i="2" s="1"/>
  <c r="P304" i="2"/>
  <c r="O304" i="2" s="1"/>
  <c r="P300" i="2"/>
  <c r="O300" i="2" s="1"/>
  <c r="L288" i="2"/>
  <c r="K289" i="2"/>
  <c r="K323" i="2"/>
  <c r="L323" i="2" s="1"/>
  <c r="M323" i="2" s="1"/>
  <c r="L309" i="2"/>
  <c r="M309" i="2" s="1"/>
  <c r="L305" i="2"/>
  <c r="M305" i="2" s="1"/>
  <c r="K319" i="2"/>
  <c r="L301" i="2"/>
  <c r="M301" i="2" s="1"/>
  <c r="K331" i="2"/>
  <c r="L331" i="2" s="1"/>
  <c r="M331" i="2" s="1"/>
  <c r="L318" i="2"/>
  <c r="M318" i="2" s="1"/>
  <c r="L313" i="2" l="1"/>
  <c r="M313" i="2" s="1"/>
  <c r="P313" i="2" s="1"/>
  <c r="O313" i="2" s="1"/>
  <c r="K327" i="2"/>
  <c r="L327" i="2" s="1"/>
  <c r="M327" i="2" s="1"/>
  <c r="P327" i="2" s="1"/>
  <c r="O327" i="2" s="1"/>
  <c r="L314" i="2"/>
  <c r="M314" i="2" s="1"/>
  <c r="P314" i="2" s="1"/>
  <c r="O314" i="2" s="1"/>
  <c r="K328" i="2"/>
  <c r="L328" i="2" s="1"/>
  <c r="M328" i="2" s="1"/>
  <c r="P328" i="2" s="1"/>
  <c r="O328" i="2" s="1"/>
  <c r="L315" i="2"/>
  <c r="M315" i="2" s="1"/>
  <c r="P315" i="2" s="1"/>
  <c r="O315" i="2" s="1"/>
  <c r="M288" i="2"/>
  <c r="P309" i="2"/>
  <c r="O309" i="2" s="1"/>
  <c r="P323" i="2"/>
  <c r="O323" i="2" s="1"/>
  <c r="P331" i="2"/>
  <c r="O331" i="2" s="1"/>
  <c r="P305" i="2"/>
  <c r="O305" i="2" s="1"/>
  <c r="P301" i="2"/>
  <c r="O301" i="2" s="1"/>
  <c r="P318" i="2"/>
  <c r="O318" i="2" s="1"/>
  <c r="L311" i="2"/>
  <c r="M311" i="2" s="1"/>
  <c r="L310" i="2"/>
  <c r="M310" i="2" s="1"/>
  <c r="K324" i="2"/>
  <c r="L324" i="2" s="1"/>
  <c r="M324" i="2" s="1"/>
  <c r="K332" i="2"/>
  <c r="L332" i="2" s="1"/>
  <c r="M332" i="2" s="1"/>
  <c r="L319" i="2"/>
  <c r="M319" i="2" s="1"/>
  <c r="L289" i="2"/>
  <c r="M289" i="2" s="1"/>
  <c r="P288" i="2" l="1"/>
  <c r="P324" i="2"/>
  <c r="O324" i="2" s="1"/>
  <c r="P310" i="2"/>
  <c r="O310" i="2" s="1"/>
  <c r="P332" i="2"/>
  <c r="O332" i="2" s="1"/>
  <c r="P289" i="2"/>
  <c r="O289" i="2" s="1"/>
  <c r="P319" i="2"/>
  <c r="O319" i="2" s="1"/>
  <c r="K325" i="2"/>
  <c r="L325" i="2" s="1"/>
  <c r="M325" i="2" s="1"/>
  <c r="O288" i="2" l="1"/>
  <c r="P311" i="2"/>
  <c r="O311" i="2" s="1"/>
  <c r="P325" i="2"/>
  <c r="O325" i="2" s="1"/>
  <c r="K326" i="2"/>
  <c r="L326" i="2" s="1"/>
  <c r="M326" i="2" s="1"/>
  <c r="L312" i="2"/>
  <c r="M312" i="2" s="1"/>
  <c r="M335" i="2" l="1" a="1"/>
  <c r="M335" i="2" s="1"/>
  <c r="L335" i="2" a="1"/>
  <c r="L335" i="2" s="1"/>
  <c r="P326" i="2"/>
  <c r="P312" i="2"/>
  <c r="O312" i="2" s="1"/>
  <c r="P335" i="2" l="1"/>
  <c r="O335" i="2" s="1" a="1"/>
  <c r="O335" i="2" s="1"/>
  <c r="O32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<sst xmlns="http://schemas.openxmlformats.org/spreadsheetml/2006/main" count="1885" uniqueCount="1093">
  <si>
    <t>Institucion</t>
  </si>
  <si>
    <t>Area</t>
  </si>
  <si>
    <t>Subarea</t>
  </si>
  <si>
    <t>Proyecto</t>
  </si>
  <si>
    <t>Actividad</t>
  </si>
  <si>
    <t>Fecha inicio</t>
  </si>
  <si>
    <t>Fecha fin</t>
  </si>
  <si>
    <t>Producto o entregable</t>
  </si>
  <si>
    <t>OBJETO DE LA CONTRATACIÓN</t>
  </si>
  <si>
    <t>CLASE DE CONTRATACIÓN</t>
  </si>
  <si>
    <t>MES RADICACION</t>
  </si>
  <si>
    <t>CANTIDAD</t>
  </si>
  <si>
    <t>VR. UNITARIO</t>
  </si>
  <si>
    <t>VR. TOTAL</t>
  </si>
  <si>
    <t>DÍAS</t>
  </si>
  <si>
    <t>Inicio</t>
  </si>
  <si>
    <t>Avance en tiempo</t>
  </si>
  <si>
    <t>Avance del mes</t>
  </si>
  <si>
    <t>Avance acumulado</t>
  </si>
  <si>
    <t>Eficiencia del mes</t>
  </si>
  <si>
    <t>Valoración</t>
  </si>
  <si>
    <t>icon</t>
  </si>
  <si>
    <t>% Avance</t>
  </si>
  <si>
    <t>Observaciones</t>
  </si>
  <si>
    <t>Estado</t>
  </si>
  <si>
    <t>Año</t>
  </si>
  <si>
    <t>Creado</t>
  </si>
  <si>
    <t>Actualizado</t>
  </si>
  <si>
    <t>Mantenimiento Elétcrico</t>
  </si>
  <si>
    <t>Terminado</t>
  </si>
  <si>
    <t>terminado</t>
  </si>
  <si>
    <t>activo</t>
  </si>
  <si>
    <t>2019-03-14 15:00:06</t>
  </si>
  <si>
    <t>2019-12-12 13:36:29</t>
  </si>
  <si>
    <t>Adopción de tecnologías de Código Abierto para la ETITC: Fase II Software SIGAF_Académico - Pruebas y puesta en Producción</t>
  </si>
  <si>
    <t>2019-03-14 15:46:57</t>
  </si>
  <si>
    <t xml:space="preserve">Desarrollo de Ajustes y nuevos requerimientos SIGAF_Financiero en producción </t>
  </si>
  <si>
    <t>2019-03-14 15:49:29</t>
  </si>
  <si>
    <t>Implementación de controles técnicos TI para asegurar la continuidad de los servicios  bajo la norma ISO / IEC 27001:2015</t>
  </si>
  <si>
    <t>2019-03-14 15:50:59</t>
  </si>
  <si>
    <t>Operación de la gestión del servicio de informática y Comunicaciones</t>
  </si>
  <si>
    <t>2019-03-14 15:51:37</t>
  </si>
  <si>
    <t>Modernización tecnológica de talleres y laboratorios</t>
  </si>
  <si>
    <t>2019-03-14 15:52:10</t>
  </si>
  <si>
    <t>Ampliación de Cobertura - Conectividad</t>
  </si>
  <si>
    <t>2019-03-14 15:52:38</t>
  </si>
  <si>
    <t xml:space="preserve">Ampliación de cobertura - Virtualización de cursos malla curricular </t>
  </si>
  <si>
    <t>2019-03-14 15:54:54</t>
  </si>
  <si>
    <t xml:space="preserve">Seguimiento y apoyo al cumplimiento  del Modelo Integrado de Planeación y Gestión </t>
  </si>
  <si>
    <t>2019-03-15 16:52:25</t>
  </si>
  <si>
    <t>Fortalecimiento a los procesos del área de control interno</t>
  </si>
  <si>
    <t>Normal</t>
  </si>
  <si>
    <t>normal</t>
  </si>
  <si>
    <t>2019-03-18 10:17:27</t>
  </si>
  <si>
    <t xml:space="preserve">Seguimiento Y Apoyo Al Cumplimiento Del Modelo Integrado De Planeación Y Gestión_x000D_
</t>
  </si>
  <si>
    <t>2019-03-18 10:52:32</t>
  </si>
  <si>
    <t>Gestión de procesos de convenios, alianzas y redes</t>
  </si>
  <si>
    <t>2019-03-18 11:11:17</t>
  </si>
  <si>
    <t>Movilidad académica</t>
  </si>
  <si>
    <t>En Proceso</t>
  </si>
  <si>
    <t>proceso</t>
  </si>
  <si>
    <t>2019-03-18 11:11:29</t>
  </si>
  <si>
    <t>Fortalecimiento de la ORII</t>
  </si>
  <si>
    <t>2019-03-18 11:11:40</t>
  </si>
  <si>
    <t>Internacionalización del currículo, investigación, extensión y proyección social</t>
  </si>
  <si>
    <t>2019-03-18 11:12:14</t>
  </si>
  <si>
    <t>Publicaciones - Visibilidad</t>
  </si>
  <si>
    <t>Crítico</t>
  </si>
  <si>
    <t>critico</t>
  </si>
  <si>
    <t>2019-03-18 11:12:27</t>
  </si>
  <si>
    <t>Automatización de servicios y trámites institucionales</t>
  </si>
  <si>
    <t>2019-03-18 11:48:12</t>
  </si>
  <si>
    <t>Actualización y armonización de la normatividad y reglamentos internos de acuerdo a las necesidades institucionales como nacionales</t>
  </si>
  <si>
    <t>2019-03-18 11:52:03</t>
  </si>
  <si>
    <t>Seguimiento Y Apoyo Al Cumplimiento Del Modelo Integrado De Planeación Y Gestión</t>
  </si>
  <si>
    <t>2019-03-18 14:11:20</t>
  </si>
  <si>
    <t>Fortalecimiento de los procesos de planeación</t>
  </si>
  <si>
    <t>2019-03-18 16:12:22</t>
  </si>
  <si>
    <t>2019-03-18 16:46:25</t>
  </si>
  <si>
    <t xml:space="preserve">Mantener, mejorar y fortalecer los procesos de calidad </t>
  </si>
  <si>
    <t>2019-03-18 16:47:14</t>
  </si>
  <si>
    <t>Implementar la estrategia de comunicaciones para la visibilidad de la ETITC</t>
  </si>
  <si>
    <t>2019-03-18 16:48:12</t>
  </si>
  <si>
    <t>Fortalecimiento del área de contratación</t>
  </si>
  <si>
    <t>2019-03-23 11:51:56</t>
  </si>
  <si>
    <t>Diseño y creación de la estructura de centros de costos</t>
  </si>
  <si>
    <t>2019-03-23 11:52:24</t>
  </si>
  <si>
    <t>2019-12-12 13:37:40</t>
  </si>
  <si>
    <t>Acompañamiento e implementación del nuevo catalogo de clasificación presupuestal - ccp</t>
  </si>
  <si>
    <t>2019-03-23 11:53:04</t>
  </si>
  <si>
    <t>2019-03-23 11:53:29</t>
  </si>
  <si>
    <t>Mejoramiento de la Planta Física</t>
  </si>
  <si>
    <t>2019-03-26 09:53:27</t>
  </si>
  <si>
    <t>Mantenimiento de los Diferentes Soportes de las Diferentes Sedes de la Escuela</t>
  </si>
  <si>
    <t>2019-03-26 09:55:44</t>
  </si>
  <si>
    <t>Mantenimiento Planta Física</t>
  </si>
  <si>
    <t>2019-03-26 10:39:49</t>
  </si>
  <si>
    <t>Ferretería sede calle 13 y calle 18</t>
  </si>
  <si>
    <t>2019-03-27 10:55:27</t>
  </si>
  <si>
    <t>Mobiliario aulas de clases y oficina</t>
  </si>
  <si>
    <t>2019-03-27 10:55:42</t>
  </si>
  <si>
    <t>Consultoria para el diseño, licencias y puesta en marcha del ascensor</t>
  </si>
  <si>
    <t>2019-03-27 10:56:15</t>
  </si>
  <si>
    <t>Mantenimiento fachada calle 18 - mano de obra</t>
  </si>
  <si>
    <t>2019-03-27 10:56:33</t>
  </si>
  <si>
    <t>Neutralizador de olor</t>
  </si>
  <si>
    <t>2019-03-27 10:56:47</t>
  </si>
  <si>
    <t>Fortalecimiento del talento humano "Ruta del servicio y la información"</t>
  </si>
  <si>
    <t>2019-03-27 11:40:43</t>
  </si>
  <si>
    <t xml:space="preserve">Sistema de gestión ambiental "La felicidad nos hace productivos" </t>
  </si>
  <si>
    <t>2019-03-27 11:46:10</t>
  </si>
  <si>
    <t>Sistema de seguridad y salud en el trabajo "Ruta de la felicidad"</t>
  </si>
  <si>
    <t>2019-03-27 11:46:34</t>
  </si>
  <si>
    <t>Bienestar laboral "Liderando talento"</t>
  </si>
  <si>
    <t>2019-03-27 11:47:00</t>
  </si>
  <si>
    <t>Capacitación "Liderando Talento"</t>
  </si>
  <si>
    <t>2019-03-27 11:47:11</t>
  </si>
  <si>
    <t>Selección y vinculación "La cultura de hacer las cosas bien"</t>
  </si>
  <si>
    <t>2019-03-27 11:47:31</t>
  </si>
  <si>
    <t>2019-04-01 11:39:25</t>
  </si>
  <si>
    <t>Cursos de Lenguas I Semestre</t>
  </si>
  <si>
    <t>2019-04-01 11:55:08</t>
  </si>
  <si>
    <t>Curso de lenguas II Semestre</t>
  </si>
  <si>
    <t>2019-04-01 11:55:21</t>
  </si>
  <si>
    <t>Formación de Investigadores</t>
  </si>
  <si>
    <t>2019-04-01 16:57:11</t>
  </si>
  <si>
    <t>Gestión del Conocimiento</t>
  </si>
  <si>
    <t>2019-04-01 16:57:23</t>
  </si>
  <si>
    <t>Investigación</t>
  </si>
  <si>
    <t>2019-04-01 16:57:39</t>
  </si>
  <si>
    <t>Propiedad intelectual</t>
  </si>
  <si>
    <t>2019-04-02 15:49:30</t>
  </si>
  <si>
    <t>Redes de innovación</t>
  </si>
  <si>
    <t>2019-04-02 15:49:45</t>
  </si>
  <si>
    <t>Emprendimiento</t>
  </si>
  <si>
    <t>2019-04-02 15:49:59</t>
  </si>
  <si>
    <t>2019-12-12 13:38:32</t>
  </si>
  <si>
    <t>Vigilancia tecnológica</t>
  </si>
  <si>
    <t>2019-04-02 15:50:12</t>
  </si>
  <si>
    <t>2019-12-12 13:37:03</t>
  </si>
  <si>
    <t>Inteligencia competitiva</t>
  </si>
  <si>
    <t>2019-04-02 15:50:26</t>
  </si>
  <si>
    <t>Banco de proyectos</t>
  </si>
  <si>
    <t>2019-04-02 15:50:41</t>
  </si>
  <si>
    <t>Educación Continuada Semestre I</t>
  </si>
  <si>
    <t>2019-04-03 20:02:07</t>
  </si>
  <si>
    <t>Educación Continuada Semestre II</t>
  </si>
  <si>
    <t>2019-04-03 20:02:20</t>
  </si>
  <si>
    <t>Interrrelación sector productivo</t>
  </si>
  <si>
    <t>2019-04-03 20:02:30</t>
  </si>
  <si>
    <t>Proyección Social</t>
  </si>
  <si>
    <t>2019-04-03 20:02:42</t>
  </si>
  <si>
    <t>Seguimiento de egresados</t>
  </si>
  <si>
    <t>2019-04-03 20:38:10</t>
  </si>
  <si>
    <t>Encuentro de egresados</t>
  </si>
  <si>
    <t>2019-04-03 20:38:28</t>
  </si>
  <si>
    <t>Asociación</t>
  </si>
  <si>
    <t>2019-04-03 20:38:51</t>
  </si>
  <si>
    <t>Eventos académicos</t>
  </si>
  <si>
    <t>2019-04-03 21:01:48</t>
  </si>
  <si>
    <t>Biblioteca</t>
  </si>
  <si>
    <t>2019-04-03 21:02:01</t>
  </si>
  <si>
    <t xml:space="preserve">Movilidad académica </t>
  </si>
  <si>
    <t>2019-04-03 21:02:17</t>
  </si>
  <si>
    <t>Reconocimientos</t>
  </si>
  <si>
    <t>2019-04-03 21:02:31</t>
  </si>
  <si>
    <t>Quedate en la ETITC Psicología</t>
  </si>
  <si>
    <t>2019-04-03 21:32:06</t>
  </si>
  <si>
    <t>Trabajo Social Contigo</t>
  </si>
  <si>
    <t>2019-04-03 21:35:08</t>
  </si>
  <si>
    <t>Una ETITC activa</t>
  </si>
  <si>
    <t>2019-04-04 06:34:21</t>
  </si>
  <si>
    <t>ETITC una nota con arte</t>
  </si>
  <si>
    <t>2019-04-04 06:34:33</t>
  </si>
  <si>
    <t>Humanizar la escuela</t>
  </si>
  <si>
    <t>2019-04-04 06:34:43</t>
  </si>
  <si>
    <t>Salud</t>
  </si>
  <si>
    <t>2019-04-04 06:34:50</t>
  </si>
  <si>
    <t>Banda de Marcha</t>
  </si>
  <si>
    <t>2019-04-04 06:35:03</t>
  </si>
  <si>
    <t>Equipo</t>
  </si>
  <si>
    <t>2019-04-04 06:35:12</t>
  </si>
  <si>
    <t>Mejoramiento de los procesos del área</t>
  </si>
  <si>
    <t>2019-04-08 10:47:11</t>
  </si>
  <si>
    <t>Movilidad eventos y visibilidad</t>
  </si>
  <si>
    <t>2019-04-08 10:51:20</t>
  </si>
  <si>
    <t>Fortalecimiento del proceso de la docencia</t>
  </si>
  <si>
    <t>2019-04-08 10:51:34</t>
  </si>
  <si>
    <t>Implementación del departamento de ciencias básicas</t>
  </si>
  <si>
    <t>2019-04-08 10:51:51</t>
  </si>
  <si>
    <t>Otras actividades del procesos de docencia</t>
  </si>
  <si>
    <t>2019-04-08 10:52:06</t>
  </si>
  <si>
    <t xml:space="preserve">Nuevos proyectos_x000D_
</t>
  </si>
  <si>
    <t>2019-04-08 10:52:16</t>
  </si>
  <si>
    <t>Adquisición bibliográfica, renovación de suscripciones paras las facultados</t>
  </si>
  <si>
    <t>2019-04-08 11:06:20</t>
  </si>
  <si>
    <t>Fortalecimiento de la gestión de la biblioteca</t>
  </si>
  <si>
    <t>2019-04-08 11:07:05</t>
  </si>
  <si>
    <t>Facultad de Sistemas</t>
  </si>
  <si>
    <t>2019-04-08 11:27:45</t>
  </si>
  <si>
    <t>Facultad de Mecatrónica</t>
  </si>
  <si>
    <t>2019-04-08 11:28:00</t>
  </si>
  <si>
    <t>Facultad de Mecánica</t>
  </si>
  <si>
    <t>2019-04-08 11:28:07</t>
  </si>
  <si>
    <t>Facultad de Procesos industriales</t>
  </si>
  <si>
    <t>2019-04-08 11:28:15</t>
  </si>
  <si>
    <t>Facultad de Electromecánica</t>
  </si>
  <si>
    <t>2019-04-08 11:28:42</t>
  </si>
  <si>
    <t>Proceso de autoevaluación 2019 - 2020</t>
  </si>
  <si>
    <t>2019-04-08 11:53:33</t>
  </si>
  <si>
    <t xml:space="preserve">Socialización y seguimiento al proceso de acreditación </t>
  </si>
  <si>
    <t>2019-04-08 11:53:57</t>
  </si>
  <si>
    <t>Facultades gestión de registros calificados</t>
  </si>
  <si>
    <t>2019-04-08 11:54:18</t>
  </si>
  <si>
    <t>Nuevos programas de educación superior</t>
  </si>
  <si>
    <t>2019-04-08 11:54:36</t>
  </si>
  <si>
    <t>Seguimiento planes de mejoramiento</t>
  </si>
  <si>
    <t>2019-04-08 11:54:53</t>
  </si>
  <si>
    <t>Facultades gestión de acreditación</t>
  </si>
  <si>
    <t>2019-04-08 12:05:20</t>
  </si>
  <si>
    <t>Facultad de sistemas</t>
  </si>
  <si>
    <t>2019-04-08 15:50:41</t>
  </si>
  <si>
    <t>2019-04-08 15:50:53</t>
  </si>
  <si>
    <t>2019-04-08 15:51:01</t>
  </si>
  <si>
    <t>2019-04-08 15:51:11</t>
  </si>
  <si>
    <t>Faculta de Mecatrónica</t>
  </si>
  <si>
    <t>2019-04-08 15:51:33</t>
  </si>
  <si>
    <t>Despacho</t>
  </si>
  <si>
    <t>2019-04-08 15:51:45</t>
  </si>
  <si>
    <t>Especializaciones</t>
  </si>
  <si>
    <t>2019-04-08 15:51:52</t>
  </si>
  <si>
    <t>2019-04-09 15:37:57</t>
  </si>
  <si>
    <t>2019-04-09 15:38:12</t>
  </si>
  <si>
    <t>Facultad de Procesos Industriales</t>
  </si>
  <si>
    <t>2019-04-09 15:58:45</t>
  </si>
  <si>
    <t>Funcionamiento del CEL</t>
  </si>
  <si>
    <t>2019-05-21 10:48:43</t>
  </si>
  <si>
    <t>CREACIÓN DE NUEVOS PROGRAMAS</t>
  </si>
  <si>
    <t>2019-06-20 18:18:20</t>
  </si>
  <si>
    <t>FERIAS DE PROYECTOS</t>
  </si>
  <si>
    <t>2019-06-20 18:22:15</t>
  </si>
  <si>
    <t>FACULTAD DE MECÁTRONICA</t>
  </si>
  <si>
    <t>2019-06-20 19:24:35</t>
  </si>
  <si>
    <t>ELABORACIÓN DE DOCUMENTOS MAESTROS PARA EL CAMBIO DE CARACTER DE LAS ESPECIALIZACIONES</t>
  </si>
  <si>
    <t>2019-06-20 19:43:00</t>
  </si>
  <si>
    <t>2019-08-28 20:20:52</t>
  </si>
  <si>
    <t>Convenios Procesos Industriales</t>
  </si>
  <si>
    <t>2019-11-20 19:40:07</t>
  </si>
  <si>
    <t>.</t>
  </si>
  <si>
    <t>2019-12-12 13:13:49</t>
  </si>
  <si>
    <t>2019-12-12 13:14:34</t>
  </si>
  <si>
    <t>INFORMÁTICA Y COMUNICACIONES</t>
  </si>
  <si>
    <t>2019-03-11 21:36:18</t>
  </si>
  <si>
    <t>CONTROL INTERNO</t>
  </si>
  <si>
    <t>ORII</t>
  </si>
  <si>
    <t>SECRETARIA GENERAL</t>
  </si>
  <si>
    <t>PLANEACIÓN</t>
  </si>
  <si>
    <t>ADMINISTRATIVA</t>
  </si>
  <si>
    <t>2019-03-11 02:16:09</t>
  </si>
  <si>
    <t>PLANTA FÍSICA - MTO ELÉCTRICO</t>
  </si>
  <si>
    <t>PLANTA FÍSICA</t>
  </si>
  <si>
    <t>TALENTO HUMANO</t>
  </si>
  <si>
    <t>BACHILLERATO TÉCNICO INDUSTRAL</t>
  </si>
  <si>
    <t>BIENESTAR UNIVERSITARIO</t>
  </si>
  <si>
    <t>REGISTRO Y CONTROL</t>
  </si>
  <si>
    <t>DESPACHO</t>
  </si>
  <si>
    <t>BIBLIOTECA</t>
  </si>
  <si>
    <t>ACREDITACIÓN Y AUTOEVALUACIÓN</t>
  </si>
  <si>
    <t>TALLERES Y LABORATORIOS</t>
  </si>
  <si>
    <t>INVESTIGACIÓN</t>
  </si>
  <si>
    <t>MOVILIDAD, EVENTOS Y VISIBILIDAD</t>
  </si>
  <si>
    <t>CAPACITACIÓN</t>
  </si>
  <si>
    <t>FORTALECIMIENTO A LOS PROCESOS ACADÉMICOS</t>
  </si>
  <si>
    <t>CENTRO DE LENGUAS</t>
  </si>
  <si>
    <t>2019-03-11 22:28:07</t>
  </si>
  <si>
    <t>INNOVACIÓN Y DESARROLLO TECNOLÓGICO</t>
  </si>
  <si>
    <t>EXTENSIÓN</t>
  </si>
  <si>
    <t>EGRESADOS</t>
  </si>
  <si>
    <t>PUNTO VIVE DIGITAL</t>
  </si>
  <si>
    <t>RECTORÍA</t>
  </si>
  <si>
    <t/>
  </si>
  <si>
    <t>2019-03-11 01:00:00</t>
  </si>
  <si>
    <t>VICERRECTORÍA ADMINISTRATIVA</t>
  </si>
  <si>
    <t>VICERRECTORÍA ACADÉMICA</t>
  </si>
  <si>
    <t>VICERRECTORÍA DE INVESTIGACIÓN</t>
  </si>
  <si>
    <t xml:space="preserve">Seguimiento plan anticorrupción - mapas de riesgo de corrupción </t>
  </si>
  <si>
    <t>Promover la articulación de las funciones sustantivas de la ETITC, como búsqueda permanente del aseguramiento de la calidad.</t>
  </si>
  <si>
    <t>Capacitación y puesta en marcha del laboratorio de física.</t>
  </si>
  <si>
    <t>VICERRECTORIA ACADÉMICA</t>
  </si>
  <si>
    <t>Cursos a la medida</t>
  </si>
  <si>
    <t>Clausura de cursos</t>
  </si>
  <si>
    <t>Aplicación e informe de la encuesta momento cero</t>
  </si>
  <si>
    <t>Participación en eventos interinstitucionales nacionales e internacionales</t>
  </si>
  <si>
    <t>Renovación de licenciamiento para talleres y laboratorio</t>
  </si>
  <si>
    <t>Contratación de personal de desarrollo y sistemas de información</t>
  </si>
  <si>
    <t xml:space="preserve">Instalación de un (1) canal de internet  dedicado 1024 MB sede central  y  tres MPLS 256, 256 y 12 MB para las sedes </t>
  </si>
  <si>
    <t>Contratación de servicios profesionales</t>
  </si>
  <si>
    <t>Adecuación tecnológica de las sede principal sede Cll 18, sede tintal y sede Carvajal</t>
  </si>
  <si>
    <t>Repotenciación de equipos de computo</t>
  </si>
  <si>
    <t>Mantenimientos impresoras y carnetizadoras</t>
  </si>
  <si>
    <t xml:space="preserve">Compra de 3 impresoras multifuncionales para las tres(3) Vicerrectorias </t>
  </si>
  <si>
    <t>Contratación de servicios profesionales para la virtualización</t>
  </si>
  <si>
    <t>Optimización de los
Recursos de Apoyo
Académico</t>
  </si>
  <si>
    <t>Modernización de sistemas de información</t>
  </si>
  <si>
    <t xml:space="preserve">Ampliación de cobertura - Conectividad </t>
  </si>
  <si>
    <t>Informática y comunicaciones</t>
  </si>
  <si>
    <t>Modernización, adecuación y mantenimiento  de recursos tecnológicos de sede principal y otras instalaciones</t>
  </si>
  <si>
    <t>Virtualización de cursos</t>
  </si>
  <si>
    <t>Servicios de análisis de vulnerabilidades</t>
  </si>
  <si>
    <t>Fecha seguimiento</t>
  </si>
  <si>
    <t>Formular y desarrollar el programa anual de auditorias  para evaluar la gestión  institucional</t>
  </si>
  <si>
    <t>Seguimiento al cumplimiento y efectividad en las acciones de mejoramiento generadas en las diferentes fuentes de evaluación  sistema integrado de gestión - Control Interno</t>
  </si>
  <si>
    <t xml:space="preserve">Seguimiento a los mapas de riesgos </t>
  </si>
  <si>
    <t>Seguimiento informes que la entidad debe rendir frente a entes externos</t>
  </si>
  <si>
    <t>Presentar Informes por requerimiento legal exigidos</t>
  </si>
  <si>
    <t>Fortalecimiento a la gestión de la Oficina de Control Interno</t>
  </si>
  <si>
    <t>Renovación y modificación de convenios existentes; gestión de nuevos convenios y alianzas. Desarrollo de capacidades colaborativas y de trabajo en red.</t>
  </si>
  <si>
    <t>Entrante y saliente; Administrativos, docentes y estudiantes; Nacional e Internacional</t>
  </si>
  <si>
    <t>Contratación de un profesional de apoyo para atención al público y gestión operativa</t>
  </si>
  <si>
    <t>Participación en actividades de redes y asociaciones; desarrollo de capacidades; divulgación y visibilidad. Renovación membresía Conahec y RCI.</t>
  </si>
  <si>
    <t>Taller de Internacionalización; Estancias cortas; Proyectos.</t>
  </si>
  <si>
    <t>Gestión de procesos de convenios, alianzas, redes</t>
  </si>
  <si>
    <t>Movilidad Académica</t>
  </si>
  <si>
    <t xml:space="preserve">Diseño, aprobación del SISTEMA INTEGRADO DE CONSERVACIÓN -SIC y adquisión de equipos bàsicos para su implementaciòn </t>
  </si>
  <si>
    <t>Implementación Fase I Sistema de Gestión de Documento Electrónico. 
1. Definiciòn del proyecto
2. Contratación para la implementacion Fase I
3. Informes de avances de actividades de la implementación</t>
  </si>
  <si>
    <t>Capacitaciones en procesos disciplinarios dirigidas a funcionarios públicos y colaboradores de la ETITC y retroalimentación a la Secretaria General</t>
  </si>
  <si>
    <t>Garantizar el correcto desarrollo de las ceremonias de grado de Bachillerato y Educación Superior</t>
  </si>
  <si>
    <t>SECRETARÍA GENERAL</t>
  </si>
  <si>
    <t>Programación presupuestal</t>
  </si>
  <si>
    <t>Asistencia técnica a las dependencia de la entidad</t>
  </si>
  <si>
    <t xml:space="preserve">Formulación y seguimiento a la estrategia de masificación de  Proyectos de inversión </t>
  </si>
  <si>
    <t>Seguimiento y evaluación a las 7 dimensiones, 17 políticas, y lineamientos nacionales del modelo integrado de planeación y gestión</t>
  </si>
  <si>
    <t>Formación en el  manejo del sistema de información POWER BI para el desarrollo de procesos estratégicos y tratamiento de datos de la Entidad. (Diplomado)</t>
  </si>
  <si>
    <t>Implementación de datos abiertos a través del uso de Power BI</t>
  </si>
  <si>
    <t>Programa de formación en Análisis de Causa</t>
  </si>
  <si>
    <t>Apoyar la evaluación de la gestión de riesgos en la entidad como insumo para la toma de decisiones</t>
  </si>
  <si>
    <t>Apoyar en el plan de racionalización de trámites</t>
  </si>
  <si>
    <t>Organizar y realizar todas las actividades necesarias para las auditorías de seguimiento de las certificaciones NTC ISO 9001:2015 y NTC ISO IEC 27001:2013</t>
  </si>
  <si>
    <t xml:space="preserve">Seguimiento e implementación a la estrategia de comunicaciones </t>
  </si>
  <si>
    <t>Realización de la revista ADVIZZOR como  componente de divulgación y rendición de cuentas de la entidad</t>
  </si>
  <si>
    <t>Creación y seguimiento de los programas radiales de la ETITC</t>
  </si>
  <si>
    <t>Realización del proyecto para adquirir el espacio radial en banda FM para puesta en marcha de la emisora</t>
  </si>
  <si>
    <t>Radicación de Proyecto para adquirir el espacio radial en banda FM</t>
  </si>
  <si>
    <t>Implementación de Proyecto</t>
  </si>
  <si>
    <t>Fortalecimiento a los procesos de Planeación</t>
  </si>
  <si>
    <t>Implementación, seguimiento y evaluación al Módelo Integrado de Planeación y Gestión</t>
  </si>
  <si>
    <t>Mejoramiento a los procesos de datos abiertos a través de la implementación de mineria de datos</t>
  </si>
  <si>
    <t>Mantener, Mejorar Y Fortalecer Los Procesos De Calidad</t>
  </si>
  <si>
    <t>Implementar La Estrategia De Comunicaciones Para La Visibilidad De La ETITC</t>
  </si>
  <si>
    <t>Puesta en Marcha de la Emisora en Banda Radial FM</t>
  </si>
  <si>
    <t>GESTIÓN DEL TALENTO HUMANO</t>
  </si>
  <si>
    <t>Programa de Gestión Integral de Residuos</t>
  </si>
  <si>
    <t>Programa de Control de Vertimientos.</t>
  </si>
  <si>
    <t>Programa de prácticas sostenibles</t>
  </si>
  <si>
    <t>Apoyo a la gestión</t>
  </si>
  <si>
    <t>Capacitación, preauditoría y Certificación  del SST</t>
  </si>
  <si>
    <t>Gestión de Talento Humano - Proyecto Reestructuración</t>
  </si>
  <si>
    <t>Programa de Selección y Vinculación, Concursos</t>
  </si>
  <si>
    <t>Plan Institucional de Capacitación PIC - ETITC 2020</t>
  </si>
  <si>
    <t>Gestión Ambiental</t>
  </si>
  <si>
    <t>Capacitación</t>
  </si>
  <si>
    <t>Bienestar Laboral e Inventivos</t>
  </si>
  <si>
    <t>Nómina</t>
  </si>
  <si>
    <t>Selección y Vinculación</t>
  </si>
  <si>
    <t>Bonos Pensionales</t>
  </si>
  <si>
    <t>Historias Laborales</t>
  </si>
  <si>
    <t>Gestión GTH</t>
  </si>
  <si>
    <t>Seguridad y Salud en el Trabajo</t>
  </si>
  <si>
    <t>Gestión para emisión de permisos a Mincultura</t>
  </si>
  <si>
    <t>Presentación de proyectos a la Alta Gerencia</t>
  </si>
  <si>
    <t>Coordinación actividades de mantenimiento con su respectiva subsanación</t>
  </si>
  <si>
    <t>Elaboración de estudios previos y supervisión según sea el caso</t>
  </si>
  <si>
    <t>Atención de solicitudes y mantenimiento de muros de fachada internas, externas y espacios de la Planta Física, mediante la contratación de una persona natural con conocimientos y experiencia en pintura</t>
  </si>
  <si>
    <t>Atención de solicitudes y mantenimiento preventivo - correctivo de las cubiertas de la ETITC, en cuanto al sellado de filtraciones de aguas lluvias y mantenimiento de canales; mediante la contratación de una persona natural con experiencia como techador</t>
  </si>
  <si>
    <t>Atención de solicitudes y mantenimiento preventivo - correctivo de la red hidrosanitaria, baterias sanitarias y sistemas de drenaje  de la Planta Física; mediante la contratación de una persona natural con conocimientos y experiencia en plomeria y/o fontanería.</t>
  </si>
  <si>
    <t>Atención de solicitudes y adecuación de nuevos espacios mediante construcción, demoliciones, restauracion de elementos patrimoniales; a través de la contratación de una persona natural con conomientos y experiencia en contrucción.</t>
  </si>
  <si>
    <t>Atención de solicitudes y adecuación de espacios mediante la construcción de muros falsos, instalación de vidrios; a través de la contratación de una persona natural mantenimiento con conocimientos y experiencia en albañileria.</t>
  </si>
  <si>
    <t>Atención de solicitudes y mantenimiento de puertas, ventanas, mobiliario y general todo lo relacionado con la carpinteria en madera de la Planta Física, mediante la contratación de una persona natural con experiencia y conocimientos en carpinteria.</t>
  </si>
  <si>
    <t>Mantenimiento al sistema de bombeo en sede calle 13, calle 18, Tintal y Carvajal. Incluye suministro de materiales. Mantenimiento realizado 2 veces al año. Para preservar la vida util de los equipos de bombeo de agua para cocinas y baterias sanitarias.</t>
  </si>
  <si>
    <t>Estudios y diseños reforzamiento estructural mediante metodologia no invasiva al BIC. Tramite de aprobacion ante Ministerio de Cultura y Licencia de reforzamiento ante Curaduria Urbana</t>
  </si>
  <si>
    <t>Interventoria tecnica, administrativa y financiera del proyecto Estudios y diseños reforzamiento estructural mediante metodologia no invasiva al BIC</t>
  </si>
  <si>
    <t>Estudios y diseños red contra incendio sede calle 13 y Carvajal</t>
  </si>
  <si>
    <t>Tramite de aprobacion ante Ministerio de Cultura y Licencia de reforzamiento ante Curaduria Urbana</t>
  </si>
  <si>
    <t>Estudios y diseños para adecuar ascensores para la comunidad con movilidad reducida en cumplimiento a la NTC4595. Tramite de aprobacion ante Ministerio de Cultura y Licencia de reforzamiento ante Curaduria Urbana</t>
  </si>
  <si>
    <t>Instalacion de salvaescaleras acceso calle 13, Instalacion de salvaescaleras acceso sotano a primera planta, Instalacion de salvaescaleras acceso calle 18</t>
  </si>
  <si>
    <t>Gestion y tramite para englobar los predios no patrimoniales del sector norte (parqueadero) de la ETITC</t>
  </si>
  <si>
    <t>Estudios y diseños para edificio de parqueadero o semisotano en sector norte (parqueadero) de la ETITC</t>
  </si>
  <si>
    <t>Modernizacion mobiliario de aulas de clase</t>
  </si>
  <si>
    <t>Dotacion de muebles necesarios para las oficinas administrativas que lo requieran</t>
  </si>
  <si>
    <t>Adecuación de espacios funcionales y generación de proyectos.</t>
  </si>
  <si>
    <t>Mantenimiento todas las instalaciones de la planta fisica de la ETITC</t>
  </si>
  <si>
    <t>Reforzamiento estructural instalación calle 13</t>
  </si>
  <si>
    <t>Trámite de aprobacion ante Ministerio de Cultura y Licencia de reforzamiento ante Curaduria Urbana</t>
  </si>
  <si>
    <t>Mecanismos para brindar acceso a la poblacion de condición de movilidad reducida</t>
  </si>
  <si>
    <t xml:space="preserve">Estudios y diseños para edificio parqueadero en sector norte de la ETITC </t>
  </si>
  <si>
    <t>Mobiliario oficinas administrativas y aulas de clase sede calle 18 y sede calle 13</t>
  </si>
  <si>
    <t>Realizar el mantenimiento del sistema eléctrico, adecuaciones, instalaciones nuevas y demás necesidades locativas</t>
  </si>
  <si>
    <t>Modernización de espacios para la academia. Suministro instalación y puesta en marcha del sistema de multimedia en los laboratorios y talleres y algunas aulas de clase que están pendientes de la ETITC, cambio de Tv y cable HDMI.</t>
  </si>
  <si>
    <t>Ampliación de cobertura del CCTV en las instalaciones de Carvajal y Tintal.</t>
  </si>
  <si>
    <t>Actualización del sistema control de acceso</t>
  </si>
  <si>
    <t>Mantenimiento preventivo y correctivo  de las tres plantas eléctricas de emergencia</t>
  </si>
  <si>
    <t>Mantenimiento preventivo y correctivo de los aires acondicionados de la Escuela</t>
  </si>
  <si>
    <t>Mantenimiento preventivo y correctivo de las UPS y reguladores de todas las instalaciones de la Escuela</t>
  </si>
  <si>
    <t>Mantenimiento preventivo y correctivo del sistema automatizado de la apertura/cierre en los puntos de la calle 15, carrera 17 y patio central (Nuevo)</t>
  </si>
  <si>
    <t>Mejoramiento de la planta física</t>
  </si>
  <si>
    <t>PLANTA FÍSICA - INFRAESTRUCTURA ELÉCTRICA</t>
  </si>
  <si>
    <t>Continuidad Académica</t>
  </si>
  <si>
    <t>Eventos Académicos</t>
  </si>
  <si>
    <t>Proyectos Académicos</t>
  </si>
  <si>
    <t xml:space="preserve">Movilidad Académica </t>
  </si>
  <si>
    <t xml:space="preserve">Fortalecimiento a los procesos académicos del bachillerato </t>
  </si>
  <si>
    <t>IBTI</t>
  </si>
  <si>
    <t>DIRECCIÓN DEL BACHILLERATO IBTI ETITC</t>
  </si>
  <si>
    <t>MUEVETE ETITC Y UNA ETITC ACTIVA (DEPORTES)</t>
  </si>
  <si>
    <t>CUIDA TU SALUD EN ETITC (SALUD)</t>
  </si>
  <si>
    <t>QUEDATE EN LA ETITC (PSICOLOGIA)</t>
  </si>
  <si>
    <t>BANDA DE MARCHA</t>
  </si>
  <si>
    <t>EQUIPO</t>
  </si>
  <si>
    <t xml:space="preserve">        ETITC UNA NOTA CON ARTE (ARTE Y MUSICA)</t>
  </si>
  <si>
    <t xml:space="preserve">TRABAJO CONTIGO (TRABAJO SOCIAL) </t>
  </si>
  <si>
    <t>HUMANIZAR LA ESCUELA (PASTORAL)</t>
  </si>
  <si>
    <t>SUBSIDIO ALIMENTARIO (BANCO DE ALIMENTOS)</t>
  </si>
  <si>
    <t>*Insumos                             
*Talleres</t>
  </si>
  <si>
    <t>Elaboración De Exámenes, Aplicación Y Generación De Resultados</t>
  </si>
  <si>
    <t>Una Persona Para El Área De Autoevaluación Y Otra Como Asistente Adminstrativo De La Viceacademica</t>
  </si>
  <si>
    <t>Brochure, folletos de información, pendones, mallas curriculares ( tamaño pliego), material publicitario</t>
  </si>
  <si>
    <t>Evaluar las necesidades de formación en el personal Docente, y cursos intersemestrales para Estudiantes, garantizando la pertinencia en el desarrollo de las actividades.</t>
  </si>
  <si>
    <t>Promover las relaciones nacionales e internacionales con Docentes y/o expertos</t>
  </si>
  <si>
    <t>APLICACIÓN PRUEBAS PARA ADMISIÓN DE ESTUDIANTES</t>
  </si>
  <si>
    <t>CONTRATACIÓN DE PERSONAL</t>
  </si>
  <si>
    <t>FORTALECIMIENTO DEL PROCESO DE DOCENCIA</t>
  </si>
  <si>
    <t>IMPLEMENTACIÓN DEL DEPARTAMENTO DE CIENCIAS BÁSICAS</t>
  </si>
  <si>
    <t>OTRAS ACTIVIDADES DEL PROCESO DE DOCENCIA</t>
  </si>
  <si>
    <t>MOVILIDAD DOCENTE</t>
  </si>
  <si>
    <t>Compra de elementos laboratorio
Formacion docentes
Adecuacion espacios</t>
  </si>
  <si>
    <t xml:space="preserve">Capacitación </t>
  </si>
  <si>
    <t>Organización congresos y membresías redes y asociaciones</t>
  </si>
  <si>
    <t xml:space="preserve">Participación congresos ACOFI, REDEC, REDIN, Actividades profesores invitados, participación estudiantes en verano científico en México, Rama estudiantil IEEE. </t>
  </si>
  <si>
    <t>Encuentros docentes, egresados, empresarios</t>
  </si>
  <si>
    <t>Compra de elementos para mantenimiento</t>
  </si>
  <si>
    <t>Compra de equipo</t>
  </si>
  <si>
    <t>Servicio de impresión de folletos, pendones y demás material publicitario del programa</t>
  </si>
  <si>
    <t>Apoyo logístico para la realización de las muestras de proyectos de la facultad de cada semestre</t>
  </si>
  <si>
    <t>"Incentivos para los mejores proyectos en las muestras de proyectos de la facultad de cada semestre. Descuentos en matrículas para los integrantes de cada grupo así: 1° puesto 30% 2° puesto 20% 3° puesto 10%"</t>
  </si>
  <si>
    <t>Tiquete y viáticos para el decano de la facultad para asistir a la reunión RIMA 2020 en Barranquilla - Febrero</t>
  </si>
  <si>
    <t>Tiquetes y viaticos para estudiantes para la participación en eventos de robótica y ferias científicas nacionales</t>
  </si>
  <si>
    <t>Tiquetes y viaticos para estudiantes y docentes para la participación en eventos de robótica y ferias científicas internacionales</t>
  </si>
  <si>
    <t>Inscripción para 10 estudiantes para participar en el congreso CIIMA 2020 en cartagena - Septiembre</t>
  </si>
  <si>
    <t>Inscripción para 2 docentes para participar en el congreso CIIMA 2020 en cartagena - Septiembre</t>
  </si>
  <si>
    <t>Inscripción para docentes y estudiantes para participar como ponentes en congresos internacionales (máximo dos estudiantes por docente)</t>
  </si>
  <si>
    <t>Inscripción para docentes y estudiantes para participar como ponentes en congresos nacionales (máximo dos estudiantes por docente)</t>
  </si>
  <si>
    <t>Equipos de cómputo para laboratorio de electricidad y electrónica según necesidades</t>
  </si>
  <si>
    <t>Pintura para el piso del laboratorio Festo - FACT (mantenimiento general), Insonorización</t>
  </si>
  <si>
    <t>Talleres para la el diseño y construcción del nuevo plan de estudios de la facultad</t>
  </si>
  <si>
    <t>Mecanica : Ambiente especializado de aprendizaje en hidráulica</t>
  </si>
  <si>
    <t>Mecánica: Laboratorio de metrologia</t>
  </si>
  <si>
    <t xml:space="preserve">Procesos: Fortalecer planta de profesores </t>
  </si>
  <si>
    <t>Procesos: Internacionalización de procesos y servicios</t>
  </si>
  <si>
    <t>Procesos: Movilidad interna y externa</t>
  </si>
  <si>
    <t>Procesos: Optimización de los recursos de apoyo académico</t>
  </si>
  <si>
    <t>Procesos: Información y comunicación</t>
  </si>
  <si>
    <t>Procesos: Compartiendo saberes: servicios de extensión a la comunidad</t>
  </si>
  <si>
    <t>Procesos: Redimensionamiento curricular</t>
  </si>
  <si>
    <t>Electromecánica: Laboratorio de Termodinámica aplicado a todas las facultades</t>
  </si>
  <si>
    <t>Electromecánica: Mantenimiento de maquinaria del taller de mecánica Industrial</t>
  </si>
  <si>
    <t>Electromecánica: Adquisición de Electroherocionadora por hilo</t>
  </si>
  <si>
    <t>Electromecánica: Adquisición de Rectificadora de superficies planas</t>
  </si>
  <si>
    <t>Electromecánica: Adquisición de Rectificadora de superficies tangenciales</t>
  </si>
  <si>
    <t>Mecatrónica: Publicidad para la facultad</t>
  </si>
  <si>
    <t>Mecatrónica: Muestras tecnicas de la facultad</t>
  </si>
  <si>
    <t xml:space="preserve">Mecatrónica: Movilidad decanatura </t>
  </si>
  <si>
    <t>Mecatrónica: Movilidad nacional estudiantes</t>
  </si>
  <si>
    <t>Mecatrónica: Movilidad Internacional estudiantes</t>
  </si>
  <si>
    <t>Mecatrónica: Inscripción eventos estudiantes</t>
  </si>
  <si>
    <t>Mecatrónica:Tiquete y viáticos para docentes</t>
  </si>
  <si>
    <t>Mecatrónica: Inscripción para docentes y estudiantes para participar como ponentes en congresos internacionales (máximo dos estudiantes por docente)</t>
  </si>
  <si>
    <t>Mecatrónica: Inscripción para docentes y estudiantes para participar como ponentes en congresos nacionales (máximo dos estudiantes por docente)</t>
  </si>
  <si>
    <t xml:space="preserve">Mecatrónica: Laboratorios de electricidad y electrónica </t>
  </si>
  <si>
    <t>Mecatrónica: Equipos de cómputo para laboratorio de electricidad y electrónica</t>
  </si>
  <si>
    <t>Mecatrónica: Licencias laboratorios</t>
  </si>
  <si>
    <t>Sistemas: Seguimiento curricular</t>
  </si>
  <si>
    <t>Sistemas: Divulgación y socialización de los programas de educación superior</t>
  </si>
  <si>
    <t>Sistemas: Participación ACOFI</t>
  </si>
  <si>
    <t>Sistemas: Suscripción ACIS</t>
  </si>
  <si>
    <t>Sistemas: Maratón nacional de programación</t>
  </si>
  <si>
    <t>Sistemas: EHSP 2020</t>
  </si>
  <si>
    <t>Sistemas: Recursos bibliográficos y ACM Base de datos</t>
  </si>
  <si>
    <t>Sistemas: Encuentro nacional REDIS 2020</t>
  </si>
  <si>
    <t xml:space="preserve">Sistemas: Promoción de investigación </t>
  </si>
  <si>
    <t>Sistemas: Seminario ingeniería de sistemas</t>
  </si>
  <si>
    <t>Sistemas: PACS - proyectos articuladores</t>
  </si>
  <si>
    <t>FACULTADES</t>
  </si>
  <si>
    <t>Prestación de servicios</t>
  </si>
  <si>
    <t>Diseño</t>
  </si>
  <si>
    <t xml:space="preserve">Servicio </t>
  </si>
  <si>
    <t>PROCESO DE AUTOEVALUACIÓN 2019 - 2020</t>
  </si>
  <si>
    <t>SOCIALIZACIÓN Y SEGUIMIENTO AL PROCESO DE AUTOEVALUACIÓN</t>
  </si>
  <si>
    <t>FACULTADES GESTIÓN REGISTROS CALIFICADOS</t>
  </si>
  <si>
    <t>FACULTADES GESTIÓN ACREDITACIÓN</t>
  </si>
  <si>
    <t>NUEVOS PROGRAMAS DE EDUCACIÓN SUPERIOR</t>
  </si>
  <si>
    <t>SEGUIMIENTOS PLANES DE MEJORAMIENTO</t>
  </si>
  <si>
    <t>MINI LAB 300 SPECTROMETER</t>
  </si>
  <si>
    <t>El Espectrómetro ha sido configurado para cumplir con los requerimientos planteados previamente, en cuanto a Programa Analítico y Calibraciones, los cuales cubrirán las necesidades analíticas, y dará la posibilidad de analizar materiales en la base Hierro (Fe), Base Cobre (Cu) y Base Aluminio (Al)</t>
  </si>
  <si>
    <t>Mantenimiento equipos apoyo para los talleres</t>
  </si>
  <si>
    <t>COMPRESORES KAESER. HORNO DE INDUCCION, OSCILOSCOPIOS,         FUENTES,           GENERADORES.             BANCOS DE NEUMATICA Y ELECTRONEUMATICA, EQUIPOS DE SOLDADURA, EQUIPO DE CARNETIZACION, AUDITORIO,TEATRO</t>
  </si>
  <si>
    <t xml:space="preserve">COMPRA DE INSUMOS DE CONSUMO PARA:  ELECTRONICA .    ELECTRICIDAD.       NEUMATICA ,ELECTRONEUMATICA, FUNDICION,                MOTORES,                              AIRE ACONDICIONADO , REFRIGERACIÓN, METALISTERIA,        MODELERIA,                           FAB LAB,                        MECANICA INDUSTRIAL, METROLOGIA,   TRATAMIENTOS TERMICOS, CALIDAD DE ENERGIA,  DOMOTICA,                 SISTEMAS ,                          AULA VIRTUAL,            QUIMICA  FISICA Y BIOLOGIA, AUDIOVISUALES (INSUMOS PARA CARNETIZACIÓN), INSUMOS PARA LA IMPRESORA DE FOTOCURADO                              </t>
  </si>
  <si>
    <t xml:space="preserve">COMPRA DE INSUMOS PARA METALISTERIA Y FAB LAB: (GASES) OXIGENO,                             GAS CO2,                                GAS ARGON ,                         GAS NITROGENO,                 GAS ACETILENO </t>
  </si>
  <si>
    <t>AUXILIARES DE LABORATORIO</t>
  </si>
  <si>
    <t>ACEITES DIELECTRICO ELECTROEROCIONADORA,   PARA CORTE,          LUBRICACION EQUIPOS</t>
  </si>
  <si>
    <t>CORTADORA LASER AREA DE TRABAJO DE 100CMMX 130CM</t>
  </si>
  <si>
    <t>Gases</t>
  </si>
  <si>
    <t xml:space="preserve">Lubricantes </t>
  </si>
  <si>
    <t>Compra equipos fab lab</t>
  </si>
  <si>
    <t>Papeleria diseño</t>
  </si>
  <si>
    <t>Insumos para el buen funcionamiento de los talleres y laboratorios</t>
  </si>
  <si>
    <t>CONTRATACIÓN</t>
  </si>
  <si>
    <t>Prestación de Servicios con persona Natural para apoyar la gestión de la Vicerrectoria Académica en la oficina de registro y control.</t>
  </si>
  <si>
    <t>ADQUISICIÓN</t>
  </si>
  <si>
    <t>ACTUALIZACIÓN</t>
  </si>
  <si>
    <t>Soporte técnico y / o actualización de  la plataforma académica de los programas de educación superior.</t>
  </si>
  <si>
    <t xml:space="preserve">Repositorio Institucional </t>
  </si>
  <si>
    <t>Digitalización proyectos de grado.</t>
  </si>
  <si>
    <t xml:space="preserve">Analisis de Información </t>
  </si>
  <si>
    <t>Clasificación, catalogación e indexación y procesos técnicos a nuevo material bibliográfico y proyectos de grado.</t>
  </si>
  <si>
    <t xml:space="preserve">Desarrollo y gestión de colecciones </t>
  </si>
  <si>
    <t>Actualización de material bibliográfico impreso</t>
  </si>
  <si>
    <t>Fortalecimiento a la comunidad academica</t>
  </si>
  <si>
    <t>Renovación y suscripciones a Bases de datos y diarios oficiales.</t>
  </si>
  <si>
    <t xml:space="preserve">Actualización y modernización de equipos tecnólogicos </t>
  </si>
  <si>
    <t xml:space="preserve">Adquisición de computadores todo en uno para consulta e investigación. </t>
  </si>
  <si>
    <t>Sistemas de seguridad</t>
  </si>
  <si>
    <t xml:space="preserve">Antenas de seguridad para protección  contra hurto. </t>
  </si>
  <si>
    <t>Modernizacion Mobiliario</t>
  </si>
  <si>
    <t xml:space="preserve">Adquisición de estanteria que cumpla con la norma, para el depósito y conservación del material bibliográfico según el tipo de colección. </t>
  </si>
  <si>
    <t>Plan lector</t>
  </si>
  <si>
    <t>Cubierta de techo</t>
  </si>
  <si>
    <t>Mantenimiento general, limpieza y lavado de techo cubierta de biblioteca</t>
  </si>
  <si>
    <t>Apoyo a la Gestión</t>
  </si>
  <si>
    <t>Prestación de servicios con persona natural para brindar apoyo a la gestión. (3)</t>
  </si>
  <si>
    <t xml:space="preserve">Compra de bombas centrifugas para desarmar y armar
Cámaras de termografía infrarroja
Banco para análisis de fallas mecánicas, eléctricas y electrónicas
Software de mantenimiento
</t>
  </si>
  <si>
    <t>ESPECIALIZACIONES</t>
  </si>
  <si>
    <t>Publicidad programas</t>
  </si>
  <si>
    <t>Redimensionamiento Curricular</t>
  </si>
  <si>
    <t>Mejora talleres y laboratorios</t>
  </si>
  <si>
    <t>Bibliotecario Tintal</t>
  </si>
  <si>
    <t>auxiliar biblioteca/ audiovisuales y apoyo</t>
  </si>
  <si>
    <t>Gas, agua y luz</t>
  </si>
  <si>
    <t>Scanner-fotocopiadora</t>
  </si>
  <si>
    <t>Bases para televisores</t>
  </si>
  <si>
    <t>Concertina parte nueva UPK</t>
  </si>
  <si>
    <t>Cerramiento del campus</t>
  </si>
  <si>
    <t>Licencia para el encerramiento</t>
  </si>
  <si>
    <t>Señalización y marcación de aulas y oficinas</t>
  </si>
  <si>
    <t>Escalera de emergencia piso 2</t>
  </si>
  <si>
    <t>Valla publicitaria de Universidades Públicas en Kennedy</t>
  </si>
  <si>
    <t>Cerca eléctrica de 300 m.</t>
  </si>
  <si>
    <t>Cables HDMI de 6 pies marca Media Bridge</t>
  </si>
  <si>
    <t>Greca para prepación de tinto</t>
  </si>
  <si>
    <t>Escalera butaco dos pasos</t>
  </si>
  <si>
    <t>Glucómetro</t>
  </si>
  <si>
    <t>Pulsoxímetro</t>
  </si>
  <si>
    <t>Gasas</t>
  </si>
  <si>
    <t>Cajas de guantes talla s</t>
  </si>
  <si>
    <t>Cajas de guantes talla m</t>
  </si>
  <si>
    <t>Mesa auxiliar hospitalaria</t>
  </si>
  <si>
    <t>Biombo</t>
  </si>
  <si>
    <t>Bolsa grande de algodón</t>
  </si>
  <si>
    <t>Contratación personal de servicios generales</t>
  </si>
  <si>
    <t>Papeleras para los baños</t>
  </si>
  <si>
    <t>Papeleras para disposición de resíduos especiales</t>
  </si>
  <si>
    <t>Servicios Públicos carvajal</t>
  </si>
  <si>
    <t>Servicios Públicos tintal</t>
  </si>
  <si>
    <t>Proyectos</t>
  </si>
  <si>
    <t>Adquisición</t>
  </si>
  <si>
    <t>Adecuación</t>
  </si>
  <si>
    <t>Asistencia</t>
  </si>
  <si>
    <t>Apoyo</t>
  </si>
  <si>
    <t xml:space="preserve">INSTALACIONES KENNEDY </t>
  </si>
  <si>
    <t>Formación de investigadores</t>
  </si>
  <si>
    <t>Gestión   del Conocimiento</t>
  </si>
  <si>
    <t>Afiliación a Red Colombiana de Semilleros de investigación</t>
  </si>
  <si>
    <t xml:space="preserve">Educación Continuada </t>
  </si>
  <si>
    <t>Proyección social</t>
  </si>
  <si>
    <t>Cursos de lenguas Semestre I</t>
  </si>
  <si>
    <t>Contratación asistente administrativo</t>
  </si>
  <si>
    <t>Actualización  de equipos de laboratorio de idiomas</t>
  </si>
  <si>
    <t>Cursos de Inglés</t>
  </si>
  <si>
    <t>Cursos de Francés</t>
  </si>
  <si>
    <t>Cursos de Alemán</t>
  </si>
  <si>
    <t>Cursos de Portugués</t>
  </si>
  <si>
    <t>Cursos para funcionarios, español para haitianos</t>
  </si>
  <si>
    <t>Cursos de lenguas Semestre II</t>
  </si>
  <si>
    <t>Cursos para funcionarios</t>
  </si>
  <si>
    <t>Contratación personal apoyo</t>
  </si>
  <si>
    <t xml:space="preserve">Implementacion Portal   de Empleo ETITC </t>
  </si>
  <si>
    <t>Consolidación y organización  documental de la información de los egresados</t>
  </si>
  <si>
    <t>Solicitar materiales de insumo</t>
  </si>
  <si>
    <t xml:space="preserve">Encuentro de egresados </t>
  </si>
  <si>
    <t>Propiedad Intelectual</t>
  </si>
  <si>
    <t>Vigilancia Tecnológica</t>
  </si>
  <si>
    <t>Participación en encuentros interinstitucionales nacionales e internacionales</t>
  </si>
  <si>
    <t>INNOVACIÓN</t>
  </si>
  <si>
    <t>Esta actividad tendrá lugar después de realizar el diplomado en Power BI.</t>
  </si>
  <si>
    <t>Visibilidad Nacional e Internacional</t>
  </si>
  <si>
    <t xml:space="preserve">Artículos, boletines, revistas y folletos. </t>
  </si>
  <si>
    <t>Presentación y ejecución del Programa Anual de Auditorías</t>
  </si>
  <si>
    <t>GESTIÓN DOCUMENTAL</t>
  </si>
  <si>
    <t>Actualización y armonización de la normatividad y reglamentos internos con las necesidades institucionales y la legislación nacional</t>
  </si>
  <si>
    <t>Interrelación sector productivo</t>
  </si>
  <si>
    <t>Planeación y ejecución del encuentro</t>
  </si>
  <si>
    <t>Implementar el uso, mejora y aprovechamiento de los datos abiertos</t>
  </si>
  <si>
    <t xml:space="preserve">*Carreras atléticas   
*Juzgamientos         
*Mantenimiento gym 
*Material deportivo   
*Maquinas y accesorios gym
*Campeonatos externos   
*Uniformes                         
*Sue                                     
*Campañas y conferencias
*Carpa lateral </t>
  </si>
  <si>
    <t>*Tiempo de parciales, una excusa para estar bien
*Material didactico
*Salud mental
*EBRA
*Monitorías
*Retención
*Marketing personal</t>
  </si>
  <si>
    <t>*Mujer bit                                    
*Transporte
*Apoyos socioeconómicos
*Tiempo libre
*Entrevistas de admisión</t>
  </si>
  <si>
    <t>*Mantenimiento de instrumentos
*Transporte para eventos y festivales.
*Clases presenciales de la Banda.
*Producción musical de pausas activas</t>
  </si>
  <si>
    <t>*Capacitaciones para equipo de bienestar           
*Elementos institucionales 
*Publicidad                         *Fotocopiadora.</t>
  </si>
  <si>
    <t>Acompañamiento al crecimiento humano a la comunidad educativa del IBTI, en época de pandemia.</t>
  </si>
  <si>
    <t>Mantenimiento de la red eléctrica de la planta física de las diferentes instalaciones de la Escuela</t>
  </si>
  <si>
    <t>Diseño y puesta en funcionamiento de tres salas de cómputo de 20 estaciones cada una. 2 para Carvajal y 1 para instalación principal</t>
  </si>
  <si>
    <t>Mantenimiento de los sistemas de soporte,  de las diferentes instalaciones de la Escuela</t>
  </si>
  <si>
    <t>Mantenimiento preventivo y correctivo del brazo hidráulico para trabajo seguro en alturas.</t>
  </si>
  <si>
    <t>Infraestructura para prevención y disminución de riesgo de contagio del COVID-19</t>
  </si>
  <si>
    <t>Mecatrónica: Apoyo de facultad</t>
  </si>
  <si>
    <t>Un apoyo profesional para la facultad de mecatrónica. (Ingeniero Mecatrónico con experiencia en educación superior y coordinación de programas de educación superior de mínimo 3 años). Del 15 de enero de 2020 al 15 de diciembre de 2020</t>
  </si>
  <si>
    <t>Equipos e Insumos para laboratorios de electricidad y electrónica según necesidades</t>
  </si>
  <si>
    <t>Licencia Campus - Octave gnu - siemens</t>
  </si>
  <si>
    <t>Escuela de liderazgos, profesores, y formulación y gestión de proyectos.</t>
  </si>
  <si>
    <t>Implementación de (I) Seminarios y (II) Cursos específicos, abiertos a docentes y estudiantes</t>
  </si>
  <si>
    <t>Gestión de Nomina - ERP Software</t>
  </si>
  <si>
    <t>*Retiros y salidas
*Semana lasallista
*Feria del servicio
*Acompañamiento a estudiantes y funcionarios de la ETITC
*Reflexión diaria
*Vídeo reflexión
*Celebración eucaristías</t>
  </si>
  <si>
    <t>*Mantenimiento de equipos de banco de alimentos       
*Adquisicion de elementos para banco de alimentos     
*Caracterización de los estudiantes del Programa de Subsidio de Alimentación
*Alimentación a los inscritos al programa de subsidio de alimentación
*Realización de vídeos, buenas prácticas de manipulación BPM.
*Elaboración de protocolo
*Llamadas para realizar acompañamiento a los estudiantes de la ETITC
*Proyecto "Contingencia COVID-19"</t>
  </si>
  <si>
    <t xml:space="preserve">Laboratorio Festo - FACT </t>
  </si>
  <si>
    <t>Programa de Bienestar Laboral e Incentivos</t>
  </si>
  <si>
    <t>COMPRA DE INSUMOS PARA DISEÑO (SEDES PSICOLOGIA )</t>
  </si>
  <si>
    <t>Creación oficina apoyo PYMES Consultorías - asesorías</t>
  </si>
  <si>
    <t>Curso  en formulación de proyectos de investigación para Semilleros y docentes de Investigación.  ACAC* vigencia 2020</t>
  </si>
  <si>
    <t>Capacitación  en modelo de medición de grupos de investigación e innovación</t>
  </si>
  <si>
    <t>Capacitación  investigación diplomados en Investigación (Docente)</t>
  </si>
  <si>
    <t>Capacitación  manejo de bases de datos  ( docentes- estudiantes)</t>
  </si>
  <si>
    <t>Renovación base de datos Web Of Science</t>
  </si>
  <si>
    <t xml:space="preserve">Adquisición de plataforma Gnosoft para visibilidad y seguimiento a la Investigación. </t>
  </si>
  <si>
    <t xml:space="preserve">Asesoría  categorización de grupos de investigación y gestión de proyectos MINCIENCIAS. </t>
  </si>
  <si>
    <t xml:space="preserve">Evaluación de 20  propuestas de investigación  Convocatoria 08-2020 </t>
  </si>
  <si>
    <t xml:space="preserve">Materiales e insumos,  software y salidas de campo  para realización de proyectos Convocatoria 07-2019 </t>
  </si>
  <si>
    <t xml:space="preserve">Participación e inscripción en eventos de investigación </t>
  </si>
  <si>
    <t>Divulgación y Comunicación</t>
  </si>
  <si>
    <t xml:space="preserve">Movilidad de docentes investigadores Convocatoria 07-2019 </t>
  </si>
  <si>
    <t>Contrato  apoyo investigación</t>
  </si>
  <si>
    <t>Contrato  profesional semilleros</t>
  </si>
  <si>
    <t>Realización  Jornada de la tierra  - GEA y Hacking Day SAPIENTIAM</t>
  </si>
  <si>
    <t>Desarrollo Dash Board para  información  de  investigación</t>
  </si>
  <si>
    <t xml:space="preserve">Renovación afiliación Asociación Colombiana para el Avance de la Ciencia </t>
  </si>
  <si>
    <t>Publicación de libros resultados de investigación</t>
  </si>
  <si>
    <t xml:space="preserve">Publicación revista Letras </t>
  </si>
  <si>
    <t>Implementación  Open Journal System  - Revista Letras</t>
  </si>
  <si>
    <t>Publicación Cuadernos ETITC</t>
  </si>
  <si>
    <t>Conmemoración día del  investigador</t>
  </si>
  <si>
    <t>Registro  de producción  de investigación en repositorio  institucional</t>
  </si>
  <si>
    <t>VII campamento de Semilleros  de Investigación. ETITC</t>
  </si>
  <si>
    <t>Participación  Encuentro  Nodo Bogotá  de la Red Colombiana de  Semilleros de investigación</t>
  </si>
  <si>
    <t xml:space="preserve">Participación  Encuentro Nacional   de semilleros de  investigación  RedColsi </t>
  </si>
  <si>
    <t xml:space="preserve"> IX encuentro institucional de Semilleros de investigación ETITC  </t>
  </si>
  <si>
    <t xml:space="preserve">Publicidad  Vicerrectoría de investigación, pancartas, plegables, etc. </t>
  </si>
  <si>
    <t xml:space="preserve">Participación  semilleros en redes nacionales </t>
  </si>
  <si>
    <t>Dos cursos de capacitación  en formulación proyectos a semilleros-  Recursos fomento  a la educación superior</t>
  </si>
  <si>
    <t>Capacitación en derechos de autor y plagio</t>
  </si>
  <si>
    <t>Renovación Licencia Plataforma Turnitin</t>
  </si>
  <si>
    <t>Capacitación  docente- Manejo Plataforma Turnitin  (Docente y estudiantes)</t>
  </si>
  <si>
    <t>Socialización  reglamento  y protocolos de propiedad intelectual - boletín informativo</t>
  </si>
  <si>
    <t xml:space="preserve">Capacitación   en registro   de prototipos y patentes  Superintendencia Industria y Comercio </t>
  </si>
  <si>
    <t>Registro patentes  SIC</t>
  </si>
  <si>
    <t>Definición  Comité de ética</t>
  </si>
  <si>
    <t xml:space="preserve">Implementación  programa de Vigilancia Tecnológica e inteligencia competitiva </t>
  </si>
  <si>
    <t>Capacitación en  vigilancia Tecnológica - Modelo Canvas</t>
  </si>
  <si>
    <t>Contrato asesor innovación y desarrollo tecnológico</t>
  </si>
  <si>
    <t xml:space="preserve">Proyecto de investigación e innovación  con cooperación académica- Utopía
Recursos fomento a la educación superior  2019 </t>
  </si>
  <si>
    <t>Creación de  Banco de proyectos de investigación  ( docente- estudiantes)</t>
  </si>
  <si>
    <t>Realización de cápsulas dinámicas como  componente de divulgación y rendición de cuentas de la entidad</t>
  </si>
  <si>
    <t>Implementación mobile marketing como herramienta de comunicación interna</t>
  </si>
  <si>
    <t>Apoyo a la estrategia de rendición de cuentas 2020.</t>
  </si>
  <si>
    <t xml:space="preserve"> Capacitación del SGA</t>
  </si>
  <si>
    <t>Sistemas: Gestión convenios, continuidad académica - egresados</t>
  </si>
  <si>
    <t xml:space="preserve">Laboratorio Sistemas embebidos </t>
  </si>
  <si>
    <t>Coordinador académico - Prestación de servicios con persona natural como apoyo a la gestión de la facultad de sistemas para la vigencia 2020</t>
  </si>
  <si>
    <t>Asistente - Apoyo administrativo y operativo para desarrollar las actividades que requiere la facultad de sistemas de la Escuela Tecnológica Instituto Técnico Central</t>
  </si>
  <si>
    <t>Sistemas: Evaluación docente</t>
  </si>
  <si>
    <t>Realizar seguimiento curricular a los programas de la facultad de Sistemas.</t>
  </si>
  <si>
    <t>Realizar evaluación de los docentes de la facultad de Sistemas.</t>
  </si>
  <si>
    <t>Gestionar convenios, Revisión y aprobación de reintegros, Divulgar convocatorias y cursos a egresados</t>
  </si>
  <si>
    <t>Realizar y gestionar propuesta de dotación del laboratorio de sistemas embebidos.</t>
  </si>
  <si>
    <t>Adquisición de 10 drones Tello EDU</t>
  </si>
  <si>
    <t>Adquisición de 3 kits oculis para desarrollo de realidad virtual</t>
  </si>
  <si>
    <t xml:space="preserve">Sistemas: Equipos de realidad virtual </t>
  </si>
  <si>
    <t>Sistemas: Drones programables</t>
  </si>
  <si>
    <t>Participar en el encuentro anual de ACOFI</t>
  </si>
  <si>
    <t>Renovar la suscripción ACIS</t>
  </si>
  <si>
    <t>Participar en la maratón nacional de programación</t>
  </si>
  <si>
    <t>Realizar el EHSP 2020</t>
  </si>
  <si>
    <t>Apoyar la gestión para adquirir la base de datos ACM</t>
  </si>
  <si>
    <t>Participar en el encuentro nacional REDIS 2020</t>
  </si>
  <si>
    <t>Promover los resultados de investigación generados en la facultad de Sistemas.</t>
  </si>
  <si>
    <t>Sistemas: Recurso Humano</t>
  </si>
  <si>
    <t>Participar en el Seminario de Ingeniería de Sistemas</t>
  </si>
  <si>
    <t>Realizar la feria de proyectos articuladores.</t>
  </si>
  <si>
    <t>Implementar el Plan de Mejoramiento, de ICONTEC.</t>
  </si>
  <si>
    <t>Seguridad de la Información</t>
  </si>
  <si>
    <t>Atención de solicitudes y mantenimiento de jardines exterioes, sistema de riego, plantación, manejo de guadaña, herramientas de jardinería y conocimiento en construcción, mediante la contratación de una persona natural con conocimiento y experiencia como jardinero y ayudante de obra.</t>
  </si>
  <si>
    <t>Atención de solicitudes y mantenimiento de la Planta Física en las Instalaciones Tintal y Carvajal</t>
  </si>
  <si>
    <t>Ferreteria Instalaciones de la ETITC. Suministro de materiales y herramientas para la subsanación de solicitudes de la mesa de ayuda y el respectivo mantenimiento en las instalaciones de la ETITC. Materiales para adecuación de nuevos espacios en sede Calle 13 (salas de sistemas, registro control, oficinas de investigación y academicas)</t>
  </si>
  <si>
    <t>Intervención de fachadas exteriores, interiores, barandas y salones alrededor del patio central de la Sede Principal de la ETITC.</t>
  </si>
  <si>
    <t>Mantenimiento de muros e Inmunización y sellamiento de estructura en madera visible en salas de profesores del piso 2 y puso 3 del bloque C de la Sede Principal de la ETITC.</t>
  </si>
  <si>
    <t>Reparación de filtraciones de agua en cubierta, fachadas y canales de los bloques en prioridad alta y media (Bloque AB,C,D,F,I) de la sede principal de la ETITC.</t>
  </si>
  <si>
    <t>Diseño y planeación proyecto espacio de bienestar para estudiantes y gimnasio.</t>
  </si>
  <si>
    <t>Diseño y planeación proyecto ampliación baños administrativos piso 2</t>
  </si>
  <si>
    <t>Convocatoria   proyectos  integradores   creatividad y emprendimiento-  COVID 19</t>
  </si>
  <si>
    <t>Enfermería carvajal</t>
  </si>
  <si>
    <t>Psicología Carvajal Tintal</t>
  </si>
  <si>
    <t>Bibliotecario Carvajal Tintal</t>
  </si>
  <si>
    <t>Cables para impresoras</t>
  </si>
  <si>
    <t>Instalación de filtro de agua</t>
  </si>
  <si>
    <t>Laboratorio de física, química y biología</t>
  </si>
  <si>
    <t xml:space="preserve">Actualización de licencias de Rexto, Cliente Enterprise Architect </t>
  </si>
  <si>
    <t>Equipos y herramientas</t>
  </si>
  <si>
    <t>Avance físico acumulado</t>
  </si>
  <si>
    <t>VICERRECTORÍA ADMINISTRATIVA Y FINANCIERA</t>
  </si>
  <si>
    <t>VICERRECTORÍA DE INVESTIGACIÓN, EXTENSIÓN Y TRANSFERENCIA</t>
  </si>
  <si>
    <t>Contratación asistente Administrativo</t>
  </si>
  <si>
    <t>Diseño, impresión y adquisición de elementos publicitarios y tarjetas de presentación</t>
  </si>
  <si>
    <t>Participación en eventos</t>
  </si>
  <si>
    <t>Adecuación oficina</t>
  </si>
  <si>
    <t>Clausura certificaciones opción de grado primer y segundo semestre</t>
  </si>
  <si>
    <t>Curso de Preingeniero</t>
  </si>
  <si>
    <t>Curso de 60 horas</t>
  </si>
  <si>
    <t>Diplomado de 120 horas</t>
  </si>
  <si>
    <t xml:space="preserve">Certificación en Instalaciones Eléctricas </t>
  </si>
  <si>
    <t xml:space="preserve">Certificación automatizacion industrial </t>
  </si>
  <si>
    <t xml:space="preserve">Certificación en Lean Management  </t>
  </si>
  <si>
    <t>Visitas a empresas</t>
  </si>
  <si>
    <t>Clausura cursos en las empresas</t>
  </si>
  <si>
    <t>Cursos especializados de 20 horas</t>
  </si>
  <si>
    <t>Cursos especializados de 30 horas</t>
  </si>
  <si>
    <t>Cursos especializados de 40 horas</t>
  </si>
  <si>
    <t>Estructurar proyecto -Caracterización del entorno</t>
  </si>
  <si>
    <t>Impresos y  publicaciones</t>
  </si>
  <si>
    <t>Cursos a la medida en otras sedes</t>
  </si>
  <si>
    <t>Gestión</t>
  </si>
  <si>
    <t xml:space="preserve">Aplicación de encuesta para registros calificados y consulta necesidades de capacitación </t>
  </si>
  <si>
    <t xml:space="preserve">Capacitación de egresados </t>
  </si>
  <si>
    <t>Eje Estratégico</t>
  </si>
  <si>
    <t>Objetivo Estratégico</t>
  </si>
  <si>
    <t>Meta Vigencia 2020</t>
  </si>
  <si>
    <t>GESTIÓN DE SEGURIDAD DE LA INFORMACIÓN</t>
  </si>
  <si>
    <t>EJE ACADÉMICO</t>
  </si>
  <si>
    <t>EJE EXTENSIÓN Y PROYECCIÓN SOCIAL</t>
  </si>
  <si>
    <t>EJE ADMINISTRATIVO</t>
  </si>
  <si>
    <t>EJE INTERNACIONALIZACIÓN</t>
  </si>
  <si>
    <t>EJE CALIDAD</t>
  </si>
  <si>
    <t>EJE INVESTIGACIÓN</t>
  </si>
  <si>
    <t>1) Fortalecer la planta de profesores.
2) Garantizar la participación de los docentes en comunidades académicas para la construcción, transferencia y socialización del conocimiento.
3) Revisar y ajustar los currículos permanentemente de acuerdo con los avances del conocimiento y los requerimientos de la sociedad para darles pertinencia y coherencia con el perfi l institucional.
4) Optimizar los procesos académicos y administrativos que conduzcan al aseguramiento de la calidad.
5) Mejorar la calidad de vida de la comunidad universitaria, mediante la planeación y ejecución de proyectos, programas y actividades que fortalezcan las condiciones de bienestar.
6) Modernizar la infraestructura de laboratorios, talleres y aulas especializadas para desarrollar y afirmar las competencias.
7) Garantizar la pertinencia de los programas de ES ofrecidos por la ETITC, a partir de la identificación de las tendencias y necesidades de la sociedad, del mercado laboral y de los procesos de ES, tanto a nivel nacional como internacional.
8) Redefinición del Proyecto Educativo Institucional, que obedezca al carácter académico de universidad Tecnológica.
9) Continuar con el proceso de acreditación de los programas.</t>
  </si>
  <si>
    <t xml:space="preserve">1) Realizar diagnóstico institucional y definir el modelo de innovación y desarrollo para la ETITC.
2) Formar investigadores en la gestión de grupos, formulación de proyectos de investigación y ACTI para posicionar a la ETITC como centro líder entre sus pares en ciencia, tecnología e innovación. 
3) Realizar publicaciones institucionales y ponencias en eventos académicos nacionales e internacionales.
4) Incentivar la formulación y realización debproyectos que consoliden los grupos de investigación.
5) Capacitar a la comunidad ETITC y definir protocolos para la aplicación de normatividad de propiedad intelectual.
6) Participar en redes de CTI.
7) Prestar servicios de asesorías, consultoría e impulsar el licenciamiento. </t>
  </si>
  <si>
    <t>1) Desarrollar proyectos de capacitación a través de cursos, diplomados y otros programas de educación continuada, que contribuyan al mejoramiento de la calidad de vida de los colombianos y a la construcción de una sociedad incluyente.
2) Establecer proyectos multilaterales a nivel local, regional o nacional orientados a la apropiación del conocimiento en comunidades vulnerables, mediante la oferta de voluntariados y programas de educación continuada.</t>
  </si>
  <si>
    <t>1) Fortalecer y consolidar la gestión financiera de la Institución.
2) Contar con un equipo humano eficiente, en un ambiente laboral confortable, capaz de dar soluciones.
3) Mejorar el equipamiento tecnológico de la Institución. 
4) Continuar con la gestión de desarrollo de la planta física.
5) Implementar un sistema de información y comunicación que apoye el desarrollo de una cultura organizacional alineada con el sistema de valores y la gestión en todos sus ámbitos.</t>
  </si>
  <si>
    <t>1) Implementar el modelo de aseguramiento de la calidad que alimente la toma de decisiones de la alta dirección.
2) Contar con un equipo humano eficiente, en un ambiente laboral confortable,capaz de dar soluciones.
3) Implementar un sistema de información y comunicación que apoye el desarrollo de una cultura organizacional alineada con el sistema de valores y la gestión en todos sus ámbitos.</t>
  </si>
  <si>
    <t>Vincular la institución con el entorno nacional e internacional para acceder a recursos.
y generar intercambios</t>
  </si>
  <si>
    <t xml:space="preserve">1) Establecer las estrategias y mecanismos que conduzcan a la Institución al cambio de carácter académica como Universidad Tecnológica.
2) Implementar el modelo de aseguramiento de la calidad que alimente la toma de decisiones de la alta dirección.
3) Fortalecer y consolidar la gestión financiera de la Institución.
4) Contar con un equipo humano efi ciente, en un ambiente laboral confortable, capaz de dar soluciones.
5) Implementar un sistema de información y comunicación que apoye el desarrollo de una cultura organizacional alineada con el sistema de valores y la gestión en todos sus ámbitos.
6) Comprender y difundir el conocimiento y comprensión de la legislación de ES, tanto interna como externa, entre la comunidad universitaria. </t>
  </si>
  <si>
    <t>Satisfacer las expectativas de los usuarios asociadas con un servicio educativo de calidad, a través del fortalecimiento del Sistema de Gestión de Calidad y la evaluación permanente.</t>
  </si>
  <si>
    <t>1) Implementar el modelo de aseguramiento de la calidad que alimente la toma de decisiones de la alta dirección.
2) Contar con un equipo humano efi ciente, en un ambiente laboral confortable,
capaz de dar soluciones.
3) Implementar un sistema de información y comunicación que apoye el desarrollo de una cultura organizacional alineada con el sistema de valores y
la gestión en todos sus ámbitos.</t>
  </si>
  <si>
    <t>Observaciones Seguimiento y Monitoreo al 30 de septiembre de 2020</t>
  </si>
  <si>
    <t>Estudios y diseños Red hidrosanitaria, contraincendio y gas de la ETITC (instalaciones calle 13 y Carvajal)</t>
  </si>
  <si>
    <t>Se realizará la actividad en el mes de noviembre, con el fin de mitigar los riesgos a los que haya lugar.</t>
  </si>
  <si>
    <t>Las actividades ya  han sido realizadas durante el primer semestre de la presente vigencia.</t>
  </si>
  <si>
    <t>Se ha presentado el Plan de mejoramiento semestral a la Contraloría General de la República, donde se verificó la acciones del mismo.   
Se presento el certificado de control interno Ekogui, ante la Agencia Nacional de Defensa Jurídica del del Estado, con corte al primer semestre de la vigencia en curso.</t>
  </si>
  <si>
    <t xml:space="preserve">
Se realizó mantenimiento preventivo y correctivo a los equipos de cómputo solicitados por docentes administrativos y estudiantes.</t>
  </si>
  <si>
    <t>Diseño e implementación del plan de revisión judicial y acompañamiento en la actualización para los procedimientos y normatividad institucional con las áreas misionales y de apoyo.
Difusión de normatividad nacional e Implementación de notificación electrónica para los actos administrativos  de la ETITC.</t>
  </si>
  <si>
    <t>Se aprobó por medio del OCAD, el proyecto: Fortalecimiento de la infraestructura tecnológica y equipamiento del ambiente de formación industrial para el aumento de las capacidades institucionales en CTel de la ETITC. Con el cual se logró un notado apalancamiento de recursos para la ETITC y cuya ejecución se contempla en los años 2021-2022. Este trabajo fue realizado de manera conjunta entre la oficina Asesora de Planeación y la Decanatura de Mecatrónica.</t>
  </si>
  <si>
    <t>Actividad realizada y concluida con los El anteproyecto de presupuesto vigencia 2021 cargado y enviado por SIIF en el mes de marzo.</t>
  </si>
  <si>
    <t>Compra de elementos laboratorio
Formación docentes
Adecuación espacios</t>
  </si>
  <si>
    <t>Talleres para el diseño y construcción del nuevo plan de estudios de la facultad</t>
  </si>
  <si>
    <t xml:space="preserve">La ETITC es miembro del comité de colaboración para el evento REDIS - RED DE DECANOS Y DIRECTORES DE INGENIERÍA DE SISTEMAS, el cual se realizará en el mes de noviembre de manera online. </t>
  </si>
  <si>
    <t>Mecatrónica: Premiación mejores proyectos de la facultad</t>
  </si>
  <si>
    <t>Se aprobó por medio del OCAD, el proyecto: Fortalecimiento de la infraestructura tecnológica y equipamiento del ambiente de formación industrial para el aumento de las capacidades institucionales en CTel de la ETITC. Con el cual se logró un notado apalancamiento de recursos para la ETITC y por el cual se espera realizar la dotación que supla las necesidades académicas.</t>
  </si>
  <si>
    <t>La solicitud se realizó en la administración anterior, se hace necesario verificar el avance de las adquisiciones con almacén, acorde a los estudios previos enviada en el año anterior.</t>
  </si>
  <si>
    <t>Se está participando con los estudiantes en los circuitos; la maratón nacional y suramericana fue pospuesta para el año 2021, dada la emergencia sanitaria.</t>
  </si>
  <si>
    <t>Los estudios previos, fueron realizados y ajustados en el mes de agosto. La biblioteca ya cuenta con el recurso solicitados.</t>
  </si>
  <si>
    <t>Contratación</t>
  </si>
  <si>
    <t>Renovación de equipos de computo que se utilizan para el desarrollo de las tareas del área de registro y control y contratar los servicios de empaste de libros de calificaciones del bachillerato técnico industrial y programas de educación superior (* adecuación y mantenimiento de la instalaciones de la oficina de Registro y control)</t>
  </si>
  <si>
    <t>% Avance a 30/09/2020</t>
  </si>
  <si>
    <t>Estudios y Diseños para la identificación y actualización de la red hidrosanitara sede calle 13</t>
  </si>
  <si>
    <t>El Plan de Apertura Mejora y Uso de Datos Abiertos, fue elaborado y publicado en la página web de la entidad. Tiene pendiente una actualización a partir de las necesidades de publicación de información de los usuarios, en la vigencia y se han actualizado el conjunto de datos en el portal datos.gov</t>
  </si>
  <si>
    <t>Se está realizando un proceso de contratación mediante el SECOP ll, SIE-01-2020, para adquirir parte de lo requerido para el desarrollo de este proyecto</t>
  </si>
  <si>
    <t>Mediante el Cto-122 de 2020 se realiza el mantenimiento de los aires acondicionados, tanto los de precisión como de tipo split, de los cuales se han realizado 2 mantenimientos preventivos, (10 de julio, 4 de septiembre)</t>
  </si>
  <si>
    <t>No se ha iniciado, se espera la participación de parte de algún grupo de investigación o investigador.</t>
  </si>
  <si>
    <t>Se realizó el 24 de agosto, se tituló “Derecho de autor en el ámbito universitario” y se contó con la participación  de la Dirección Nacional de Derechos de Autor, con una participación de 88 personas, de las cuales 59 estudiantes de PES, 17 Docentes, 9 administrativos y 3 particulares.</t>
  </si>
  <si>
    <t>Atendiendo lo dispuesto por el Consejo Académico, para admisión a los PES se utiliza la Prueba ICFES Saber 11 y Entrevista; se ejecutó este proceso para los aspirantes al periodo 2020-2. Pruebas aplicadas a 353 aspirantes y 104 aspirantes remitidos por la Secretaria de Educación del convenio 2941 de los cuales ingresaron 56.
Se avaló el proceso de contratación para las pruebas de admisión para IBTI y su correspondiente generación de resultados.</t>
  </si>
  <si>
    <t xml:space="preserve">
El desarrollo del semestre académico en este segundo ciclo de 2020 ha seguido su curso en la nueva normalidad, en tanto ha continuado la emergencia por la pandemia del COVID-19. 
Se están utilizando tres modalidades: 
Primera: remota sincrónica mediada por TIC para asignaturas de naturaleza Teóricas.
Segunda: combinada para Teórico-prácticas:
Tercera: presencial segura (la estrictamente necesaria); para asignaturas de naturaleza Prácticas Para las prácticas no presenciales se sigue utilizando Videos, Simuladores, Laboratorios virtuales, Tutoriales y Realidad Aumentada.
Con base en el trabajo realizado del mapeo de asignaturas de naturaleza teórico-práctica y práctica y la identificación de las prácticas “estrictamente necesaria”; desde el 21 de agosto se han traído a las Instalaciones de la ETITC, grupos reducidos de estudiantes sujetos a las restricciones de capacidad por aforo (del orden del 25% de la capacidad real) y de las exigencias que implican los protocolos de bioseguridad, para desarrollar prácticas presenciales seguras.
Se fortaleció la capacitación de los profesores (91) durante la Jornada Pedagógica Profesores de Planta realizadas del 21 al 31 de julio), en los componentes específicos: manejo de campus virtual Moodle y de la Herramienta Office 365 Teams; y la planeación y organización de los cursos en modalidad remota sincrónica y mediada por TIC. Así mismo, actividad similar se desarrolló con los estudiantes durante las semanas de inducción en el mismo periodo.</t>
  </si>
  <si>
    <t>La Vicerrectoría adelanto el proceso de revisión y actualización de la información de todas las asignaturas en lo que respecta a su clasificación por áreas académicas, su naturaleza (teórica, teórico-práctica o práctica), número de horas y créditos y se actualizo toda la información correspondiente en Academusoft.
De otra parte, se adelantó la preinscripción por parte de 362 solicitudes de estudiantes aprobadas para adelantar 14 cursos intersemestrales, adelantados desde el 30 de junio al 23 de julio.  
En cuanto a la capacitación a los docentes se fortalecieron las capacidades para adelantar las clases virtuales a través de las herramientas con las que cuenta la Entidad como TEAMS.
A través del Consejo Académico fue aprobado el proyecto para adelantar la creación de 10 áreas académicas esto por medio del acuerdo 03 del 5 de junio del 2020: 
1.Ciencias socio humanísticas.
2.Comunicación y lenguas.
3.Transformación y eficiencia energética.
4.Administración y finanzas
5. Investigación e innovación.
6.Ciencias Básicas.
7.Mecanica y Diseño.
8.Procesos de Manufactura y productor.
9. Informática y computación.
10. Automatización y Control.</t>
  </si>
  <si>
    <t>En tanto ha continuado la emergencia por la pandemia del COVID-19; la movilidad académica, se encuentra suspendida acorde a los lineamientos del Gobierno Nacional, sin embargo, con el liderazgo de la oficina ORII se han apoyado las decanaturas con el proyecto de "clases espejo" con otras instituciones académicas de manera virtual</t>
  </si>
  <si>
    <t>Para el desarrollo de los laboratorios de metrología, se están desarrollando mediante el uso de software libre.
En relación con la adecuación de la planta física ubicada en los talleres de la institución, no se ha adelantado ningún tipo de acondicionamiento.</t>
  </si>
  <si>
    <t xml:space="preserve">
Con ocasión a la emergencia sanitaria la actividad - transporte no tendrá lugar a su desarrollo.
Procesos de admisión: 329 estudiantes aplicaron para el 2020-2 y el 28 de agosto con 84 estudiantes del convenio secretaria de educación 2941.
Focalización de acuerdos de pago con 308 estudiantes.
Se realizaron los estudios socioeconómicos para 19 descuentos con población vulnerable a los estudiantes PES.
36 estudiantes beneficiarios del programa jóvenes en acción 21 de julio.
El 29 de julio se dio el encuentro para los beneficiarios del programa generación E, con participación de 45 estudiantes PES.
Del 4 al 9 de septiembre se dio los pre-registros extraordinarios del programa jóvenes en acción con 78 estudiantes.
El 18 de septiembre cargue de matrículas 116 estudiantes beneficiarios de jóvenes en acción.
El 14 de septiembre se reunió el grupo de mujeres wie, con 5 participantes.
El 25 de agosto se dio el primer encuentro con los estudiantes de Haití con 24 estudiantes participantes.
Apoyo en los canales de atención para mujeres a 24 estudiantes durante agosto y septiembre.
Se realizaron 3 emisiones de "la otra clase" via stream, adelantadas el 4 y 13 de agosto y 14 de septiembre.
El 4 de septiembre re realizó el taller de herramientas virtuales para los estudiantes de Haití, 24 estudiantes participaron.
El 30 de septiembre se adelantó el cargue de los estudiantes de excelencia y permanencia de los estudiantes beneficiarios de jóvenes en acción y se entregaron 277 incentivos.
</t>
  </si>
  <si>
    <t>Se adelantaron los estudios previos de los instrumentos de la banda.
Semanalmente se adelanta una clase con 37 estudiantes de bachillerato, 34 estudiantes activos y 3 egresados del bachillerato.
Se adelantaron 2 pausas musicales con un total de 177 visitas publicadas por stream.
Se han adelantado 9 podcast con un total de 109 visitas a través del canal de stream.
Los tranportes y movilidades no se han adelantado por el Covid-19 y el adelanto de las actividades virtuales.</t>
  </si>
  <si>
    <t>*Capacitaciones para equipo de bienestar: no se pudieron adelantar por temas de reasignación presupuestal.           
*Elementos institucionales: tampoco se adelantaron por el decreto de austeridad.
*Publicidad:  tampoco se adelantaron debido a lo dispuesto en el decreto de austeridad en el gasto.                     
 *Fotocopiadora: Tampoco se adelantaron debido a lo dispuesto en el decreto de austeridad en el gasto.
Adicional a ello se adelantaron las siguientes actividades:
Revisión y reestructuración del reglamento de bienestar universitario.
Elaboración de los protocolos de bioseguridad para el subsidio de alimentación y el área de deportes.
Diseño del censo institucional.
Elaboración de mapa de riesgos. 
21 de julio al 31 se realizó la inducción a estudiantes nuevos 2020-2 con promedio de 237 estudiantes diarios participando.
Se adelantan los estudios previos para adquisición de elementos de comunicación.
Se adelantan reuniones semanales con el equipo de bienestar universitarios.
Presentación de 5 proyectos para el fomento a la calidad de los cuales se aprobaron 4 "banco de electivas" "proyecto RUSIA - Registro Único de Seguimiento Información y Acompañamiento" "Fortalecimiento académico universitario" "fortalecimiento de bienestar universitario en la comunidad de educación superior"
presentación de bienestar universitario en la Inducción con 285 estudiantes.
Presentación de directivos de la ETITC, a 428 estudiantes.
Presentación de las diferentes áreas de la ETITC con 164 estudiantes.
Reto a la U con 458 estudiantes en taller.</t>
  </si>
  <si>
    <t xml:space="preserve">
Mediante el Cto-139-2020 ingresa el profesional de apoyo a la facultad de Mecatrónica, dicho contrato dio inicio el 15 de julio hasta el 15 de diciembre</t>
  </si>
  <si>
    <t>Debido a la política de austeridad en el gasto, aún se continúa ejecutando Octave gnu (https://softwarepublicocolombia.gov.co/)</t>
  </si>
  <si>
    <t xml:space="preserve">Aún continúan en ejecución los contratos de los 13 auxiliares de laboratorio:088-2020,064-2020,060-2020,055-2020, 085-2020, 061-2020, 059-2020, 058-2020, 057-2020, 056-2020, 087-2020, 063-2020, 062-2020. Hasta el 30 de noviembre de la vigencica.
</t>
  </si>
  <si>
    <t>A la fecha de este seguimiento se adelantaron los estudios previos radicados al área de contratación para suscribir contrato en el tema de "Mobile marketing", en su versión 5, se informó por medio de correo electrónico al supervisor  del contrato, proceso a realizarse por medio de Invitación Pública de mínima cuantía.</t>
  </si>
  <si>
    <t>*Mantenimiento de instrumentos
*transporte del área para eventos.
*Acompañamientos musicales presenciales</t>
  </si>
  <si>
    <t xml:space="preserve">En visibilidad y promoción de la ETITC y sus programas académicos, se apoyó con el área de comunicaciones para producir nuevas piezas publicitarias, las cuales se están divulgando en la página web de la Entidad y las principales redes sociales. </t>
  </si>
  <si>
    <t>Divulgar y socializar los programas de educación superior de la facultad de Sistemas.</t>
  </si>
  <si>
    <t>Se han adelantado capacitaciones durante agosto en temas de gestión ambiental y responsabilidad con un indicador de cobertura, participaron 127 personas, adicional a ello en el mes de septiembre se adelantó la capacitación para el personal de servicios generales y mantenimiento locativo, en manejo integral de residuos y disposición de residuos en los shut de basura.</t>
  </si>
  <si>
    <t>La información de historias laborales se presenta igual, por la emergencia sanitaria Covid-2019.
según información del Profesional de Talento humano y Selección y vinculación.</t>
  </si>
  <si>
    <t>Se realiza de manera normal las actividades: 
1. Revisión cubiertas bloque AB - C - D y E.
2. Cambio de cubiertas en bloque C-D.
3. Cambio de tejas en bloque J.
4. Sellamiento de vidrios en fachada.
5. Revisión de canales y bajantes en todos los bloques - Sede Calle 13.</t>
  </si>
  <si>
    <t>Las siguientes actividades se encuentran en ejecución:
1. Restauración de barandas alrededor del patio central.
2. Impermeabilización y restauración de muros con presencia de humedad.
3. Restauración de puertas y ventanas.</t>
  </si>
  <si>
    <t>Se realizan las siguientes actividades para la ejecución y cumplimiento del contrato: 
1, Restauración general puertas y ventanas de bloque D piso 4. 
2. Elaboración de puerta para la torre de bloque D. 
3. Mantenimiento de ventanas de los bloques C, D, E al rededor del patio central.</t>
  </si>
  <si>
    <t>Se realiza avance de actividades:
Revisión del formato de actividades de mantenimiento del Hermano Edisson Fugitiva quedando al día y aprobadas a la fecha de 25 agosto de 2020. Adicionalmente se realizan 1 visitas con fechas de 4 de septiembre, donde se entregan materiales que se necesitan para las sedes.</t>
  </si>
  <si>
    <t>Se liquido el contrato 372-2019 el día 23 de junio de 2020
Se realiza estudios previos de ferretería: 10220, queda pendiente que se surta proceso en el SECOP.</t>
  </si>
  <si>
    <t>Se realizaron las siguientes actividades:
1. Inventario de equipos y herramientas del área de planta física.
2. Selección de equipos y herramientas para mantenimiento. 
3. Primera revisión de los equipos, instalaciones eléctricas del primer mantenimiento por parte de infraestructura eléctrica.</t>
  </si>
  <si>
    <t>Se realizaron las siguientes actividades:
1. Intervención de fachadas interiores alrededor del patio central.
2, Pintura y restauración de barandas alrededor del patio central.
3. Restauración de muros y pintura salones y laboratorios primer piso bloque C,D y F.
4. Pintura zonas comunes bloque AB,
5. Pintura acceso y portería Calle 13.
Se encuentran en desarrollo las siguientes actividades:
1, Pintura de fachadas exteriores del patio central.
2, Pintura muros de escaleras. 
3. Pintura de Acuario.</t>
  </si>
  <si>
    <t>Se tiene proyectada una fumigación en la sala de profesores, para el mes de octubre de la presente vigencia.</t>
  </si>
  <si>
    <t>Se realizaron las siguientes actividades:
1. Análisis de las necesidades, espacialidad y red hidrosanitaria actual.
2. Elaboración de esquema básico con cantidades y áreas.
3. Aprobación del proyecto por la alta gerencia.
Se encuentra pendiente el contrato de ferretería.</t>
  </si>
  <si>
    <t>La ejecución de las actividades de mantenimiento al sistema de bombeo en las sedes están pendientes debido a las restricciones por la emergencia sanitaria.</t>
  </si>
  <si>
    <t>Se realizo el proyecto de accesibilidad que incluye los salva escaleras que fue presentado ante directivos de alta gerencia, y se está elaborando el DTS para radicación ante Ministerio de Cultura.</t>
  </si>
  <si>
    <t>Se realizo las siguientes actividades: 
1. Recolección de los inmuebles, de las Sede central.
2. Solicitud de concepto normativo ante la Secretaria Distrital de Planeación.
3. Solicitud de concepto normativo ante curaduría 1 y 2.</t>
  </si>
  <si>
    <t>Se encuentra pendiente por respuesta de normatividad y englobe.</t>
  </si>
  <si>
    <t>Se encuentra en planeación la instalación de inmobiliario adquirido:
1. 60 aulas de clase. 
2. taller de diseño. 
3. Taller electrónico. 
4. Biblioteca. 
5. Oficinas Administrativas.</t>
  </si>
  <si>
    <t>Se elaboro sistema integrado de conservación, se encuentra pendiente de aprobación por parte del comité interno de archivo.</t>
  </si>
  <si>
    <t>Se realiza la solicitud de libros virtuales para las áreas de ciencias naturales y ciencias sociales, según las necesidades.</t>
  </si>
  <si>
    <t>1. Se socializaron los resultados de acompañamiento el día 30 de septiembre con padres de familia.
2. Se presentaron avances del PEI, del IBTI al distrito lasallista de Bogotá.
3. Se desarrollan talleres a estudiantes de bajo rendimiento en acompañamiento de padres de familia desde el área de psicología.
4. Se realizo acompañamiento por el área de enfermería a docentes del IBTI.
5. Se reforzaron prácticas de autocuidado frente al COVID-2019 con reunión y un video corto. 
6. Se diseño y socializo un video con normas de etiqueta para mejorar la comunicación entre miembros de comunidad. 
7. Se diseñó y se puso funcionamiento un horario de atención a padres de familia por medio de Gnosoft.
8. Se realiza seguimiento a la digitación de notas de los docentes por parte de bachillerato y coordinaciones por Gnosoft.
9. Se realiza validación de la prestación del servicio educativo.
10. Se realizan reunión con los padres de familia y los estudiantes de los cursos que han presentado los promedios más bajos durante tercer periodo académico. 
11. Los estudiantes elaboraron DOFA para la elaboración y metodología del trabajo virtual. 
12. Se crean espacios para dirección de curso cada 15 días.
13. Se firmaron compromisos académicos y se realiza seguimiento.
14. Se realiza entrega de 89 mercados para las familias más necesitadas con gestión de la 3ra división y apoyo de solidaridad lasallista, y banco de alimentos.
15. Se socializaron las directrices del ministerio de educación frente a la prestación del servicio social obligatorio, y se realiza acompañamiento a estudiantes e 9° 10° y 11°.
16. Se dicta conferencia a los docentes sobre la virtualidad a los docentes.
17. Se llevó a cabo conferencia a cerca del suicidio en tiempos de cuarentena.
18. Se realizó la prueba de actitudes y pruebas de intereses a grados 7° para especialidad técnica
19. Se realiza convocatoria para participación de todas las áreas en exposición ETITC.
20. Se llevaron a cabo las evaluaciones a promoción. 
21. Se llevaron a cabo reunión con padres de familia.
22. Se presentó el indicador de aprobación periodo a periodo hasta el 3° periodo académico y comité de dirección. 
23. Se residieron visita de autores internos para cumplimiento con autorías de 2020.
24. Se gestionó y se postularon estudiantes a programa de becas con la Universidad el Rosario
25. Se hizo inscripción de estudiantes 10° para las pruebas de saber 11. 
26. Se realiza inscripción a estudiantes para ingreso de estudiantes de 6° año 2021.
27. Se realiza jornada pedagógica sobre experiencias exitosas en la virtualidad.
28. Se realiza acompañamiento e inscripción a estudiantes 11 a pre-ICFES por cargo de la empresa formarte.
29.  Se realiza acompañamiento y acercamiento con varias universidades a nivel Bogotá para trabajar proyección profesional.
30. Se realizan reuniones individuales y grupales desde el área de psicología con padres de familia y estudiantes.
31. Se aplico prueba de actitudes el día 23 de septiembre, se realiza taller de evolución de actitudes el 21 de octubre. 
32. Se realiza la semana por la paz donde se desarrollaron reflexiones en torno a la construcción de la paz, con diferentes miembros de la comunidad educativa.
33. Se genera participación por cuenta de los estudiantes, y casa pastoral del distrito lasallista de Bogotá (escuela catequistas, escuela de animadores, campaña un trato por el buen trato).
34. Catequesis sacramental, se realiza preparación del sacramento de la eucaristía con estudiantes de la Bachillerato.</t>
  </si>
  <si>
    <t>Teniendo en cuenta emergencia sanitaria no se han realizado actividades que se requieran de actividad.</t>
  </si>
  <si>
    <t>Se está trabajando en sistema de evaluación y en el manual de convivencia.
Se está desarrollando programa de admisión a los estudiantes de 2021.
Se definieron los objetivos estratégicos y proyectos pedagógicos 2021-2024.
Se realizó la evolución de áreas de gestión de bachillerato a través de un análisis DOFA. 
Se aplicó la evaluación de desempeño a docentes.</t>
  </si>
  <si>
    <t>Participación del profesor Benjamín Quintero y María Dolores Galindo en el Encuentro Internacional de Educación en Ingeniería de ACOFI.
Se envió información para capacitación de temas de interés (webinars) de temas actuales y ofrecidos por empresas como Festo, Imocom, Educación Flexsim, PM Tec Engineering, Red RENATA, Talleres, cursos, seminarios, webinar´s recomendados por internacionalización, congresos, seminarios y encuentros nacionales e internacionales, Foro Educativo Nacional 2020, entre otros.
La profesora Fabiola Mejía y el profesor Javier Orlando García están tomando la certificación de Lean Management.</t>
  </si>
  <si>
    <t>Se obtuvo la membresía a ACOFI por medio de la ORII, para seguir trabajando en la Red de Ingeniería Industrial REDIN.
Organización del evento de la XIII JORNADA DE LA TIERRA. Desafíos actuales de la ingeniería colombiana para el desarrollo sostenible que se llevó a cabo ente el 20 y el 29 de agosto de 2020.</t>
  </si>
  <si>
    <t>Se participó en el IV Encuentro de la red de programas Ingeniería Industrial: Ciudades y comunidades sostenibles, realizado de manera virtual el 27 de agosto de 2020. Con la asistencia de 40 miembros de la comunidad de la ETITC entre docentes y estudiantes de las carreras de Procesos Industriales.
Participación en el Encuentro Internacional de Educación en Ingeniería de ACOFI, se asistió junto a los Decanos de la Escuela y 2 profesores con el fin de replicar algunas estrategias en la Facultad de Procesos Industriales.
La estudiante Leticia Guadalupe Fuentes García quien estudia Ingeniería de materiales en el ITESCAM, México, cursó un semestre en la ETITC en el programa de Ingeniería en Procesos Industriales. 
No fue posible la participación de profesores invitados, ni de estudiantes en verano científico en México, pero se han hecho acercamientos entre pares de la Facultad de Procesos Industriales de la ETITC y la carrera de Mecánica Industrial de Instituto Superior Tecnológico Central Técnico, para la posible realización de clases espejo. Se espera realizar un ejercicio en el mes de noviembre.
En cuanto a profesores invitados, participación de estudiantes en verano científico en México y la Rama estudiantil IEEE no se realizaron actividades presenciales debido a la pandemia, y no se acordaron otro tipo de estrategias para la participación.</t>
  </si>
  <si>
    <t xml:space="preserve">Renovación de licencia FlexSim, el cual es un software para simular un proceso productivo y obtener los resultados óptimos, permite modelar, analizar, visualizar y optimizar cualquier proceso industrial, desde procesos de manufactura hasta cadenas de suministro.
No se hizo ningún adelanto en cuanto a mejoras de la infraestructura de laboratorios y adquisición de equipo y herramientas por ocasión a la emergencia sanitaria. </t>
  </si>
  <si>
    <t xml:space="preserve"> Premiaciones, equipos oficina, publicidad programa y sus actividades</t>
  </si>
  <si>
    <t>Se habló en su momento de aprovechar el encuentro de egresados para realizar una feria con empresarios, pero no fue posible por cambio de coordinador del área, además que la emergencia sanitaria ha sedo un impedimento para realizar acercamientos con los empresarios.
No se ha creado la oficina de apoyo a PYMES.
Se espera ofrecer servicios de Lean Management como consultorías.</t>
  </si>
  <si>
    <t>se realizó encuentro de egresados, donde se trató el tema de tenencias de procesos o ingeniería industrial y que competencias existen respecto a esto. Se genera retroalimentación en cuanto al programa.</t>
  </si>
  <si>
    <t xml:space="preserve">No se cuenta con los requerimientos físicos, para realizar actividad, la cual aplica para el área de mecánica de fluidos, se tiene conocimiento de 8 equipos para realizar su compra, se envió estudio previo, se tomaron 3 cotizaciones desde la vigencia anterior.	</t>
  </si>
  <si>
    <t>Se hizo la compra de aceites propios para llevar a cabo el Mantenimiento de máquinas.</t>
  </si>
  <si>
    <t>Actualmente se encuentra en proceso la adquisición de equipos.</t>
  </si>
  <si>
    <t>La adquisición de esta máquina fue realizada en el mes de julio y depende de instalación para funcionamiento.</t>
  </si>
  <si>
    <t>Frente a la especialización tecnológica y la especialización de seguridad y salud en el trabajo, se ha confirmando que se encuentran en generación y proyección de resoluciones por parte del MEN 
Se está terminando de construir la guía para el diseño y construcción de documentos maestros con fines de registro calificado nuevo o de renovación.</t>
  </si>
  <si>
    <t>Se ha dado informe el día 10 de septiembre de 2020 a la Vicerrectoría Académica y a Rectoría sobre el estado del programa, para el seguimiento por parte del representante legal, y plan de trabajo para la acreditación institucional.
Continúa el proceso de acreditación para el programa Tecnología en Montajes Industriales.</t>
  </si>
  <si>
    <t xml:space="preserve">Respecto a la especialización en redes, se aplica instrumento para estudio de factibilidad, se continua en construcción el documento maestro para la solicitud del registro calificado. 
Se realiza reunión el día 7 de septiembre de 2020, para diseñar un plan de trabajo, con el fin de desarrollar documentación de un programa a nivel de pregrado. </t>
  </si>
  <si>
    <t>Se finalizó el seguimiento a planes de mejora, se enviaron a cada decanatura para su respectiva revisión atendiendo a recomendaciones del CNA.</t>
  </si>
  <si>
    <t>No se ha llevado a cabo está actividad dabido a la emergencia sanitaria.</t>
  </si>
  <si>
    <t>Se ha avanzado en relación con algunos proyectos de grado, se maneja la información en una base de datos (EXCEL) y se ha venido clasificando según las carreras.</t>
  </si>
  <si>
    <t>No se actualizo información para el periodo 2020, no se adquirió material bibliográfico teniendo en cuenta emergencia sanitaria.</t>
  </si>
  <si>
    <t>Se encuentra aplazada debido a la situación de emergencia Sanitaria hasta nueva orden de Gobierno Nacional.</t>
  </si>
  <si>
    <t>Programa de formación de lectores, alfabetización informacional y digital.</t>
  </si>
  <si>
    <t>No se destinaron recursos para esta actividad, debido a lo dispuesto en el decreto 1009 dl 14 de julio de 2020 "Por el cual se establece el Plan de Austeridad del Gasto".</t>
  </si>
  <si>
    <t>No se han desarrollado está actividad por ocasión a la emergencia sanitaria.</t>
  </si>
  <si>
    <t>Enfermera carvajal</t>
  </si>
  <si>
    <t>Psicologa Carvajal Tintal</t>
  </si>
  <si>
    <t>En estas actividades están comprendidas en el préstamo de computadores, tabletas pantallas y otros elementos de apoyo tecnológico en las instalaciones mientras se prestó el servicio presencial.</t>
  </si>
  <si>
    <t>Se han realizado los respectivos envíos de los servicios públicos por medio de correo electrónico, a presupuesto, contabilidad y con copia a gestión ambiental para el seguimiento: agua, luz, gas. Así como también para la recolección de residuos también.</t>
  </si>
  <si>
    <t>Se pusieron en funcionamiento computadores e impresoras de acuerdo con la necesidad del servicio de una impresora en Carvajal y dos impresoras, una impresora scanner en Tintal, esto de acuerdo a la necesidad presentada.</t>
  </si>
  <si>
    <t>Se solicitaron activos (cables) para poder habilitar las impresoras en la oficina de almacén de la entidad, para lo cual fueron suministrados debidamente.</t>
  </si>
  <si>
    <t>Se instalo la Concertina parte nueva UPK en la sede Carvajal (aproximadamente 250mts).</t>
  </si>
  <si>
    <t>El cerramiento no fue posible efectuarlo toda vez que no se ha efectuado la entrega del edifico durante la vigencia.</t>
  </si>
  <si>
    <t>El encerramiento no fue posible efectuarlo toda vez que no se ha efectuado la entrega del edifico durante la vigencia.</t>
  </si>
  <si>
    <t>Se efectuó la señalización y marcación de aulas y oficinas,  la cual finalizo con el protocolo de bioseguridad, sin embargo, falta la señalización de extintores y demás señalizaciones requeridas por SST.</t>
  </si>
  <si>
    <t>Durante la vigencia no se han efectuado intervenciones en las escaleras del 2 piso.</t>
  </si>
  <si>
    <t>No se adelantaron actividades tendientes a la instalación y/o elaboración de la publicación de estas.</t>
  </si>
  <si>
    <t>Durante la vigencia no ha sido posible ejecutar esta actividad toda vez que no se ha efectuado la entrega de las instalaciones en Tintal para el desarrollo de esta actividad.</t>
  </si>
  <si>
    <t>Estos cables fueron solicitados a la oficina de almacén y fueron suministrados 12 unidades a través de mesa de ayuda.</t>
  </si>
  <si>
    <t>Las grecas fueron suministradas en el primer semestre para las instalaciones Tintal y Carvajal.</t>
  </si>
  <si>
    <t xml:space="preserve">
El filtro fue solicitado y entregado sin embargo, hace falta la instalación por parte de mantenimiento.</t>
  </si>
  <si>
    <t>No se efectuó la adquisición del glucómetro.</t>
  </si>
  <si>
    <t>No se efectuó la adquisición del pulsioxímetro para la instalación de Tintal.</t>
  </si>
  <si>
    <t>Se adquirieron las gasas debidamente solicitados.</t>
  </si>
  <si>
    <t>Se adquirieron los guantes S debidamente solicitados.</t>
  </si>
  <si>
    <t>Se adquirieron los guantes M debidamente solicitados.</t>
  </si>
  <si>
    <t>Se efecto la instalación de las mesas auxiliares hospitalarias,  en las sedes Carvajal y Tintal.</t>
  </si>
  <si>
    <t>Se adquirieron los biombos necesarios durante el primer semestre de la vigencia.</t>
  </si>
  <si>
    <t>Se adquirido la dotación en algodón necesaria para las instalaciones de Carvajal y Tintal durante la vigencia.</t>
  </si>
  <si>
    <t>No se adelantaron las actividades tendientes a instalaciones de estos laboratorios ya que las instalaciones no han sido entregadas.</t>
  </si>
  <si>
    <t>Durante la vigencia se suscribió el contrato por parte de la Entidad con Casa Limpia para la prestación del servicio de aseo en las sedes Tinta y Carvajal.</t>
  </si>
  <si>
    <t xml:space="preserve">
Se adelantó la adquisición de las papeleras con pedal atendiendo a las recomendaciones de bioseguridad implementadas con ocasión de la emergencia sanitaria ocasionada por el Covid-19.</t>
  </si>
  <si>
    <t>Se adquirieron los puntos ecológicos y se encuentran en proceso de instalación en las sedes Tintal y Carvajal.</t>
  </si>
  <si>
    <t>Estos elementos solicitados no fueron adquiridos durante la vigencia.</t>
  </si>
  <si>
    <t>Durante la vigencia no se han realizado la compra y/o actualización de las licencias.</t>
  </si>
  <si>
    <t xml:space="preserve">Está en ejecución. </t>
  </si>
  <si>
    <t>Se genera participación en el colegio Sagrado Corazón de María,  el día 18 junio de 2020, no se realizan más eventos de manera virtual hasta la fecha, se genera participación como  área de extensión en salas virtuales, comunidad de apoyo y clases espejo todos los jueves.</t>
  </si>
  <si>
    <t>Se genera apertura con 20 personas haciendo uso de las TICS, iniciando el 21 de julio, este proceso finaliza el 20 de noviembre de la vigencia.</t>
  </si>
  <si>
    <t>Se inicia con la parte teórica y práctica, donde se generan prácticas en el CNC, teniendo en cuenta el protocolo de bioseguridad, se cuenta como soporte del listado de estudiantes.
El contrato del docente finalizará el 12 de diciembre.</t>
  </si>
  <si>
    <t>Se encuentra en ejecución, se empezó con  la participación de 116 personal sin embargo, a raíz de la emergencia sanitaria quedan 43 personas.</t>
  </si>
  <si>
    <t xml:space="preserve">
Se inicio con un grupo de 27 estudiantes, se inició con las clases practicas el día 19 de septiembre, actualmente se encuentran en ejecución y su término será aproximadamente el 12 de diciembre.</t>
  </si>
  <si>
    <t>Se reanudan actividades en junio agosto y finalizo el 2 de septiembre, dando cumplimiento al primer semestre de manera virtual, para el II semestre se inicia curso el 26 de septiembre (Ingeniero mecatrónicos) se encuentra en ejecución finaliza el 12 de diciembre, según lo acordado con el docente.</t>
  </si>
  <si>
    <t>Para el II semestre comenzó el 22 de agosto, se encuentra en ejecución (procesos industriales) y cuenta con 22 estudiantes.</t>
  </si>
  <si>
    <t xml:space="preserve">
Se encuentra en ejecución el contrato del asistente administrativo, jornada tarde-noche y sábados el cual comenzó en de febrero y finaliza en noviembre.</t>
  </si>
  <si>
    <t>Se realizó clausura de cursos de inglés de forma virtual el sábado 20 de junio.
No representó costos, para el segundo semestre se planteó la modificación de una estrategia con los estudiantes al finalizar los cursos.</t>
  </si>
  <si>
    <t>Durante el primer semestre se planteó esta actividad sin embargo no se adelanto.</t>
  </si>
  <si>
    <t>Durante la vigencia, no se han utilizado los recursos sin embargo, estos avisos publicitarios han sido realizados desde la oficina de comunicaciones vía digital por ocasión del Covid-19.</t>
  </si>
  <si>
    <t>En el segundo semestre se abrieron 6 cursos de inglés, 5 específicamente  los días sábados y un plan familiar.
Se dio un proyecto de bachillerato y sus familias de manera inclusiva, el cual consta de beneficiar dos estudiantes por el pago de uno.</t>
  </si>
  <si>
    <t>Para el segundo semestre no se contó con personas interesadas para tomar estos cursos.</t>
  </si>
  <si>
    <t xml:space="preserve">
Para el segundo semestre no se contó con personas interesadas para tomar estos cursos.</t>
  </si>
  <si>
    <t>Se efectuó la gestión con capacitación de talento humano,  donde se adelantó  la encuesta  al personal administrativos para tomar los cursos de idiomas, sin embargo, no se aprobó desde talento humano por falta de designación presupuestal.</t>
  </si>
  <si>
    <t xml:space="preserve">
Se realizo el curso del Reto a la U, y el curso de inglés, donde se contó con la participación activa de las familias de los estudiantes participantes. </t>
  </si>
  <si>
    <t>El personal de apoyo a través de la Universidad UNIMINUTO fue reubicado, ya que las actividades no se encontraban acordes a las funciones que debían desempeñar, estos fueron reubicadas en el área de psicología de bienestar universitario.</t>
  </si>
  <si>
    <t>Como es requisito para el grado, se diligencia esta encuesta con la participación de 229 estudiantes, dichas encuestas no tienen gran acogida y por cada momento al realizarla se cuenta con aproximadamente 30 estudiantes.</t>
  </si>
  <si>
    <t>Para el primer semestre se adelantó una capacitación a los egresados para el diligenciamiento de hoja de vida virtual, así mismo se brindaron capacitaciones relacionadas, por parte de la ORII.</t>
  </si>
  <si>
    <t>Se adelanto a partir de la solicitud de la consolidación y organización documental de los egresados, para así contar con está en la plataforma Academusoft, por medio de la migración de información desde el 2015 al 2020 y se adelantará la capacitación del módulo de egresados en esta plataforma, buscando unificar la información que posee la academia.</t>
  </si>
  <si>
    <t>Con ocasión de la emergencia sanitara, no se ha solicitado el material como insumo.</t>
  </si>
  <si>
    <t>El 25 de septiembre se realizó el 3° encuentro con los egresados, de manera virtual, con el apoyo del área de comunicaciones en temas de publicidad; los mismos egresados portaron videos y casos de éxito, se entregaron 4 becas por un nivel del curso de inglés. Proceso autorizado por el Rector.</t>
  </si>
  <si>
    <t xml:space="preserve">Durante la vigencia, se ha enviado información a los estudiantes egresados sobre convocatorias en eventos nacionales e internacionales, y se envían invitaciones a participar en Webinar, además de eventos online, este proceso también es llevado a cabo por el Servicio Público de Empleo y por la Red 6. </t>
  </si>
  <si>
    <t>La convocatoria se abre el día 3 de noviembre.</t>
  </si>
  <si>
    <t xml:space="preserve">Se realizó  el pago por medio de la Resolución 263 del 4 de agosto, por un valor de  $2.000.000. </t>
  </si>
  <si>
    <t>Propuesta en manejo de plataformas TIC, IES, con homologación debido a convenio con la ETITC.</t>
  </si>
  <si>
    <t xml:space="preserve">*Esta es una idea de la administración anterior, de la cual no se produjeron los actos administrativos correspondientes y además no ha sido considerada en las apuestas actuales del nuevo plan de desarrollo.
 </t>
  </si>
  <si>
    <t xml:space="preserve">
Por ocasión de la emergencia sanitaria no se ha adelanto en esta actividad.</t>
  </si>
  <si>
    <t xml:space="preserve">La auditoría programada a la caja menor fue realizada el 28 de agosto y presentado el respectivo informe el 02 de septiembre, donde se identificaron 3 aspectos a mejorar y 4 hallazgos. 
</t>
  </si>
  <si>
    <t xml:space="preserve">
El seguimiento a los Planes de Mejoramiento y mapas de riesgos, no se ha podido realizar por parte de la Oficina de Control Interno, se ha enviado correos a las dependencias con las acciones pendientes de planes de mejoramiento para efectuar el seguimiento a los mismos, dichas reuniones se han programado para el mes de octubre. 
Se realizó seguimiento al Plan de Mejoramiento de Informática y Comunicaciones el día 01 de julio de la presente vigencia.</t>
  </si>
  <si>
    <t>Se ha adelantado el informe del primer semestre de Austeridad en el Gasto de la vigencia 2020, el seguimiento se realiza para el periodo comprendido entre el 1° de enero al 30 de junio, fue presentado en el mes de julio; con énfasis en las siguientes acciones: Prestación de servicios profesionales y de apoyo a la gestión, horas extras y vacaciones, mantenimiento de bienes inmuebles, suministro de tiquetes y reconocimiento de viáticos, Esquema de seguridad, papelaría y telefonía, acciones en temas de sostenibilidad ambientales.
Se presento el Informe de seguimiento de Peticiones, Quejas, Reclamos, Sugerencias y Denuncias - PQRSD, del periodo comprendido entre el 1° de enero y el 30 de junio, presentado en el mes de julio. Se realiza el respectivo análisis, incluyendo el tratamiento, tiempos de respuesta, áreas de mayor radicación y canales de atención solicitados.
Se realizó el seguimiento de los convenios de cooperación suscritos por la entidad, el cual está pendiente para su aprobación por parte de la Rectoría.
Se llevo a cabo el seguimiento a los mapas de corrupción de las diferentes áreas que lo integran, como parte de las estrategias de lucha contra la corrupción implícitas en el Plan Anticorrupción y Atención al Ciudadano. 
Se realizó el Seguimiento al Plan Anticorrupción y Atención al Ciudadano para el segundo cuatrimestre de 2020, de conformidad con la Ley de Transparencia y Acceso a la Información pública 1712/2014, el cual está con corte a agosto y fue presentado y publicado en septiembre.</t>
  </si>
  <si>
    <t>Se realizaron 3 encuentros programados: 
- El 6 de agosto, actividad realizada con el Instituto Centra Técnico de Ecuador, para los programas de procesos industriales y electromecánica. 
-El 8 de septiembre, con el Instituto Federal Fluminense y la facultad de sistemas.
- El 23 de septiembre, actividad realizada con la  Uniagustiniana, todas las Facultades y los respectivos Decanos invitados.</t>
  </si>
  <si>
    <t xml:space="preserve">A la fecha se han publicado 17 boletines, los cuales se encuentran en la página web, con noticias y convocatorias de Internacionalización, remitidos por medio de correo electrónico a los funcionarios de la Entidad:
Con relación a la RED TTU se realizaron las siguientes actiividades: 9 julio proyecto ICETEX, 17 de julio convocatoria conjunta ICETEX y RCI, 6 de agosto alianza Rclachec, 25 de agosto reunión para proyecto ICETEX, 27 de agosto panel en lachec, 2 septiembre comité de internacionalización.
Con relación al Sistema Universitario Estatal. SUE: 14 agosto, preparación de la mesa para la participación de internacionalización de la educación superior. 4 de septiembre participación en lachec, 25 de septiembre en proyecto universidad, Colombia Académica y Científica 2030 
Red de Instituciones de Educación Superior, Ecuador Colombia, 
Con relación a REDEC: 11 septiembre, programación del webinar desafío REDEC 2020. 15 de septiembre, planeación jornada servicios REDEC. 18 septiembre programación jornada de apertura con el Instituto Tecnológico Superior Central Técnico de Ecuador.
Con relación a la Asociación Colombiana de Facultades de Ingenieras ACOFI: 11 de agosto, programación de la jornada de internacionalización del currículum para el encuentro internacional en educación de ingeniería. 10 de septiembre programación de jornada de desarrollo curricular. Actividades se desarrollaron el 16 de septiembre.
Con relación a la Red Colombiana de Internacionalización RCI: 15 julio, participación del comité del observatorio de Internacionalización para la Educación Superior COBIES. 27 de julio participación en el encuentro de buenas prácticas para la internacionalización del curriculum, 30 de julio comunidad de aprendizaje para la internacionalización de la educación superior y capacitación en convalidaciones. 31 de julio, taller para formulación de iniciativas de internacionalización de la investigación. 5 de agosto, encuentro de buenas prácticas de internacionalización del curriculum de la RCI nuevo caribe. 13 de agosto, capacitación taller de internacionalización UNIBAC-Cartagena. 24 agosto, programación del panel Universidad Industrial. 27 de agosto, realización del taller de internacionalización con metodología open space. 31 de agosto, panel lachec internacionalización conectiva. 1 septiembre, jornada LCI Bogotá clases espejo, 16 de septiembre participación en el comité Observatorio de Internacionalización de la Educación Superior. 23 septiembre, taller de internacionalización Uniagustiniana. 24 septiembre, webinar red bime, con la Corporación Universitaria Autónoma de Nariño. 26 de septiembre encuentro de semilleros UNIMINUTO. 30 de septiembre, semilleros Escuela Nacional del Deporte.
Comunidad de apoyo 12 encuentros virtuales con clase espejo (todos los jueves) entre julio a septiembre.
</t>
  </si>
  <si>
    <t xml:space="preserve">Se ha realizado asistencias técnicas a los procesos: Gestión Documental, Atención al Ciudadano, Gestión jurídica. Así mismo se ha hecho con el proceso Racionalización de Trámites conjunto a la Vicerrectoría Académica y todos los responsables: ORII y secretaria General.
Se realizó asistencia técnica con relación al FURAG, puntualmente en las políticas de Gobierno digital, Servicio al ciudadano, Gestión documental, Racionalización de trámites y Participación ciudadana.
Se realizó con la Secretaria General, la generación del procedimiento de Participación Ciudadana en Formulación de Proyectos Normativos.
Se ha realizado la gestión oportuna de la mano de los responsables de procesos inmersos, la actualización de la página web, con relación al ITA. </t>
  </si>
  <si>
    <t>Se han adelantado a partir del mes de agosto las reuniones para iniciar con los seguimientos, para lo cual se adoptó inicialmente el instrumento propuesto por el MEN, se encuentra en proceso de recopilación de las evidencias con los procesos de Gestión Documental, Atención al Ciudadano, Información y Comunicación, Investigación e Innovación, Oficina jurídica, Viceacadémica, 
En el marco del seguimiento al Plan de Acción sectorial, los procesos de Gestión Ambiental y talento Humano aportaron soportes de las actividades realizadas.</t>
  </si>
  <si>
    <t>Se presento la propuesta ante el CIGD del mes de septiembre para adelantar el diplomado en la herramienta Power BI, la cual fue aprobada, sin embargo, se encuentra pendiente para asignación de recursos.</t>
  </si>
  <si>
    <t xml:space="preserve">Se presento ante en CIGD la propuesta de capacitaciones la cual fue aprobada y posteriormente se suscribio el contrato Cto-155-2020 con ICONTEC, con el objeto de adelantar la capacitación de mejora del Sistema de Gestión de Calidad- Análisis de Causas y adelantar la auditoria de seguimiento a las certificacones obtenidas en la vigencia 2019, los días 22 y 24 de septiembre se adelanto la capacitación virtual con una duración de 8 horas, en la cual participaron los lideres de procese y algunos auditores internos de la institución.   </t>
  </si>
  <si>
    <t>Se han adelantado reuniones con el MEN en temas de asesoría técnica; a los trámites inscritos en el SUIT que no contaban con administrador en el sistema, se les fue asignado, los cuales recibieron capacitación por parte del DAFP el día 30 de septiembre y actualmente se están realizando las actualizaciones en la plataforma.
El CIGD aprobó la gestión para la suscripción del contrato en relación con la adquisición del software de firma electrónica.
Se encuentra pendiente la actualización del instructivo para la obtención de certificados y constancias, además por la seguridad de la información, el formulario de solicitud de certificados y constancias se encuentra en migración a FORMS.</t>
  </si>
  <si>
    <t xml:space="preserve">La oficina de Calidad realizó la prueba piloto de auditoria virtual con el proceso de Gestión Ambiental, arrojando como resultado la viabilidad de la ejecución de las auditorias virtuales, y se presento ante el CIGD la propuesta del programa de auditorías, aprobadas mediante el acta n°4 del 17 de julio las cuales se ejecutarán entre el mes de agosto y octubre de la vigencia. 
A la fecha se ha hecho han adelantado 7 auditorias, direccionamiento institucional, Docencia bachillerato, Asuntos disciplinarios, Gestión ambiental, Gestión jurídica, Gestión de Autoevaluación y Gestión Documental.   </t>
  </si>
  <si>
    <t>Se presentaron los estudios previos al área de contratación y posteriormente se suscribió el contrato Cto-155-2020 con ICONTEC, con el objeto de adelantar la capacitación de mejora del Sistema de Gestión de Calidad -Análisis de causas y adelantar la auditoria de seguimiento a las certificaciones obtenidas en la vigencia 2019 NTC ISO 9001:2015 y NTC ISO 27001:2013.
Por parte de ICONTEC se informó mediante correo electrónico, el plan de auditoria de seguimiento la cual se realizaría los días 10 y 11 de noviembre de la vigencia; a partir de conversación con el auditor líder asignado por parte del Icontec se tomó la decisión de enviar correo a la asesora de cuenta de la institución solicitando la prórroga de dicha auditoria para los meses de febrero o marzo de 2021 teniendo en cuenta que por la emergencia sanitaria ocasionada por el Covid- 19, no se ha desarrollado completamente el programa anual de auditorías de la vigencia a la fecha propuesta para la ejecución de la auditoria, cuando el ICONTEC apruebe el aplazamiento de la auditoría, se solicitará la prórroga del contrato al área de contratación.</t>
  </si>
  <si>
    <t>Se encuentran pendientes de su publicación las capsulas de videos informativos: Cápsulas de ingreso con medidas de protocolo de medidas de bioseguridad, capsulas de grados, regreso con alternancia de funcionarios.
Se adelantó el video informativo del uso de tapabocas con el apoyo de la enfermería de bienestar universitario.
Adicional a ello se adelantó el video de la experiencia de grados virtuales.
Se tiene proyectada la publicación de la capsula de lavado apropiado de manos.</t>
  </si>
  <si>
    <t>En la página web se encuentran publicadas las ediciones de la revista ADVIZZOR desde febrero a octubre. http://www.itc.edu.co/es/nosotros/informativo
Se tienen proyectados el extra de octubre y las ediciones de noviembre y diciembre.</t>
  </si>
  <si>
    <t>El área de comunicaciones tiene pendiente la reunión pertinente con la oficina de Planeación para adelantar la estrategia que se llevará a cabo respecto a la Rendición de cuentas en el mes de diciembre.</t>
  </si>
  <si>
    <t>Se continúa realizando el programa con Bienestar Universitario "Métele Mente", de manera semanal el día viernes, donde se tratan temas relacionados a la pandemia actual, con temáticas como salud mental, y arte como apoyo en tiempos de pandemia.
Se continuar realizando eventos especiales cada día de la semana: lunes, frecuencia artística, música y coro; martes, latinoscopio; jueves, Webinarios; viernes, Métele Mente, y en septiembre se comenzó a realizar los días miércoles el programa Institución al Día, en este espacio se tratan temas de la Gestión Institucional. (http://www.emitc.co/radio/)</t>
  </si>
  <si>
    <t xml:space="preserve">Se adelanto reunión de trabajo con el asesor de la Rectoría el día 9 de septiembre, mediante la cual tuvo lugar este tema dentro del Plan Estrategico de Desarrollo, se proyecta como actividad que permite adelantar o visibilizar la Entidad presentando propuestas ante el MinTIC.
</t>
  </si>
  <si>
    <t>Con ocasión de la pandemia no se han podido adelantar las actividades necesarias para radicación de documentos necesarios para la solicitud de frecuencia FM, de esta manera implementar la emisora institucional, adicional a ellos por medio de la red social  "Twitter" se consultó al Ministerio de Tecnologías de la Información y las Comunicaciones, acerca de las radicaciones de documentación que se ha adelantado para tal fin, a lo cual no se ha obtenido una respuesta positiva por dicha entidad.</t>
  </si>
  <si>
    <t xml:space="preserve">
Este proyecto no se ha podido adelantar ya que depende de la aprobación de la banda FM o espectro por parte del MinTIC para la emisora de la Entidad.</t>
  </si>
  <si>
    <t>En el segundo semestre se adelanta los estudios previos para que se pueda efectuar la licitación pública y suscribir el acuerdo de corresponsabilidad para la recolección de residuos aprovechables. Se han adelantado actividades  de recolección y desecho de residuos peligrosos con diferentes áreas como planta física y laboratorio de química. De igual manera se está adelantando la intervención de la placa del patio occidental de la calle 17.
 Al comité de gestión y desempeño se llevó la necesidad de asignar responsabilidades de las áreas o procesos, sin embargo, no se asignaron responsabilidades o seguimiento para el manejo de la gestión ambiental.</t>
  </si>
  <si>
    <t>La oficina de gestión ambiental recibió un requerimiento de la Secretaria de Ambiente, para identificar los parámetros altos de grasas aceites e hidrocarburos para lograr su disminución.
Se está elaborando una cotización para la limpieza de las trampas de grasa.
Se adelanta la capacitación en el manejo de residuos líquidos y buen uso del sistema de alcantarillado, dirigida a todos los funcionarios y una especial para los laboratoristas. 
Se adelanta la estadística del consumo de servicios públicos, donde se relaciona el consumo y el número de personal presente en la Entidad, tanto para las sedes Carvajal y Tintal. Se encuentra pendiente la recepción de la relación de los recibos por parte de la persona encargada. 
No se ha adelantado actividad la caracterización de vertimientos por motivos de que no se están realizan actividades académicas de manera presencial por motivo del COVID-19.</t>
  </si>
  <si>
    <t>Se han adelantado actividades con PRO-REDES, la Secretaria de Ambiente participa como mediadora para crear proyectos con los estudiantes de PES, en iniciativas que contribuyan en mejoras sustanciales con empresas en el manejo ambiental, esto con los estudiantes de procesos industriales, adicional se presenta el adelanto de la política de cero papeles, la cual se trabaja en conjunto con el área de Gestión Documental.</t>
  </si>
  <si>
    <t>Se ha seguido socializando en conjunto con cajas de compensación y los profesores de bienestar teniendo en cuenta el apoyo por el área de comunicaciones.
Se genera encuesta de seguimiento a los funcionarios para medir su labor en casa, se tiene en cuenta que las personas que deben dirigirse a la Entidad, su medio de trasporte es la bicicleta. 
Las actividades manejadas de julio a septiembre desde bienestar son: Programación de ejercicios por la página o a través del correo institucional, y se envía programación 
de compensar. 
Se realizo caminata ecológica el día 31 de julio dirigida por IDRD, 11 y  13 de septiembre se realiza actividad de caminata parque nacional Enrique Olaya Herrera.
Se saluda de día de cumpleaños a los servidores y contratistas de la ETITC mediante tarjeta virtual enviada por correo institucional.
Se realiza taller artístico de maquillaje 31 de julio.
Se celebro el día del ingeniero (17 de agosto) se les envía tarjeta virtual a través del correo.
Para el 25 agosto y 1 de septiembre se manejó el taller de maquillaje artístico teórico practico. 
Para 18 de septiembre se hizo la actividad de amor y amistad.
El 30 de junio y el 10 de agosto se llevó a cabo el día de la familia se toma el día. 
Se realizan campañas de promoción y prevención, con el apoyo de Bienestar Universitario y ARL. 
Desde bienestar laboral se realizan convocatorias acerca de charlas de estrés y ansiedad en tiempos de pandemia.</t>
  </si>
  <si>
    <t>1.Frente al software ERP, no se presenta avance, sin embargo, se manejan las nóminas manualmente mediante el archivo en Excel, relacionando actividades a ejecutar.
2. Se realiza liquidación de seguridad social para cargue en operador aportes en línea, igualmente por aplicación de Excel.
3. Se realizan comprobantes de nómina también en Excel y Word de los funcionarios.
4. Se genera relación final de cada mes de los descuentos por libranza.
5. Se genera liquidación de todo lo correspondiente a prestaciones sociales y económicas, (Liquidaciones definitivas, y parciales).
6. Se genera reporte de cesantías mensual para el cargue a la plataforma de FNA.
7. Se envía reporte al Fondo de Solidaridad pensional de los docenes de Bachillerato de régimen de acepción (FOMAG).
8. Realizar liquidación del valor total semestral de la carga académica para los docentes de hora catedra, (se genera resolución de nombramiento).
9. Adicionalmete se sugiere retomar el tema de decisión final para la instalación del software en el equipo de nómina y realizar capacitaciones del programa para mejores resultados.</t>
  </si>
  <si>
    <t>El avance del concurso, sigue pendiente teniendo en cuenta la emergencia sanitaria y la austeridad en el gasto.
Se selecciona un profesional para manejo de asesoría en revista letra conciencia de la ETITC, y un auxiliar administrativo, el cual ocupa la vacante para el área de contabilidad, y un técnico para el área de seguridad de la información.
Se cuenta con asesora Paula Arias por parte del SIGEP, se evidencia reunión en 29 septiembre para solución de correos con tema de SIGEP, se trata temas para adición de docentes de bachillerato y planta. 
Se genera proceso de Resoluciones de incapacidades (Aura Miriam Niño), vinculación de docentes (seguridad de la información) y dos docentes que se cambia de escalafón.
Se genera proceso para docentes de Reto a la U (prestación de servicio).
Se evidenci de 3 vacantes pendientes por definir.
Se realiza reunión por teams de proyectos de conflictos de intereses, guías de acoso laboral ley 1010.</t>
  </si>
  <si>
    <t>1. Se asiste a la entidad para recolectar información, se indica que a la fecha se manejan 3 certificaciones.
 (Miguel Ernesto Villota administrativo, Julio Edilberto Orjuela, servicios generales)
 Sra. Daza Santafé Bertha Xiomara, la cual ya está pendiente de firma por parte del líder de personal) 
2. Se Indica que el avance de Sistema de Seguridad Social es de 87% de la deuda de Colpensiones; se ha generado prioridad de Colfondos se lleva un porcentaje de 88%, protección 83%, Escandia 100%, Porvenir 56%.
3. No se utilizó el SIIF, se realiza el manejo de los viatico el cual se reversaron (Carlos López Niño). En cuanto al procedimiento está pendiente por revisión y autorización.
4. Se realizan las nóminas por correo electrónico. Lo cual se manejan de acuerdo con el cambio de jefe de área, se verifica la información con las demás áreas.
5. Según directriz del área de personal se realizan actividades frente a temas como directorio. manejo de página de trasparencia entre otras actividades.</t>
  </si>
  <si>
    <t>Según la directriz generada dada por el Rector, es fundamental sostener el Sistema de Seguridad y Salud en el trabajo, sin embargo, para este año no se es posible realizar la certificación en este sistema. 
Se hizo adelanto en las siguientes actividades:
1.Frente a las capacitaciones: Se cuenta con el plan de capacitación en dos líneas dentro del PIC, con el apoyo de la ARL en disminución del riesgo eléctrico, riesgo físico, riesgo ergonómico, capacitaciones al CCOLAB y COPAS. Así mismo se adelantó la capacitación en trabajo en alturas y riesgos de seguridad vial. Con la ARL se han avanzado en las capacitaciones a los brigadistas. semanalmente se han adelantado talleres webinar, abarcando todos los riesgos por el Covid-19.
2. Se realizan talleres web, riesgo físico, mecánico, talleres, bioseguridad con gran participación. 
3. En cuanto al presupuesto de compras se han realizado algunas, compra de dotación industrial, compra eficiente, curso de alturas para brigadistas. 
4. Batería de riesgos psicosocial, se aplaza porque este curso es de manera presencial.
5. Debido a la emergencia sanitaria por el Covid-2019, se realiza compra de gel, tapabocas.  
7. Se identifica que las sedes de Carvajal y Tintal cuenta con los equipos de SST.</t>
  </si>
  <si>
    <t xml:space="preserve">Se realizo un radicado el 8 de septiembre sobre piso aula virtual N° 3.
Se realizo un radicado el 11 mayo de 2020 para señalización exterior visual. 
Se realizo un radicado el 4 de agosto de 2020 para Cambio de tejas de la cubierta bloque B. </t>
  </si>
  <si>
    <t>Se tienen en cuenta los proyectos desarrollando las actividades. 
1. Proyecto de salud de Bienestar para maestros y administrativos (se realizó cotización de ferretería desde junio no se ha subido al SECOP.
2. Proyecto de reparación de filtraciones en cubierta fachadas y bajantes (Se realizo cotización de ferretería desde junio no se ha subido al SECOP)
3. Proyectos de intervención de jardines y zonas verdes (se realizó contrato de jardinero a partir de junio y por emergencia sanitaria se renovó labores 18 junio de 2020).
Se han adelantado mantenimiento y restauración de fachadas en general, se solicitó CDP y está en evaluación la organización de tema. 
4. Proyecto de gimnasio y salón de bienestar de estudiantes, se realizó presentación a bienestar adelantando propuesta y realización de los ajustes pertinentes.
5. Proyecto de sistema de registro y control de acceso, se construyen dos pilotos del sistema en conjunto con los procesos SST comunicaciones, talleres y laboratorios.
6. Proyecto y mantenimiento de campos deportivos, se encuentra en elaboración de documentación para aprobación con el Ministerio de Cultura para calle 13. 
7. Proyecto de accesibilidad Calle 13, se encuentra en elaboración de documentación para aprobación con el Mincultura.</t>
  </si>
  <si>
    <t>Se vienen desarrollando en diferentes categorías:
1. Mantenimiento locativo por parte de la mesa de ayuda (se encuentra pendiente).
2. Intervención de fachadas interiores y exteriores (se encuentra en un 20 %).
3. Proyecto de Reactivación teniendo en cuenta la emergencia sanitaria (se ha realizado adecuación de espacios de acuerdo con las siguientes fases: preliminar adecuación de espacios de servicios generales, mantenimiento eléctrico, mantenimiento locativo.) 
Fase 1. Adecuación de laboratorios y talleres para la reactivación de clases prácticas. Se terminó su ejecución. 
Fase 2. Reapertura de administrativos (Pendiente por la emergencia sanitaria). 
Fase 3. Reapertura de estudiantes (se encuentra pendiente por emergencia sanitaria).</t>
  </si>
  <si>
    <t>Respecto al Cambio de carpa del patio central: Se envía por correo electrónico el día  el 25 de septiembre, con CDP: 14520. 
Se presento estudio previo del jardinero enviado por correo electrónico el día 2 de junio, Se tramita contrato N° 127-2020.
Se realizo el estudio previo de sonorización enviado por correo electrónico el día 5 de marzo, según respuesta de contratación no darán contrato a este servicio para la vigencia.
Se tramitaron los Certificados de Disponibilidad Presupuestal para:
1. Actualización de red hidráulica y diseño red contra incendio, CDP 10520.
2. Ferretería, CDP 10220.
3. Cubiertas fase 1, CDP 10420.</t>
  </si>
  <si>
    <t>Ante este contrato se ha venido desarrollando las actividades planeadas, y se presenta la finalización de algunas de las mismas:
Pintura de fachadas interiores alrededor del patio central; Pintura de oficina nueva en el área de recepción del piso; Pintura espacio del equipo de mantenimiento eléctrico; Pintura de Laboratorio Festo; Pintura espacios interiores y fachadas bloque AB).
Actividades que se están desarrollando de agosto en adelante: 
1, Pintura de fachadas exteriores del patio central.
2, Pintura muros de escaleras. 
3. Pintura de Acuario.</t>
  </si>
  <si>
    <t>Se realiza las actividades normales en mantenimiento de: 
1. Plan general mantenimiento de baños. 
2. Plan de mantenimiento de sistema de bombeo (lavado de tanques y revisión de tubería).</t>
  </si>
  <si>
    <t>Las actividades que se encuentran en desarrollo son: impermeabilizado, resane, lijado de los muros de: 
1. Culata de las sedes calle 18. 
2. Acuario.
3. Pasillos alrededor de patio central. 
4. Pasillos de sótano.</t>
  </si>
  <si>
    <t>Se realiza avances en las actividades: Plan de mantenimiento de zonas verdes y limpieza de jardines en el patio calle 13 patio de workout, patio central, patio occidental y patio norte.</t>
  </si>
  <si>
    <t>Se realizaron las siguientes actividades: 
1. Revisión del estado de cubiertas de las sedes Central, Carvajal, Tintal y Calle 18.
2. Planeación del proyecto de intervención a espacios afectados por filtraciones de aguas lluvias.
3. Ejecución fase preliminar intervención de cubiertas.
Elaboración de estudio previo para la Fase I: cambio de cubiertas bloque AB y cubierta Calle 18. (se encuentra con CDP). 
5. Diseño y planeación proyecto cambio de tejas de asbesto cemento por teja de barro para las cubiertas de los bloques D, E, F, G y J. (pendiente).</t>
  </si>
  <si>
    <t>Se realizaron las siguientes actividades: 
1. Selección del espacio en la sede Central.
2. Elaboración de esquema básico con ocupación y áreas. 
3, presentación de la propuesta al área bienestar.</t>
  </si>
  <si>
    <t>Se realiza la contratación del gerente Luis Cárdenas del proyecto y se ha participado en los comités.</t>
  </si>
  <si>
    <t>Se realiza la contratación del gerente Luis Cárdenas del proyecto, se ha participado en los comités programados.</t>
  </si>
  <si>
    <t>Debido a la no presencialidad en las actividades de la ETITC, no ha sido necesario realizar el mantenimiento al brazo hidráulico, aunque se realizó una inspección visual por parte del personal de infraestructura y se le realizó el cambio del cargador de batería.</t>
  </si>
  <si>
    <t>Se avanza con el  CDP: 10520, y la autorización por parte de Ofina Jurídica.</t>
  </si>
  <si>
    <t>Se encuentra en planeación la instalación de inmobiliario adquirido:
1. 60 aulas de clase. 
2. Taller de diseño. 
3. Taller electrónico. 
4. Biblioteca. 
5. Oficinas Administrativas.</t>
  </si>
  <si>
    <t>Se está realizando entre una y tres visitas semanales, se ha realizado mantenimiento en algunos circuitos de las instalaciones de la sede principal.
Soporte a usuarios que lo han requerido como el personal de aseo y mantenimiento locativo.</t>
  </si>
  <si>
    <t>No se dio viabilidad para el desarrollo de esta actividad, sin embargo, se está apoyando el proyecto para alternancia, donde se instalan cámaras de video, y así los estudiantes puedan ver sus respectivas clases; está pendiente de la estructuración de este proyecto.</t>
  </si>
  <si>
    <t>Se cuenta con el diseño y parte del material, pero no se procede a realizarlo debido a que no se cuenta con los recursos necesarios, para la compra de los elementos activos, por consiguiente, el proyecto ha sido pausado.</t>
  </si>
  <si>
    <t>Se hizo la implementación de todos elementos necesarios, para poner en marcha el Protocolo de Bioseguridad: Lavamanos portátiles, dispensadores de jabón, dispensadores de gel antibacterial, dispensadores de toallas, dispensadores de papel higiénico, canecas, señalización y prototipo para toma de temperatura.</t>
  </si>
  <si>
    <t>Mediante el Cto-125 del 2020, se realiza el mantenimiento para las 3 plantas de emergencia, de las cuales se han realizado 3 mantenimientos preventivos, de manera mensual, además de 1 correctivo (cambio de batería y cargador de la planta principal).</t>
  </si>
  <si>
    <t>Mediante Cto-154 de 2020, se realiza el mantenimiento a las UPS y reguladores de la escuela, el cual fue realizado entre el 14 de al 21 septiembre.</t>
  </si>
  <si>
    <t>No se ha asignado presupuesto para el desarrollo de esta actividad.</t>
  </si>
  <si>
    <t>Mediante las órdenes de compra: 51432, 51434, 51435, 51436, 53862, 53861, 53871 y 53872, se adquirieron los implementos necesarios para dar cumplimiento al Protocolo de Bioseguridad aprobado.</t>
  </si>
  <si>
    <t>Se realiza actualización de los formatos GDO-FO-06 FORMATO ÚNICO DE INVENTARIO DOCUMENTAL, GDO-FO-10, FORMATO ACTA DE ENTREGA DE ARCHIVOS DE GESTIÓN con fecha de 23 de julio de 2020.
Se realiza eliminación de PROCEDIMIENTO PROCESO GESTIÓN DOCUMENTAL GDO-PC-02 Peticiones, Quejas, Reclamos y Denuncias.
Se realiza procedimiento: GDO-PC-05 PROCEDIMIENTO PARA LA ADMINISTRACIÓN DE ARCHIVOS DE GESTIÓN el día 23 julio de 2020.
Se realiza el PROTOCOLO DE LIMPIEZA Y DESINFECCIÓN DE ÁREAS Y DOCUMENTOS DE ARCHIVO GDO-PT-01, el día 12 deagosto de 2020.</t>
  </si>
  <si>
    <t>No se ha evidenciado adelanto en esta actividad.</t>
  </si>
  <si>
    <t>Mediante el contrato 141 de 2020, Se realizó el proceso de contración de un profesional para el soporte del  SIAC.</t>
  </si>
  <si>
    <t>Mediante el contrato 158 de 2020, Se asignó  $15.905.540 como presupuesto para repotenciación  equipos portátiles de la entidad.</t>
  </si>
  <si>
    <t>No se ha autorizado presupuesto para el desarrollo de esta actividad, por ocasión de la emergencia sanitaria y el trabajo remoto que se lleva a cabo actualmente.</t>
  </si>
  <si>
    <t>Se da por finalizado el desarrollo de esta actividad con lo reportado en el seguimiento y monitoreo a corte de 30 de junio.</t>
  </si>
  <si>
    <t xml:space="preserve">El total de la actividad fue realizada y evidenciada en el seguimiento a 30 de junio de 2020.
</t>
  </si>
  <si>
    <t>La gestión institucional se ha dado acorde con los periodos académicos, teniendo en cuenta metodología virtual, se ha realizado consejos académicos, se han llevado a cabo reuniones de padres de familia, y consejo estudiantil para los demás seguimientos acordes, se han destacado reuniones con docentes para estudiantes de bajo rendimiento.</t>
  </si>
  <si>
    <t>Participación de los grupos de danzas en los concursos: Delia Olivella Zapata. 
Capacitación a docentes de Bachillerato en herramientas office 365.
Se realizan capacitación por Facebook Life ( beneficios del ejercicio y la buena alimentación) y el conversatorio Patricia Lara, con tema hilos de sangre azul y adiós a la guerra el día 29 de septiembre.</t>
  </si>
  <si>
    <t xml:space="preserve">
En relación con los insumos y por ocasión a la emergencia sanitaria, no se han utilizado los elementos adquiridos en el 2019 por lo cual no se han adelantado estudios previos para su adquisición.
Se han adelantado capacitaciones a docentes y estudiantes, acerca del COVID 19, se cuentan con 3940 llamadas por parte de la sede central, 437 por parte de la sede Carvajal y 262 por parte de la sede Tintal.
Se realizó una encuesta frente al impacto del COVID 19 aplicadas a 45 docentes y 142 estudiantes. 
Se hizo la elaboración conjunta con el área de comunicaciones de 2 videos en torno a la promoción y prevención del COVID 19, sobre el adecuado uso de tapabocas y avado de manos, los publicado el 22 de septiembre.</t>
  </si>
  <si>
    <t>Se han adelantado las siguientes actividades:
79 llamadas de acompañamiento a funcionarios de la ETITC
Semana Lasallista con reflexiones enviadas mediante correo institucional acerca de los "Valores lasallistas".
Reflexiones diarias de la semana por la paz desarrollada en el mes de septiembre, 121 docentes y administrativos y 52 estudiantes.
4 Eucaristías institucionales con participación de 158 personas.
16 talleres de catedra por la paz con 72 estudiantes, 16 personas de servicios generales, 7 vigilantes, 6 docentes y 7 administrativos.
10 videos tutoriales de buenas prácticas de manipulación de alimentos enviada a 125 docentes, administrativos y 78 estudiantes.
Diagnóstico, seguimiento y acompañamiento académico, socioeconómico y de salud, vía telefónica, aplicado a 3596 personas.
Elaboración del portafolio nutricional del programa de subsidio de alimentación enviado a 1358 personas de la ETITC.
Se han entregado 19 mercados a estudiantes inscritos en el programa de subsidio de alimentación.
Se adelantaron 24 reuniones con los miembros del banco de alimentos.
Los retiros y salidas no se han adelantado por el Covid-19.
Se radicaron los estudios previos para adquisición de equipos y menajes para el banco de alimentos.</t>
  </si>
  <si>
    <t xml:space="preserve">Se continúa con los mismos 2 contratistas desde el inicio de la vigencia, a saber: asistente administrativo, profesional de autoevaluación, adicionalmente se suscribieron los contratos para coordinador de especializaciones y coordinador de extensión.
Además, para el periodo académico 2020-2 de los PES, se gestionó la contratación de 51 profesores ocasionales y 128 de hora catedra (medio tiempo).
</t>
  </si>
  <si>
    <t>Según la página de transparencia institucional, no se evidencia convenio con BOSCH.
Por otra parte, con ocasión a la emergencia sanitaria, fue necesario implementar herramientas virtuales aptas para el aprendizaje remoto (teams, moodle, forms), dando paso al desarrollo de laboratorios virtuales
Se están haciendo uso de simuladores de software libre, para llevar a cabo actividades académicas como: CNC, Laboratorios de hidráulica, metrológica, física, simulad, entre otros. simuladores de laboratorio de química, metrología, física, taller de mecánica, simulador de torno, soliword.</t>
  </si>
  <si>
    <t>Renovación licencias, adquisición equipos</t>
  </si>
  <si>
    <t xml:space="preserve">En cuanto a la publicidad del programa, ya hay nuevos folletos según información del Señor Vicerrector Académico. 
También se hizo una reunión con estudiantes del colegio la Giralda, para la presentación de los programas de la Facultad (03-06-2020 8:00 a las 9:00 a.m.) y se presentó el programa reto U en la Inducción (07-09-2020 2:00 a las 4:00 p.m).
Para el 2020-II se proyecta hacer las menciones a los ganadores de los proyectos integradores en la feria de la ciencia (07 al 11 de diciembre). </t>
  </si>
  <si>
    <t>Por ocasión a la emergencia sanitaría, no ha sido posible ver adelanto en este proyecto.</t>
  </si>
  <si>
    <t>No es posible por parte de la decanatura de Mecatrónica entregar dichos incentivos, teniendo en cuenta lo dispuesto el decreto 1009 de julio de 2020, Por el cual se establece el Plan de Austeridad del Gasto.</t>
  </si>
  <si>
    <t>La reunión RIMA 2020 fue realizada de manera virtual en el mes de febrero, a través de la plataforma zoom.</t>
  </si>
  <si>
    <t>El congreso CIIMA será realizado en noviembre, debido a la emergencia sanitaria será realizado de manera virtual, en este mismo mes se realizará las inscripciones de los estudiantes, del 19 al 25 de octubre se definirá el costo de las inscripciones.</t>
  </si>
  <si>
    <t>Esta actividad no cuenta con gestión, teniendo en cuenta lo dispuesto el decreto 1009 del 14 de julio de 2020, Por el cual se establece el Plan de Austeridad del Gasto.</t>
  </si>
  <si>
    <t xml:space="preserve">
La docente Estela Monroy, presento la solicitud ante la decanatura, más se espera la aprobación de la ORII,  para ser ponente en el congreso "LASERA 2020" internacional en México.</t>
  </si>
  <si>
    <t>La participación en el Congreso Colombiano de Educación en Ciencias Sociales se está llevando a cabo de la mano de 26 universidades.
Se adelanta el congreso Gestión de Tendencias de la Ingeniería, con 4 universidades, entre las cuales están: Universidad San Mateo, Universidad Uniminuto, Universidad Central.</t>
  </si>
  <si>
    <t>Se está realizando esta actividad de la mano de los docentes de la facultad: Ricardo Ortiz, a cargo de la Escuela de profesores; la docente Patricia Álvarez, está a cargo de Formulación y gestión de proyectos; Por ocasión de la pandemia la escuela de liderazgo fue cambiada por tertulias académicas a cargo del docente Rafael Cepeda.</t>
  </si>
  <si>
    <t>No se ha visto avance en está actividad.</t>
  </si>
  <si>
    <t>Se continua la revisión y aprobación de syllabus por parte del Consejo de la Facultad.
Se ha realizado la homologación de asignaturas de otras IES (la universidad RIOAJA de Argentina y ITESCAM en México) para realizar clases espejos.</t>
  </si>
  <si>
    <t>La siguiente evaluación docente se tiene proyectada para el mes de enero.</t>
  </si>
  <si>
    <t xml:space="preserve">Se realizaron 2 reuniones con la UNAD
Se realizaron los estudios previos para el convenio entre la ETITC y la UNAD, presentados el 28 de agosto. Se incluyo que los beneficios contemplaran a egresados, administrativos y contratistas de la ETITC.
En relación con los egresados se creó un grupo de WhatsApp, como medio para divulgación de convocatorias e interacción, dicho grupo cuenta con 44 participantes
Se participo en el encuentro de egresados de la facultad, el cual tuvo lugar el 25 de septiembre.
</t>
  </si>
  <si>
    <t xml:space="preserve">El 28 de agosto, se realizó la solicitud de gestión al alcalde local de la localidad de Barrios Unidos, para lograr una reunión con los Colegios Distritales de la localidad,
Se hicieron 2 reuniones con la especialidad de Sistemas, para revisar el acuerdo 07 de 2017 con el ITBI. </t>
  </si>
  <si>
    <t>Se contactaron los proveedores en Colombia, donde estos afirman no cuentan con stock, dicho proveedor solo realiza ventas de manera on-line.</t>
  </si>
  <si>
    <t>Se participó en el encuentro ACOFI, del 15 al 18 de septiembre en EIEI.</t>
  </si>
  <si>
    <t>Se solicito información a ACIS, para suscripción, ya que no se contaba con una previamente y se evalúa la posibilidad de realizar inscripciones.</t>
  </si>
  <si>
    <t>Se encuentra en preparativos, está programado para realizarse el 11 de noviembre en forma online, aprovechando la plataforma de la ETITC.</t>
  </si>
  <si>
    <t>Socialización del comunicado 02 de la Vicerrectoría de Investigación.
Se han realizado 2 reuniones con la UNAD y la universidad de Cartagena para participar en la convocatoria 890 de Minciencias, con el fin de participar en el criterio 1, sobre enseñanza de la programación, Docente de la Facultad Expositor en la conferencia TICAL 2020 y 4° Encuentro Latinoamericano de e-Ciencia, realizada del 2 al 5 de septiembre.</t>
  </si>
  <si>
    <t>Se han realizado tres webinar, Con AUNAR Villavicencio: Centro de respuestas a incidentes cibernéticos, Big Data + Industria 4.0 = Big data, Industrial, Ciberseguridad en los últimos 20 años. Actualmente se han tenido dos reuniones con el Instituto Federal Fluminense de Brasil, junto con el Centro de lenguas de la ETITC.</t>
  </si>
  <si>
    <t>Se está preparando la feria 2020-2, la cual tendrá lugar en la 3° semana de noviembre.</t>
  </si>
  <si>
    <t xml:space="preserve">
Se solicitó en diciembre de 2019 la disponibilidad de los recursos financieros para pagar el profesional de apoyo de la facultad en el 2020.</t>
  </si>
  <si>
    <t>Se solicitaron recursos en julio y se realizó la contratación del profesional de apoyo, hasta diciembre 15, mediante el Cto-135-2020.</t>
  </si>
  <si>
    <t>Se realiza video de socialización a estudiantes nuevos y se presentó en la jornada de inducción con fecha del 1 de agosto de 2020.</t>
  </si>
  <si>
    <t>El espectrómetro se recibió 24 de junio, aún falta su instalación, para la cual se hace necesario un sistema de Gases con gas Argón, y capacitación sobre el instrumento, para lo cual se deben realizar estudios previos.</t>
  </si>
  <si>
    <t>Por ocasión a la emergencia sanitaría, no ha sido posible ver adelanto en este proyecto, siendo que las instalaciones de talleres y laboratorios no han sido utilizadas.</t>
  </si>
  <si>
    <t>Por ocasión a la emergencia sanitaría, no se han realizado adquisiciones de este tipo.</t>
  </si>
  <si>
    <t>Se realizó una adición al Cto-248-2019, con un valor total de $176.000.000, el cual se liquidó en el mes de junio.</t>
  </si>
  <si>
    <t>La herramienta Fan Lab continua en funcionamiento.</t>
  </si>
  <si>
    <t>La aplicación de la pintura para el piso del laboratorio Festo - FACT, fue realizado por parte del equipo mantenimiento locativo, en el mes de agosto.</t>
  </si>
  <si>
    <t xml:space="preserve">La contratista de apoyo en Registro y Control se encuentra adelantando las funciones objeto de su contractual: Archivo y transferencia de documentos. </t>
  </si>
  <si>
    <t>Por ocasión de la emergencia sanitaria no se ha logrado realizar las actividades propias de este proyecto.</t>
  </si>
  <si>
    <t>Se realizó una cotización el día 1° de julio, la cual fue notificada a la Vicerrectoría Administrativa y Financiera para, estimar el valor del soporte técnico de la plataforma ACADEMUSOFT.</t>
  </si>
  <si>
    <t>1. Se renovaron el contrato 183-2020 con la forma ingenio colombiano, (virtual pro) el cual se encuentra en ejecución. 
2. Se renovó el contrato 182-2020 y se adjudicó a la editorial Mac Grado Hill interamericana SA.
3. Se renovó el contrato 128-2020, con “meta biblioteca SAS”, para adquirir un software administrativo (revista institucional).  
Respecto a los Diarios y revistas no se renovaron, debido a la situación de austeridad del gasto.
Se encuentra pendiente la estructuración de estudios previos para la adquisición de la plataforma que contendrá la base de datos, para maquinaria en computación y sistemas.</t>
  </si>
  <si>
    <t>Se realizo parcialmente por parte del persona de mantenimiento locativo.</t>
  </si>
  <si>
    <t>Inicialmente se realizaron dos contratos: Iván Grimaldo contrato 054-2020 y Aurora Avendaño contrato 053-2020. Se canceló el del señor Carlos Bernal.</t>
  </si>
  <si>
    <t>Se realizo compra en el mes de febrero del Software MANTUM SAS, el cual están adelantando capacitaciones para docentes desde el mes de septiembre.</t>
  </si>
  <si>
    <t xml:space="preserve">
Durante la vigencia tanto en Carvajal y Tintal se realizan campañas en salud sexual y reproductiva, donación de sangre, bioseguridad y salud física en posturas y hábitos saludables de estudio y pausas activas. 
La Actividad individual, al inicio del año se efectuó de manera presencial sin embargo, durante la pandemia se realizó de manera virtual.</t>
  </si>
  <si>
    <t>Se han prestado los servicios de atención individual en el área de psicología y psico-orientación, estas apoyaron las campañas de la enfermería. Adicionalmente se efecto el reforzamiento a los estudiantes con dificultades académicas o que requerían apoyo para acceder a los programas. campañas de salud metal, y se dio atención especial a los casos de riesgos de suicidio y otros problemas, a través de psico-orientación se acompañaron las campañas realizadas en toda la entidad. especialmente en las instalaciones de Kennedy.</t>
  </si>
  <si>
    <t>Se han efectuado acompañamientos a los estudiantes para que se acojan a las políticas de prestación virtual de material por parte de la biblioteca, así mismo se dio acceso a las bases de datos y al préstamo de libros.
*Mientras se prestó el servicio presencial, se efectuó la socialización de los programas y actividades que organizo la biblioteca para toda la Entidad, en este caso solamente para las sedes de Carbajal y Tintal.</t>
  </si>
  <si>
    <t>El 1° corte conto con los cursos Metodología en Marco Lógico, 2) Formación Cualitativa y cuantitativa y mixto 3) Formulación de proyectos de investigación, este corto se dio del 30 de marzo al 31 de mayo. El 2° corto se dio del 6 de julio hasta al 7 de septiembre, el cual conto con los cursos 1) Formulación de proyectos de investigación y metodología Cualitativa y cuantitativa y mixto. El 3° corte se dio del 19 de agosto hasta el 30 de septiembre, conto el curso Marco Lógico.
Con un total de 228 inscritos, 157 aprobados y 71 reprobados, entre docentes y estudiantes. 
Dichos cursos fueron realizados de marera 100% virtual, con el fin de dar continuidad a la formación, estos se dieron de forma asincrónica.</t>
  </si>
  <si>
    <t xml:space="preserve">Se va a realizar un curso virtual del modelo de medición de grupos de investigación e innovación a través de la plataforma Moodle, la cual está programada para el mes de noviembre.
</t>
  </si>
  <si>
    <t>Se realizaron 2 jornadas de capacitación manejo de bases de datos Web Of Science. 1° en septiembre 3 y la 2° el 10 septiembre.</t>
  </si>
  <si>
    <t>De los 3 cursos: 1) Metodología en Marco Lógico, 2) Formación Cualitativa y cuantitativa y Mixta 3) Formulación de proyectos de investigación. 
1° Corte, participaron 14 docentes
2° Corte, participaron 21 docentes
3° Corte, participaron 13 docentes
Con un total de 48 docentes inscritos, de los cuales 40 de ellos aprobaron el curso y 8 no aprobaron los cursos.</t>
  </si>
  <si>
    <t>Se realizó el pago y a partir del mes de agosto se tiene acceso a la base de datos Web Of Science.
Se enviaron los accesos vía correo electrónico, para los 222 docentes, tanto  así para los 375 estudiante de primer semestre.</t>
  </si>
  <si>
    <t xml:space="preserve">La plataforma Gnosoft a través de su funcionamiento a permitido: Gestionar cursos virtuales en la plataforma Moodle, mejorar en los procesos de la investigación, desarrollo en las funciones de los docentes en sus espacios de docencia e investigación, tener procesos de evaluación de desempeño, caracterización del equipo de la vicerrectoría de Investigación.
Se trabaja actualmente la gestión de las convocatorias internas de los proyectos de investigación
Se proyecta realizar encuestas que permitan el nivel de satisfacción de los grupos de valor.
 </t>
  </si>
  <si>
    <t>Culminada, se desarrolló jornadas de capacitación con los grupos avalados del 29 de abril al 9 de julio en el siguiente orden: Gisie, 29 de abril 3:00 pm, Giopi 04 de mayo 5:00 pm, Techné, 05  de mayo 5:00 pm, GEA 9 y 10 de junio, además de una el 1° de julio. VIRTUS 9 de julio. Se mantuvo asesoria via correo electrónico. Para los grupos no avalados, se gestionó una capacitación con un profesional de Minciencias. especialmente para el grupo K-DEMY, SAPIENTIAM. PRODIGÓ y GIPEC el 01 de octubre de 2020, en donde participaron especialmente los grupos mencionados, pero se extendió la invitación a todos los grupos de investigación e investigadores de la ETITC.</t>
  </si>
  <si>
    <t>Se tiene el borrador de los términos de la convocatoria.</t>
  </si>
  <si>
    <t>Continúan en ejecución los contratos normalmente.</t>
  </si>
  <si>
    <t>Continúa el contrato del profesional Semilleros.</t>
  </si>
  <si>
    <t>Se realizó la Jornada de la tierra del 20 al 28 de agosto, por el grupo de investigación GEA, donde se contó con la participación de invitados internos y externos de la ETITC.</t>
  </si>
  <si>
    <t xml:space="preserve">
Se realizó la publicación de la 2° versión en el mes de julio, y la 3° en el mes de septiembre, de todos estos boletines se encuentran publicados en el espacio de la Vicerrectoría de Investigación, se socializaron los docentes investigadores, docentes del área de investigación e innovación y estudiantes semilleristas
 El hno. Armando realiza periódicamente comunicados para toda la comunidad educativa.</t>
  </si>
  <si>
    <t xml:space="preserve">Se ha implementado el Open Journal System de forma gradual desde el mes de marzo, entendiendo que este ofrece un repositorio electrónico para la revista Letras, así como una gestión optima desde que se postula el artículo hasta que se publica, contribuyendo a que el proceso sea acorde a las exigencias de Minciencias.
Se han realizado capacitaciones sobre el funcionamiento y ventajas de este sistema.  </t>
  </si>
  <si>
    <t xml:space="preserve">No se ha iniciado esta actividad.  </t>
  </si>
  <si>
    <t>Se realizó los procesos relacionados con la vinculación a la Red Colombiana de Semilleros de investigación.
Se hicieron los pagos respectivos, obteniendo las membrecías solicitadas, con las participaciones correspondientes. 
Asistieron 2 semilleros al encuentro regional de semilleros, en el mes de agosto, contando con la participación de docentes como pares evaluadores, Hermano Armando, los docentes Luz Estela Monroy y Diego Pérez.</t>
  </si>
  <si>
    <t>Se realiza con los estudiantes que están inscritos en los semilleros, se proyecta llevar a cabo en el mes de octubre.</t>
  </si>
  <si>
    <t>Participaron en el encuentro Nodo Bogotá. D.C, 2 semilleros de la ETITC, presentaron sus proyectos los semilleros SAPIENTIAM, DIEXE, en el XXVIII encuentro nodo Bogotá de la Red Colombiana de Semilleros de investigación, realizado entre el 24 y 28 de agosto.</t>
  </si>
  <si>
    <t>Se presentaron 2 semilleros y sus docentes coordinadores, se contó con la participación de 8 estudiantes, con los proyectos: 1) Seguridad Informática, 2) Didácticas para la enseñanza de la física eléctrica.</t>
  </si>
  <si>
    <t>Se proyecta para el mes de noviembre.</t>
  </si>
  <si>
    <t>Los boletines y los comunicados realizados por la vicerrectoría de investigación, cada uno con su respectivo banner y publicados en la página de la ETITC.</t>
  </si>
  <si>
    <t>Los semilleros de la ETITC, están inscritos en la Red Colombiana de Semilleros de investigación, RedColsi 
Semilleros de Investigación Nodo Bogotá D.C, vinculados a los grupos de investigación inscritos en Minciencias.
Los semilleros perteneces a la Red Institucional de semilleros ETITC.</t>
  </si>
  <si>
    <t>Está actividad se proyecta para el mes de noviembre.</t>
  </si>
  <si>
    <t>Se realizó la capacitación el 15 de septiembre de 2020, con los docentes investigadores, y docentes investigadores del área de investigación e innovación con un total de 20 participantes.</t>
  </si>
  <si>
    <t xml:space="preserve">
Esta plataforma de renovó para el periodo septiembre 2020 a septiembre de 2021, por medio de la resolución 286 de 26 de agosto de 2020.</t>
  </si>
  <si>
    <t>Está programada para el 17 de noviembre.</t>
  </si>
  <si>
    <t>Se programa una segunda parte de la capacitación en Búsqueda de Patentes con la Superintendencia de Industria y Comercio, para el 5 de noviembre.</t>
  </si>
  <si>
    <t>El registro de la patente “Prensa de alacrán con tensor de trinquete", se recibió por medio de la resolución 55964 de la Superintendencia de Industria y Comercio el día 15 de septiembre por medio de la cual se otorga la patente a la ETITC
Se realizaron reuniones con el inventor de la patente con el apoyo de la Secretaria General.</t>
  </si>
  <si>
    <t>Se adelanto el trabajo de la constitución del Comité de Ética por medio del borrador de la resolución
Se realizaron diferentes reuniones por parte de la Vicerrectoría de Investigación para la conformación de Comité de Ética.</t>
  </si>
  <si>
    <t>Se adelanto el proceso de CDP y en la solicitud de los estudios previos en el mes de septiembre, esta actividad está proyectada para el día 4 de noviembre.</t>
  </si>
  <si>
    <t xml:space="preserve">Se adelanto el proceso de CDP y en la solicitud de los estudios previos en el mes de septiembre, esta actividad está proyectada para el día 4 de noviembre, ya que va de la mano de la Implementación programa de Vigilancia Tecnológica e inteligencia competitiva.  </t>
  </si>
  <si>
    <t>el contrato se encuentra en ejecución.</t>
  </si>
  <si>
    <t xml:space="preserve">
Como proyectos integradores creatividad y emprendimiento- COVID 19, se encuentra el concurso virtual de Investigación en Tiempos de Pandemia
Se realizó el programa institución al día, en la fecha 16 de septiembre con la emisora EMITC, donde participaron los integrantes de la Vicerrectoría de Investigación, donde se trataron temas propios del área, con la finalidad de que la comunidad académica tuviese conocimiento frente a la gestión adelantada.</t>
  </si>
  <si>
    <t>Proyecto de investigación en ejecución, este se enfoca en la región de Utopía en el departamento de Casanare.  Se realiza juntamente con un profesional externo.</t>
  </si>
  <si>
    <t>El Banco de proyectos de investigación busca dar la creación de a Repositorio, donde se encuentran los 
proyectos de investigación provenientes de varias instancias, de esta manera mediante una decisión de la vicerrectoría de investigación darles viabilidad.</t>
  </si>
  <si>
    <t xml:space="preserve">
Durante la vigencia se han adelantado actividades en el Sprach Institut en Alemania, así mismo con el Ministerio de Educación Nacional, se ha participado en el taller denominado “Colombia como destino académico”, con la ORII, dirección del CEL y el decano de mecatrónica, 
Se realizó un webinar en Canadá, sobre herramientas en el uso del bilingüismo, el cual fue desarrollado en el mes de agosto.
Se dio una conferencia de parte de la Universidad de OXFORD, con la virtualidad del bilingüismo, MOOC- FODESEP.
Se ha adelantado el curso de internacionalización con la Universidad Javeriana, este cuenta con docentes provenientes de Chile, estos eventos se han dado gracias a la cooperación.</t>
  </si>
  <si>
    <t>Actividad programada para el primer semestre de la vigencia.</t>
  </si>
  <si>
    <t>El centro adelanta la gestión para que los interesados adelanten los cursos de nivelación, adicionalmente se realiza una prueba elaborada por la Universidad de Oxford.  
Se adelantan proyectos de visibilidad y publicidad para enviar por medio de las redes sociales, desde el centro de lenguas y los Webinar adelantados.</t>
  </si>
  <si>
    <t>*Se cancelo esta actividad, ya que debido a la emergencia sanitaria no se adquirieron insumos para el desarrollo de la misma, debido a que no hay talleres ni laboratorios para investigación.</t>
  </si>
  <si>
    <t>*Teniendo en cuenta lo dispuesto el decreto 1009 de julio de 2020, Por el cual se establece el Plan de Austeridad del Gasto y la emergencia sanitaria no se vio adelanto esta actividad (Cancelada)</t>
  </si>
  <si>
    <t>*Actividad cancelada debido a que toda la información queda en el aplicativo Gnosoft.</t>
  </si>
  <si>
    <t>Esta actividad no ha tenido adelanto en su gestión.</t>
  </si>
  <si>
    <t xml:space="preserve">
Por ocasión de la emergencia. sanitaria no se ha adelanto en esta actividad.</t>
  </si>
  <si>
    <t>Se realizó una capacitación dentro de la jornada institucional de reinducción para servidores públicos que tuvo lugar el 1° de septiembre, donde se compartieron y socializaron lineamientos de carácter disciplinarios para servidores públicos y contratistas.
*Los asuntos disciplinarios de la ETITC están suspendidos desde el mes de marzo, mediante Resolución 135 de marzo 16 de 2020, expedida por el Rector. Dicho acto administrativo suspendió todas las acciones disciplinarias en curso y se mantiene a la la fecha por declaratoria de la emergencia sanitaria.</t>
  </si>
  <si>
    <t>Toda la expedición de las resoluciones y actos administrativos publicadas en la página cuentan con la revisión de la Secretaria General y la Oficina Jurídica, así como de las áreas solicitantes.
Los Actos Administrativos que se han expedido con ocasión a la pandemia, existe unas medidas de carácter extraordinarias y transitorias, de carácter económico y otras de carácter académico, que han sido expedidos por los órganos de gobierno, (Consejo Académico y Consejo directivo).</t>
  </si>
  <si>
    <t>Actualmente se encuentran publicado los 20 mapas de riesgos y planes de tratamiento de riesgos de los procesos, cuentan con el seguimiento de la primera y segunda línea de defensa; ante el CIGD, se presentó el informe del seguimiento elaborado por la segunda línea (oficina Asesora de Planeación).
Se actualizó el mapa de riesgos de corrupción institucional, fueron actualizados los mapas de direccionamiento (3), gestión documental (1), gestión jurídica (1), a partir del asesoramiento del MEN y el mapa de corrupción de la Secretaria de Transparencia.</t>
  </si>
  <si>
    <t>Para el segundo semestre se ha adelantado la campaña #UnetealaETITC, convocatoria enviada a los colegios de la localidad de Kennedy, la cual busca motivar a los estudiantes a vincularse en la entidad para estudiar en las sedes Tintal y Carvajal para la vigencia 2021.
Se suscribió un convenio con la Secretaria de Educación Distrital por medio del cual se beneficiaron 67 estudiantes, para carreras técnicas, lo que permite visibilizar la Entidad.
Se adelantó de parte de la Alcaldía Mayor la campaña reto a la U, en la cual participaron 21 instituciones, está se promovió por las redes sociales oficiales de la Entidad. (https://www.educacionbogota.edu.co/portal_institucional/node/7602).</t>
  </si>
  <si>
    <t>Se encuentra pausada esta actividad hasta que se realicen los estudios de la actividad anterior y se pueda realizar el trámite ante el Ministerio de Cultura.</t>
  </si>
  <si>
    <t>Para el segundo semestre se diseñó uno encuesta con el apoyo de los decanos y autoevaluación, donde se incluyeron temas como localidades, actualización de datos, ubicación actual,( Nacional o extranjero), en total 1840 ingenieros y se conto con un 25% de su participación y 1070 especialistas, donde se contó con un 13% de su participación. Está encuesta se ha aplicado a los estudiantes recién egresados.</t>
  </si>
  <si>
    <t>Se encuentra en ejecución el proceso de contratación de un nuevo portal para egresados, adicional se está adelantando la gestión en el desarrollo del portal propio de la ETITC.</t>
  </si>
  <si>
    <t xml:space="preserve">Rutinas virtuales, se adelantaron con la participación de 46,
Entrenamientos mediante la plataforma teams, (Futsal, voleibol, baloncesto), viernes de 6 a 10 am.
1 entrevistas realizadas, al deportista de futbol Milton Suarez, 1 entrevista al jugador Daniel Vanegas de voleibol.
Participación en la carrera atlética SUE, con 412 participantes, realizada el 28 de junio.
1 torneo de retos de habilidades deportivas de voleibol, futsal y baloncesto, con un total de 29 participantes.
1 torneo de ajedrez con un total de 18 participantes.
Una serie de conversatorios deportivos mediante la plataforma Facebook Life, con una participación de entre 30 a 40 personas, esta actividad se inició el 27 de agosto.
La segunda versión de carrera SUE, realizada el 6 de septiembre con una participación de 165 participantes
Rutinas deportivas (gimnasio) por la plataforma teams, realiza desde el 28 de septiembre, con un total de 28 participantes, enfocadas hacia las rutinas funcionales.
Se paso el estudio previo a la oficina de contratación, con el fin de adquirir algunos elementos deportivos, para llevar a cabo rutinas deportivas.
Inscripción masiva a la selección de baloncesto, donde se inscribieron 64.
Se han realizado entrenamientos virtuales, donde han participado 88 estudiantes.
Charlas deportivas con los estudiantes de Reto a la U, donde participaron 722 estudiantes, realizada el 11 de septiembre.
Se está estructurando los estudios previos, para realizar la adecuación pertinente a la carpa lateral.
</t>
  </si>
  <si>
    <t xml:space="preserve">
Línea apoyo académico: contempla monitorias con 80 estudiantes que se benefician de programa de refuerzo entre compañeros a la fecha se cuenta con 12 monitores.
Refuerzos: se hicieron 2 talleres dentro de la inducción del segundo semestre "aprendiendo a aprender" "estrategias exitosas para estudio en ambientes virtuales" con participación de 1015 estudiantes. estos talleres también fueron aplicados a los estudiantes del "Reto a la U".
Realización de 2 talleres de metodologías de estudio para estudiantes de sistemas con participación de 46 estudiantes.
Implementación de la estrategia EBRA para estudiantes con bajo rendimiento académico se han adelantado acompañamientos enviando por correo electrónico con material de refuerzo (infografías, videos, y podcast) con 271 estudiantes beneficiarios.
Con 2000 estudiantes que no forman parte del programa EBRA se comparte la información de refuerzo y esta actividad se adelanta semanalmente.
Dentro del proceso de admisión se aplicó a 313 estudiantes PES y 76 estudiantes del convenio con la Secretaria de Educación la prueba actitudinal.
Se adelanto de familia y comunicación a 23 estudiantes de mecatrónica, 2 talleres de estrategias de estudio de la facultad de sistemas con 41 estudiantes.
Se hizo el seguimiento a 200 estudiantes del convenio 2941 de la Secretaria de Educación. 
Línea de apoyo personal: Diplomado en competencias blandas con fecha de inicio el 13 de octubre con el primer módulo a desarrollarse el 24 de octubre con 160 estudiantes.
Línea de apoyo emocional: acompañamiento psicológico 23 estudiantes, 2 administrativos, 3 docentes y 3 egresados. 
Se realizó el programa "Métele Mente" mediante Facebook Life desde el 5 de julio con 16 emisiones, 28243 reproducciones y un promedio de 35 a 45 personas conectadas en vivo.
Línea de apoyo económico: a través de la campaña mas allá de las fronteras implementada a partir de la pandemia Covid-19, con 40 estudiantes beneficiarios, 39 mercados, pago de 1 intersemestral, 1 auxilio de matrícula por 50%, 1 pago de servicio de datos por 2 meses con un valor total de 5.000.000 de pesos.</t>
  </si>
  <si>
    <t>Se radicaron los estudios previos para el mantenimiento del piano, y los estudios previos, para el mantenimiento de los demás instrumentos se adelantan mediante la suscripción de contrato para los instrumentos de la banda.
Los transportes y movilidades no se han adelantado por el Covid-19 y el adelanto de las actividades virtuales.
Las actividades adelantadas son:
Talleres de yoga con 42 participantes.
Clases de baile (salsa o bachata) con 64 participantes.
Se llevo a cabo un Webinar a través del Facebook Life, con un total de 2400 reproducciones.
Concurso fotográfico "foto house avetura en casa" con 21 participantes.
Concurso de Danza "khawala" virtual el cual cuenta con 70 reproducciones.
Video de teatro y danza IBTI con un total de 1200 reproducciones.
Clases con los estudiantes de bachillerato grados 6°, 8°, 10° y 11°. con 249 estudiantes.
Música y coro: clases de técnica vocal del IBTI, se realizan 2 clases semanales con 10 participantes, donde asisten 5 estudiantes de PES, 2 veces por semana.
En temas de apoyo a otras áreas se adelantas virtualmente, con 5 apoyos en actividades de acompañamiento musical con un total de 3680 personas.
Programa frecuencia artística: realizado 4 con un total de 3878 reproducciones mediante el Facebook institucional.
Noches de tertulia:  1 con 1500 reproducciones por Facebook.
Ensayos con el grupo sonETITC 2 veces a la semana, con 6 participantes.
Video de muestra del coro institucional con 4200 visitas.</t>
  </si>
  <si>
    <t xml:space="preserve">Se realizaron concursos virtuales de investigación donde participo toda la comunidad educativa: IBTI, PES, Docentes. Se entregaron certificados a los concursantes, se plantea la posibilidad de la publicación de algunos trabajos de investigación participantes.
Se realizaron 5 Webinar con distintos profesionales que aportaron su conocimiento en campos como: Política, económica, social, educativa, se contó con la participación de docentes de diferentes universidades de Bogotá D, C  y Bucaramanga, con el fin de promover nuevos modelos de investigación, a pesar de la emergencia sanitaria. Esta actividad fue realizado por medio de Facebook Life, de la mano de la Vicerrectoría de Investigación y EMITC.  
</t>
  </si>
  <si>
    <t xml:space="preserve">A la fecha se han realizado las ceremonias previstas por calendario académico en los programas de educación superior: 
1) El 5 de septiembre, se llevó a cabo la graduación de 296 estudiantes entre técnicos profesionales, tecnólogos, ingenieros y especialistas, cuya ceremonia tuvo lugar de manera virtual, de acuerdo con las autorizaciones dadas por el Consejo Académico, a través de Facebook Life, se realizó con los debidos protocolos, además se contó con la participación de los familiares de los estudiantes.   
2) El 9 de octubre, tuvo lugar una ceremonia de graduación, con la participación de manera virtual de 25 estudiantes y sus familias, desarrollándose con los respectivos protocoles.       </t>
  </si>
  <si>
    <t>Trabajan en un proyecto trasversal las áreas sociales y español, el cual fomenta el pensamiento crítico y el uso educativo por parte de los estudiantes en los grados 9°. Con ayuda pastoral, se maneja otro proyecto por parte de psicología "Choca esos cinco" integran escuelas de padres (701,702 el día 20 de agosto, el día 27 de agosto grados 703,704; se realizaron en esta misma fecha 1104,1105,1106; escuela de padres el día 3 septiembre 705,706; 10 de septiembre. 801,802; 11 septiembre 901,902, 17 septiembre 803,804, 18 septiembre 903,904, 24 septiembre 805,806; 25 de septiembre 905,906).
Se realizaron charlas a nivel institucional en proyecto de salud mental, conferencia que se realizó el día 24 de agosto (hablemos de suicidio en tiempos de cuarentena); se incluye los temas de orientación profesional y vocacional.</t>
  </si>
  <si>
    <t xml:space="preserve">A partir del ll semestre se recolecta la información pertinente; por cada facultad se hizo un análisis y se estimó la muestra para aplicar encuesta para ejecutar proceso, se pide a las decanaturas un espacio para promover la encuesta.
Actualmente se realiza sensibilización a los estudiantes de la facultad de sistemas de los tres niveles.
Se envía correo a diferentes áreas administrativas solicitando información documental la cual exige los lineamientos (Talento Humano, Bienestar laboral, bienestar universitario,) 
Se realiza capacitación al decano de electromecánica, el día 30 de septiembre con una duración estimada de dos horas cada reunión; sobre el requerimiento documental que exige el modelo de autoevaluación. Las áreas de Bienestar, planta física, e investigación entregaron información documental. </t>
  </si>
  <si>
    <t>A la fecha se cuenta con un total de 38 actividades de capacitación, brindadas y desarrolladas al personal de la Entidad, se han hecho adelantos en la capacitación brigada de emergencias, talleres de positiva vía web, desde el área de capacitación se realizan seguimientos y estadísticas de asistencia de los funcionarios por procesos, se cuenta con capacitaciones adicionales brindadas por la ARL Positiva, curso de MIPG, estrés y ansiedad en tiempos de pandemia, gestión  de las instituciones de educación  superior, curso de manipulación de alimentos, trabajo en alturas, diplomado en educación inclusiva, el camino hacia los resultados de aprendizaje, diplomados ESAP realizado en septiembre, jornada de reinducción, fortalecimiento de atención a las diversidades, gestión de la mejora ICONTEC. 
Se realizará un boletín para socializar el adelanto de la jornada de reinducción brindada al personal de la Entidad.
Se realizó a reunión general para la inducción dirigida a los gerentes públicos, desarrollada desde el DAFP, el curso se adelantó por Luisa marina Gómez Torres y Henry Alberto Jinete Márquez, además se realizaron cursos para gerentes público, para los decanos, rector, vicerrectores, con total de 7 personas.</t>
  </si>
  <si>
    <t xml:space="preserve">Con corte a 30 de septiembre, se observa un avance de 68,89%, respecto a los proyectos programados por la Vicerrectoría Administrativa y Financiera, habiendo pasado un 76,14% del tiempo, se observa un rezago de aproximadamente 7 puntos porcentuales. Se debe principalmente a que gran parte del plan de acción de esta Vicerrectoría lo componen los proyectos del proceso de Planta Física, proceso que no ha podido ejecutar sus actividades acordes a lo programado, ya que requieren de presencialidad, y con ocasión a la emergencia sanitaria, no ha sido posibles de realizar, por lo tanto, algunas actividades no fueron tenidas en cuenta para tabular el resultado.  Se resalta las actividades realizadas desde la gestión del talento humano, puesto que se ha impartido una serie de capacitaciones y elaborado proyectos que promueven el bienestar laboral y ambiental. Por otra parte, de se realizaron acciones de mantenimiento y adecuación en las instalaciones de la Escuela, para un adecuado funcionamiento.  </t>
  </si>
  <si>
    <t xml:space="preserve">
Con corte a 30 de septiembre, se observa un avance de 72,35%, respecto a los proyectos programados por Rectoría, habiendo pasado un 72,69% del tiempo, demostrando esto que existe una coordinación entre la gestión institucional desarrollada y el tiempo programada para tal fin. 
Por ocasión de la emergencia sanitaria, existen actividades que no han tenido desarrollo en su gestión, tanto por la alternancia, o porque no se ha autorizado presupuesto para su ejecución, sin embargo, se han desarrollado estrategias que permiten lograr un avance sustancial en: Los diferentes procesos a cargo de la Oficina Asesora de Planeación. Las actividades que desarrolla la ORII, tanto en los convenios y alianzas como en las acciones impartidas para generar una mayor visibilidad nacional e internacional de la ETITC como institución de educación superior. Y la gestión transversal realizada por la Secretaria General.  </t>
  </si>
  <si>
    <t>Anterior al inicio de la cuarentena se solicitaron y a la fecha 30 de septiembre no se ha presentado avance, no se han adquirido de acuerdo con la confirmación del área de contratación.</t>
  </si>
  <si>
    <t>CLASIF. DE CONFIDENCIALIDAD</t>
  </si>
  <si>
    <t>CLASIF. DE INTEGRIDAD</t>
  </si>
  <si>
    <t>A</t>
  </si>
  <si>
    <t>CLASIF. DE DISPONIBILIDAD</t>
  </si>
  <si>
    <t>IPB</t>
  </si>
  <si>
    <t xml:space="preserve">La Oficina de Control Interno realizó un seguimiento a los mapas de riesgos de los procesos que contaban con este,  entre el 1° de mayo al 31 de agosto (Docencia PES, Extensión y Proyección Social, Gestión Documental, Vicerrectoría de Investigación y Control Interno Disciplinario), donde los líderes de proceso brindaron evidencias frente a los controles establecidos para los riesgos de corrupción. Este informe fue presentado y publicado en septiembre.
</t>
  </si>
  <si>
    <t>Respecto a las 2 actividades pendientes en el seguimiento a corte de 30 de junio:
1) Implementación SIEM, de adquisición de software. Actividad que aún se encuentra en el proceso de realizar los estudios previos. y 2) Seguridad entrada parqueadero: Se realizó una solicitud a la firma de vigilancia, a fin de socializar los protocolos de seguridad necesarios reducir riesgos en relación con los equipos de cómputo de la ETITC.</t>
  </si>
  <si>
    <t>Se solicitan estudios previos, para la contratación de un análisis de vulnerabilidades externo, que permita ver el estado actual de los servicios más críticos, de esta manera desarrollar un plan de reanudación.</t>
  </si>
  <si>
    <t xml:space="preserve">El 28 de agosto de la presente vigencia, se suscribió un convenio con la Universidad del Rosario, que tiene como objetos becas de bachillerato.
</t>
  </si>
  <si>
    <t>Se llevaron a cabo los siguientes contratos:
1. Contrato 165 de 2020, para la herramienta adobe cloud, y adobe ds pro.
2. Contrato 123 de 2020, Se contrato la herramienta de antivirus de la empresa ESET, y la herramienta ISL. 
3. Contrato 157 de 2020 con la empresa Gnosoft.  
4. Contrato 160 de 2020, por medio del cual se adquirió la herramienta FLEXSIM.
Se radicaron estudios previos para la herramienta SIAC, así como para las herramientas Enterprise Arquitec, multisim LABVIEW y SolidWorks.</t>
  </si>
  <si>
    <t xml:space="preserve">Con corte al 30 de septiembre, se observa un avance de 75,02%, respecto a los proyectos programados por la Vicerrectoría Académica, habiendo pasado un 79,05% del tiempo; se observa cumplimiento de metas acorde a lo programado.
La Vicerrectoría Académica ha realizado grandes esfuerzos con los docentes para dar continuidad al calendario académico con ocasión de la emergencia sanitaria, se han implementado diversas estrategias como el uso de herramientas y plataformas virtuales, que permiten la continuidad de las actividades educativas.
Se encuentra un rezago de 3 puntos porcentuales, lo cual se debe a que gran parte de los proyectos presentes la Vicerrectoría Académica, pertenecen al proceso de Facultades, donde no se han podido llevar a cabo algunos proyectos relacionados con el mantenimiento de infraestructura y adquisición de equipos e insumos, esto relacionado directamente con la situación de alternancia que se presenta en la ETITC. Se destaca la gestión adelantada frete a: Reuniones con los padres de familia, donde se apoya y fortalece la actividad académica de los estudiantes, la ejecución de proyectos trasversales, los cuales fomentan el pensamiento crítico y la salud mental de la comunidad educativa. La realización de rutinas de ejercicios virtuales. La capacitación a docentes y estudiantes para la promoción y prevención del COVID 19. Gestión para con los procesos de admisión de los estudiantes aspirantes y la participación de los estudiantes en los diferentes encuentros nacionales e internacionales. </t>
  </si>
  <si>
    <t xml:space="preserve">Con corte al 30 de septiembre, se observa un avance de 74,30% respecto a los proyectos programados por la Vicerrectoría de Investigación, Extensión y Transferencia, habiendo pasado un 73,17% del tiempo, se observa cumplimiento de metas acorde a lo programado.
Debido a la emergencia sanitaria, la Vicerrectoría de Investigación, Extensión y Transferencia ha tomado las plataformas virtuales como herramientas útiles para desarrollar actividades como: Concursos virtuales, promoviendo las capacidades investigativas de la comunidad educativa. Capacitación en diferentes áreas del conocimiento (manejo de bases de datos Web Of Science, Plataforma Turnitin, entre otros). Cursos virtuales para mejorar las destrezas tanto en el campo de la investigación y la innovación, como en un segundo idioma. Eventos virtuales (Webinar), donde se propende por divulgar el conocimiento y por la participación educativa. Presentación de los semilleros ante diferentes eventos y encuentros nacionales. Y capacitaciones a los estudiantes egresados para fortaleciendo su habilidades en el campo laboral.
</t>
  </si>
  <si>
    <t xml:space="preserve">Presupueso designado </t>
  </si>
  <si>
    <t>N/A</t>
  </si>
  <si>
    <t>Sin especificar</t>
  </si>
  <si>
    <t>$ 20.000.000</t>
  </si>
  <si>
    <t>$ 3.500.000</t>
  </si>
  <si>
    <t>$ 4.200.000</t>
  </si>
  <si>
    <t>Reparación de equipo y herramientas de la planta fisica que presentan falla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</si>
</sst>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_);[Red]\(&quot;$&quot;\ #,##0\)"/>
    <numFmt numFmtId="44" formatCode="_(&quot;$&quot;\ * #,##0.00_);_(&quot;$&quot;\ * \(#,##0.00\);_(&quot;$&quot;\ * &quot;-&quot;??_);_(@_)"/>
    <numFmt numFmtId="164" formatCode="_-* #,##0.00_-;\-* #,##0.00_-;_-* &quot;-&quot;??_-;_-@_-"/>
    <numFmt numFmtId="165" formatCode="_-&quot;$&quot;\ * #,##0_-;\-&quot;$&quot;\ * #,##0_-;_-&quot;$&quot;\ * &quot;-&quot;_-;_-@_-"/>
    <numFmt numFmtId="166" formatCode="yyyy\-mm\-dd;@"/>
    <numFmt numFmtId="167" formatCode="_-* #,##0_-;\-* #,##0_-;_-* &quot;-&quot;??_-;_-@_-"/>
    <numFmt numFmtId="168" formatCode="_(&quot;$&quot;\ * #,##0_);_(&quot;$&quot;\ * \(#,##0\);_(&quot;$&quot;\ * &quot;-&quot;??_);_(@_)"/>
  </numFmts>
  <fonts count="28" x14ac:knownFonts="1">
    <font>
      <sz val="10"/>
      <name val="Arial"/>
    </font>
    <font>
      <sz val="11"/>
      <color theme="1"/>
      <name val="Calibri"/>
      <family val="2"/>
      <scheme val="minor"/>
    </font>
    <font>
      <b/>
      <sz val="14"/>
      <color indexed="9"/>
      <name val="Arial"/>
      <family val="2"/>
    </font>
    <font>
      <sz val="8"/>
      <name val="Arial"/>
      <family val="2"/>
    </font>
    <font>
      <sz val="10"/>
      <name val="Arial"/>
      <family val="2"/>
    </font>
    <font>
      <sz val="11"/>
      <name val="Arial"/>
      <family val="2"/>
    </font>
    <font>
      <b/>
      <sz val="14"/>
      <name val="Arial"/>
      <family val="2"/>
    </font>
    <font>
      <sz val="12"/>
      <name val="Arial"/>
      <family val="2"/>
    </font>
    <font>
      <sz val="12"/>
      <color rgb="FF000000"/>
      <name val="Arial"/>
      <family val="2"/>
    </font>
    <font>
      <b/>
      <sz val="12"/>
      <name val="Arial"/>
      <family val="2"/>
    </font>
    <font>
      <b/>
      <sz val="14"/>
      <color rgb="FF00B050"/>
      <name val="Arial"/>
      <family val="2"/>
    </font>
    <font>
      <sz val="14"/>
      <name val="Arial"/>
      <family val="2"/>
    </font>
    <font>
      <b/>
      <sz val="14"/>
      <color theme="4"/>
      <name val="Arial"/>
      <family val="2"/>
    </font>
    <font>
      <sz val="10"/>
      <color theme="1"/>
      <name val="Arial"/>
      <family val="2"/>
    </font>
    <font>
      <b/>
      <sz val="14"/>
      <color theme="1"/>
      <name val="Arial"/>
      <family val="2"/>
    </font>
    <font>
      <b/>
      <sz val="12"/>
      <color theme="1"/>
      <name val="Arial"/>
      <family val="2"/>
    </font>
    <font>
      <b/>
      <sz val="12"/>
      <color rgb="FF00B050"/>
      <name val="Arial"/>
      <family val="2"/>
    </font>
    <font>
      <b/>
      <sz val="12"/>
      <color theme="7"/>
      <name val="Arial"/>
      <family val="2"/>
    </font>
    <font>
      <b/>
      <sz val="12"/>
      <color theme="5"/>
      <name val="Arial"/>
      <family val="2"/>
    </font>
    <font>
      <b/>
      <sz val="12"/>
      <color rgb="FF000000"/>
      <name val="Arial"/>
      <family val="2"/>
    </font>
    <font>
      <sz val="14"/>
      <color theme="1"/>
      <name val="Arial"/>
      <family val="2"/>
    </font>
    <font>
      <sz val="36"/>
      <color theme="0"/>
      <name val="Arial"/>
      <family val="2"/>
    </font>
    <font>
      <b/>
      <sz val="36"/>
      <name val="Arial"/>
      <family val="2"/>
    </font>
    <font>
      <sz val="36"/>
      <name val="Arial"/>
      <family val="2"/>
    </font>
    <font>
      <b/>
      <sz val="11"/>
      <color theme="1"/>
      <name val="Arial"/>
      <family val="2"/>
    </font>
    <font>
      <b/>
      <sz val="9"/>
      <name val="Arial"/>
      <family val="2"/>
    </font>
    <font>
      <sz val="9"/>
      <name val="Arial"/>
      <family val="2"/>
    </font>
    <font>
      <sz val="10"/>
      <name val="Arial"/>
    </font>
  </fonts>
  <fills count="28">
    <fill>
      <patternFill patternType="none"/>
    </fill>
    <fill>
      <patternFill patternType="gray125"/>
    </fill>
    <fill>
      <patternFill patternType="solid">
        <fgColor indexed="1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2CC"/>
        <bgColor rgb="FF000000"/>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
      <left/>
      <right/>
      <top style="thin">
        <color rgb="FF000000"/>
      </top>
      <bottom style="thin">
        <color rgb="FF000000"/>
      </bottom>
      <diagonal/>
    </border>
  </borders>
  <cellStyleXfs count="6">
    <xf numFmtId="0" fontId="0" fillId="0" borderId="0" applyFill="0"/>
    <xf numFmtId="164" fontId="4" fillId="0" borderId="0" applyFont="0" applyFill="0" applyBorder="0" applyAlignment="0" applyProtection="0"/>
    <xf numFmtId="9" fontId="4" fillId="0" borderId="0" applyFont="0" applyFill="0" applyBorder="0" applyAlignment="0" applyProtection="0"/>
    <xf numFmtId="165" fontId="1" fillId="0" borderId="0" applyFont="0" applyFill="0" applyBorder="0" applyAlignment="0" applyProtection="0"/>
    <xf numFmtId="0" fontId="1" fillId="0" borderId="0"/>
    <xf numFmtId="44" fontId="27" fillId="0" borderId="0" applyFont="0" applyFill="0" applyBorder="0" applyAlignment="0" applyProtection="0"/>
  </cellStyleXfs>
  <cellXfs count="228">
    <xf numFmtId="0" fontId="0" fillId="0" borderId="0" xfId="0" applyFill="1"/>
    <xf numFmtId="0" fontId="2" fillId="2" borderId="1" xfId="0" applyFont="1" applyFill="1" applyBorder="1" applyAlignment="1">
      <alignment horizontal="justify" vertical="justify"/>
    </xf>
    <xf numFmtId="0" fontId="3" fillId="0" borderId="1" xfId="0" applyFont="1" applyFill="1" applyBorder="1" applyAlignment="1">
      <alignment horizontal="justify" vertical="justify" wrapText="1"/>
    </xf>
    <xf numFmtId="0" fontId="7" fillId="13" borderId="1" xfId="0" applyFont="1" applyFill="1" applyBorder="1" applyAlignment="1">
      <alignment horizontal="left" vertical="top" wrapText="1"/>
    </xf>
    <xf numFmtId="0" fontId="7" fillId="0" borderId="0" xfId="0" applyFont="1" applyFill="1"/>
    <xf numFmtId="0" fontId="11" fillId="0" borderId="0" xfId="0" applyFont="1" applyFill="1"/>
    <xf numFmtId="0" fontId="5" fillId="0" borderId="0" xfId="0" applyFont="1" applyFill="1"/>
    <xf numFmtId="0" fontId="14" fillId="2"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4" fillId="0" borderId="0" xfId="0" applyFont="1" applyFill="1"/>
    <xf numFmtId="0" fontId="11" fillId="27" borderId="0" xfId="0" applyFont="1" applyFill="1"/>
    <xf numFmtId="0" fontId="4" fillId="27" borderId="0" xfId="0" applyFont="1" applyFill="1"/>
    <xf numFmtId="0" fontId="7" fillId="27" borderId="1" xfId="0" applyFont="1" applyFill="1" applyBorder="1" applyAlignment="1">
      <alignment horizontal="left" vertical="top" wrapText="1"/>
    </xf>
    <xf numFmtId="166" fontId="7" fillId="0" borderId="1" xfId="0" applyNumberFormat="1" applyFont="1" applyFill="1" applyBorder="1" applyAlignment="1">
      <alignment horizontal="left" vertical="top" wrapText="1"/>
    </xf>
    <xf numFmtId="0" fontId="7" fillId="10" borderId="11" xfId="0" applyFont="1" applyFill="1" applyBorder="1" applyAlignment="1">
      <alignment horizontal="left" vertical="top" wrapText="1"/>
    </xf>
    <xf numFmtId="0" fontId="8" fillId="10" borderId="1" xfId="0" applyFont="1" applyFill="1" applyBorder="1" applyAlignment="1">
      <alignment horizontal="left" vertical="top" wrapText="1" readingOrder="1"/>
    </xf>
    <xf numFmtId="0" fontId="7" fillId="3" borderId="1" xfId="0" applyFont="1" applyFill="1" applyBorder="1" applyAlignment="1">
      <alignment horizontal="left" vertical="top" wrapText="1"/>
    </xf>
    <xf numFmtId="0" fontId="7" fillId="26" borderId="1" xfId="0" applyFont="1" applyFill="1" applyBorder="1" applyAlignment="1">
      <alignment horizontal="left" vertical="top" wrapText="1"/>
    </xf>
    <xf numFmtId="166" fontId="7" fillId="27" borderId="1" xfId="0" applyNumberFormat="1" applyFont="1" applyFill="1" applyBorder="1" applyAlignment="1">
      <alignment horizontal="left" vertical="top" wrapText="1"/>
    </xf>
    <xf numFmtId="0" fontId="7" fillId="18" borderId="26" xfId="0" applyFont="1" applyFill="1" applyBorder="1" applyAlignment="1">
      <alignment horizontal="left" vertical="top" wrapText="1"/>
    </xf>
    <xf numFmtId="0" fontId="7" fillId="10" borderId="14" xfId="0" applyFont="1" applyFill="1" applyBorder="1" applyAlignment="1">
      <alignment horizontal="left" vertical="top" wrapText="1"/>
    </xf>
    <xf numFmtId="0" fontId="7" fillId="10" borderId="6" xfId="0" applyFont="1" applyFill="1" applyBorder="1" applyAlignment="1">
      <alignment horizontal="left" vertical="top" wrapText="1"/>
    </xf>
    <xf numFmtId="0" fontId="7" fillId="10" borderId="15" xfId="0" applyFont="1" applyFill="1" applyBorder="1" applyAlignment="1">
      <alignment horizontal="left" vertical="top" wrapText="1"/>
    </xf>
    <xf numFmtId="0" fontId="7" fillId="23" borderId="14" xfId="0" applyFont="1" applyFill="1" applyBorder="1" applyAlignment="1">
      <alignment horizontal="left" vertical="top" wrapText="1"/>
    </xf>
    <xf numFmtId="0" fontId="7" fillId="23" borderId="6" xfId="0" applyFont="1" applyFill="1" applyBorder="1" applyAlignment="1">
      <alignment horizontal="left" vertical="top" wrapText="1"/>
    </xf>
    <xf numFmtId="0" fontId="7" fillId="18" borderId="6" xfId="0" applyFont="1" applyFill="1" applyBorder="1" applyAlignment="1">
      <alignment horizontal="left" vertical="top" wrapText="1"/>
    </xf>
    <xf numFmtId="165" fontId="7" fillId="4" borderId="14" xfId="3" applyFont="1" applyFill="1" applyBorder="1" applyAlignment="1">
      <alignment horizontal="left" vertical="top" wrapText="1"/>
    </xf>
    <xf numFmtId="0" fontId="7" fillId="4" borderId="18" xfId="3" applyNumberFormat="1" applyFont="1" applyFill="1" applyBorder="1" applyAlignment="1">
      <alignment horizontal="left" vertical="top" wrapText="1"/>
    </xf>
    <xf numFmtId="165" fontId="7" fillId="4" borderId="17" xfId="3" applyFont="1" applyFill="1" applyBorder="1" applyAlignment="1">
      <alignment horizontal="left" vertical="top" wrapText="1"/>
    </xf>
    <xf numFmtId="0" fontId="7" fillId="3" borderId="6" xfId="0" applyFont="1" applyFill="1" applyBorder="1" applyAlignment="1">
      <alignment horizontal="left" vertical="top" wrapText="1"/>
    </xf>
    <xf numFmtId="0" fontId="7" fillId="24" borderId="6" xfId="0" applyFont="1" applyFill="1" applyBorder="1" applyAlignment="1">
      <alignment horizontal="left" vertical="top" wrapText="1"/>
    </xf>
    <xf numFmtId="0" fontId="8" fillId="10" borderId="1" xfId="0" applyFont="1" applyFill="1" applyBorder="1" applyAlignment="1" applyProtection="1">
      <alignment horizontal="left" vertical="top" wrapText="1" readingOrder="1"/>
      <protection locked="0"/>
    </xf>
    <xf numFmtId="0" fontId="7" fillId="13" borderId="1" xfId="4" applyFont="1" applyFill="1" applyBorder="1" applyAlignment="1">
      <alignment horizontal="left" vertical="top" wrapText="1" readingOrder="1"/>
    </xf>
    <xf numFmtId="0" fontId="7" fillId="7" borderId="2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18" borderId="1" xfId="0" applyFont="1" applyFill="1" applyBorder="1" applyAlignment="1">
      <alignment horizontal="left" vertical="top" wrapText="1" readingOrder="1"/>
    </xf>
    <xf numFmtId="0" fontId="7" fillId="3" borderId="1" xfId="0" applyFont="1" applyFill="1" applyBorder="1" applyAlignment="1">
      <alignment horizontal="left" vertical="top" wrapText="1" readingOrder="1"/>
    </xf>
    <xf numFmtId="0" fontId="7" fillId="0" borderId="4" xfId="0" applyFont="1" applyFill="1" applyBorder="1" applyAlignment="1">
      <alignment horizontal="left" vertical="top" wrapText="1"/>
    </xf>
    <xf numFmtId="0" fontId="7" fillId="7" borderId="12" xfId="0" applyFont="1" applyFill="1" applyBorder="1" applyAlignment="1">
      <alignment horizontal="left" vertical="top" wrapText="1"/>
    </xf>
    <xf numFmtId="10" fontId="7" fillId="0" borderId="1" xfId="2" applyNumberFormat="1" applyFont="1" applyFill="1" applyBorder="1" applyAlignment="1">
      <alignment horizontal="left" vertical="top" wrapText="1"/>
    </xf>
    <xf numFmtId="167" fontId="9" fillId="27" borderId="1" xfId="1" applyNumberFormat="1" applyFont="1" applyFill="1" applyBorder="1" applyAlignment="1">
      <alignment horizontal="left" vertical="top" wrapText="1"/>
    </xf>
    <xf numFmtId="167" fontId="9" fillId="0" borderId="1" xfId="1" applyNumberFormat="1" applyFont="1" applyFill="1" applyBorder="1" applyAlignment="1">
      <alignment horizontal="left" vertical="top" wrapText="1"/>
    </xf>
    <xf numFmtId="0" fontId="7" fillId="7" borderId="1" xfId="0" applyFont="1" applyFill="1" applyBorder="1" applyAlignment="1">
      <alignment horizontal="left" vertical="top" wrapText="1"/>
    </xf>
    <xf numFmtId="0" fontId="7" fillId="7" borderId="11" xfId="0" applyFont="1" applyFill="1" applyBorder="1" applyAlignment="1">
      <alignment horizontal="left" vertical="top" wrapText="1"/>
    </xf>
    <xf numFmtId="0" fontId="9" fillId="11" borderId="11" xfId="0" applyFont="1" applyFill="1" applyBorder="1" applyAlignment="1">
      <alignment horizontal="left" vertical="top" wrapText="1"/>
    </xf>
    <xf numFmtId="0" fontId="9" fillId="11" borderId="2" xfId="0" applyFont="1" applyFill="1" applyBorder="1" applyAlignment="1">
      <alignment horizontal="left" vertical="top" wrapText="1"/>
    </xf>
    <xf numFmtId="0" fontId="7" fillId="4" borderId="12" xfId="0" applyFont="1" applyFill="1" applyBorder="1" applyAlignment="1">
      <alignment horizontal="left" vertical="top" wrapText="1"/>
    </xf>
    <xf numFmtId="0" fontId="7" fillId="4" borderId="3" xfId="0" applyFont="1" applyFill="1" applyBorder="1" applyAlignment="1">
      <alignment horizontal="left" vertical="top" wrapText="1"/>
    </xf>
    <xf numFmtId="0" fontId="9" fillId="16"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15" xfId="0" applyFont="1" applyFill="1" applyBorder="1" applyAlignment="1">
      <alignment horizontal="left" vertical="top" wrapText="1"/>
    </xf>
    <xf numFmtId="14" fontId="16" fillId="0" borderId="10" xfId="0" applyNumberFormat="1" applyFont="1" applyFill="1" applyBorder="1" applyAlignment="1">
      <alignment horizontal="left" vertical="top" wrapText="1"/>
    </xf>
    <xf numFmtId="164" fontId="9" fillId="0" borderId="7" xfId="0" applyNumberFormat="1" applyFont="1" applyFill="1" applyBorder="1" applyAlignment="1">
      <alignment horizontal="left" vertical="top" wrapText="1"/>
    </xf>
    <xf numFmtId="2" fontId="9" fillId="27" borderId="7"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9" fillId="11" borderId="1"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3" xfId="0" applyFont="1" applyFill="1" applyBorder="1" applyAlignment="1">
      <alignment horizontal="left" vertical="top" wrapText="1"/>
    </xf>
    <xf numFmtId="10" fontId="7" fillId="27" borderId="1" xfId="2" applyNumberFormat="1" applyFont="1" applyFill="1" applyBorder="1" applyAlignment="1">
      <alignment horizontal="left" vertical="top" wrapText="1"/>
    </xf>
    <xf numFmtId="0" fontId="9" fillId="8" borderId="12" xfId="0" applyFont="1" applyFill="1" applyBorder="1" applyAlignment="1">
      <alignment horizontal="left" vertical="top" wrapText="1"/>
    </xf>
    <xf numFmtId="0" fontId="7" fillId="7" borderId="2" xfId="0" applyFont="1" applyFill="1" applyBorder="1" applyAlignment="1">
      <alignment horizontal="left" vertical="top" wrapText="1"/>
    </xf>
    <xf numFmtId="0" fontId="9" fillId="5" borderId="1"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4" borderId="14" xfId="0" applyFont="1" applyFill="1" applyBorder="1" applyAlignment="1">
      <alignment horizontal="left" vertical="top" wrapText="1" readingOrder="1"/>
    </xf>
    <xf numFmtId="0" fontId="7" fillId="4" borderId="18" xfId="0" applyFont="1" applyFill="1" applyBorder="1" applyAlignment="1">
      <alignment horizontal="left" vertical="top" wrapText="1" readingOrder="1"/>
    </xf>
    <xf numFmtId="0" fontId="7" fillId="4" borderId="6" xfId="0" applyFont="1" applyFill="1" applyBorder="1" applyAlignment="1">
      <alignment horizontal="left" vertical="top" wrapText="1" readingOrder="1"/>
    </xf>
    <xf numFmtId="0" fontId="9" fillId="19" borderId="1" xfId="0" applyFont="1" applyFill="1" applyBorder="1" applyAlignment="1">
      <alignment horizontal="left" vertical="top" wrapText="1"/>
    </xf>
    <xf numFmtId="9" fontId="7" fillId="0" borderId="1" xfId="2" applyNumberFormat="1" applyFont="1" applyFill="1" applyBorder="1" applyAlignment="1">
      <alignment horizontal="left" vertical="top" wrapText="1"/>
    </xf>
    <xf numFmtId="0" fontId="9" fillId="22" borderId="1" xfId="0" applyFont="1" applyFill="1" applyBorder="1" applyAlignment="1">
      <alignment horizontal="left" vertical="top" wrapText="1"/>
    </xf>
    <xf numFmtId="0" fontId="7" fillId="23" borderId="22" xfId="0" applyFont="1" applyFill="1" applyBorder="1" applyAlignment="1">
      <alignment horizontal="left" vertical="top" wrapText="1"/>
    </xf>
    <xf numFmtId="0" fontId="9" fillId="14" borderId="1" xfId="0" applyFont="1" applyFill="1" applyBorder="1" applyAlignment="1">
      <alignment horizontal="left" vertical="top" wrapText="1"/>
    </xf>
    <xf numFmtId="0" fontId="7" fillId="13" borderId="14" xfId="0" applyFont="1" applyFill="1" applyBorder="1" applyAlignment="1">
      <alignment horizontal="left" vertical="top" wrapText="1"/>
    </xf>
    <xf numFmtId="0" fontId="7" fillId="13" borderId="6" xfId="0" applyFont="1" applyFill="1" applyBorder="1" applyAlignment="1">
      <alignment horizontal="left" vertical="top" wrapText="1"/>
    </xf>
    <xf numFmtId="1" fontId="7" fillId="27" borderId="1" xfId="0" applyNumberFormat="1" applyFont="1" applyFill="1" applyBorder="1" applyAlignment="1">
      <alignment horizontal="left" vertical="top" wrapText="1"/>
    </xf>
    <xf numFmtId="0" fontId="7" fillId="13" borderId="15" xfId="0" applyFont="1" applyFill="1" applyBorder="1" applyAlignment="1">
      <alignment horizontal="left" vertical="top" wrapText="1"/>
    </xf>
    <xf numFmtId="0" fontId="9" fillId="25"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9" fillId="8" borderId="1" xfId="0" applyFont="1" applyFill="1" applyBorder="1" applyAlignment="1">
      <alignment horizontal="left" vertical="top" wrapText="1" readingOrder="1"/>
    </xf>
    <xf numFmtId="0" fontId="7" fillId="3" borderId="2" xfId="0" applyFont="1" applyFill="1" applyBorder="1" applyAlignment="1">
      <alignment horizontal="left" vertical="top" wrapText="1" readingOrder="1"/>
    </xf>
    <xf numFmtId="0" fontId="9" fillId="5" borderId="2" xfId="0" applyFont="1" applyFill="1" applyBorder="1" applyAlignment="1">
      <alignment horizontal="left" vertical="top" wrapText="1" readingOrder="1"/>
    </xf>
    <xf numFmtId="0" fontId="9" fillId="5" borderId="1" xfId="0" applyFont="1" applyFill="1" applyBorder="1" applyAlignment="1">
      <alignment horizontal="left" vertical="top" wrapText="1" readingOrder="1"/>
    </xf>
    <xf numFmtId="14" fontId="10" fillId="0" borderId="10" xfId="0" applyNumberFormat="1" applyFont="1" applyFill="1" applyBorder="1" applyAlignment="1">
      <alignment horizontal="left" vertical="top" wrapText="1"/>
    </xf>
    <xf numFmtId="164" fontId="6" fillId="0" borderId="7" xfId="0" applyNumberFormat="1" applyFont="1" applyFill="1" applyBorder="1" applyAlignment="1">
      <alignment horizontal="left" vertical="top" wrapText="1"/>
    </xf>
    <xf numFmtId="2" fontId="6" fillId="27" borderId="7" xfId="0" applyNumberFormat="1" applyFont="1" applyFill="1" applyBorder="1" applyAlignment="1">
      <alignment horizontal="left" vertical="top" wrapText="1"/>
    </xf>
    <xf numFmtId="164" fontId="6" fillId="27" borderId="8" xfId="0" applyNumberFormat="1" applyFont="1" applyFill="1" applyBorder="1" applyAlignment="1">
      <alignment horizontal="left" vertical="top" wrapText="1"/>
    </xf>
    <xf numFmtId="164" fontId="6" fillId="0" borderId="27" xfId="0" applyNumberFormat="1" applyFont="1" applyFill="1" applyBorder="1" applyAlignment="1">
      <alignment horizontal="left" vertical="top" wrapText="1"/>
    </xf>
    <xf numFmtId="0" fontId="4" fillId="0" borderId="0" xfId="0" applyFont="1" applyFill="1" applyBorder="1"/>
    <xf numFmtId="0" fontId="7" fillId="27" borderId="0" xfId="0" applyFont="1" applyFill="1" applyBorder="1" applyAlignment="1">
      <alignment horizontal="left" vertical="top" wrapText="1"/>
    </xf>
    <xf numFmtId="0" fontId="20" fillId="2" borderId="1" xfId="0" applyFont="1" applyFill="1" applyBorder="1" applyAlignment="1">
      <alignment horizontal="center" vertical="center" wrapText="1"/>
    </xf>
    <xf numFmtId="0" fontId="7" fillId="27" borderId="28" xfId="0" applyFont="1" applyFill="1" applyBorder="1" applyAlignment="1">
      <alignment horizontal="left" vertical="top" wrapText="1"/>
    </xf>
    <xf numFmtId="167" fontId="21" fillId="27" borderId="1" xfId="0" applyNumberFormat="1" applyFont="1" applyFill="1" applyBorder="1" applyAlignment="1">
      <alignment horizontal="left" vertical="top" wrapText="1"/>
    </xf>
    <xf numFmtId="0" fontId="22" fillId="27" borderId="7" xfId="0" applyFont="1" applyFill="1" applyBorder="1" applyAlignment="1">
      <alignment horizontal="left" vertical="top" wrapText="1"/>
    </xf>
    <xf numFmtId="0" fontId="23" fillId="27" borderId="0" xfId="0" applyFont="1" applyFill="1"/>
    <xf numFmtId="0" fontId="24" fillId="2" borderId="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applyFont="1" applyFill="1" applyBorder="1" applyAlignment="1">
      <alignment horizontal="center" vertical="center" wrapText="1"/>
    </xf>
    <xf numFmtId="164" fontId="9" fillId="27" borderId="7" xfId="0" applyNumberFormat="1" applyFont="1" applyFill="1" applyBorder="1" applyAlignment="1">
      <alignment horizontal="left" vertical="top" wrapText="1"/>
    </xf>
    <xf numFmtId="0" fontId="7" fillId="3" borderId="1" xfId="0" applyFont="1" applyFill="1" applyBorder="1" applyAlignment="1">
      <alignment horizontal="right" vertical="top" wrapText="1"/>
    </xf>
    <xf numFmtId="6" fontId="7" fillId="3" borderId="1" xfId="0" applyNumberFormat="1" applyFont="1" applyFill="1" applyBorder="1" applyAlignment="1">
      <alignment horizontal="right" vertical="top" wrapText="1"/>
    </xf>
    <xf numFmtId="168" fontId="7" fillId="10" borderId="1" xfId="5" applyNumberFormat="1" applyFont="1" applyFill="1" applyBorder="1" applyAlignment="1">
      <alignment horizontal="right" vertical="top" wrapText="1"/>
    </xf>
    <xf numFmtId="0" fontId="7" fillId="13" borderId="1" xfId="0" applyFont="1" applyFill="1" applyBorder="1" applyAlignment="1">
      <alignment horizontal="right" vertical="top" wrapText="1"/>
    </xf>
    <xf numFmtId="6" fontId="7" fillId="13" borderId="1" xfId="0" applyNumberFormat="1" applyFont="1" applyFill="1" applyBorder="1" applyAlignment="1">
      <alignment horizontal="right" vertical="top" wrapText="1"/>
    </xf>
    <xf numFmtId="6" fontId="7" fillId="4" borderId="1" xfId="0" applyNumberFormat="1" applyFont="1" applyFill="1" applyBorder="1" applyAlignment="1">
      <alignment horizontal="right" vertical="top" wrapText="1"/>
    </xf>
    <xf numFmtId="0" fontId="7" fillId="4" borderId="1" xfId="0" applyFont="1" applyFill="1" applyBorder="1" applyAlignment="1">
      <alignment horizontal="right" vertical="top" wrapText="1"/>
    </xf>
    <xf numFmtId="0" fontId="8" fillId="10" borderId="1" xfId="0" applyFont="1" applyFill="1" applyBorder="1" applyAlignment="1">
      <alignment horizontal="right" vertical="top" wrapText="1" readingOrder="1"/>
    </xf>
    <xf numFmtId="6" fontId="8" fillId="10" borderId="1" xfId="0" applyNumberFormat="1" applyFont="1" applyFill="1" applyBorder="1" applyAlignment="1">
      <alignment horizontal="right" vertical="top" wrapText="1" readingOrder="1"/>
    </xf>
    <xf numFmtId="6" fontId="7" fillId="7" borderId="1" xfId="0" applyNumberFormat="1" applyFont="1" applyFill="1" applyBorder="1" applyAlignment="1">
      <alignment horizontal="right" vertical="top" wrapText="1"/>
    </xf>
    <xf numFmtId="6" fontId="7" fillId="4" borderId="1" xfId="0" applyNumberFormat="1" applyFont="1" applyFill="1" applyBorder="1" applyAlignment="1">
      <alignment horizontal="right" vertical="top" wrapText="1" readingOrder="1"/>
    </xf>
    <xf numFmtId="6" fontId="7" fillId="18" borderId="1" xfId="0" applyNumberFormat="1" applyFont="1" applyFill="1" applyBorder="1" applyAlignment="1">
      <alignment horizontal="right" vertical="top" wrapText="1"/>
    </xf>
    <xf numFmtId="0" fontId="7" fillId="18" borderId="30" xfId="0" applyFont="1" applyFill="1" applyBorder="1" applyAlignment="1">
      <alignment horizontal="left" vertical="top" wrapText="1"/>
    </xf>
    <xf numFmtId="6" fontId="7" fillId="10" borderId="1" xfId="0" applyNumberFormat="1" applyFont="1" applyFill="1" applyBorder="1" applyAlignment="1">
      <alignment horizontal="right" vertical="top" wrapText="1"/>
    </xf>
    <xf numFmtId="6" fontId="7" fillId="23" borderId="1" xfId="0" applyNumberFormat="1" applyFont="1" applyFill="1" applyBorder="1" applyAlignment="1">
      <alignment horizontal="right" vertical="top" wrapText="1"/>
    </xf>
    <xf numFmtId="165" fontId="7" fillId="4" borderId="1" xfId="3" applyFont="1" applyFill="1" applyBorder="1" applyAlignment="1">
      <alignment horizontal="right" vertical="top" wrapText="1"/>
    </xf>
    <xf numFmtId="0" fontId="7" fillId="10" borderId="1" xfId="0" applyFont="1" applyFill="1" applyBorder="1" applyAlignment="1">
      <alignment horizontal="right" vertical="top" wrapText="1"/>
    </xf>
    <xf numFmtId="6" fontId="7" fillId="24" borderId="1" xfId="0" applyNumberFormat="1" applyFont="1" applyFill="1" applyBorder="1" applyAlignment="1">
      <alignment horizontal="right" vertical="top" wrapText="1"/>
    </xf>
    <xf numFmtId="6" fontId="8" fillId="10" borderId="1" xfId="0" applyNumberFormat="1" applyFont="1" applyFill="1" applyBorder="1" applyAlignment="1" applyProtection="1">
      <alignment horizontal="right" vertical="top" wrapText="1" readingOrder="1"/>
      <protection locked="0"/>
    </xf>
    <xf numFmtId="0" fontId="8" fillId="10" borderId="1" xfId="0" applyFont="1" applyFill="1" applyBorder="1" applyAlignment="1" applyProtection="1">
      <alignment horizontal="right" vertical="top" wrapText="1" readingOrder="1"/>
      <protection locked="0"/>
    </xf>
    <xf numFmtId="0" fontId="7" fillId="13" borderId="1" xfId="4" applyFont="1" applyFill="1" applyBorder="1" applyAlignment="1">
      <alignment horizontal="right" vertical="top" wrapText="1" readingOrder="1"/>
    </xf>
    <xf numFmtId="6" fontId="7" fillId="13" borderId="1" xfId="4" applyNumberFormat="1" applyFont="1" applyFill="1" applyBorder="1" applyAlignment="1">
      <alignment horizontal="right" vertical="top" wrapText="1" readingOrder="1"/>
    </xf>
    <xf numFmtId="0" fontId="7" fillId="7" borderId="1" xfId="0" applyFont="1" applyFill="1" applyBorder="1" applyAlignment="1">
      <alignment horizontal="right" vertical="top" wrapText="1" readingOrder="1"/>
    </xf>
    <xf numFmtId="6" fontId="7" fillId="7" borderId="1" xfId="0" applyNumberFormat="1" applyFont="1" applyFill="1" applyBorder="1" applyAlignment="1">
      <alignment horizontal="right" vertical="top" wrapText="1" readingOrder="1"/>
    </xf>
    <xf numFmtId="6" fontId="7" fillId="18" borderId="1" xfId="0" applyNumberFormat="1" applyFont="1" applyFill="1" applyBorder="1" applyAlignment="1">
      <alignment horizontal="right" vertical="top" wrapText="1" readingOrder="1"/>
    </xf>
    <xf numFmtId="0" fontId="7" fillId="18" borderId="1" xfId="0" applyFont="1" applyFill="1" applyBorder="1" applyAlignment="1">
      <alignment horizontal="right" vertical="top" wrapText="1" readingOrder="1"/>
    </xf>
    <xf numFmtId="6" fontId="7" fillId="3" borderId="1" xfId="0" applyNumberFormat="1" applyFont="1" applyFill="1" applyBorder="1" applyAlignment="1">
      <alignment horizontal="right" vertical="top" wrapText="1" readingOrder="1"/>
    </xf>
    <xf numFmtId="0" fontId="7" fillId="3" borderId="1" xfId="0" applyFont="1" applyFill="1" applyBorder="1" applyAlignment="1">
      <alignment horizontal="right" vertical="top" wrapText="1" readingOrder="1"/>
    </xf>
    <xf numFmtId="0" fontId="14" fillId="2" borderId="1" xfId="0" applyFont="1" applyFill="1" applyBorder="1" applyAlignment="1">
      <alignment horizontal="right" vertical="center" wrapText="1"/>
    </xf>
    <xf numFmtId="0" fontId="7" fillId="10" borderId="2" xfId="0" applyFont="1" applyFill="1" applyBorder="1" applyAlignment="1">
      <alignment horizontal="right" vertical="top" wrapText="1"/>
    </xf>
    <xf numFmtId="0" fontId="7" fillId="4" borderId="22" xfId="0" applyFont="1" applyFill="1" applyBorder="1" applyAlignment="1">
      <alignment horizontal="right" vertical="top" wrapText="1"/>
    </xf>
    <xf numFmtId="0" fontId="7" fillId="23" borderId="18" xfId="0" applyFont="1" applyFill="1" applyBorder="1" applyAlignment="1">
      <alignment horizontal="right" vertical="top" wrapText="1"/>
    </xf>
    <xf numFmtId="0" fontId="7" fillId="23" borderId="6" xfId="0" applyFont="1" applyFill="1" applyBorder="1" applyAlignment="1">
      <alignment horizontal="right" vertical="top" wrapText="1"/>
    </xf>
    <xf numFmtId="0" fontId="7" fillId="23" borderId="22" xfId="0" applyFont="1" applyFill="1" applyBorder="1" applyAlignment="1">
      <alignment horizontal="right" vertical="top" wrapText="1"/>
    </xf>
    <xf numFmtId="0" fontId="7" fillId="0" borderId="0" xfId="0" applyFont="1" applyFill="1" applyAlignment="1">
      <alignment horizontal="right"/>
    </xf>
    <xf numFmtId="0" fontId="26" fillId="0" borderId="0" xfId="0" applyFont="1" applyFill="1" applyBorder="1" applyAlignment="1">
      <alignment horizontal="right" vertical="center" wrapText="1"/>
    </xf>
    <xf numFmtId="6" fontId="7" fillId="7" borderId="2" xfId="0" applyNumberFormat="1" applyFont="1" applyFill="1" applyBorder="1" applyAlignment="1">
      <alignment horizontal="right" vertical="top" wrapText="1"/>
    </xf>
    <xf numFmtId="0" fontId="7" fillId="7" borderId="4" xfId="0" applyFont="1" applyFill="1" applyBorder="1" applyAlignment="1">
      <alignment horizontal="right" vertical="top" wrapText="1"/>
    </xf>
    <xf numFmtId="0" fontId="7" fillId="7" borderId="3" xfId="0" applyFont="1" applyFill="1" applyBorder="1" applyAlignment="1">
      <alignment horizontal="right" vertical="top" wrapText="1"/>
    </xf>
    <xf numFmtId="6" fontId="7" fillId="4" borderId="2" xfId="0" applyNumberFormat="1" applyFont="1" applyFill="1" applyBorder="1" applyAlignment="1">
      <alignment horizontal="right" vertical="top" wrapText="1"/>
    </xf>
    <xf numFmtId="0" fontId="7" fillId="4" borderId="4" xfId="0" applyFont="1" applyFill="1" applyBorder="1" applyAlignment="1">
      <alignment horizontal="right" vertical="top" wrapText="1"/>
    </xf>
    <xf numFmtId="0" fontId="7" fillId="4" borderId="3" xfId="0" applyFont="1" applyFill="1" applyBorder="1" applyAlignment="1">
      <alignment horizontal="right" vertical="top" wrapText="1"/>
    </xf>
    <xf numFmtId="0" fontId="9" fillId="5" borderId="1" xfId="0" applyFont="1" applyFill="1" applyBorder="1" applyAlignment="1">
      <alignment horizontal="left" vertical="top" wrapText="1"/>
    </xf>
    <xf numFmtId="0" fontId="9" fillId="8" borderId="2" xfId="0" applyFont="1" applyFill="1" applyBorder="1" applyAlignment="1">
      <alignment horizontal="left" vertical="top" wrapText="1"/>
    </xf>
    <xf numFmtId="0" fontId="9" fillId="8" borderId="4" xfId="0" applyFont="1" applyFill="1" applyBorder="1" applyAlignment="1">
      <alignment horizontal="left" vertical="top" wrapText="1"/>
    </xf>
    <xf numFmtId="0" fontId="9" fillId="8" borderId="3" xfId="0" applyFont="1" applyFill="1" applyBorder="1" applyAlignment="1">
      <alignment horizontal="left" vertical="top" wrapText="1"/>
    </xf>
    <xf numFmtId="0" fontId="9" fillId="9"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19" borderId="1" xfId="0" applyFont="1" applyFill="1" applyBorder="1" applyAlignment="1">
      <alignment horizontal="left" vertical="top" wrapText="1" readingOrder="1"/>
    </xf>
    <xf numFmtId="0" fontId="9" fillId="8" borderId="2" xfId="0" applyFont="1" applyFill="1" applyBorder="1" applyAlignment="1">
      <alignment horizontal="left" vertical="top" wrapText="1" readingOrder="1"/>
    </xf>
    <xf numFmtId="0" fontId="9" fillId="8" borderId="4" xfId="0" applyFont="1" applyFill="1" applyBorder="1" applyAlignment="1">
      <alignment horizontal="left" vertical="top" wrapText="1" readingOrder="1"/>
    </xf>
    <xf numFmtId="0" fontId="9" fillId="20" borderId="1" xfId="0" applyFont="1" applyFill="1" applyBorder="1" applyAlignment="1">
      <alignment horizontal="left" vertical="top" wrapText="1"/>
    </xf>
    <xf numFmtId="0" fontId="9" fillId="12" borderId="1" xfId="0" applyFont="1" applyFill="1" applyBorder="1" applyAlignment="1">
      <alignment horizontal="left" vertical="top" wrapText="1"/>
    </xf>
    <xf numFmtId="0" fontId="19" fillId="11" borderId="1" xfId="0" applyFont="1" applyFill="1" applyBorder="1" applyAlignment="1" applyProtection="1">
      <alignment horizontal="left" vertical="top" wrapText="1" readingOrder="1"/>
      <protection locked="0"/>
    </xf>
    <xf numFmtId="0" fontId="9" fillId="11" borderId="1" xfId="0" applyFont="1" applyFill="1" applyBorder="1" applyAlignment="1">
      <alignment horizontal="left" vertical="top" wrapText="1" readingOrder="1"/>
    </xf>
    <xf numFmtId="0" fontId="9" fillId="14" borderId="1" xfId="4" applyFont="1" applyFill="1" applyBorder="1" applyAlignment="1">
      <alignment horizontal="left" vertical="top" wrapText="1" readingOrder="1"/>
    </xf>
    <xf numFmtId="0" fontId="9" fillId="15" borderId="1" xfId="0" applyFont="1" applyFill="1" applyBorder="1" applyAlignment="1">
      <alignment horizontal="left" vertical="top" wrapText="1"/>
    </xf>
    <xf numFmtId="0" fontId="9" fillId="14" borderId="1" xfId="0" applyFont="1" applyFill="1" applyBorder="1" applyAlignment="1">
      <alignment horizontal="left" vertical="top" wrapText="1"/>
    </xf>
    <xf numFmtId="0" fontId="15" fillId="5" borderId="2" xfId="0" applyFont="1" applyFill="1" applyBorder="1" applyAlignment="1">
      <alignment horizontal="left" vertical="top" wrapText="1"/>
    </xf>
    <xf numFmtId="0" fontId="15" fillId="5" borderId="4" xfId="0" applyFont="1" applyFill="1" applyBorder="1" applyAlignment="1">
      <alignment horizontal="left" vertical="top" wrapText="1"/>
    </xf>
    <xf numFmtId="0" fontId="15" fillId="5" borderId="3" xfId="0" applyFont="1" applyFill="1" applyBorder="1" applyAlignment="1">
      <alignment horizontal="left" vertical="top" wrapText="1"/>
    </xf>
    <xf numFmtId="0" fontId="15" fillId="5" borderId="16" xfId="0" applyFont="1" applyFill="1" applyBorder="1" applyAlignment="1">
      <alignment horizontal="left" vertical="top" wrapText="1"/>
    </xf>
    <xf numFmtId="0" fontId="9" fillId="8" borderId="1" xfId="0" applyFont="1" applyFill="1" applyBorder="1" applyAlignment="1">
      <alignment horizontal="left" vertical="top" wrapText="1"/>
    </xf>
    <xf numFmtId="0" fontId="9" fillId="8" borderId="11"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11" borderId="13" xfId="0" applyFont="1" applyFill="1" applyBorder="1" applyAlignment="1">
      <alignment horizontal="left" vertical="top" wrapText="1"/>
    </xf>
    <xf numFmtId="0" fontId="9" fillId="11" borderId="3" xfId="0" applyFont="1" applyFill="1" applyBorder="1" applyAlignment="1">
      <alignment horizontal="left" vertical="top" wrapText="1"/>
    </xf>
    <xf numFmtId="0" fontId="9" fillId="16" borderId="1"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0"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16" borderId="2" xfId="0" applyFont="1" applyFill="1" applyBorder="1" applyAlignment="1">
      <alignment horizontal="left" vertical="top" wrapText="1"/>
    </xf>
    <xf numFmtId="0" fontId="9" fillId="16" borderId="4" xfId="0" applyFont="1" applyFill="1" applyBorder="1" applyAlignment="1">
      <alignment horizontal="left" vertical="top" wrapText="1"/>
    </xf>
    <xf numFmtId="0" fontId="9" fillId="17" borderId="1"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0" borderId="22"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15" fillId="6" borderId="1"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21" borderId="1" xfId="0" applyFont="1" applyFill="1" applyBorder="1" applyAlignment="1">
      <alignment horizontal="left" vertical="top" wrapText="1"/>
    </xf>
    <xf numFmtId="0" fontId="9" fillId="22" borderId="1"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16"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16" xfId="0" applyFont="1" applyFill="1" applyBorder="1" applyAlignment="1">
      <alignment horizontal="left" vertical="top" wrapText="1"/>
    </xf>
    <xf numFmtId="0" fontId="7" fillId="27" borderId="2" xfId="0" applyFont="1" applyFill="1" applyBorder="1" applyAlignment="1">
      <alignment horizontal="left" vertical="top" wrapText="1"/>
    </xf>
    <xf numFmtId="0" fontId="7" fillId="27" borderId="3" xfId="0" applyFont="1" applyFill="1" applyBorder="1" applyAlignment="1">
      <alignment horizontal="left" vertical="top" wrapText="1"/>
    </xf>
    <xf numFmtId="0" fontId="9"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15" fillId="25" borderId="1" xfId="0" applyFont="1" applyFill="1" applyBorder="1" applyAlignment="1">
      <alignment horizontal="left" vertical="top" wrapText="1"/>
    </xf>
    <xf numFmtId="0" fontId="9" fillId="5" borderId="21" xfId="0" applyFont="1" applyFill="1" applyBorder="1" applyAlignment="1">
      <alignment horizontal="left" vertical="top" wrapText="1" readingOrder="1"/>
    </xf>
    <xf numFmtId="0" fontId="9" fillId="5" borderId="25" xfId="0" applyFont="1" applyFill="1" applyBorder="1" applyAlignment="1">
      <alignment horizontal="left" vertical="top" wrapText="1" readingOrder="1"/>
    </xf>
    <xf numFmtId="0" fontId="9" fillId="5" borderId="20" xfId="0" applyFont="1" applyFill="1" applyBorder="1" applyAlignment="1">
      <alignment horizontal="left" vertical="top" wrapText="1" readingOrder="1"/>
    </xf>
    <xf numFmtId="0" fontId="9" fillId="8" borderId="3" xfId="0" applyFont="1" applyFill="1" applyBorder="1" applyAlignment="1">
      <alignment horizontal="left" vertical="top" wrapText="1" readingOrder="1"/>
    </xf>
    <xf numFmtId="0" fontId="9" fillId="19" borderId="2" xfId="0" applyFont="1" applyFill="1" applyBorder="1" applyAlignment="1">
      <alignment horizontal="left" vertical="top" wrapText="1" readingOrder="1"/>
    </xf>
    <xf numFmtId="0" fontId="9" fillId="19" borderId="4" xfId="0" applyFont="1" applyFill="1" applyBorder="1" applyAlignment="1">
      <alignment horizontal="left" vertical="top" wrapText="1" readingOrder="1"/>
    </xf>
    <xf numFmtId="6" fontId="7" fillId="23" borderId="2" xfId="0" applyNumberFormat="1" applyFont="1" applyFill="1" applyBorder="1" applyAlignment="1">
      <alignment horizontal="right" vertical="top" wrapText="1"/>
    </xf>
    <xf numFmtId="0" fontId="7" fillId="23" borderId="4" xfId="0" applyFont="1" applyFill="1" applyBorder="1" applyAlignment="1">
      <alignment horizontal="right" vertical="top" wrapText="1"/>
    </xf>
    <xf numFmtId="0" fontId="7" fillId="23" borderId="3" xfId="0" applyFont="1" applyFill="1" applyBorder="1" applyAlignment="1">
      <alignment horizontal="right" vertical="top" wrapText="1"/>
    </xf>
  </cellXfs>
  <cellStyles count="6">
    <cellStyle name="Millares" xfId="1" builtinId="3"/>
    <cellStyle name="Moneda" xfId="5" builtinId="4"/>
    <cellStyle name="Moneda [0] 2 2" xfId="3" xr:uid="{00000000-0005-0000-0000-000001000000}"/>
    <cellStyle name="Normal" xfId="0" builtinId="0"/>
    <cellStyle name="Normal 3" xfId="4" xr:uid="{00000000-0005-0000-0000-000003000000}"/>
    <cellStyle name="Porcentaje" xfId="2" builtinId="5"/>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workbookViewId="0">
      <selection activeCell="A10" sqref="A10"/>
    </sheetView>
  </sheetViews>
  <sheetFormatPr baseColWidth="10" defaultColWidth="11.44140625" defaultRowHeight="13.2" x14ac:dyDescent="0.25"/>
  <cols>
    <col min="1" max="29" width="35.6640625" customWidth="1"/>
    <col min="30" max="256" width="9.109375" customWidth="1"/>
  </cols>
  <sheetData>
    <row r="1" spans="1:28" ht="34.799999999999997"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5">
      <c r="A2" s="2"/>
      <c r="B2" s="2"/>
      <c r="C2" s="2">
        <v>40</v>
      </c>
      <c r="D2" s="2">
        <v>118</v>
      </c>
      <c r="E2" s="2" t="s">
        <v>28</v>
      </c>
      <c r="F2" s="2"/>
      <c r="G2" s="2"/>
      <c r="H2" s="2"/>
      <c r="I2" s="2"/>
      <c r="J2" s="2"/>
      <c r="K2" s="2"/>
      <c r="L2" s="2"/>
      <c r="M2" s="2"/>
      <c r="N2" s="2"/>
      <c r="O2" s="2"/>
      <c r="P2" s="2"/>
      <c r="Q2" s="2">
        <v>100</v>
      </c>
      <c r="R2" s="2">
        <v>100</v>
      </c>
      <c r="S2" s="2">
        <v>100</v>
      </c>
      <c r="T2" s="2">
        <v>100</v>
      </c>
      <c r="U2" s="2" t="s">
        <v>29</v>
      </c>
      <c r="V2" s="2" t="s">
        <v>30</v>
      </c>
      <c r="W2" s="2">
        <v>100</v>
      </c>
      <c r="X2" s="2"/>
      <c r="Y2" s="2" t="s">
        <v>31</v>
      </c>
      <c r="Z2" s="2">
        <v>2019</v>
      </c>
      <c r="AA2" s="2" t="s">
        <v>32</v>
      </c>
      <c r="AB2" s="2" t="s">
        <v>33</v>
      </c>
    </row>
    <row r="3" spans="1:28" ht="30.6" x14ac:dyDescent="0.25">
      <c r="A3" s="2"/>
      <c r="B3" s="2"/>
      <c r="C3" s="2">
        <v>34</v>
      </c>
      <c r="D3" s="2">
        <v>119</v>
      </c>
      <c r="E3" s="2" t="s">
        <v>34</v>
      </c>
      <c r="F3" s="2"/>
      <c r="G3" s="2"/>
      <c r="H3" s="2"/>
      <c r="I3" s="2"/>
      <c r="J3" s="2"/>
      <c r="K3" s="2"/>
      <c r="L3" s="2"/>
      <c r="M3" s="2"/>
      <c r="N3" s="2"/>
      <c r="O3" s="2"/>
      <c r="P3" s="2"/>
      <c r="Q3" s="2">
        <v>100</v>
      </c>
      <c r="R3" s="2">
        <v>100</v>
      </c>
      <c r="S3" s="2">
        <v>100</v>
      </c>
      <c r="T3" s="2">
        <v>100</v>
      </c>
      <c r="U3" s="2" t="s">
        <v>29</v>
      </c>
      <c r="V3" s="2" t="s">
        <v>30</v>
      </c>
      <c r="W3" s="2">
        <v>100</v>
      </c>
      <c r="X3" s="2"/>
      <c r="Y3" s="2" t="s">
        <v>31</v>
      </c>
      <c r="Z3" s="2">
        <v>2019</v>
      </c>
      <c r="AA3" s="2" t="s">
        <v>35</v>
      </c>
      <c r="AB3" s="2" t="s">
        <v>33</v>
      </c>
    </row>
    <row r="4" spans="1:28" ht="20.399999999999999" x14ac:dyDescent="0.25">
      <c r="A4" s="2"/>
      <c r="B4" s="2"/>
      <c r="C4" s="2">
        <v>34</v>
      </c>
      <c r="D4" s="2">
        <v>120</v>
      </c>
      <c r="E4" s="2" t="s">
        <v>36</v>
      </c>
      <c r="F4" s="2"/>
      <c r="G4" s="2"/>
      <c r="H4" s="2"/>
      <c r="I4" s="2"/>
      <c r="J4" s="2"/>
      <c r="K4" s="2"/>
      <c r="L4" s="2"/>
      <c r="M4" s="2"/>
      <c r="N4" s="2"/>
      <c r="O4" s="2"/>
      <c r="P4" s="2"/>
      <c r="Q4" s="2">
        <v>100</v>
      </c>
      <c r="R4" s="2">
        <v>100</v>
      </c>
      <c r="S4" s="2">
        <v>100</v>
      </c>
      <c r="T4" s="2">
        <v>100</v>
      </c>
      <c r="U4" s="2" t="s">
        <v>29</v>
      </c>
      <c r="V4" s="2" t="s">
        <v>30</v>
      </c>
      <c r="W4" s="2">
        <v>100</v>
      </c>
      <c r="X4" s="2"/>
      <c r="Y4" s="2" t="s">
        <v>31</v>
      </c>
      <c r="Z4" s="2">
        <v>2019</v>
      </c>
      <c r="AA4" s="2" t="s">
        <v>37</v>
      </c>
      <c r="AB4" s="2" t="s">
        <v>33</v>
      </c>
    </row>
    <row r="5" spans="1:28" ht="30.6" x14ac:dyDescent="0.25">
      <c r="A5" s="2"/>
      <c r="B5" s="2"/>
      <c r="C5" s="2">
        <v>34</v>
      </c>
      <c r="D5" s="2">
        <v>121</v>
      </c>
      <c r="E5" s="2" t="s">
        <v>38</v>
      </c>
      <c r="F5" s="2"/>
      <c r="G5" s="2"/>
      <c r="H5" s="2"/>
      <c r="I5" s="2"/>
      <c r="J5" s="2"/>
      <c r="K5" s="2"/>
      <c r="L5" s="2"/>
      <c r="M5" s="2"/>
      <c r="N5" s="2"/>
      <c r="O5" s="2"/>
      <c r="P5" s="2"/>
      <c r="Q5" s="2">
        <v>100</v>
      </c>
      <c r="R5" s="2">
        <v>100</v>
      </c>
      <c r="S5" s="2">
        <v>100</v>
      </c>
      <c r="T5" s="2">
        <v>100</v>
      </c>
      <c r="U5" s="2" t="s">
        <v>29</v>
      </c>
      <c r="V5" s="2" t="s">
        <v>30</v>
      </c>
      <c r="W5" s="2">
        <v>100</v>
      </c>
      <c r="X5" s="2"/>
      <c r="Y5" s="2" t="s">
        <v>31</v>
      </c>
      <c r="Z5" s="2">
        <v>2019</v>
      </c>
      <c r="AA5" s="2" t="s">
        <v>39</v>
      </c>
      <c r="AB5" s="2" t="s">
        <v>33</v>
      </c>
    </row>
    <row r="6" spans="1:28" ht="20.399999999999999" x14ac:dyDescent="0.25">
      <c r="A6" s="2"/>
      <c r="B6" s="2"/>
      <c r="C6" s="2">
        <v>34</v>
      </c>
      <c r="D6" s="2">
        <v>122</v>
      </c>
      <c r="E6" s="2" t="s">
        <v>40</v>
      </c>
      <c r="F6" s="2"/>
      <c r="G6" s="2"/>
      <c r="H6" s="2"/>
      <c r="I6" s="2"/>
      <c r="J6" s="2"/>
      <c r="K6" s="2"/>
      <c r="L6" s="2"/>
      <c r="M6" s="2"/>
      <c r="N6" s="2"/>
      <c r="O6" s="2"/>
      <c r="P6" s="2"/>
      <c r="Q6" s="2">
        <v>100</v>
      </c>
      <c r="R6" s="2">
        <v>100</v>
      </c>
      <c r="S6" s="2">
        <v>100</v>
      </c>
      <c r="T6" s="2">
        <v>100</v>
      </c>
      <c r="U6" s="2" t="s">
        <v>29</v>
      </c>
      <c r="V6" s="2" t="s">
        <v>30</v>
      </c>
      <c r="W6" s="2">
        <v>100</v>
      </c>
      <c r="X6" s="2"/>
      <c r="Y6" s="2" t="s">
        <v>31</v>
      </c>
      <c r="Z6" s="2">
        <v>2019</v>
      </c>
      <c r="AA6" s="2" t="s">
        <v>41</v>
      </c>
      <c r="AB6" s="2" t="s">
        <v>33</v>
      </c>
    </row>
    <row r="7" spans="1:28" x14ac:dyDescent="0.25">
      <c r="A7" s="2"/>
      <c r="B7" s="2"/>
      <c r="C7" s="2">
        <v>34</v>
      </c>
      <c r="D7" s="2">
        <v>123</v>
      </c>
      <c r="E7" s="2" t="s">
        <v>42</v>
      </c>
      <c r="F7" s="2"/>
      <c r="G7" s="2"/>
      <c r="H7" s="2"/>
      <c r="I7" s="2"/>
      <c r="J7" s="2"/>
      <c r="K7" s="2"/>
      <c r="L7" s="2"/>
      <c r="M7" s="2"/>
      <c r="N7" s="2"/>
      <c r="O7" s="2"/>
      <c r="P7" s="2"/>
      <c r="Q7" s="2">
        <v>100</v>
      </c>
      <c r="R7" s="2">
        <v>100</v>
      </c>
      <c r="S7" s="2">
        <v>100</v>
      </c>
      <c r="T7" s="2">
        <v>100</v>
      </c>
      <c r="U7" s="2" t="s">
        <v>29</v>
      </c>
      <c r="V7" s="2" t="s">
        <v>30</v>
      </c>
      <c r="W7" s="2">
        <v>100</v>
      </c>
      <c r="X7" s="2"/>
      <c r="Y7" s="2" t="s">
        <v>31</v>
      </c>
      <c r="Z7" s="2">
        <v>2019</v>
      </c>
      <c r="AA7" s="2" t="s">
        <v>43</v>
      </c>
      <c r="AB7" s="2" t="s">
        <v>33</v>
      </c>
    </row>
    <row r="8" spans="1:28" x14ac:dyDescent="0.25">
      <c r="A8" s="2"/>
      <c r="B8" s="2"/>
      <c r="C8" s="2">
        <v>34</v>
      </c>
      <c r="D8" s="2">
        <v>124</v>
      </c>
      <c r="E8" s="2" t="s">
        <v>44</v>
      </c>
      <c r="F8" s="2"/>
      <c r="G8" s="2"/>
      <c r="H8" s="2"/>
      <c r="I8" s="2"/>
      <c r="J8" s="2"/>
      <c r="K8" s="2"/>
      <c r="L8" s="2"/>
      <c r="M8" s="2"/>
      <c r="N8" s="2"/>
      <c r="O8" s="2"/>
      <c r="P8" s="2"/>
      <c r="Q8" s="2">
        <v>100</v>
      </c>
      <c r="R8" s="2">
        <v>100</v>
      </c>
      <c r="S8" s="2">
        <v>100</v>
      </c>
      <c r="T8" s="2">
        <v>100</v>
      </c>
      <c r="U8" s="2" t="s">
        <v>29</v>
      </c>
      <c r="V8" s="2" t="s">
        <v>30</v>
      </c>
      <c r="W8" s="2">
        <v>100</v>
      </c>
      <c r="X8" s="2"/>
      <c r="Y8" s="2" t="s">
        <v>31</v>
      </c>
      <c r="Z8" s="2">
        <v>2019</v>
      </c>
      <c r="AA8" s="2" t="s">
        <v>45</v>
      </c>
      <c r="AB8" s="2" t="s">
        <v>33</v>
      </c>
    </row>
    <row r="9" spans="1:28" ht="20.399999999999999" x14ac:dyDescent="0.25">
      <c r="A9" s="2"/>
      <c r="B9" s="2"/>
      <c r="C9" s="2">
        <v>34</v>
      </c>
      <c r="D9" s="2">
        <v>125</v>
      </c>
      <c r="E9" s="2" t="s">
        <v>46</v>
      </c>
      <c r="F9" s="2"/>
      <c r="G9" s="2"/>
      <c r="H9" s="2"/>
      <c r="I9" s="2"/>
      <c r="J9" s="2"/>
      <c r="K9" s="2"/>
      <c r="L9" s="2"/>
      <c r="M9" s="2"/>
      <c r="N9" s="2"/>
      <c r="O9" s="2"/>
      <c r="P9" s="2"/>
      <c r="Q9" s="2">
        <v>100</v>
      </c>
      <c r="R9" s="2">
        <v>100</v>
      </c>
      <c r="S9" s="2">
        <v>100</v>
      </c>
      <c r="T9" s="2">
        <v>100</v>
      </c>
      <c r="U9" s="2" t="s">
        <v>29</v>
      </c>
      <c r="V9" s="2" t="s">
        <v>30</v>
      </c>
      <c r="W9" s="2">
        <v>100</v>
      </c>
      <c r="X9" s="2"/>
      <c r="Y9" s="2" t="s">
        <v>31</v>
      </c>
      <c r="Z9" s="2">
        <v>2019</v>
      </c>
      <c r="AA9" s="2" t="s">
        <v>47</v>
      </c>
      <c r="AB9" s="2" t="s">
        <v>33</v>
      </c>
    </row>
    <row r="10" spans="1:28" ht="20.399999999999999" x14ac:dyDescent="0.25">
      <c r="A10" s="2"/>
      <c r="B10" s="2"/>
      <c r="C10" s="2">
        <v>34</v>
      </c>
      <c r="D10" s="2">
        <v>126</v>
      </c>
      <c r="E10" s="2" t="s">
        <v>48</v>
      </c>
      <c r="F10" s="2"/>
      <c r="G10" s="2"/>
      <c r="H10" s="2"/>
      <c r="I10" s="2"/>
      <c r="J10" s="2"/>
      <c r="K10" s="2"/>
      <c r="L10" s="2"/>
      <c r="M10" s="2"/>
      <c r="N10" s="2"/>
      <c r="O10" s="2"/>
      <c r="P10" s="2"/>
      <c r="Q10" s="2">
        <v>100</v>
      </c>
      <c r="R10" s="2">
        <v>100</v>
      </c>
      <c r="S10" s="2">
        <v>100</v>
      </c>
      <c r="T10" s="2">
        <v>100</v>
      </c>
      <c r="U10" s="2" t="s">
        <v>29</v>
      </c>
      <c r="V10" s="2" t="s">
        <v>30</v>
      </c>
      <c r="W10" s="2">
        <v>100</v>
      </c>
      <c r="X10" s="2"/>
      <c r="Y10" s="2" t="s">
        <v>31</v>
      </c>
      <c r="Z10" s="2">
        <v>2019</v>
      </c>
      <c r="AA10" s="2" t="s">
        <v>49</v>
      </c>
      <c r="AB10" s="2" t="s">
        <v>33</v>
      </c>
    </row>
    <row r="11" spans="1:28" ht="20.399999999999999" x14ac:dyDescent="0.25">
      <c r="A11" s="2"/>
      <c r="B11" s="2"/>
      <c r="C11" s="2">
        <v>35</v>
      </c>
      <c r="D11" s="2">
        <v>127</v>
      </c>
      <c r="E11" s="2" t="s">
        <v>50</v>
      </c>
      <c r="F11" s="2"/>
      <c r="G11" s="2"/>
      <c r="H11" s="2"/>
      <c r="I11" s="2"/>
      <c r="J11" s="2"/>
      <c r="K11" s="2"/>
      <c r="L11" s="2"/>
      <c r="M11" s="2"/>
      <c r="N11" s="2"/>
      <c r="O11" s="2"/>
      <c r="P11" s="2"/>
      <c r="Q11" s="2">
        <v>100</v>
      </c>
      <c r="R11" s="2">
        <v>97.34</v>
      </c>
      <c r="S11" s="2">
        <v>97.34</v>
      </c>
      <c r="T11" s="2">
        <v>97.34</v>
      </c>
      <c r="U11" s="2" t="s">
        <v>51</v>
      </c>
      <c r="V11" s="2" t="s">
        <v>52</v>
      </c>
      <c r="W11" s="2">
        <v>97.34</v>
      </c>
      <c r="X11" s="2"/>
      <c r="Y11" s="2" t="s">
        <v>31</v>
      </c>
      <c r="Z11" s="2">
        <v>2019</v>
      </c>
      <c r="AA11" s="2" t="s">
        <v>53</v>
      </c>
      <c r="AB11" s="2" t="s">
        <v>33</v>
      </c>
    </row>
    <row r="12" spans="1:28" ht="30.6" x14ac:dyDescent="0.25">
      <c r="A12" s="2"/>
      <c r="B12" s="2"/>
      <c r="C12" s="2">
        <v>35</v>
      </c>
      <c r="D12" s="2">
        <v>128</v>
      </c>
      <c r="E12" s="2" t="s">
        <v>54</v>
      </c>
      <c r="F12" s="2"/>
      <c r="G12" s="2"/>
      <c r="H12" s="2"/>
      <c r="I12" s="2"/>
      <c r="J12" s="2"/>
      <c r="K12" s="2"/>
      <c r="L12" s="2"/>
      <c r="M12" s="2"/>
      <c r="N12" s="2"/>
      <c r="O12" s="2"/>
      <c r="P12" s="2"/>
      <c r="Q12" s="2">
        <v>100</v>
      </c>
      <c r="R12" s="2">
        <v>100</v>
      </c>
      <c r="S12" s="2">
        <v>100</v>
      </c>
      <c r="T12" s="2">
        <v>100</v>
      </c>
      <c r="U12" s="2" t="s">
        <v>29</v>
      </c>
      <c r="V12" s="2" t="s">
        <v>30</v>
      </c>
      <c r="W12" s="2">
        <v>100</v>
      </c>
      <c r="X12" s="2"/>
      <c r="Y12" s="2" t="s">
        <v>31</v>
      </c>
      <c r="Z12" s="2">
        <v>2019</v>
      </c>
      <c r="AA12" s="2" t="s">
        <v>55</v>
      </c>
      <c r="AB12" s="2" t="s">
        <v>33</v>
      </c>
    </row>
    <row r="13" spans="1:28" x14ac:dyDescent="0.25">
      <c r="A13" s="2"/>
      <c r="B13" s="2"/>
      <c r="C13" s="2">
        <v>36</v>
      </c>
      <c r="D13" s="2">
        <v>129</v>
      </c>
      <c r="E13" s="2" t="s">
        <v>56</v>
      </c>
      <c r="F13" s="2"/>
      <c r="G13" s="2"/>
      <c r="H13" s="2"/>
      <c r="I13" s="2"/>
      <c r="J13" s="2"/>
      <c r="K13" s="2"/>
      <c r="L13" s="2"/>
      <c r="M13" s="2"/>
      <c r="N13" s="2"/>
      <c r="O13" s="2"/>
      <c r="P13" s="2"/>
      <c r="Q13" s="2">
        <v>100</v>
      </c>
      <c r="R13" s="2">
        <v>100</v>
      </c>
      <c r="S13" s="2">
        <v>100</v>
      </c>
      <c r="T13" s="2">
        <v>100</v>
      </c>
      <c r="U13" s="2" t="s">
        <v>29</v>
      </c>
      <c r="V13" s="2" t="s">
        <v>30</v>
      </c>
      <c r="W13" s="2">
        <v>100</v>
      </c>
      <c r="X13" s="2"/>
      <c r="Y13" s="2" t="s">
        <v>31</v>
      </c>
      <c r="Z13" s="2">
        <v>2019</v>
      </c>
      <c r="AA13" s="2" t="s">
        <v>57</v>
      </c>
      <c r="AB13" s="2" t="s">
        <v>33</v>
      </c>
    </row>
    <row r="14" spans="1:28" x14ac:dyDescent="0.25">
      <c r="A14" s="2"/>
      <c r="B14" s="2"/>
      <c r="C14" s="2">
        <v>36</v>
      </c>
      <c r="D14" s="2">
        <v>130</v>
      </c>
      <c r="E14" s="2" t="s">
        <v>58</v>
      </c>
      <c r="F14" s="2"/>
      <c r="G14" s="2"/>
      <c r="H14" s="2"/>
      <c r="I14" s="2"/>
      <c r="J14" s="2"/>
      <c r="K14" s="2"/>
      <c r="L14" s="2"/>
      <c r="M14" s="2"/>
      <c r="N14" s="2"/>
      <c r="O14" s="2"/>
      <c r="P14" s="2"/>
      <c r="Q14" s="2">
        <v>100</v>
      </c>
      <c r="R14" s="2">
        <v>95</v>
      </c>
      <c r="S14" s="2">
        <v>95</v>
      </c>
      <c r="T14" s="2">
        <v>95</v>
      </c>
      <c r="U14" s="2" t="s">
        <v>59</v>
      </c>
      <c r="V14" s="2" t="s">
        <v>60</v>
      </c>
      <c r="W14" s="2">
        <v>95</v>
      </c>
      <c r="X14" s="2"/>
      <c r="Y14" s="2" t="s">
        <v>31</v>
      </c>
      <c r="Z14" s="2">
        <v>2019</v>
      </c>
      <c r="AA14" s="2" t="s">
        <v>61</v>
      </c>
      <c r="AB14" s="2" t="s">
        <v>33</v>
      </c>
    </row>
    <row r="15" spans="1:28" x14ac:dyDescent="0.25">
      <c r="A15" s="2"/>
      <c r="B15" s="2"/>
      <c r="C15" s="2">
        <v>36</v>
      </c>
      <c r="D15" s="2">
        <v>131</v>
      </c>
      <c r="E15" s="2" t="s">
        <v>62</v>
      </c>
      <c r="F15" s="2"/>
      <c r="G15" s="2"/>
      <c r="H15" s="2"/>
      <c r="I15" s="2"/>
      <c r="J15" s="2"/>
      <c r="K15" s="2"/>
      <c r="L15" s="2"/>
      <c r="M15" s="2"/>
      <c r="N15" s="2"/>
      <c r="O15" s="2"/>
      <c r="P15" s="2"/>
      <c r="Q15" s="2">
        <v>100</v>
      </c>
      <c r="R15" s="2">
        <v>100</v>
      </c>
      <c r="S15" s="2">
        <v>100</v>
      </c>
      <c r="T15" s="2">
        <v>100</v>
      </c>
      <c r="U15" s="2" t="s">
        <v>29</v>
      </c>
      <c r="V15" s="2" t="s">
        <v>30</v>
      </c>
      <c r="W15" s="2">
        <v>100</v>
      </c>
      <c r="X15" s="2"/>
      <c r="Y15" s="2" t="s">
        <v>31</v>
      </c>
      <c r="Z15" s="2">
        <v>2019</v>
      </c>
      <c r="AA15" s="2" t="s">
        <v>63</v>
      </c>
      <c r="AB15" s="2" t="s">
        <v>33</v>
      </c>
    </row>
    <row r="16" spans="1:28" ht="20.399999999999999" x14ac:dyDescent="0.25">
      <c r="A16" s="2"/>
      <c r="B16" s="2"/>
      <c r="C16" s="2">
        <v>36</v>
      </c>
      <c r="D16" s="2">
        <v>132</v>
      </c>
      <c r="E16" s="2" t="s">
        <v>64</v>
      </c>
      <c r="F16" s="2"/>
      <c r="G16" s="2"/>
      <c r="H16" s="2"/>
      <c r="I16" s="2"/>
      <c r="J16" s="2"/>
      <c r="K16" s="2"/>
      <c r="L16" s="2"/>
      <c r="M16" s="2"/>
      <c r="N16" s="2"/>
      <c r="O16" s="2"/>
      <c r="P16" s="2"/>
      <c r="Q16" s="2">
        <v>100</v>
      </c>
      <c r="R16" s="2">
        <v>100</v>
      </c>
      <c r="S16" s="2">
        <v>100</v>
      </c>
      <c r="T16" s="2">
        <v>100</v>
      </c>
      <c r="U16" s="2" t="s">
        <v>29</v>
      </c>
      <c r="V16" s="2" t="s">
        <v>30</v>
      </c>
      <c r="W16" s="2">
        <v>100</v>
      </c>
      <c r="X16" s="2"/>
      <c r="Y16" s="2" t="s">
        <v>31</v>
      </c>
      <c r="Z16" s="2">
        <v>2019</v>
      </c>
      <c r="AA16" s="2" t="s">
        <v>65</v>
      </c>
      <c r="AB16" s="2" t="s">
        <v>33</v>
      </c>
    </row>
    <row r="17" spans="1:28" x14ac:dyDescent="0.25">
      <c r="A17" s="2"/>
      <c r="B17" s="2"/>
      <c r="C17" s="2">
        <v>36</v>
      </c>
      <c r="D17" s="2">
        <v>133</v>
      </c>
      <c r="E17" s="2" t="s">
        <v>66</v>
      </c>
      <c r="F17" s="2"/>
      <c r="G17" s="2"/>
      <c r="H17" s="2"/>
      <c r="I17" s="2"/>
      <c r="J17" s="2"/>
      <c r="K17" s="2"/>
      <c r="L17" s="2"/>
      <c r="M17" s="2"/>
      <c r="N17" s="2"/>
      <c r="O17" s="2"/>
      <c r="P17" s="2"/>
      <c r="Q17" s="2">
        <v>100</v>
      </c>
      <c r="R17" s="2">
        <v>10</v>
      </c>
      <c r="S17" s="2">
        <v>10</v>
      </c>
      <c r="T17" s="2">
        <v>10</v>
      </c>
      <c r="U17" s="2" t="s">
        <v>67</v>
      </c>
      <c r="V17" s="2" t="s">
        <v>68</v>
      </c>
      <c r="W17" s="2">
        <v>10</v>
      </c>
      <c r="X17" s="2"/>
      <c r="Y17" s="2" t="s">
        <v>31</v>
      </c>
      <c r="Z17" s="2">
        <v>2019</v>
      </c>
      <c r="AA17" s="2" t="s">
        <v>69</v>
      </c>
      <c r="AB17" s="2" t="s">
        <v>33</v>
      </c>
    </row>
    <row r="18" spans="1:28" ht="20.399999999999999" x14ac:dyDescent="0.25">
      <c r="A18" s="2"/>
      <c r="B18" s="2"/>
      <c r="C18" s="2">
        <v>37</v>
      </c>
      <c r="D18" s="2">
        <v>134</v>
      </c>
      <c r="E18" s="2" t="s">
        <v>70</v>
      </c>
      <c r="F18" s="2"/>
      <c r="G18" s="2"/>
      <c r="H18" s="2"/>
      <c r="I18" s="2"/>
      <c r="J18" s="2"/>
      <c r="K18" s="2"/>
      <c r="L18" s="2"/>
      <c r="M18" s="2"/>
      <c r="N18" s="2"/>
      <c r="O18" s="2"/>
      <c r="P18" s="2"/>
      <c r="Q18" s="2">
        <v>100</v>
      </c>
      <c r="R18" s="2">
        <v>92.14</v>
      </c>
      <c r="S18" s="2">
        <v>92.14</v>
      </c>
      <c r="T18" s="2">
        <v>92.14</v>
      </c>
      <c r="U18" s="2" t="s">
        <v>59</v>
      </c>
      <c r="V18" s="2" t="s">
        <v>60</v>
      </c>
      <c r="W18" s="2">
        <v>92.14</v>
      </c>
      <c r="X18" s="2"/>
      <c r="Y18" s="2" t="s">
        <v>31</v>
      </c>
      <c r="Z18" s="2">
        <v>2019</v>
      </c>
      <c r="AA18" s="2" t="s">
        <v>71</v>
      </c>
      <c r="AB18" s="2" t="s">
        <v>33</v>
      </c>
    </row>
    <row r="19" spans="1:28" ht="30.6" x14ac:dyDescent="0.25">
      <c r="A19" s="2"/>
      <c r="B19" s="2"/>
      <c r="C19" s="2">
        <v>37</v>
      </c>
      <c r="D19" s="2">
        <v>135</v>
      </c>
      <c r="E19" s="2" t="s">
        <v>72</v>
      </c>
      <c r="F19" s="2"/>
      <c r="G19" s="2"/>
      <c r="H19" s="2"/>
      <c r="I19" s="2"/>
      <c r="J19" s="2"/>
      <c r="K19" s="2"/>
      <c r="L19" s="2"/>
      <c r="M19" s="2"/>
      <c r="N19" s="2"/>
      <c r="O19" s="2"/>
      <c r="P19" s="2"/>
      <c r="Q19" s="2">
        <v>100</v>
      </c>
      <c r="R19" s="2">
        <v>100</v>
      </c>
      <c r="S19" s="2">
        <v>100</v>
      </c>
      <c r="T19" s="2">
        <v>100</v>
      </c>
      <c r="U19" s="2" t="s">
        <v>29</v>
      </c>
      <c r="V19" s="2" t="s">
        <v>30</v>
      </c>
      <c r="W19" s="2">
        <v>100</v>
      </c>
      <c r="X19" s="2"/>
      <c r="Y19" s="2" t="s">
        <v>31</v>
      </c>
      <c r="Z19" s="2">
        <v>2019</v>
      </c>
      <c r="AA19" s="2" t="s">
        <v>73</v>
      </c>
      <c r="AB19" s="2" t="s">
        <v>33</v>
      </c>
    </row>
    <row r="20" spans="1:28" ht="20.399999999999999" x14ac:dyDescent="0.25">
      <c r="A20" s="2"/>
      <c r="B20" s="2"/>
      <c r="C20" s="2">
        <v>37</v>
      </c>
      <c r="D20" s="2">
        <v>136</v>
      </c>
      <c r="E20" s="2" t="s">
        <v>74</v>
      </c>
      <c r="F20" s="2"/>
      <c r="G20" s="2"/>
      <c r="H20" s="2"/>
      <c r="I20" s="2"/>
      <c r="J20" s="2"/>
      <c r="K20" s="2"/>
      <c r="L20" s="2"/>
      <c r="M20" s="2"/>
      <c r="N20" s="2"/>
      <c r="O20" s="2"/>
      <c r="P20" s="2"/>
      <c r="Q20" s="2">
        <v>100</v>
      </c>
      <c r="R20" s="2">
        <v>100</v>
      </c>
      <c r="S20" s="2">
        <v>100</v>
      </c>
      <c r="T20" s="2">
        <v>100</v>
      </c>
      <c r="U20" s="2" t="s">
        <v>29</v>
      </c>
      <c r="V20" s="2" t="s">
        <v>30</v>
      </c>
      <c r="W20" s="2">
        <v>100</v>
      </c>
      <c r="X20" s="2"/>
      <c r="Y20" s="2" t="s">
        <v>31</v>
      </c>
      <c r="Z20" s="2">
        <v>2019</v>
      </c>
      <c r="AA20" s="2" t="s">
        <v>75</v>
      </c>
      <c r="AB20" s="2" t="s">
        <v>33</v>
      </c>
    </row>
    <row r="21" spans="1:28" x14ac:dyDescent="0.25">
      <c r="A21" s="2"/>
      <c r="B21" s="2"/>
      <c r="C21" s="2">
        <v>38</v>
      </c>
      <c r="D21" s="2">
        <v>137</v>
      </c>
      <c r="E21" s="2" t="s">
        <v>76</v>
      </c>
      <c r="F21" s="2"/>
      <c r="G21" s="2"/>
      <c r="H21" s="2"/>
      <c r="I21" s="2"/>
      <c r="J21" s="2"/>
      <c r="K21" s="2"/>
      <c r="L21" s="2"/>
      <c r="M21" s="2"/>
      <c r="N21" s="2"/>
      <c r="O21" s="2"/>
      <c r="P21" s="2"/>
      <c r="Q21" s="2">
        <v>100</v>
      </c>
      <c r="R21" s="2">
        <v>100</v>
      </c>
      <c r="S21" s="2">
        <v>100</v>
      </c>
      <c r="T21" s="2">
        <v>100</v>
      </c>
      <c r="U21" s="2" t="s">
        <v>29</v>
      </c>
      <c r="V21" s="2" t="s">
        <v>30</v>
      </c>
      <c r="W21" s="2">
        <v>100</v>
      </c>
      <c r="X21" s="2"/>
      <c r="Y21" s="2" t="s">
        <v>31</v>
      </c>
      <c r="Z21" s="2">
        <v>2019</v>
      </c>
      <c r="AA21" s="2" t="s">
        <v>77</v>
      </c>
      <c r="AB21" s="2" t="s">
        <v>33</v>
      </c>
    </row>
    <row r="22" spans="1:28" ht="30.6" x14ac:dyDescent="0.25">
      <c r="A22" s="2"/>
      <c r="B22" s="2"/>
      <c r="C22" s="2">
        <v>38</v>
      </c>
      <c r="D22" s="2">
        <v>138</v>
      </c>
      <c r="E22" s="2" t="s">
        <v>54</v>
      </c>
      <c r="F22" s="2"/>
      <c r="G22" s="2"/>
      <c r="H22" s="2"/>
      <c r="I22" s="2"/>
      <c r="J22" s="2"/>
      <c r="K22" s="2"/>
      <c r="L22" s="2"/>
      <c r="M22" s="2"/>
      <c r="N22" s="2"/>
      <c r="O22" s="2"/>
      <c r="P22" s="2"/>
      <c r="Q22" s="2">
        <v>100</v>
      </c>
      <c r="R22" s="2">
        <v>100</v>
      </c>
      <c r="S22" s="2">
        <v>100</v>
      </c>
      <c r="T22" s="2">
        <v>100</v>
      </c>
      <c r="U22" s="2" t="s">
        <v>29</v>
      </c>
      <c r="V22" s="2" t="s">
        <v>30</v>
      </c>
      <c r="W22" s="2">
        <v>100</v>
      </c>
      <c r="X22" s="2"/>
      <c r="Y22" s="2" t="s">
        <v>31</v>
      </c>
      <c r="Z22" s="2">
        <v>2019</v>
      </c>
      <c r="AA22" s="2" t="s">
        <v>78</v>
      </c>
      <c r="AB22" s="2" t="s">
        <v>33</v>
      </c>
    </row>
    <row r="23" spans="1:28" ht="20.399999999999999" x14ac:dyDescent="0.25">
      <c r="A23" s="2"/>
      <c r="B23" s="2"/>
      <c r="C23" s="2">
        <v>38</v>
      </c>
      <c r="D23" s="2">
        <v>139</v>
      </c>
      <c r="E23" s="2" t="s">
        <v>79</v>
      </c>
      <c r="F23" s="2"/>
      <c r="G23" s="2"/>
      <c r="H23" s="2"/>
      <c r="I23" s="2"/>
      <c r="J23" s="2"/>
      <c r="K23" s="2"/>
      <c r="L23" s="2"/>
      <c r="M23" s="2"/>
      <c r="N23" s="2"/>
      <c r="O23" s="2"/>
      <c r="P23" s="2"/>
      <c r="Q23" s="2">
        <v>100</v>
      </c>
      <c r="R23" s="2">
        <v>100</v>
      </c>
      <c r="S23" s="2">
        <v>100</v>
      </c>
      <c r="T23" s="2">
        <v>100</v>
      </c>
      <c r="U23" s="2" t="s">
        <v>29</v>
      </c>
      <c r="V23" s="2" t="s">
        <v>30</v>
      </c>
      <c r="W23" s="2">
        <v>100</v>
      </c>
      <c r="X23" s="2"/>
      <c r="Y23" s="2" t="s">
        <v>31</v>
      </c>
      <c r="Z23" s="2">
        <v>2019</v>
      </c>
      <c r="AA23" s="2" t="s">
        <v>80</v>
      </c>
      <c r="AB23" s="2" t="s">
        <v>33</v>
      </c>
    </row>
    <row r="24" spans="1:28" ht="20.399999999999999" x14ac:dyDescent="0.25">
      <c r="A24" s="2"/>
      <c r="B24" s="2"/>
      <c r="C24" s="2">
        <v>38</v>
      </c>
      <c r="D24" s="2">
        <v>140</v>
      </c>
      <c r="E24" s="2" t="s">
        <v>81</v>
      </c>
      <c r="F24" s="2"/>
      <c r="G24" s="2"/>
      <c r="H24" s="2"/>
      <c r="I24" s="2"/>
      <c r="J24" s="2"/>
      <c r="K24" s="2"/>
      <c r="L24" s="2"/>
      <c r="M24" s="2"/>
      <c r="N24" s="2"/>
      <c r="O24" s="2"/>
      <c r="P24" s="2"/>
      <c r="Q24" s="2">
        <v>100</v>
      </c>
      <c r="R24" s="2">
        <v>100</v>
      </c>
      <c r="S24" s="2">
        <v>100</v>
      </c>
      <c r="T24" s="2">
        <v>100</v>
      </c>
      <c r="U24" s="2" t="s">
        <v>29</v>
      </c>
      <c r="V24" s="2" t="s">
        <v>30</v>
      </c>
      <c r="W24" s="2">
        <v>100</v>
      </c>
      <c r="X24" s="2"/>
      <c r="Y24" s="2" t="s">
        <v>31</v>
      </c>
      <c r="Z24" s="2">
        <v>2019</v>
      </c>
      <c r="AA24" s="2" t="s">
        <v>82</v>
      </c>
      <c r="AB24" s="2" t="s">
        <v>33</v>
      </c>
    </row>
    <row r="25" spans="1:28" x14ac:dyDescent="0.25">
      <c r="A25" s="2"/>
      <c r="B25" s="2"/>
      <c r="C25" s="2">
        <v>39</v>
      </c>
      <c r="D25" s="2">
        <v>141</v>
      </c>
      <c r="E25" s="2" t="s">
        <v>83</v>
      </c>
      <c r="F25" s="2"/>
      <c r="G25" s="2"/>
      <c r="H25" s="2"/>
      <c r="I25" s="2"/>
      <c r="J25" s="2"/>
      <c r="K25" s="2"/>
      <c r="L25" s="2"/>
      <c r="M25" s="2"/>
      <c r="N25" s="2"/>
      <c r="O25" s="2"/>
      <c r="P25" s="2"/>
      <c r="Q25" s="2">
        <v>100</v>
      </c>
      <c r="R25" s="2">
        <v>71.8</v>
      </c>
      <c r="S25" s="2">
        <v>71.8</v>
      </c>
      <c r="T25" s="2">
        <v>71.8</v>
      </c>
      <c r="U25" s="2" t="s">
        <v>59</v>
      </c>
      <c r="V25" s="2" t="s">
        <v>60</v>
      </c>
      <c r="W25" s="2">
        <v>71.8</v>
      </c>
      <c r="X25" s="2"/>
      <c r="Y25" s="2" t="s">
        <v>31</v>
      </c>
      <c r="Z25" s="2">
        <v>2019</v>
      </c>
      <c r="AA25" s="2" t="s">
        <v>84</v>
      </c>
      <c r="AB25" s="2" t="s">
        <v>33</v>
      </c>
    </row>
    <row r="26" spans="1:28" ht="20.399999999999999" x14ac:dyDescent="0.25">
      <c r="A26" s="2"/>
      <c r="B26" s="2"/>
      <c r="C26" s="2">
        <v>39</v>
      </c>
      <c r="D26" s="2">
        <v>142</v>
      </c>
      <c r="E26" s="2" t="s">
        <v>85</v>
      </c>
      <c r="F26" s="2"/>
      <c r="G26" s="2"/>
      <c r="H26" s="2"/>
      <c r="I26" s="2"/>
      <c r="J26" s="2"/>
      <c r="K26" s="2"/>
      <c r="L26" s="2"/>
      <c r="M26" s="2"/>
      <c r="N26" s="2"/>
      <c r="O26" s="2"/>
      <c r="P26" s="2"/>
      <c r="Q26" s="2">
        <v>100</v>
      </c>
      <c r="R26" s="2">
        <v>70</v>
      </c>
      <c r="S26" s="2">
        <v>70</v>
      </c>
      <c r="T26" s="2">
        <v>70</v>
      </c>
      <c r="U26" s="2" t="s">
        <v>59</v>
      </c>
      <c r="V26" s="2" t="s">
        <v>60</v>
      </c>
      <c r="W26" s="2">
        <v>70</v>
      </c>
      <c r="X26" s="2"/>
      <c r="Y26" s="2" t="s">
        <v>31</v>
      </c>
      <c r="Z26" s="2">
        <v>2019</v>
      </c>
      <c r="AA26" s="2" t="s">
        <v>86</v>
      </c>
      <c r="AB26" s="2" t="s">
        <v>87</v>
      </c>
    </row>
    <row r="27" spans="1:28" ht="20.399999999999999" x14ac:dyDescent="0.25">
      <c r="A27" s="2"/>
      <c r="B27" s="2"/>
      <c r="C27" s="2">
        <v>39</v>
      </c>
      <c r="D27" s="2">
        <v>143</v>
      </c>
      <c r="E27" s="2" t="s">
        <v>88</v>
      </c>
      <c r="F27" s="2"/>
      <c r="G27" s="2"/>
      <c r="H27" s="2"/>
      <c r="I27" s="2"/>
      <c r="J27" s="2"/>
      <c r="K27" s="2"/>
      <c r="L27" s="2"/>
      <c r="M27" s="2"/>
      <c r="N27" s="2"/>
      <c r="O27" s="2"/>
      <c r="P27" s="2"/>
      <c r="Q27" s="2">
        <v>100</v>
      </c>
      <c r="R27" s="2">
        <v>100</v>
      </c>
      <c r="S27" s="2">
        <v>100</v>
      </c>
      <c r="T27" s="2">
        <v>100</v>
      </c>
      <c r="U27" s="2" t="s">
        <v>29</v>
      </c>
      <c r="V27" s="2" t="s">
        <v>30</v>
      </c>
      <c r="W27" s="2">
        <v>100</v>
      </c>
      <c r="X27" s="2"/>
      <c r="Y27" s="2" t="s">
        <v>31</v>
      </c>
      <c r="Z27" s="2">
        <v>2019</v>
      </c>
      <c r="AA27" s="2" t="s">
        <v>89</v>
      </c>
      <c r="AB27" s="2" t="s">
        <v>33</v>
      </c>
    </row>
    <row r="28" spans="1:28" ht="30.6" x14ac:dyDescent="0.25">
      <c r="A28" s="2"/>
      <c r="B28" s="2"/>
      <c r="C28" s="2">
        <v>39</v>
      </c>
      <c r="D28" s="2">
        <v>144</v>
      </c>
      <c r="E28" s="2" t="s">
        <v>54</v>
      </c>
      <c r="F28" s="2"/>
      <c r="G28" s="2"/>
      <c r="H28" s="2"/>
      <c r="I28" s="2"/>
      <c r="J28" s="2"/>
      <c r="K28" s="2"/>
      <c r="L28" s="2"/>
      <c r="M28" s="2"/>
      <c r="N28" s="2"/>
      <c r="O28" s="2"/>
      <c r="P28" s="2"/>
      <c r="Q28" s="2">
        <v>100</v>
      </c>
      <c r="R28" s="2">
        <v>100</v>
      </c>
      <c r="S28" s="2">
        <v>100</v>
      </c>
      <c r="T28" s="2">
        <v>100</v>
      </c>
      <c r="U28" s="2" t="s">
        <v>29</v>
      </c>
      <c r="V28" s="2" t="s">
        <v>30</v>
      </c>
      <c r="W28" s="2">
        <v>100</v>
      </c>
      <c r="X28" s="2"/>
      <c r="Y28" s="2" t="s">
        <v>31</v>
      </c>
      <c r="Z28" s="2">
        <v>2019</v>
      </c>
      <c r="AA28" s="2" t="s">
        <v>90</v>
      </c>
      <c r="AB28" s="2" t="s">
        <v>33</v>
      </c>
    </row>
    <row r="29" spans="1:28" x14ac:dyDescent="0.25">
      <c r="A29" s="2"/>
      <c r="B29" s="2"/>
      <c r="C29" s="2">
        <v>40</v>
      </c>
      <c r="D29" s="2">
        <v>145</v>
      </c>
      <c r="E29" s="2" t="s">
        <v>91</v>
      </c>
      <c r="F29" s="2"/>
      <c r="G29" s="2"/>
      <c r="H29" s="2"/>
      <c r="I29" s="2"/>
      <c r="J29" s="2"/>
      <c r="K29" s="2"/>
      <c r="L29" s="2"/>
      <c r="M29" s="2"/>
      <c r="N29" s="2"/>
      <c r="O29" s="2"/>
      <c r="P29" s="2"/>
      <c r="Q29" s="2">
        <v>100</v>
      </c>
      <c r="R29" s="2">
        <v>100</v>
      </c>
      <c r="S29" s="2">
        <v>100</v>
      </c>
      <c r="T29" s="2">
        <v>100</v>
      </c>
      <c r="U29" s="2" t="s">
        <v>29</v>
      </c>
      <c r="V29" s="2" t="s">
        <v>30</v>
      </c>
      <c r="W29" s="2">
        <v>100</v>
      </c>
      <c r="X29" s="2"/>
      <c r="Y29" s="2" t="s">
        <v>31</v>
      </c>
      <c r="Z29" s="2">
        <v>2019</v>
      </c>
      <c r="AA29" s="2" t="s">
        <v>92</v>
      </c>
      <c r="AB29" s="2" t="s">
        <v>33</v>
      </c>
    </row>
    <row r="30" spans="1:28" ht="20.399999999999999" x14ac:dyDescent="0.25">
      <c r="A30" s="2"/>
      <c r="B30" s="2"/>
      <c r="C30" s="2">
        <v>40</v>
      </c>
      <c r="D30" s="2">
        <v>146</v>
      </c>
      <c r="E30" s="2" t="s">
        <v>93</v>
      </c>
      <c r="F30" s="2"/>
      <c r="G30" s="2"/>
      <c r="H30" s="2"/>
      <c r="I30" s="2"/>
      <c r="J30" s="2"/>
      <c r="K30" s="2"/>
      <c r="L30" s="2"/>
      <c r="M30" s="2"/>
      <c r="N30" s="2"/>
      <c r="O30" s="2"/>
      <c r="P30" s="2"/>
      <c r="Q30" s="2">
        <v>100</v>
      </c>
      <c r="R30" s="2">
        <v>100</v>
      </c>
      <c r="S30" s="2">
        <v>100</v>
      </c>
      <c r="T30" s="2">
        <v>100</v>
      </c>
      <c r="U30" s="2" t="s">
        <v>29</v>
      </c>
      <c r="V30" s="2" t="s">
        <v>30</v>
      </c>
      <c r="W30" s="2">
        <v>100</v>
      </c>
      <c r="X30" s="2"/>
      <c r="Y30" s="2" t="s">
        <v>31</v>
      </c>
      <c r="Z30" s="2">
        <v>2019</v>
      </c>
      <c r="AA30" s="2" t="s">
        <v>94</v>
      </c>
      <c r="AB30" s="2" t="s">
        <v>33</v>
      </c>
    </row>
    <row r="31" spans="1:28" x14ac:dyDescent="0.25">
      <c r="A31" s="2"/>
      <c r="B31" s="2"/>
      <c r="C31" s="2">
        <v>41</v>
      </c>
      <c r="D31" s="2">
        <v>147</v>
      </c>
      <c r="E31" s="2" t="s">
        <v>95</v>
      </c>
      <c r="F31" s="2"/>
      <c r="G31" s="2"/>
      <c r="H31" s="2"/>
      <c r="I31" s="2"/>
      <c r="J31" s="2"/>
      <c r="K31" s="2"/>
      <c r="L31" s="2"/>
      <c r="M31" s="2"/>
      <c r="N31" s="2"/>
      <c r="O31" s="2"/>
      <c r="P31" s="2"/>
      <c r="Q31" s="2">
        <v>100</v>
      </c>
      <c r="R31" s="2">
        <v>100</v>
      </c>
      <c r="S31" s="2">
        <v>100</v>
      </c>
      <c r="T31" s="2">
        <v>100</v>
      </c>
      <c r="U31" s="2" t="s">
        <v>29</v>
      </c>
      <c r="V31" s="2" t="s">
        <v>30</v>
      </c>
      <c r="W31" s="2">
        <v>100</v>
      </c>
      <c r="X31" s="2"/>
      <c r="Y31" s="2" t="s">
        <v>31</v>
      </c>
      <c r="Z31" s="2">
        <v>2019</v>
      </c>
      <c r="AA31" s="2" t="s">
        <v>96</v>
      </c>
      <c r="AB31" s="2" t="s">
        <v>33</v>
      </c>
    </row>
    <row r="32" spans="1:28" x14ac:dyDescent="0.25">
      <c r="A32" s="2"/>
      <c r="B32" s="2"/>
      <c r="C32" s="2">
        <v>41</v>
      </c>
      <c r="D32" s="2">
        <v>148</v>
      </c>
      <c r="E32" s="2" t="s">
        <v>97</v>
      </c>
      <c r="F32" s="2"/>
      <c r="G32" s="2"/>
      <c r="H32" s="2"/>
      <c r="I32" s="2"/>
      <c r="J32" s="2"/>
      <c r="K32" s="2"/>
      <c r="L32" s="2"/>
      <c r="M32" s="2"/>
      <c r="N32" s="2"/>
      <c r="O32" s="2"/>
      <c r="P32" s="2"/>
      <c r="Q32" s="2">
        <v>100</v>
      </c>
      <c r="R32" s="2">
        <v>100</v>
      </c>
      <c r="S32" s="2">
        <v>100</v>
      </c>
      <c r="T32" s="2">
        <v>100</v>
      </c>
      <c r="U32" s="2" t="s">
        <v>29</v>
      </c>
      <c r="V32" s="2" t="s">
        <v>30</v>
      </c>
      <c r="W32" s="2">
        <v>100</v>
      </c>
      <c r="X32" s="2"/>
      <c r="Y32" s="2" t="s">
        <v>31</v>
      </c>
      <c r="Z32" s="2">
        <v>2019</v>
      </c>
      <c r="AA32" s="2" t="s">
        <v>98</v>
      </c>
      <c r="AB32" s="2" t="s">
        <v>33</v>
      </c>
    </row>
    <row r="33" spans="1:28" x14ac:dyDescent="0.25">
      <c r="A33" s="2"/>
      <c r="B33" s="2"/>
      <c r="C33" s="2">
        <v>41</v>
      </c>
      <c r="D33" s="2">
        <v>149</v>
      </c>
      <c r="E33" s="2" t="s">
        <v>99</v>
      </c>
      <c r="F33" s="2"/>
      <c r="G33" s="2"/>
      <c r="H33" s="2"/>
      <c r="I33" s="2"/>
      <c r="J33" s="2"/>
      <c r="K33" s="2"/>
      <c r="L33" s="2"/>
      <c r="M33" s="2"/>
      <c r="N33" s="2"/>
      <c r="O33" s="2"/>
      <c r="P33" s="2"/>
      <c r="Q33" s="2">
        <v>100</v>
      </c>
      <c r="R33" s="2">
        <v>95</v>
      </c>
      <c r="S33" s="2">
        <v>95</v>
      </c>
      <c r="T33" s="2">
        <v>95</v>
      </c>
      <c r="U33" s="2" t="s">
        <v>59</v>
      </c>
      <c r="V33" s="2" t="s">
        <v>60</v>
      </c>
      <c r="W33" s="2">
        <v>95</v>
      </c>
      <c r="X33" s="2"/>
      <c r="Y33" s="2" t="s">
        <v>31</v>
      </c>
      <c r="Z33" s="2">
        <v>2019</v>
      </c>
      <c r="AA33" s="2" t="s">
        <v>100</v>
      </c>
      <c r="AB33" s="2" t="s">
        <v>33</v>
      </c>
    </row>
    <row r="34" spans="1:28" ht="20.399999999999999" x14ac:dyDescent="0.25">
      <c r="A34" s="2"/>
      <c r="B34" s="2"/>
      <c r="C34" s="2">
        <v>41</v>
      </c>
      <c r="D34" s="2">
        <v>150</v>
      </c>
      <c r="E34" s="2" t="s">
        <v>101</v>
      </c>
      <c r="F34" s="2"/>
      <c r="G34" s="2"/>
      <c r="H34" s="2"/>
      <c r="I34" s="2"/>
      <c r="J34" s="2"/>
      <c r="K34" s="2"/>
      <c r="L34" s="2"/>
      <c r="M34" s="2"/>
      <c r="N34" s="2"/>
      <c r="O34" s="2"/>
      <c r="P34" s="2"/>
      <c r="Q34" s="2">
        <v>100</v>
      </c>
      <c r="R34" s="2">
        <v>80</v>
      </c>
      <c r="S34" s="2">
        <v>80</v>
      </c>
      <c r="T34" s="2">
        <v>80</v>
      </c>
      <c r="U34" s="2" t="s">
        <v>59</v>
      </c>
      <c r="V34" s="2" t="s">
        <v>60</v>
      </c>
      <c r="W34" s="2">
        <v>80</v>
      </c>
      <c r="X34" s="2"/>
      <c r="Y34" s="2" t="s">
        <v>31</v>
      </c>
      <c r="Z34" s="2">
        <v>2019</v>
      </c>
      <c r="AA34" s="2" t="s">
        <v>102</v>
      </c>
      <c r="AB34" s="2" t="s">
        <v>33</v>
      </c>
    </row>
    <row r="35" spans="1:28" x14ac:dyDescent="0.25">
      <c r="A35" s="2"/>
      <c r="B35" s="2"/>
      <c r="C35" s="2">
        <v>41</v>
      </c>
      <c r="D35" s="2">
        <v>151</v>
      </c>
      <c r="E35" s="2" t="s">
        <v>103</v>
      </c>
      <c r="F35" s="2"/>
      <c r="G35" s="2"/>
      <c r="H35" s="2"/>
      <c r="I35" s="2"/>
      <c r="J35" s="2"/>
      <c r="K35" s="2"/>
      <c r="L35" s="2"/>
      <c r="M35" s="2"/>
      <c r="N35" s="2"/>
      <c r="O35" s="2"/>
      <c r="P35" s="2"/>
      <c r="Q35" s="2">
        <v>100</v>
      </c>
      <c r="R35" s="2">
        <v>100</v>
      </c>
      <c r="S35" s="2">
        <v>100</v>
      </c>
      <c r="T35" s="2">
        <v>100</v>
      </c>
      <c r="U35" s="2" t="s">
        <v>29</v>
      </c>
      <c r="V35" s="2" t="s">
        <v>30</v>
      </c>
      <c r="W35" s="2">
        <v>100</v>
      </c>
      <c r="X35" s="2"/>
      <c r="Y35" s="2" t="s">
        <v>31</v>
      </c>
      <c r="Z35" s="2">
        <v>2019</v>
      </c>
      <c r="AA35" s="2" t="s">
        <v>104</v>
      </c>
      <c r="AB35" s="2" t="s">
        <v>33</v>
      </c>
    </row>
    <row r="36" spans="1:28" x14ac:dyDescent="0.25">
      <c r="A36" s="2"/>
      <c r="B36" s="2"/>
      <c r="C36" s="2">
        <v>41</v>
      </c>
      <c r="D36" s="2">
        <v>152</v>
      </c>
      <c r="E36" s="2" t="s">
        <v>105</v>
      </c>
      <c r="F36" s="2"/>
      <c r="G36" s="2"/>
      <c r="H36" s="2"/>
      <c r="I36" s="2"/>
      <c r="J36" s="2"/>
      <c r="K36" s="2"/>
      <c r="L36" s="2"/>
      <c r="M36" s="2"/>
      <c r="N36" s="2"/>
      <c r="O36" s="2"/>
      <c r="P36" s="2"/>
      <c r="Q36" s="2">
        <v>100</v>
      </c>
      <c r="R36" s="2">
        <v>100</v>
      </c>
      <c r="S36" s="2">
        <v>100</v>
      </c>
      <c r="T36" s="2">
        <v>100</v>
      </c>
      <c r="U36" s="2" t="s">
        <v>29</v>
      </c>
      <c r="V36" s="2" t="s">
        <v>30</v>
      </c>
      <c r="W36" s="2">
        <v>100</v>
      </c>
      <c r="X36" s="2"/>
      <c r="Y36" s="2" t="s">
        <v>31</v>
      </c>
      <c r="Z36" s="2">
        <v>2019</v>
      </c>
      <c r="AA36" s="2" t="s">
        <v>106</v>
      </c>
      <c r="AB36" s="2" t="s">
        <v>33</v>
      </c>
    </row>
    <row r="37" spans="1:28" ht="20.399999999999999" x14ac:dyDescent="0.25">
      <c r="A37" s="2"/>
      <c r="B37" s="2"/>
      <c r="C37" s="2">
        <v>42</v>
      </c>
      <c r="D37" s="2">
        <v>153</v>
      </c>
      <c r="E37" s="2" t="s">
        <v>107</v>
      </c>
      <c r="F37" s="2"/>
      <c r="G37" s="2"/>
      <c r="H37" s="2"/>
      <c r="I37" s="2"/>
      <c r="J37" s="2"/>
      <c r="K37" s="2"/>
      <c r="L37" s="2"/>
      <c r="M37" s="2"/>
      <c r="N37" s="2"/>
      <c r="O37" s="2"/>
      <c r="P37" s="2"/>
      <c r="Q37" s="2">
        <v>100</v>
      </c>
      <c r="R37" s="2">
        <v>100</v>
      </c>
      <c r="S37" s="2">
        <v>100</v>
      </c>
      <c r="T37" s="2">
        <v>100</v>
      </c>
      <c r="U37" s="2" t="s">
        <v>29</v>
      </c>
      <c r="V37" s="2" t="s">
        <v>30</v>
      </c>
      <c r="W37" s="2">
        <v>100</v>
      </c>
      <c r="X37" s="2"/>
      <c r="Y37" s="2" t="s">
        <v>31</v>
      </c>
      <c r="Z37" s="2">
        <v>2019</v>
      </c>
      <c r="AA37" s="2" t="s">
        <v>108</v>
      </c>
      <c r="AB37" s="2" t="s">
        <v>33</v>
      </c>
    </row>
    <row r="38" spans="1:28" ht="20.399999999999999" x14ac:dyDescent="0.25">
      <c r="A38" s="2"/>
      <c r="B38" s="2"/>
      <c r="C38" s="2">
        <v>42</v>
      </c>
      <c r="D38" s="2">
        <v>154</v>
      </c>
      <c r="E38" s="2" t="s">
        <v>109</v>
      </c>
      <c r="F38" s="2"/>
      <c r="G38" s="2"/>
      <c r="H38" s="2"/>
      <c r="I38" s="2"/>
      <c r="J38" s="2"/>
      <c r="K38" s="2"/>
      <c r="L38" s="2"/>
      <c r="M38" s="2"/>
      <c r="N38" s="2"/>
      <c r="O38" s="2"/>
      <c r="P38" s="2"/>
      <c r="Q38" s="2">
        <v>100</v>
      </c>
      <c r="R38" s="2">
        <v>100</v>
      </c>
      <c r="S38" s="2">
        <v>100</v>
      </c>
      <c r="T38" s="2">
        <v>100</v>
      </c>
      <c r="U38" s="2" t="s">
        <v>29</v>
      </c>
      <c r="V38" s="2" t="s">
        <v>30</v>
      </c>
      <c r="W38" s="2">
        <v>100</v>
      </c>
      <c r="X38" s="2"/>
      <c r="Y38" s="2" t="s">
        <v>31</v>
      </c>
      <c r="Z38" s="2">
        <v>2019</v>
      </c>
      <c r="AA38" s="2" t="s">
        <v>110</v>
      </c>
      <c r="AB38" s="2" t="s">
        <v>33</v>
      </c>
    </row>
    <row r="39" spans="1:28" ht="20.399999999999999" x14ac:dyDescent="0.25">
      <c r="A39" s="2"/>
      <c r="B39" s="2"/>
      <c r="C39" s="2">
        <v>42</v>
      </c>
      <c r="D39" s="2">
        <v>155</v>
      </c>
      <c r="E39" s="2" t="s">
        <v>111</v>
      </c>
      <c r="F39" s="2"/>
      <c r="G39" s="2"/>
      <c r="H39" s="2"/>
      <c r="I39" s="2"/>
      <c r="J39" s="2"/>
      <c r="K39" s="2"/>
      <c r="L39" s="2"/>
      <c r="M39" s="2"/>
      <c r="N39" s="2"/>
      <c r="O39" s="2"/>
      <c r="P39" s="2"/>
      <c r="Q39" s="2">
        <v>100</v>
      </c>
      <c r="R39" s="2">
        <v>91</v>
      </c>
      <c r="S39" s="2">
        <v>91</v>
      </c>
      <c r="T39" s="2">
        <v>91</v>
      </c>
      <c r="U39" s="2" t="s">
        <v>59</v>
      </c>
      <c r="V39" s="2" t="s">
        <v>60</v>
      </c>
      <c r="W39" s="2">
        <v>91</v>
      </c>
      <c r="X39" s="2"/>
      <c r="Y39" s="2" t="s">
        <v>31</v>
      </c>
      <c r="Z39" s="2">
        <v>2019</v>
      </c>
      <c r="AA39" s="2" t="s">
        <v>112</v>
      </c>
      <c r="AB39" s="2" t="s">
        <v>33</v>
      </c>
    </row>
    <row r="40" spans="1:28" x14ac:dyDescent="0.25">
      <c r="A40" s="2"/>
      <c r="B40" s="2"/>
      <c r="C40" s="2">
        <v>42</v>
      </c>
      <c r="D40" s="2">
        <v>156</v>
      </c>
      <c r="E40" s="2" t="s">
        <v>113</v>
      </c>
      <c r="F40" s="2"/>
      <c r="G40" s="2"/>
      <c r="H40" s="2"/>
      <c r="I40" s="2"/>
      <c r="J40" s="2"/>
      <c r="K40" s="2"/>
      <c r="L40" s="2"/>
      <c r="M40" s="2"/>
      <c r="N40" s="2"/>
      <c r="O40" s="2"/>
      <c r="P40" s="2"/>
      <c r="Q40" s="2">
        <v>100</v>
      </c>
      <c r="R40" s="2">
        <v>77</v>
      </c>
      <c r="S40" s="2">
        <v>77</v>
      </c>
      <c r="T40" s="2">
        <v>77</v>
      </c>
      <c r="U40" s="2" t="s">
        <v>59</v>
      </c>
      <c r="V40" s="2" t="s">
        <v>60</v>
      </c>
      <c r="W40" s="2">
        <v>77</v>
      </c>
      <c r="X40" s="2"/>
      <c r="Y40" s="2" t="s">
        <v>31</v>
      </c>
      <c r="Z40" s="2">
        <v>2019</v>
      </c>
      <c r="AA40" s="2" t="s">
        <v>114</v>
      </c>
      <c r="AB40" s="2" t="s">
        <v>33</v>
      </c>
    </row>
    <row r="41" spans="1:28" x14ac:dyDescent="0.25">
      <c r="A41" s="2"/>
      <c r="B41" s="2"/>
      <c r="C41" s="2">
        <v>42</v>
      </c>
      <c r="D41" s="2">
        <v>157</v>
      </c>
      <c r="E41" s="2" t="s">
        <v>115</v>
      </c>
      <c r="F41" s="2"/>
      <c r="G41" s="2"/>
      <c r="H41" s="2"/>
      <c r="I41" s="2"/>
      <c r="J41" s="2"/>
      <c r="K41" s="2"/>
      <c r="L41" s="2"/>
      <c r="M41" s="2"/>
      <c r="N41" s="2"/>
      <c r="O41" s="2"/>
      <c r="P41" s="2"/>
      <c r="Q41" s="2">
        <v>100</v>
      </c>
      <c r="R41" s="2">
        <v>100</v>
      </c>
      <c r="S41" s="2">
        <v>100</v>
      </c>
      <c r="T41" s="2">
        <v>100</v>
      </c>
      <c r="U41" s="2" t="s">
        <v>29</v>
      </c>
      <c r="V41" s="2" t="s">
        <v>30</v>
      </c>
      <c r="W41" s="2">
        <v>100</v>
      </c>
      <c r="X41" s="2"/>
      <c r="Y41" s="2" t="s">
        <v>31</v>
      </c>
      <c r="Z41" s="2">
        <v>2019</v>
      </c>
      <c r="AA41" s="2" t="s">
        <v>116</v>
      </c>
      <c r="AB41" s="2" t="s">
        <v>33</v>
      </c>
    </row>
    <row r="42" spans="1:28" ht="20.399999999999999" x14ac:dyDescent="0.25">
      <c r="A42" s="2"/>
      <c r="B42" s="2"/>
      <c r="C42" s="2">
        <v>42</v>
      </c>
      <c r="D42" s="2">
        <v>158</v>
      </c>
      <c r="E42" s="2" t="s">
        <v>117</v>
      </c>
      <c r="F42" s="2"/>
      <c r="G42" s="2"/>
      <c r="H42" s="2"/>
      <c r="I42" s="2"/>
      <c r="J42" s="2"/>
      <c r="K42" s="2"/>
      <c r="L42" s="2"/>
      <c r="M42" s="2"/>
      <c r="N42" s="2"/>
      <c r="O42" s="2"/>
      <c r="P42" s="2"/>
      <c r="Q42" s="2">
        <v>100</v>
      </c>
      <c r="R42" s="2">
        <v>100</v>
      </c>
      <c r="S42" s="2">
        <v>100</v>
      </c>
      <c r="T42" s="2">
        <v>100</v>
      </c>
      <c r="U42" s="2" t="s">
        <v>29</v>
      </c>
      <c r="V42" s="2" t="s">
        <v>30</v>
      </c>
      <c r="W42" s="2">
        <v>100</v>
      </c>
      <c r="X42" s="2"/>
      <c r="Y42" s="2" t="s">
        <v>31</v>
      </c>
      <c r="Z42" s="2">
        <v>2019</v>
      </c>
      <c r="AA42" s="2" t="s">
        <v>118</v>
      </c>
      <c r="AB42" s="2" t="s">
        <v>33</v>
      </c>
    </row>
    <row r="43" spans="1:28" ht="30.6" x14ac:dyDescent="0.25">
      <c r="A43" s="2"/>
      <c r="B43" s="2"/>
      <c r="C43" s="2">
        <v>42</v>
      </c>
      <c r="D43" s="2">
        <v>159</v>
      </c>
      <c r="E43" s="2" t="s">
        <v>54</v>
      </c>
      <c r="F43" s="2"/>
      <c r="G43" s="2"/>
      <c r="H43" s="2"/>
      <c r="I43" s="2"/>
      <c r="J43" s="2"/>
      <c r="K43" s="2"/>
      <c r="L43" s="2"/>
      <c r="M43" s="2"/>
      <c r="N43" s="2"/>
      <c r="O43" s="2"/>
      <c r="P43" s="2"/>
      <c r="Q43" s="2">
        <v>100</v>
      </c>
      <c r="R43" s="2">
        <v>100</v>
      </c>
      <c r="S43" s="2">
        <v>100</v>
      </c>
      <c r="T43" s="2">
        <v>100</v>
      </c>
      <c r="U43" s="2" t="s">
        <v>29</v>
      </c>
      <c r="V43" s="2" t="s">
        <v>30</v>
      </c>
      <c r="W43" s="2">
        <v>100</v>
      </c>
      <c r="X43" s="2"/>
      <c r="Y43" s="2" t="s">
        <v>31</v>
      </c>
      <c r="Z43" s="2">
        <v>2019</v>
      </c>
      <c r="AA43" s="2" t="s">
        <v>119</v>
      </c>
      <c r="AB43" s="2" t="s">
        <v>33</v>
      </c>
    </row>
    <row r="44" spans="1:28" x14ac:dyDescent="0.25">
      <c r="A44" s="2"/>
      <c r="B44" s="2"/>
      <c r="C44" s="2">
        <v>54</v>
      </c>
      <c r="D44" s="2">
        <v>160</v>
      </c>
      <c r="E44" s="2" t="s">
        <v>120</v>
      </c>
      <c r="F44" s="2"/>
      <c r="G44" s="2"/>
      <c r="H44" s="2"/>
      <c r="I44" s="2"/>
      <c r="J44" s="2"/>
      <c r="K44" s="2"/>
      <c r="L44" s="2"/>
      <c r="M44" s="2"/>
      <c r="N44" s="2"/>
      <c r="O44" s="2"/>
      <c r="P44" s="2"/>
      <c r="Q44" s="2">
        <v>100</v>
      </c>
      <c r="R44" s="2">
        <v>100</v>
      </c>
      <c r="S44" s="2">
        <v>100</v>
      </c>
      <c r="T44" s="2">
        <v>100</v>
      </c>
      <c r="U44" s="2" t="s">
        <v>29</v>
      </c>
      <c r="V44" s="2" t="s">
        <v>30</v>
      </c>
      <c r="W44" s="2">
        <v>100</v>
      </c>
      <c r="X44" s="2"/>
      <c r="Y44" s="2" t="s">
        <v>31</v>
      </c>
      <c r="Z44" s="2">
        <v>2019</v>
      </c>
      <c r="AA44" s="2" t="s">
        <v>121</v>
      </c>
      <c r="AB44" s="2" t="s">
        <v>33</v>
      </c>
    </row>
    <row r="45" spans="1:28" x14ac:dyDescent="0.25">
      <c r="A45" s="2"/>
      <c r="B45" s="2"/>
      <c r="C45" s="2">
        <v>54</v>
      </c>
      <c r="D45" s="2">
        <v>161</v>
      </c>
      <c r="E45" s="2" t="s">
        <v>122</v>
      </c>
      <c r="F45" s="2"/>
      <c r="G45" s="2"/>
      <c r="H45" s="2"/>
      <c r="I45" s="2"/>
      <c r="J45" s="2"/>
      <c r="K45" s="2"/>
      <c r="L45" s="2"/>
      <c r="M45" s="2"/>
      <c r="N45" s="2"/>
      <c r="O45" s="2"/>
      <c r="P45" s="2"/>
      <c r="Q45" s="2">
        <v>100</v>
      </c>
      <c r="R45" s="2">
        <v>100</v>
      </c>
      <c r="S45" s="2">
        <v>100</v>
      </c>
      <c r="T45" s="2">
        <v>100</v>
      </c>
      <c r="U45" s="2" t="s">
        <v>29</v>
      </c>
      <c r="V45" s="2" t="s">
        <v>30</v>
      </c>
      <c r="W45" s="2">
        <v>100</v>
      </c>
      <c r="X45" s="2"/>
      <c r="Y45" s="2" t="s">
        <v>31</v>
      </c>
      <c r="Z45" s="2">
        <v>2019</v>
      </c>
      <c r="AA45" s="2" t="s">
        <v>123</v>
      </c>
      <c r="AB45" s="2" t="s">
        <v>33</v>
      </c>
    </row>
    <row r="46" spans="1:28" x14ac:dyDescent="0.25">
      <c r="A46" s="2"/>
      <c r="B46" s="2"/>
      <c r="C46" s="2">
        <v>55</v>
      </c>
      <c r="D46" s="2">
        <v>162</v>
      </c>
      <c r="E46" s="2" t="s">
        <v>124</v>
      </c>
      <c r="F46" s="2"/>
      <c r="G46" s="2"/>
      <c r="H46" s="2"/>
      <c r="I46" s="2"/>
      <c r="J46" s="2"/>
      <c r="K46" s="2"/>
      <c r="L46" s="2"/>
      <c r="M46" s="2"/>
      <c r="N46" s="2"/>
      <c r="O46" s="2"/>
      <c r="P46" s="2"/>
      <c r="Q46" s="2">
        <v>100</v>
      </c>
      <c r="R46" s="2">
        <v>100</v>
      </c>
      <c r="S46" s="2">
        <v>100</v>
      </c>
      <c r="T46" s="2">
        <v>100</v>
      </c>
      <c r="U46" s="2" t="s">
        <v>29</v>
      </c>
      <c r="V46" s="2" t="s">
        <v>30</v>
      </c>
      <c r="W46" s="2">
        <v>100</v>
      </c>
      <c r="X46" s="2"/>
      <c r="Y46" s="2" t="s">
        <v>31</v>
      </c>
      <c r="Z46" s="2">
        <v>2019</v>
      </c>
      <c r="AA46" s="2" t="s">
        <v>125</v>
      </c>
      <c r="AB46" s="2" t="s">
        <v>33</v>
      </c>
    </row>
    <row r="47" spans="1:28" x14ac:dyDescent="0.25">
      <c r="A47" s="2"/>
      <c r="B47" s="2"/>
      <c r="C47" s="2">
        <v>55</v>
      </c>
      <c r="D47" s="2">
        <v>163</v>
      </c>
      <c r="E47" s="2" t="s">
        <v>126</v>
      </c>
      <c r="F47" s="2"/>
      <c r="G47" s="2"/>
      <c r="H47" s="2"/>
      <c r="I47" s="2"/>
      <c r="J47" s="2"/>
      <c r="K47" s="2"/>
      <c r="L47" s="2"/>
      <c r="M47" s="2"/>
      <c r="N47" s="2"/>
      <c r="O47" s="2"/>
      <c r="P47" s="2"/>
      <c r="Q47" s="2">
        <v>100</v>
      </c>
      <c r="R47" s="2">
        <v>100</v>
      </c>
      <c r="S47" s="2">
        <v>100</v>
      </c>
      <c r="T47" s="2">
        <v>100</v>
      </c>
      <c r="U47" s="2" t="s">
        <v>29</v>
      </c>
      <c r="V47" s="2" t="s">
        <v>30</v>
      </c>
      <c r="W47" s="2">
        <v>100</v>
      </c>
      <c r="X47" s="2"/>
      <c r="Y47" s="2" t="s">
        <v>31</v>
      </c>
      <c r="Z47" s="2">
        <v>2019</v>
      </c>
      <c r="AA47" s="2" t="s">
        <v>127</v>
      </c>
      <c r="AB47" s="2" t="s">
        <v>33</v>
      </c>
    </row>
    <row r="48" spans="1:28" x14ac:dyDescent="0.25">
      <c r="A48" s="2"/>
      <c r="B48" s="2"/>
      <c r="C48" s="2">
        <v>55</v>
      </c>
      <c r="D48" s="2">
        <v>164</v>
      </c>
      <c r="E48" s="2" t="s">
        <v>128</v>
      </c>
      <c r="F48" s="2"/>
      <c r="G48" s="2"/>
      <c r="H48" s="2"/>
      <c r="I48" s="2"/>
      <c r="J48" s="2"/>
      <c r="K48" s="2"/>
      <c r="L48" s="2"/>
      <c r="M48" s="2"/>
      <c r="N48" s="2"/>
      <c r="O48" s="2"/>
      <c r="P48" s="2"/>
      <c r="Q48" s="2">
        <v>100</v>
      </c>
      <c r="R48" s="2">
        <v>100</v>
      </c>
      <c r="S48" s="2">
        <v>100</v>
      </c>
      <c r="T48" s="2">
        <v>100</v>
      </c>
      <c r="U48" s="2" t="s">
        <v>29</v>
      </c>
      <c r="V48" s="2" t="s">
        <v>30</v>
      </c>
      <c r="W48" s="2">
        <v>100</v>
      </c>
      <c r="X48" s="2"/>
      <c r="Y48" s="2" t="s">
        <v>31</v>
      </c>
      <c r="Z48" s="2">
        <v>2019</v>
      </c>
      <c r="AA48" s="2" t="s">
        <v>129</v>
      </c>
      <c r="AB48" s="2" t="s">
        <v>33</v>
      </c>
    </row>
    <row r="49" spans="1:28" x14ac:dyDescent="0.25">
      <c r="A49" s="2"/>
      <c r="B49" s="2"/>
      <c r="C49" s="2">
        <v>56</v>
      </c>
      <c r="D49" s="2">
        <v>165</v>
      </c>
      <c r="E49" s="2" t="s">
        <v>130</v>
      </c>
      <c r="F49" s="2"/>
      <c r="G49" s="2"/>
      <c r="H49" s="2"/>
      <c r="I49" s="2"/>
      <c r="J49" s="2"/>
      <c r="K49" s="2"/>
      <c r="L49" s="2"/>
      <c r="M49" s="2"/>
      <c r="N49" s="2"/>
      <c r="O49" s="2"/>
      <c r="P49" s="2"/>
      <c r="Q49" s="2">
        <v>100</v>
      </c>
      <c r="R49" s="2">
        <v>100</v>
      </c>
      <c r="S49" s="2">
        <v>100</v>
      </c>
      <c r="T49" s="2">
        <v>100</v>
      </c>
      <c r="U49" s="2" t="s">
        <v>29</v>
      </c>
      <c r="V49" s="2" t="s">
        <v>30</v>
      </c>
      <c r="W49" s="2">
        <v>100</v>
      </c>
      <c r="X49" s="2"/>
      <c r="Y49" s="2" t="s">
        <v>31</v>
      </c>
      <c r="Z49" s="2">
        <v>2019</v>
      </c>
      <c r="AA49" s="2" t="s">
        <v>131</v>
      </c>
      <c r="AB49" s="2" t="s">
        <v>33</v>
      </c>
    </row>
    <row r="50" spans="1:28" x14ac:dyDescent="0.25">
      <c r="A50" s="2"/>
      <c r="B50" s="2"/>
      <c r="C50" s="2">
        <v>56</v>
      </c>
      <c r="D50" s="2">
        <v>166</v>
      </c>
      <c r="E50" s="2" t="s">
        <v>132</v>
      </c>
      <c r="F50" s="2"/>
      <c r="G50" s="2"/>
      <c r="H50" s="2"/>
      <c r="I50" s="2"/>
      <c r="J50" s="2"/>
      <c r="K50" s="2"/>
      <c r="L50" s="2"/>
      <c r="M50" s="2"/>
      <c r="N50" s="2"/>
      <c r="O50" s="2"/>
      <c r="P50" s="2"/>
      <c r="Q50" s="2">
        <v>100</v>
      </c>
      <c r="R50" s="2">
        <v>100</v>
      </c>
      <c r="S50" s="2">
        <v>100</v>
      </c>
      <c r="T50" s="2">
        <v>100</v>
      </c>
      <c r="U50" s="2" t="s">
        <v>29</v>
      </c>
      <c r="V50" s="2" t="s">
        <v>30</v>
      </c>
      <c r="W50" s="2">
        <v>100</v>
      </c>
      <c r="X50" s="2"/>
      <c r="Y50" s="2" t="s">
        <v>31</v>
      </c>
      <c r="Z50" s="2">
        <v>2019</v>
      </c>
      <c r="AA50" s="2" t="s">
        <v>133</v>
      </c>
      <c r="AB50" s="2" t="s">
        <v>33</v>
      </c>
    </row>
    <row r="51" spans="1:28" x14ac:dyDescent="0.25">
      <c r="A51" s="2"/>
      <c r="B51" s="2"/>
      <c r="C51" s="2">
        <v>56</v>
      </c>
      <c r="D51" s="2">
        <v>167</v>
      </c>
      <c r="E51" s="2" t="s">
        <v>134</v>
      </c>
      <c r="F51" s="2"/>
      <c r="G51" s="2"/>
      <c r="H51" s="2"/>
      <c r="I51" s="2"/>
      <c r="J51" s="2"/>
      <c r="K51" s="2"/>
      <c r="L51" s="2"/>
      <c r="M51" s="2"/>
      <c r="N51" s="2"/>
      <c r="O51" s="2"/>
      <c r="P51" s="2"/>
      <c r="Q51" s="2">
        <v>100</v>
      </c>
      <c r="R51" s="2">
        <v>72.27</v>
      </c>
      <c r="S51" s="2">
        <v>72.27</v>
      </c>
      <c r="T51" s="2">
        <v>72.27</v>
      </c>
      <c r="U51" s="2" t="s">
        <v>59</v>
      </c>
      <c r="V51" s="2" t="s">
        <v>60</v>
      </c>
      <c r="W51" s="2">
        <v>72.27</v>
      </c>
      <c r="X51" s="2"/>
      <c r="Y51" s="2" t="s">
        <v>31</v>
      </c>
      <c r="Z51" s="2">
        <v>2019</v>
      </c>
      <c r="AA51" s="2" t="s">
        <v>135</v>
      </c>
      <c r="AB51" s="2" t="s">
        <v>136</v>
      </c>
    </row>
    <row r="52" spans="1:28" x14ac:dyDescent="0.25">
      <c r="A52" s="2"/>
      <c r="B52" s="2"/>
      <c r="C52" s="2">
        <v>56</v>
      </c>
      <c r="D52" s="2">
        <v>168</v>
      </c>
      <c r="E52" s="2" t="s">
        <v>137</v>
      </c>
      <c r="F52" s="2"/>
      <c r="G52" s="2"/>
      <c r="H52" s="2"/>
      <c r="I52" s="2"/>
      <c r="J52" s="2"/>
      <c r="K52" s="2"/>
      <c r="L52" s="2"/>
      <c r="M52" s="2"/>
      <c r="N52" s="2"/>
      <c r="O52" s="2"/>
      <c r="P52" s="2"/>
      <c r="Q52" s="2">
        <v>100</v>
      </c>
      <c r="R52" s="2">
        <v>59.07</v>
      </c>
      <c r="S52" s="2">
        <v>59.07</v>
      </c>
      <c r="T52" s="2">
        <v>59.07</v>
      </c>
      <c r="U52" s="2" t="s">
        <v>67</v>
      </c>
      <c r="V52" s="2" t="s">
        <v>68</v>
      </c>
      <c r="W52" s="2">
        <v>59.07</v>
      </c>
      <c r="X52" s="2"/>
      <c r="Y52" s="2" t="s">
        <v>31</v>
      </c>
      <c r="Z52" s="2">
        <v>2019</v>
      </c>
      <c r="AA52" s="2" t="s">
        <v>138</v>
      </c>
      <c r="AB52" s="2" t="s">
        <v>139</v>
      </c>
    </row>
    <row r="53" spans="1:28" x14ac:dyDescent="0.25">
      <c r="A53" s="2"/>
      <c r="B53" s="2"/>
      <c r="C53" s="2">
        <v>56</v>
      </c>
      <c r="D53" s="2">
        <v>169</v>
      </c>
      <c r="E53" s="2" t="s">
        <v>140</v>
      </c>
      <c r="F53" s="2"/>
      <c r="G53" s="2"/>
      <c r="H53" s="2"/>
      <c r="I53" s="2"/>
      <c r="J53" s="2"/>
      <c r="K53" s="2"/>
      <c r="L53" s="2"/>
      <c r="M53" s="2"/>
      <c r="N53" s="2"/>
      <c r="O53" s="2"/>
      <c r="P53" s="2"/>
      <c r="Q53" s="2">
        <v>100</v>
      </c>
      <c r="R53" s="2">
        <v>100</v>
      </c>
      <c r="S53" s="2">
        <v>100</v>
      </c>
      <c r="T53" s="2">
        <v>100</v>
      </c>
      <c r="U53" s="2" t="s">
        <v>29</v>
      </c>
      <c r="V53" s="2" t="s">
        <v>30</v>
      </c>
      <c r="W53" s="2">
        <v>100</v>
      </c>
      <c r="X53" s="2"/>
      <c r="Y53" s="2" t="s">
        <v>31</v>
      </c>
      <c r="Z53" s="2">
        <v>2019</v>
      </c>
      <c r="AA53" s="2" t="s">
        <v>141</v>
      </c>
      <c r="AB53" s="2" t="s">
        <v>33</v>
      </c>
    </row>
    <row r="54" spans="1:28" x14ac:dyDescent="0.25">
      <c r="A54" s="2"/>
      <c r="B54" s="2"/>
      <c r="C54" s="2">
        <v>56</v>
      </c>
      <c r="D54" s="2">
        <v>170</v>
      </c>
      <c r="E54" s="2" t="s">
        <v>142</v>
      </c>
      <c r="F54" s="2"/>
      <c r="G54" s="2"/>
      <c r="H54" s="2"/>
      <c r="I54" s="2"/>
      <c r="J54" s="2"/>
      <c r="K54" s="2"/>
      <c r="L54" s="2"/>
      <c r="M54" s="2"/>
      <c r="N54" s="2"/>
      <c r="O54" s="2"/>
      <c r="P54" s="2"/>
      <c r="Q54" s="2">
        <v>100</v>
      </c>
      <c r="R54" s="2">
        <v>10</v>
      </c>
      <c r="S54" s="2">
        <v>10</v>
      </c>
      <c r="T54" s="2">
        <v>10</v>
      </c>
      <c r="U54" s="2" t="s">
        <v>67</v>
      </c>
      <c r="V54" s="2" t="s">
        <v>68</v>
      </c>
      <c r="W54" s="2">
        <v>10</v>
      </c>
      <c r="X54" s="2"/>
      <c r="Y54" s="2" t="s">
        <v>31</v>
      </c>
      <c r="Z54" s="2">
        <v>2019</v>
      </c>
      <c r="AA54" s="2" t="s">
        <v>143</v>
      </c>
      <c r="AB54" s="2" t="s">
        <v>33</v>
      </c>
    </row>
    <row r="55" spans="1:28" x14ac:dyDescent="0.25">
      <c r="A55" s="2"/>
      <c r="B55" s="2"/>
      <c r="C55" s="2">
        <v>57</v>
      </c>
      <c r="D55" s="2">
        <v>171</v>
      </c>
      <c r="E55" s="2" t="s">
        <v>144</v>
      </c>
      <c r="F55" s="2"/>
      <c r="G55" s="2"/>
      <c r="H55" s="2"/>
      <c r="I55" s="2"/>
      <c r="J55" s="2"/>
      <c r="K55" s="2"/>
      <c r="L55" s="2"/>
      <c r="M55" s="2"/>
      <c r="N55" s="2"/>
      <c r="O55" s="2"/>
      <c r="P55" s="2"/>
      <c r="Q55" s="2">
        <v>100</v>
      </c>
      <c r="R55" s="2">
        <v>100</v>
      </c>
      <c r="S55" s="2">
        <v>100</v>
      </c>
      <c r="T55" s="2">
        <v>100</v>
      </c>
      <c r="U55" s="2" t="s">
        <v>29</v>
      </c>
      <c r="V55" s="2" t="s">
        <v>30</v>
      </c>
      <c r="W55" s="2">
        <v>100</v>
      </c>
      <c r="X55" s="2"/>
      <c r="Y55" s="2" t="s">
        <v>31</v>
      </c>
      <c r="Z55" s="2">
        <v>2019</v>
      </c>
      <c r="AA55" s="2" t="s">
        <v>145</v>
      </c>
      <c r="AB55" s="2" t="s">
        <v>33</v>
      </c>
    </row>
    <row r="56" spans="1:28" x14ac:dyDescent="0.25">
      <c r="A56" s="2"/>
      <c r="B56" s="2"/>
      <c r="C56" s="2">
        <v>57</v>
      </c>
      <c r="D56" s="2">
        <v>172</v>
      </c>
      <c r="E56" s="2" t="s">
        <v>146</v>
      </c>
      <c r="F56" s="2"/>
      <c r="G56" s="2"/>
      <c r="H56" s="2"/>
      <c r="I56" s="2"/>
      <c r="J56" s="2"/>
      <c r="K56" s="2"/>
      <c r="L56" s="2"/>
      <c r="M56" s="2"/>
      <c r="N56" s="2"/>
      <c r="O56" s="2"/>
      <c r="P56" s="2"/>
      <c r="Q56" s="2">
        <v>100</v>
      </c>
      <c r="R56" s="2">
        <v>100</v>
      </c>
      <c r="S56" s="2">
        <v>100</v>
      </c>
      <c r="T56" s="2">
        <v>100</v>
      </c>
      <c r="U56" s="2" t="s">
        <v>29</v>
      </c>
      <c r="V56" s="2" t="s">
        <v>30</v>
      </c>
      <c r="W56" s="2">
        <v>100</v>
      </c>
      <c r="X56" s="2"/>
      <c r="Y56" s="2" t="s">
        <v>31</v>
      </c>
      <c r="Z56" s="2">
        <v>2019</v>
      </c>
      <c r="AA56" s="2" t="s">
        <v>147</v>
      </c>
      <c r="AB56" s="2" t="s">
        <v>33</v>
      </c>
    </row>
    <row r="57" spans="1:28" x14ac:dyDescent="0.25">
      <c r="A57" s="2"/>
      <c r="B57" s="2"/>
      <c r="C57" s="2">
        <v>57</v>
      </c>
      <c r="D57" s="2">
        <v>173</v>
      </c>
      <c r="E57" s="2" t="s">
        <v>148</v>
      </c>
      <c r="F57" s="2"/>
      <c r="G57" s="2"/>
      <c r="H57" s="2"/>
      <c r="I57" s="2"/>
      <c r="J57" s="2"/>
      <c r="K57" s="2"/>
      <c r="L57" s="2"/>
      <c r="M57" s="2"/>
      <c r="N57" s="2"/>
      <c r="O57" s="2"/>
      <c r="P57" s="2"/>
      <c r="Q57" s="2">
        <v>100</v>
      </c>
      <c r="R57" s="2">
        <v>100</v>
      </c>
      <c r="S57" s="2">
        <v>100</v>
      </c>
      <c r="T57" s="2">
        <v>100</v>
      </c>
      <c r="U57" s="2" t="s">
        <v>29</v>
      </c>
      <c r="V57" s="2" t="s">
        <v>30</v>
      </c>
      <c r="W57" s="2">
        <v>100</v>
      </c>
      <c r="X57" s="2"/>
      <c r="Y57" s="2" t="s">
        <v>31</v>
      </c>
      <c r="Z57" s="2">
        <v>2019</v>
      </c>
      <c r="AA57" s="2" t="s">
        <v>149</v>
      </c>
      <c r="AB57" s="2" t="s">
        <v>33</v>
      </c>
    </row>
    <row r="58" spans="1:28" x14ac:dyDescent="0.25">
      <c r="A58" s="2"/>
      <c r="B58" s="2"/>
      <c r="C58" s="2">
        <v>57</v>
      </c>
      <c r="D58" s="2">
        <v>174</v>
      </c>
      <c r="E58" s="2" t="s">
        <v>150</v>
      </c>
      <c r="F58" s="2"/>
      <c r="G58" s="2"/>
      <c r="H58" s="2"/>
      <c r="I58" s="2"/>
      <c r="J58" s="2"/>
      <c r="K58" s="2"/>
      <c r="L58" s="2"/>
      <c r="M58" s="2"/>
      <c r="N58" s="2"/>
      <c r="O58" s="2"/>
      <c r="P58" s="2"/>
      <c r="Q58" s="2">
        <v>100</v>
      </c>
      <c r="R58" s="2">
        <v>100</v>
      </c>
      <c r="S58" s="2">
        <v>100</v>
      </c>
      <c r="T58" s="2">
        <v>100</v>
      </c>
      <c r="U58" s="2" t="s">
        <v>29</v>
      </c>
      <c r="V58" s="2" t="s">
        <v>30</v>
      </c>
      <c r="W58" s="2">
        <v>100</v>
      </c>
      <c r="X58" s="2"/>
      <c r="Y58" s="2" t="s">
        <v>31</v>
      </c>
      <c r="Z58" s="2">
        <v>2019</v>
      </c>
      <c r="AA58" s="2" t="s">
        <v>151</v>
      </c>
      <c r="AB58" s="2" t="s">
        <v>33</v>
      </c>
    </row>
    <row r="59" spans="1:28" x14ac:dyDescent="0.25">
      <c r="A59" s="2"/>
      <c r="B59" s="2"/>
      <c r="C59" s="2">
        <v>58</v>
      </c>
      <c r="D59" s="2">
        <v>175</v>
      </c>
      <c r="E59" s="2" t="s">
        <v>152</v>
      </c>
      <c r="F59" s="2"/>
      <c r="G59" s="2"/>
      <c r="H59" s="2"/>
      <c r="I59" s="2"/>
      <c r="J59" s="2"/>
      <c r="K59" s="2"/>
      <c r="L59" s="2"/>
      <c r="M59" s="2"/>
      <c r="N59" s="2"/>
      <c r="O59" s="2"/>
      <c r="P59" s="2"/>
      <c r="Q59" s="2">
        <v>100</v>
      </c>
      <c r="R59" s="2">
        <v>91.97</v>
      </c>
      <c r="S59" s="2">
        <v>91.97</v>
      </c>
      <c r="T59" s="2">
        <v>91.97</v>
      </c>
      <c r="U59" s="2" t="s">
        <v>59</v>
      </c>
      <c r="V59" s="2" t="s">
        <v>60</v>
      </c>
      <c r="W59" s="2">
        <v>91.97</v>
      </c>
      <c r="X59" s="2"/>
      <c r="Y59" s="2" t="s">
        <v>31</v>
      </c>
      <c r="Z59" s="2">
        <v>2019</v>
      </c>
      <c r="AA59" s="2" t="s">
        <v>153</v>
      </c>
      <c r="AB59" s="2" t="s">
        <v>33</v>
      </c>
    </row>
    <row r="60" spans="1:28" x14ac:dyDescent="0.25">
      <c r="A60" s="2"/>
      <c r="B60" s="2"/>
      <c r="C60" s="2">
        <v>58</v>
      </c>
      <c r="D60" s="2">
        <v>176</v>
      </c>
      <c r="E60" s="2" t="s">
        <v>154</v>
      </c>
      <c r="F60" s="2"/>
      <c r="G60" s="2"/>
      <c r="H60" s="2"/>
      <c r="I60" s="2"/>
      <c r="J60" s="2"/>
      <c r="K60" s="2"/>
      <c r="L60" s="2"/>
      <c r="M60" s="2"/>
      <c r="N60" s="2"/>
      <c r="O60" s="2"/>
      <c r="P60" s="2"/>
      <c r="Q60" s="2">
        <v>100</v>
      </c>
      <c r="R60" s="2">
        <v>100</v>
      </c>
      <c r="S60" s="2">
        <v>100</v>
      </c>
      <c r="T60" s="2">
        <v>100</v>
      </c>
      <c r="U60" s="2" t="s">
        <v>29</v>
      </c>
      <c r="V60" s="2" t="s">
        <v>30</v>
      </c>
      <c r="W60" s="2">
        <v>100</v>
      </c>
      <c r="X60" s="2"/>
      <c r="Y60" s="2" t="s">
        <v>31</v>
      </c>
      <c r="Z60" s="2">
        <v>2019</v>
      </c>
      <c r="AA60" s="2" t="s">
        <v>155</v>
      </c>
      <c r="AB60" s="2" t="s">
        <v>33</v>
      </c>
    </row>
    <row r="61" spans="1:28" x14ac:dyDescent="0.25">
      <c r="A61" s="2"/>
      <c r="B61" s="2"/>
      <c r="C61" s="2">
        <v>58</v>
      </c>
      <c r="D61" s="2">
        <v>177</v>
      </c>
      <c r="E61" s="2" t="s">
        <v>156</v>
      </c>
      <c r="F61" s="2"/>
      <c r="G61" s="2"/>
      <c r="H61" s="2"/>
      <c r="I61" s="2"/>
      <c r="J61" s="2"/>
      <c r="K61" s="2"/>
      <c r="L61" s="2"/>
      <c r="M61" s="2"/>
      <c r="N61" s="2"/>
      <c r="O61" s="2"/>
      <c r="P61" s="2"/>
      <c r="Q61" s="2">
        <v>100</v>
      </c>
      <c r="R61" s="2">
        <v>100</v>
      </c>
      <c r="S61" s="2">
        <v>100</v>
      </c>
      <c r="T61" s="2">
        <v>100</v>
      </c>
      <c r="U61" s="2" t="s">
        <v>29</v>
      </c>
      <c r="V61" s="2" t="s">
        <v>30</v>
      </c>
      <c r="W61" s="2">
        <v>100</v>
      </c>
      <c r="X61" s="2"/>
      <c r="Y61" s="2" t="s">
        <v>31</v>
      </c>
      <c r="Z61" s="2">
        <v>2019</v>
      </c>
      <c r="AA61" s="2" t="s">
        <v>157</v>
      </c>
      <c r="AB61" s="2" t="s">
        <v>33</v>
      </c>
    </row>
    <row r="62" spans="1:28" x14ac:dyDescent="0.25">
      <c r="A62" s="2"/>
      <c r="B62" s="2"/>
      <c r="C62" s="2">
        <v>43</v>
      </c>
      <c r="D62" s="2">
        <v>178</v>
      </c>
      <c r="E62" s="2" t="s">
        <v>158</v>
      </c>
      <c r="F62" s="2"/>
      <c r="G62" s="2"/>
      <c r="H62" s="2"/>
      <c r="I62" s="2"/>
      <c r="J62" s="2"/>
      <c r="K62" s="2"/>
      <c r="L62" s="2"/>
      <c r="M62" s="2"/>
      <c r="N62" s="2"/>
      <c r="O62" s="2"/>
      <c r="P62" s="2"/>
      <c r="Q62" s="2">
        <v>100</v>
      </c>
      <c r="R62" s="2">
        <v>100</v>
      </c>
      <c r="S62" s="2">
        <v>100</v>
      </c>
      <c r="T62" s="2">
        <v>100</v>
      </c>
      <c r="U62" s="2" t="s">
        <v>29</v>
      </c>
      <c r="V62" s="2" t="s">
        <v>30</v>
      </c>
      <c r="W62" s="2">
        <v>100</v>
      </c>
      <c r="X62" s="2"/>
      <c r="Y62" s="2" t="s">
        <v>31</v>
      </c>
      <c r="Z62" s="2">
        <v>2019</v>
      </c>
      <c r="AA62" s="2" t="s">
        <v>159</v>
      </c>
      <c r="AB62" s="2" t="s">
        <v>33</v>
      </c>
    </row>
    <row r="63" spans="1:28" x14ac:dyDescent="0.25">
      <c r="A63" s="2"/>
      <c r="B63" s="2"/>
      <c r="C63" s="2">
        <v>43</v>
      </c>
      <c r="D63" s="2">
        <v>179</v>
      </c>
      <c r="E63" s="2" t="s">
        <v>160</v>
      </c>
      <c r="F63" s="2"/>
      <c r="G63" s="2"/>
      <c r="H63" s="2"/>
      <c r="I63" s="2"/>
      <c r="J63" s="2"/>
      <c r="K63" s="2"/>
      <c r="L63" s="2"/>
      <c r="M63" s="2"/>
      <c r="N63" s="2"/>
      <c r="O63" s="2"/>
      <c r="P63" s="2"/>
      <c r="Q63" s="2">
        <v>100</v>
      </c>
      <c r="R63" s="2">
        <v>100</v>
      </c>
      <c r="S63" s="2">
        <v>100</v>
      </c>
      <c r="T63" s="2">
        <v>100</v>
      </c>
      <c r="U63" s="2" t="s">
        <v>29</v>
      </c>
      <c r="V63" s="2" t="s">
        <v>30</v>
      </c>
      <c r="W63" s="2">
        <v>100</v>
      </c>
      <c r="X63" s="2"/>
      <c r="Y63" s="2" t="s">
        <v>31</v>
      </c>
      <c r="Z63" s="2">
        <v>2019</v>
      </c>
      <c r="AA63" s="2" t="s">
        <v>161</v>
      </c>
      <c r="AB63" s="2" t="s">
        <v>33</v>
      </c>
    </row>
    <row r="64" spans="1:28" x14ac:dyDescent="0.25">
      <c r="A64" s="2"/>
      <c r="B64" s="2"/>
      <c r="C64" s="2">
        <v>43</v>
      </c>
      <c r="D64" s="2">
        <v>180</v>
      </c>
      <c r="E64" s="2" t="s">
        <v>162</v>
      </c>
      <c r="F64" s="2"/>
      <c r="G64" s="2"/>
      <c r="H64" s="2"/>
      <c r="I64" s="2"/>
      <c r="J64" s="2"/>
      <c r="K64" s="2"/>
      <c r="L64" s="2"/>
      <c r="M64" s="2"/>
      <c r="N64" s="2"/>
      <c r="O64" s="2"/>
      <c r="P64" s="2"/>
      <c r="Q64" s="2">
        <v>100</v>
      </c>
      <c r="R64" s="2">
        <v>100</v>
      </c>
      <c r="S64" s="2">
        <v>100</v>
      </c>
      <c r="T64" s="2">
        <v>100</v>
      </c>
      <c r="U64" s="2" t="s">
        <v>29</v>
      </c>
      <c r="V64" s="2" t="s">
        <v>30</v>
      </c>
      <c r="W64" s="2">
        <v>100</v>
      </c>
      <c r="X64" s="2"/>
      <c r="Y64" s="2" t="s">
        <v>31</v>
      </c>
      <c r="Z64" s="2">
        <v>2019</v>
      </c>
      <c r="AA64" s="2" t="s">
        <v>163</v>
      </c>
      <c r="AB64" s="2" t="s">
        <v>33</v>
      </c>
    </row>
    <row r="65" spans="1:28" x14ac:dyDescent="0.25">
      <c r="A65" s="2"/>
      <c r="B65" s="2"/>
      <c r="C65" s="2">
        <v>43</v>
      </c>
      <c r="D65" s="2">
        <v>181</v>
      </c>
      <c r="E65" s="2" t="s">
        <v>164</v>
      </c>
      <c r="F65" s="2"/>
      <c r="G65" s="2"/>
      <c r="H65" s="2"/>
      <c r="I65" s="2"/>
      <c r="J65" s="2"/>
      <c r="K65" s="2"/>
      <c r="L65" s="2"/>
      <c r="M65" s="2"/>
      <c r="N65" s="2"/>
      <c r="O65" s="2"/>
      <c r="P65" s="2"/>
      <c r="Q65" s="2">
        <v>100</v>
      </c>
      <c r="R65" s="2">
        <v>100</v>
      </c>
      <c r="S65" s="2">
        <v>100</v>
      </c>
      <c r="T65" s="2">
        <v>100</v>
      </c>
      <c r="U65" s="2" t="s">
        <v>29</v>
      </c>
      <c r="V65" s="2" t="s">
        <v>30</v>
      </c>
      <c r="W65" s="2">
        <v>100</v>
      </c>
      <c r="X65" s="2"/>
      <c r="Y65" s="2" t="s">
        <v>31</v>
      </c>
      <c r="Z65" s="2">
        <v>2019</v>
      </c>
      <c r="AA65" s="2" t="s">
        <v>165</v>
      </c>
      <c r="AB65" s="2" t="s">
        <v>33</v>
      </c>
    </row>
    <row r="66" spans="1:28" x14ac:dyDescent="0.25">
      <c r="A66" s="2"/>
      <c r="B66" s="2"/>
      <c r="C66" s="2">
        <v>44</v>
      </c>
      <c r="D66" s="2">
        <v>182</v>
      </c>
      <c r="E66" s="2" t="s">
        <v>166</v>
      </c>
      <c r="F66" s="2"/>
      <c r="G66" s="2"/>
      <c r="H66" s="2"/>
      <c r="I66" s="2"/>
      <c r="J66" s="2"/>
      <c r="K66" s="2"/>
      <c r="L66" s="2"/>
      <c r="M66" s="2"/>
      <c r="N66" s="2"/>
      <c r="O66" s="2"/>
      <c r="P66" s="2"/>
      <c r="Q66" s="2">
        <v>100</v>
      </c>
      <c r="R66" s="2">
        <v>95</v>
      </c>
      <c r="S66" s="2">
        <v>95</v>
      </c>
      <c r="T66" s="2">
        <v>95</v>
      </c>
      <c r="U66" s="2" t="s">
        <v>59</v>
      </c>
      <c r="V66" s="2" t="s">
        <v>60</v>
      </c>
      <c r="W66" s="2">
        <v>95</v>
      </c>
      <c r="X66" s="2"/>
      <c r="Y66" s="2" t="s">
        <v>31</v>
      </c>
      <c r="Z66" s="2">
        <v>2019</v>
      </c>
      <c r="AA66" s="2" t="s">
        <v>167</v>
      </c>
      <c r="AB66" s="2" t="s">
        <v>33</v>
      </c>
    </row>
    <row r="67" spans="1:28" x14ac:dyDescent="0.25">
      <c r="A67" s="2"/>
      <c r="B67" s="2"/>
      <c r="C67" s="2">
        <v>44</v>
      </c>
      <c r="D67" s="2">
        <v>183</v>
      </c>
      <c r="E67" s="2" t="s">
        <v>168</v>
      </c>
      <c r="F67" s="2"/>
      <c r="G67" s="2"/>
      <c r="H67" s="2"/>
      <c r="I67" s="2"/>
      <c r="J67" s="2"/>
      <c r="K67" s="2"/>
      <c r="L67" s="2"/>
      <c r="M67" s="2"/>
      <c r="N67" s="2"/>
      <c r="O67" s="2"/>
      <c r="P67" s="2"/>
      <c r="Q67" s="2">
        <v>100</v>
      </c>
      <c r="R67" s="2">
        <v>97.25</v>
      </c>
      <c r="S67" s="2">
        <v>97.25</v>
      </c>
      <c r="T67" s="2">
        <v>97.25</v>
      </c>
      <c r="U67" s="2" t="s">
        <v>51</v>
      </c>
      <c r="V67" s="2" t="s">
        <v>52</v>
      </c>
      <c r="W67" s="2">
        <v>97.25</v>
      </c>
      <c r="X67" s="2"/>
      <c r="Y67" s="2" t="s">
        <v>31</v>
      </c>
      <c r="Z67" s="2">
        <v>2019</v>
      </c>
      <c r="AA67" s="2" t="s">
        <v>169</v>
      </c>
      <c r="AB67" s="2" t="s">
        <v>33</v>
      </c>
    </row>
    <row r="68" spans="1:28" x14ac:dyDescent="0.25">
      <c r="A68" s="2"/>
      <c r="B68" s="2"/>
      <c r="C68" s="2">
        <v>44</v>
      </c>
      <c r="D68" s="2">
        <v>184</v>
      </c>
      <c r="E68" s="2" t="s">
        <v>170</v>
      </c>
      <c r="F68" s="2"/>
      <c r="G68" s="2"/>
      <c r="H68" s="2"/>
      <c r="I68" s="2"/>
      <c r="J68" s="2"/>
      <c r="K68" s="2"/>
      <c r="L68" s="2"/>
      <c r="M68" s="2"/>
      <c r="N68" s="2"/>
      <c r="O68" s="2"/>
      <c r="P68" s="2"/>
      <c r="Q68" s="2">
        <v>100</v>
      </c>
      <c r="R68" s="2">
        <v>100</v>
      </c>
      <c r="S68" s="2">
        <v>100</v>
      </c>
      <c r="T68" s="2">
        <v>100</v>
      </c>
      <c r="U68" s="2" t="s">
        <v>29</v>
      </c>
      <c r="V68" s="2" t="s">
        <v>30</v>
      </c>
      <c r="W68" s="2">
        <v>100</v>
      </c>
      <c r="X68" s="2"/>
      <c r="Y68" s="2" t="s">
        <v>31</v>
      </c>
      <c r="Z68" s="2">
        <v>2019</v>
      </c>
      <c r="AA68" s="2" t="s">
        <v>171</v>
      </c>
      <c r="AB68" s="2" t="s">
        <v>33</v>
      </c>
    </row>
    <row r="69" spans="1:28" x14ac:dyDescent="0.25">
      <c r="A69" s="2"/>
      <c r="B69" s="2"/>
      <c r="C69" s="2">
        <v>44</v>
      </c>
      <c r="D69" s="2">
        <v>185</v>
      </c>
      <c r="E69" s="2" t="s">
        <v>172</v>
      </c>
      <c r="F69" s="2"/>
      <c r="G69" s="2"/>
      <c r="H69" s="2"/>
      <c r="I69" s="2"/>
      <c r="J69" s="2"/>
      <c r="K69" s="2"/>
      <c r="L69" s="2"/>
      <c r="M69" s="2"/>
      <c r="N69" s="2"/>
      <c r="O69" s="2"/>
      <c r="P69" s="2"/>
      <c r="Q69" s="2">
        <v>100</v>
      </c>
      <c r="R69" s="2">
        <v>95</v>
      </c>
      <c r="S69" s="2">
        <v>95</v>
      </c>
      <c r="T69" s="2">
        <v>95</v>
      </c>
      <c r="U69" s="2" t="s">
        <v>59</v>
      </c>
      <c r="V69" s="2" t="s">
        <v>60</v>
      </c>
      <c r="W69" s="2">
        <v>95</v>
      </c>
      <c r="X69" s="2"/>
      <c r="Y69" s="2" t="s">
        <v>31</v>
      </c>
      <c r="Z69" s="2">
        <v>2019</v>
      </c>
      <c r="AA69" s="2" t="s">
        <v>173</v>
      </c>
      <c r="AB69" s="2" t="s">
        <v>33</v>
      </c>
    </row>
    <row r="70" spans="1:28" x14ac:dyDescent="0.25">
      <c r="A70" s="2"/>
      <c r="B70" s="2"/>
      <c r="C70" s="2">
        <v>44</v>
      </c>
      <c r="D70" s="2">
        <v>186</v>
      </c>
      <c r="E70" s="2" t="s">
        <v>174</v>
      </c>
      <c r="F70" s="2"/>
      <c r="G70" s="2"/>
      <c r="H70" s="2"/>
      <c r="I70" s="2"/>
      <c r="J70" s="2"/>
      <c r="K70" s="2"/>
      <c r="L70" s="2"/>
      <c r="M70" s="2"/>
      <c r="N70" s="2"/>
      <c r="O70" s="2"/>
      <c r="P70" s="2"/>
      <c r="Q70" s="2">
        <v>100</v>
      </c>
      <c r="R70" s="2">
        <v>100</v>
      </c>
      <c r="S70" s="2">
        <v>100</v>
      </c>
      <c r="T70" s="2">
        <v>100</v>
      </c>
      <c r="U70" s="2" t="s">
        <v>29</v>
      </c>
      <c r="V70" s="2" t="s">
        <v>30</v>
      </c>
      <c r="W70" s="2">
        <v>100</v>
      </c>
      <c r="X70" s="2"/>
      <c r="Y70" s="2" t="s">
        <v>31</v>
      </c>
      <c r="Z70" s="2">
        <v>2019</v>
      </c>
      <c r="AA70" s="2" t="s">
        <v>175</v>
      </c>
      <c r="AB70" s="2" t="s">
        <v>33</v>
      </c>
    </row>
    <row r="71" spans="1:28" x14ac:dyDescent="0.25">
      <c r="A71" s="2"/>
      <c r="B71" s="2"/>
      <c r="C71" s="2">
        <v>44</v>
      </c>
      <c r="D71" s="2">
        <v>187</v>
      </c>
      <c r="E71" s="2" t="s">
        <v>176</v>
      </c>
      <c r="F71" s="2"/>
      <c r="G71" s="2"/>
      <c r="H71" s="2"/>
      <c r="I71" s="2"/>
      <c r="J71" s="2"/>
      <c r="K71" s="2"/>
      <c r="L71" s="2"/>
      <c r="M71" s="2"/>
      <c r="N71" s="2"/>
      <c r="O71" s="2"/>
      <c r="P71" s="2"/>
      <c r="Q71" s="2">
        <v>100</v>
      </c>
      <c r="R71" s="2">
        <v>100</v>
      </c>
      <c r="S71" s="2">
        <v>100</v>
      </c>
      <c r="T71" s="2">
        <v>100</v>
      </c>
      <c r="U71" s="2" t="s">
        <v>29</v>
      </c>
      <c r="V71" s="2" t="s">
        <v>30</v>
      </c>
      <c r="W71" s="2">
        <v>100</v>
      </c>
      <c r="X71" s="2"/>
      <c r="Y71" s="2" t="s">
        <v>31</v>
      </c>
      <c r="Z71" s="2">
        <v>2019</v>
      </c>
      <c r="AA71" s="2" t="s">
        <v>177</v>
      </c>
      <c r="AB71" s="2" t="s">
        <v>33</v>
      </c>
    </row>
    <row r="72" spans="1:28" x14ac:dyDescent="0.25">
      <c r="A72" s="2"/>
      <c r="B72" s="2"/>
      <c r="C72" s="2">
        <v>44</v>
      </c>
      <c r="D72" s="2">
        <v>188</v>
      </c>
      <c r="E72" s="2" t="s">
        <v>178</v>
      </c>
      <c r="F72" s="2"/>
      <c r="G72" s="2"/>
      <c r="H72" s="2"/>
      <c r="I72" s="2"/>
      <c r="J72" s="2"/>
      <c r="K72" s="2"/>
      <c r="L72" s="2"/>
      <c r="M72" s="2"/>
      <c r="N72" s="2"/>
      <c r="O72" s="2"/>
      <c r="P72" s="2"/>
      <c r="Q72" s="2">
        <v>100</v>
      </c>
      <c r="R72" s="2">
        <v>100</v>
      </c>
      <c r="S72" s="2">
        <v>100</v>
      </c>
      <c r="T72" s="2">
        <v>100</v>
      </c>
      <c r="U72" s="2" t="s">
        <v>29</v>
      </c>
      <c r="V72" s="2" t="s">
        <v>30</v>
      </c>
      <c r="W72" s="2">
        <v>100</v>
      </c>
      <c r="X72" s="2"/>
      <c r="Y72" s="2" t="s">
        <v>31</v>
      </c>
      <c r="Z72" s="2">
        <v>2019</v>
      </c>
      <c r="AA72" s="2" t="s">
        <v>179</v>
      </c>
      <c r="AB72" s="2" t="s">
        <v>33</v>
      </c>
    </row>
    <row r="73" spans="1:28" x14ac:dyDescent="0.25">
      <c r="A73" s="2"/>
      <c r="B73" s="2"/>
      <c r="C73" s="2">
        <v>44</v>
      </c>
      <c r="D73" s="2">
        <v>189</v>
      </c>
      <c r="E73" s="2" t="s">
        <v>180</v>
      </c>
      <c r="F73" s="2"/>
      <c r="G73" s="2"/>
      <c r="H73" s="2"/>
      <c r="I73" s="2"/>
      <c r="J73" s="2"/>
      <c r="K73" s="2"/>
      <c r="L73" s="2"/>
      <c r="M73" s="2"/>
      <c r="N73" s="2"/>
      <c r="O73" s="2"/>
      <c r="P73" s="2"/>
      <c r="Q73" s="2">
        <v>100</v>
      </c>
      <c r="R73" s="2">
        <v>100</v>
      </c>
      <c r="S73" s="2">
        <v>100</v>
      </c>
      <c r="T73" s="2">
        <v>100</v>
      </c>
      <c r="U73" s="2" t="s">
        <v>29</v>
      </c>
      <c r="V73" s="2" t="s">
        <v>30</v>
      </c>
      <c r="W73" s="2">
        <v>100</v>
      </c>
      <c r="X73" s="2"/>
      <c r="Y73" s="2" t="s">
        <v>31</v>
      </c>
      <c r="Z73" s="2">
        <v>2019</v>
      </c>
      <c r="AA73" s="2" t="s">
        <v>181</v>
      </c>
      <c r="AB73" s="2" t="s">
        <v>33</v>
      </c>
    </row>
    <row r="74" spans="1:28" x14ac:dyDescent="0.25">
      <c r="A74" s="2"/>
      <c r="B74" s="2"/>
      <c r="C74" s="2">
        <v>45</v>
      </c>
      <c r="D74" s="2">
        <v>190</v>
      </c>
      <c r="E74" s="2" t="s">
        <v>182</v>
      </c>
      <c r="F74" s="2"/>
      <c r="G74" s="2"/>
      <c r="H74" s="2"/>
      <c r="I74" s="2"/>
      <c r="J74" s="2"/>
      <c r="K74" s="2"/>
      <c r="L74" s="2"/>
      <c r="M74" s="2"/>
      <c r="N74" s="2"/>
      <c r="O74" s="2"/>
      <c r="P74" s="2"/>
      <c r="Q74" s="2">
        <v>100</v>
      </c>
      <c r="R74" s="2">
        <v>90</v>
      </c>
      <c r="S74" s="2">
        <v>90</v>
      </c>
      <c r="T74" s="2">
        <v>90</v>
      </c>
      <c r="U74" s="2" t="s">
        <v>59</v>
      </c>
      <c r="V74" s="2" t="s">
        <v>60</v>
      </c>
      <c r="W74" s="2">
        <v>90</v>
      </c>
      <c r="X74" s="2"/>
      <c r="Y74" s="2" t="s">
        <v>31</v>
      </c>
      <c r="Z74" s="2">
        <v>2019</v>
      </c>
      <c r="AA74" s="2" t="s">
        <v>183</v>
      </c>
      <c r="AB74" s="2" t="s">
        <v>33</v>
      </c>
    </row>
    <row r="75" spans="1:28" x14ac:dyDescent="0.25">
      <c r="A75" s="2"/>
      <c r="B75" s="2"/>
      <c r="C75" s="2">
        <v>46</v>
      </c>
      <c r="D75" s="2">
        <v>191</v>
      </c>
      <c r="E75" s="2" t="s">
        <v>184</v>
      </c>
      <c r="F75" s="2"/>
      <c r="G75" s="2"/>
      <c r="H75" s="2"/>
      <c r="I75" s="2"/>
      <c r="J75" s="2"/>
      <c r="K75" s="2"/>
      <c r="L75" s="2"/>
      <c r="M75" s="2"/>
      <c r="N75" s="2"/>
      <c r="O75" s="2"/>
      <c r="P75" s="2"/>
      <c r="Q75" s="2">
        <v>100</v>
      </c>
      <c r="R75" s="2">
        <v>100</v>
      </c>
      <c r="S75" s="2">
        <v>100</v>
      </c>
      <c r="T75" s="2">
        <v>100</v>
      </c>
      <c r="U75" s="2" t="s">
        <v>29</v>
      </c>
      <c r="V75" s="2" t="s">
        <v>30</v>
      </c>
      <c r="W75" s="2">
        <v>100</v>
      </c>
      <c r="X75" s="2"/>
      <c r="Y75" s="2" t="s">
        <v>31</v>
      </c>
      <c r="Z75" s="2">
        <v>2019</v>
      </c>
      <c r="AA75" s="2" t="s">
        <v>185</v>
      </c>
      <c r="AB75" s="2" t="s">
        <v>33</v>
      </c>
    </row>
    <row r="76" spans="1:28" x14ac:dyDescent="0.25">
      <c r="A76" s="2"/>
      <c r="B76" s="2"/>
      <c r="C76" s="2">
        <v>46</v>
      </c>
      <c r="D76" s="2">
        <v>192</v>
      </c>
      <c r="E76" s="2" t="s">
        <v>186</v>
      </c>
      <c r="F76" s="2"/>
      <c r="G76" s="2"/>
      <c r="H76" s="2"/>
      <c r="I76" s="2"/>
      <c r="J76" s="2"/>
      <c r="K76" s="2"/>
      <c r="L76" s="2"/>
      <c r="M76" s="2"/>
      <c r="N76" s="2"/>
      <c r="O76" s="2"/>
      <c r="P76" s="2"/>
      <c r="Q76" s="2">
        <v>100</v>
      </c>
      <c r="R76" s="2">
        <v>100</v>
      </c>
      <c r="S76" s="2">
        <v>100</v>
      </c>
      <c r="T76" s="2">
        <v>100</v>
      </c>
      <c r="U76" s="2" t="s">
        <v>29</v>
      </c>
      <c r="V76" s="2" t="s">
        <v>30</v>
      </c>
      <c r="W76" s="2">
        <v>100</v>
      </c>
      <c r="X76" s="2"/>
      <c r="Y76" s="2" t="s">
        <v>31</v>
      </c>
      <c r="Z76" s="2">
        <v>2019</v>
      </c>
      <c r="AA76" s="2" t="s">
        <v>187</v>
      </c>
      <c r="AB76" s="2" t="s">
        <v>33</v>
      </c>
    </row>
    <row r="77" spans="1:28" ht="20.399999999999999" x14ac:dyDescent="0.25">
      <c r="A77" s="2"/>
      <c r="B77" s="2"/>
      <c r="C77" s="2">
        <v>46</v>
      </c>
      <c r="D77" s="2">
        <v>193</v>
      </c>
      <c r="E77" s="2" t="s">
        <v>188</v>
      </c>
      <c r="F77" s="2"/>
      <c r="G77" s="2"/>
      <c r="H77" s="2"/>
      <c r="I77" s="2"/>
      <c r="J77" s="2"/>
      <c r="K77" s="2"/>
      <c r="L77" s="2"/>
      <c r="M77" s="2"/>
      <c r="N77" s="2"/>
      <c r="O77" s="2"/>
      <c r="P77" s="2"/>
      <c r="Q77" s="2">
        <v>100</v>
      </c>
      <c r="R77" s="2">
        <v>100</v>
      </c>
      <c r="S77" s="2">
        <v>100</v>
      </c>
      <c r="T77" s="2">
        <v>100</v>
      </c>
      <c r="U77" s="2" t="s">
        <v>29</v>
      </c>
      <c r="V77" s="2" t="s">
        <v>30</v>
      </c>
      <c r="W77" s="2">
        <v>100</v>
      </c>
      <c r="X77" s="2"/>
      <c r="Y77" s="2" t="s">
        <v>31</v>
      </c>
      <c r="Z77" s="2">
        <v>2019</v>
      </c>
      <c r="AA77" s="2" t="s">
        <v>189</v>
      </c>
      <c r="AB77" s="2" t="s">
        <v>33</v>
      </c>
    </row>
    <row r="78" spans="1:28" x14ac:dyDescent="0.25">
      <c r="A78" s="2"/>
      <c r="B78" s="2"/>
      <c r="C78" s="2">
        <v>46</v>
      </c>
      <c r="D78" s="2">
        <v>194</v>
      </c>
      <c r="E78" s="2" t="s">
        <v>190</v>
      </c>
      <c r="F78" s="2"/>
      <c r="G78" s="2"/>
      <c r="H78" s="2"/>
      <c r="I78" s="2"/>
      <c r="J78" s="2"/>
      <c r="K78" s="2"/>
      <c r="L78" s="2"/>
      <c r="M78" s="2"/>
      <c r="N78" s="2"/>
      <c r="O78" s="2"/>
      <c r="P78" s="2"/>
      <c r="Q78" s="2">
        <v>100</v>
      </c>
      <c r="R78" s="2">
        <v>100</v>
      </c>
      <c r="S78" s="2">
        <v>100</v>
      </c>
      <c r="T78" s="2">
        <v>100</v>
      </c>
      <c r="U78" s="2" t="s">
        <v>29</v>
      </c>
      <c r="V78" s="2" t="s">
        <v>30</v>
      </c>
      <c r="W78" s="2">
        <v>100</v>
      </c>
      <c r="X78" s="2"/>
      <c r="Y78" s="2" t="s">
        <v>31</v>
      </c>
      <c r="Z78" s="2">
        <v>2019</v>
      </c>
      <c r="AA78" s="2" t="s">
        <v>191</v>
      </c>
      <c r="AB78" s="2" t="s">
        <v>33</v>
      </c>
    </row>
    <row r="79" spans="1:28" ht="20.399999999999999" x14ac:dyDescent="0.25">
      <c r="A79" s="2"/>
      <c r="B79" s="2"/>
      <c r="C79" s="2">
        <v>46</v>
      </c>
      <c r="D79" s="2">
        <v>195</v>
      </c>
      <c r="E79" s="2" t="s">
        <v>192</v>
      </c>
      <c r="F79" s="2"/>
      <c r="G79" s="2"/>
      <c r="H79" s="2"/>
      <c r="I79" s="2"/>
      <c r="J79" s="2"/>
      <c r="K79" s="2"/>
      <c r="L79" s="2"/>
      <c r="M79" s="2"/>
      <c r="N79" s="2"/>
      <c r="O79" s="2"/>
      <c r="P79" s="2"/>
      <c r="Q79" s="2">
        <v>100</v>
      </c>
      <c r="R79" s="2">
        <v>100</v>
      </c>
      <c r="S79" s="2">
        <v>100</v>
      </c>
      <c r="T79" s="2">
        <v>100</v>
      </c>
      <c r="U79" s="2" t="s">
        <v>29</v>
      </c>
      <c r="V79" s="2" t="s">
        <v>30</v>
      </c>
      <c r="W79" s="2">
        <v>100</v>
      </c>
      <c r="X79" s="2"/>
      <c r="Y79" s="2" t="s">
        <v>31</v>
      </c>
      <c r="Z79" s="2">
        <v>2019</v>
      </c>
      <c r="AA79" s="2" t="s">
        <v>193</v>
      </c>
      <c r="AB79" s="2" t="s">
        <v>33</v>
      </c>
    </row>
    <row r="80" spans="1:28" ht="20.399999999999999" x14ac:dyDescent="0.25">
      <c r="A80" s="2"/>
      <c r="B80" s="2"/>
      <c r="C80" s="2">
        <v>47</v>
      </c>
      <c r="D80" s="2">
        <v>196</v>
      </c>
      <c r="E80" s="2" t="s">
        <v>194</v>
      </c>
      <c r="F80" s="2"/>
      <c r="G80" s="2"/>
      <c r="H80" s="2"/>
      <c r="I80" s="2"/>
      <c r="J80" s="2"/>
      <c r="K80" s="2"/>
      <c r="L80" s="2"/>
      <c r="M80" s="2"/>
      <c r="N80" s="2"/>
      <c r="O80" s="2"/>
      <c r="P80" s="2"/>
      <c r="Q80" s="2">
        <v>100</v>
      </c>
      <c r="R80" s="2">
        <v>100</v>
      </c>
      <c r="S80" s="2">
        <v>100</v>
      </c>
      <c r="T80" s="2">
        <v>100</v>
      </c>
      <c r="U80" s="2" t="s">
        <v>29</v>
      </c>
      <c r="V80" s="2" t="s">
        <v>30</v>
      </c>
      <c r="W80" s="2">
        <v>100</v>
      </c>
      <c r="X80" s="2"/>
      <c r="Y80" s="2" t="s">
        <v>31</v>
      </c>
      <c r="Z80" s="2">
        <v>2019</v>
      </c>
      <c r="AA80" s="2" t="s">
        <v>195</v>
      </c>
      <c r="AB80" s="2" t="s">
        <v>33</v>
      </c>
    </row>
    <row r="81" spans="1:28" x14ac:dyDescent="0.25">
      <c r="A81" s="2"/>
      <c r="B81" s="2"/>
      <c r="C81" s="2">
        <v>47</v>
      </c>
      <c r="D81" s="2">
        <v>197</v>
      </c>
      <c r="E81" s="2" t="s">
        <v>196</v>
      </c>
      <c r="F81" s="2"/>
      <c r="G81" s="2"/>
      <c r="H81" s="2"/>
      <c r="I81" s="2"/>
      <c r="J81" s="2"/>
      <c r="K81" s="2"/>
      <c r="L81" s="2"/>
      <c r="M81" s="2"/>
      <c r="N81" s="2"/>
      <c r="O81" s="2"/>
      <c r="P81" s="2"/>
      <c r="Q81" s="2">
        <v>100</v>
      </c>
      <c r="R81" s="2">
        <v>94.69</v>
      </c>
      <c r="S81" s="2">
        <v>94.69</v>
      </c>
      <c r="T81" s="2">
        <v>94.69</v>
      </c>
      <c r="U81" s="2" t="s">
        <v>59</v>
      </c>
      <c r="V81" s="2" t="s">
        <v>60</v>
      </c>
      <c r="W81" s="2">
        <v>94.69</v>
      </c>
      <c r="X81" s="2"/>
      <c r="Y81" s="2" t="s">
        <v>31</v>
      </c>
      <c r="Z81" s="2">
        <v>2019</v>
      </c>
      <c r="AA81" s="2" t="s">
        <v>197</v>
      </c>
      <c r="AB81" s="2" t="s">
        <v>33</v>
      </c>
    </row>
    <row r="82" spans="1:28" x14ac:dyDescent="0.25">
      <c r="A82" s="2"/>
      <c r="B82" s="2"/>
      <c r="C82" s="2">
        <v>51</v>
      </c>
      <c r="D82" s="2">
        <v>198</v>
      </c>
      <c r="E82" s="2" t="s">
        <v>198</v>
      </c>
      <c r="F82" s="2"/>
      <c r="G82" s="2"/>
      <c r="H82" s="2"/>
      <c r="I82" s="2"/>
      <c r="J82" s="2"/>
      <c r="K82" s="2"/>
      <c r="L82" s="2"/>
      <c r="M82" s="2"/>
      <c r="N82" s="2"/>
      <c r="O82" s="2"/>
      <c r="P82" s="2"/>
      <c r="Q82" s="2">
        <v>100</v>
      </c>
      <c r="R82" s="2">
        <v>100</v>
      </c>
      <c r="S82" s="2">
        <v>100</v>
      </c>
      <c r="T82" s="2">
        <v>100</v>
      </c>
      <c r="U82" s="2" t="s">
        <v>29</v>
      </c>
      <c r="V82" s="2" t="s">
        <v>30</v>
      </c>
      <c r="W82" s="2">
        <v>100</v>
      </c>
      <c r="X82" s="2"/>
      <c r="Y82" s="2" t="s">
        <v>31</v>
      </c>
      <c r="Z82" s="2">
        <v>2019</v>
      </c>
      <c r="AA82" s="2" t="s">
        <v>199</v>
      </c>
      <c r="AB82" s="2" t="s">
        <v>33</v>
      </c>
    </row>
    <row r="83" spans="1:28" x14ac:dyDescent="0.25">
      <c r="A83" s="2"/>
      <c r="B83" s="2"/>
      <c r="C83" s="2">
        <v>51</v>
      </c>
      <c r="D83" s="2">
        <v>199</v>
      </c>
      <c r="E83" s="2" t="s">
        <v>200</v>
      </c>
      <c r="F83" s="2"/>
      <c r="G83" s="2"/>
      <c r="H83" s="2"/>
      <c r="I83" s="2"/>
      <c r="J83" s="2"/>
      <c r="K83" s="2"/>
      <c r="L83" s="2"/>
      <c r="M83" s="2"/>
      <c r="N83" s="2"/>
      <c r="O83" s="2"/>
      <c r="P83" s="2"/>
      <c r="Q83" s="2">
        <v>100</v>
      </c>
      <c r="R83" s="2">
        <v>100</v>
      </c>
      <c r="S83" s="2">
        <v>100</v>
      </c>
      <c r="T83" s="2">
        <v>100</v>
      </c>
      <c r="U83" s="2" t="s">
        <v>29</v>
      </c>
      <c r="V83" s="2" t="s">
        <v>30</v>
      </c>
      <c r="W83" s="2">
        <v>100</v>
      </c>
      <c r="X83" s="2"/>
      <c r="Y83" s="2" t="s">
        <v>31</v>
      </c>
      <c r="Z83" s="2">
        <v>2019</v>
      </c>
      <c r="AA83" s="2" t="s">
        <v>201</v>
      </c>
      <c r="AB83" s="2" t="s">
        <v>33</v>
      </c>
    </row>
    <row r="84" spans="1:28" x14ac:dyDescent="0.25">
      <c r="A84" s="2"/>
      <c r="B84" s="2"/>
      <c r="C84" s="2">
        <v>51</v>
      </c>
      <c r="D84" s="2">
        <v>200</v>
      </c>
      <c r="E84" s="2" t="s">
        <v>202</v>
      </c>
      <c r="F84" s="2"/>
      <c r="G84" s="2"/>
      <c r="H84" s="2"/>
      <c r="I84" s="2"/>
      <c r="J84" s="2"/>
      <c r="K84" s="2"/>
      <c r="L84" s="2"/>
      <c r="M84" s="2"/>
      <c r="N84" s="2"/>
      <c r="O84" s="2"/>
      <c r="P84" s="2"/>
      <c r="Q84" s="2">
        <v>100</v>
      </c>
      <c r="R84" s="2">
        <v>100</v>
      </c>
      <c r="S84" s="2">
        <v>100</v>
      </c>
      <c r="T84" s="2">
        <v>100</v>
      </c>
      <c r="U84" s="2" t="s">
        <v>29</v>
      </c>
      <c r="V84" s="2" t="s">
        <v>30</v>
      </c>
      <c r="W84" s="2">
        <v>100</v>
      </c>
      <c r="X84" s="2"/>
      <c r="Y84" s="2" t="s">
        <v>31</v>
      </c>
      <c r="Z84" s="2">
        <v>2019</v>
      </c>
      <c r="AA84" s="2" t="s">
        <v>203</v>
      </c>
      <c r="AB84" s="2" t="s">
        <v>33</v>
      </c>
    </row>
    <row r="85" spans="1:28" x14ac:dyDescent="0.25">
      <c r="A85" s="2"/>
      <c r="B85" s="2"/>
      <c r="C85" s="2">
        <v>51</v>
      </c>
      <c r="D85" s="2">
        <v>201</v>
      </c>
      <c r="E85" s="2" t="s">
        <v>204</v>
      </c>
      <c r="F85" s="2"/>
      <c r="G85" s="2"/>
      <c r="H85" s="2"/>
      <c r="I85" s="2"/>
      <c r="J85" s="2"/>
      <c r="K85" s="2"/>
      <c r="L85" s="2"/>
      <c r="M85" s="2"/>
      <c r="N85" s="2"/>
      <c r="O85" s="2"/>
      <c r="P85" s="2"/>
      <c r="Q85" s="2">
        <v>100</v>
      </c>
      <c r="R85" s="2">
        <v>100</v>
      </c>
      <c r="S85" s="2">
        <v>100</v>
      </c>
      <c r="T85" s="2">
        <v>100</v>
      </c>
      <c r="U85" s="2" t="s">
        <v>29</v>
      </c>
      <c r="V85" s="2" t="s">
        <v>30</v>
      </c>
      <c r="W85" s="2">
        <v>100</v>
      </c>
      <c r="X85" s="2"/>
      <c r="Y85" s="2" t="s">
        <v>31</v>
      </c>
      <c r="Z85" s="2">
        <v>2019</v>
      </c>
      <c r="AA85" s="2" t="s">
        <v>205</v>
      </c>
      <c r="AB85" s="2" t="s">
        <v>33</v>
      </c>
    </row>
    <row r="86" spans="1:28" x14ac:dyDescent="0.25">
      <c r="A86" s="2"/>
      <c r="B86" s="2"/>
      <c r="C86" s="2">
        <v>51</v>
      </c>
      <c r="D86" s="2">
        <v>202</v>
      </c>
      <c r="E86" s="2" t="s">
        <v>206</v>
      </c>
      <c r="F86" s="2"/>
      <c r="G86" s="2"/>
      <c r="H86" s="2"/>
      <c r="I86" s="2"/>
      <c r="J86" s="2"/>
      <c r="K86" s="2"/>
      <c r="L86" s="2"/>
      <c r="M86" s="2"/>
      <c r="N86" s="2"/>
      <c r="O86" s="2"/>
      <c r="P86" s="2"/>
      <c r="Q86" s="2">
        <v>100</v>
      </c>
      <c r="R86" s="2">
        <v>0</v>
      </c>
      <c r="S86" s="2">
        <v>0</v>
      </c>
      <c r="T86" s="2">
        <v>0</v>
      </c>
      <c r="U86" s="2" t="s">
        <v>67</v>
      </c>
      <c r="V86" s="2" t="s">
        <v>68</v>
      </c>
      <c r="W86" s="2">
        <v>0</v>
      </c>
      <c r="X86" s="2"/>
      <c r="Y86" s="2" t="s">
        <v>31</v>
      </c>
      <c r="Z86" s="2">
        <v>2019</v>
      </c>
      <c r="AA86" s="2" t="s">
        <v>207</v>
      </c>
      <c r="AB86" s="2" t="s">
        <v>33</v>
      </c>
    </row>
    <row r="87" spans="1:28" x14ac:dyDescent="0.25">
      <c r="A87" s="2"/>
      <c r="B87" s="2"/>
      <c r="C87" s="2">
        <v>48</v>
      </c>
      <c r="D87" s="2">
        <v>203</v>
      </c>
      <c r="E87" s="2" t="s">
        <v>208</v>
      </c>
      <c r="F87" s="2"/>
      <c r="G87" s="2"/>
      <c r="H87" s="2"/>
      <c r="I87" s="2"/>
      <c r="J87" s="2"/>
      <c r="K87" s="2"/>
      <c r="L87" s="2"/>
      <c r="M87" s="2"/>
      <c r="N87" s="2"/>
      <c r="O87" s="2"/>
      <c r="P87" s="2"/>
      <c r="Q87" s="2">
        <v>100</v>
      </c>
      <c r="R87" s="2">
        <v>90</v>
      </c>
      <c r="S87" s="2">
        <v>90</v>
      </c>
      <c r="T87" s="2">
        <v>90</v>
      </c>
      <c r="U87" s="2" t="s">
        <v>59</v>
      </c>
      <c r="V87" s="2" t="s">
        <v>60</v>
      </c>
      <c r="W87" s="2">
        <v>90</v>
      </c>
      <c r="X87" s="2"/>
      <c r="Y87" s="2" t="s">
        <v>31</v>
      </c>
      <c r="Z87" s="2">
        <v>2019</v>
      </c>
      <c r="AA87" s="2" t="s">
        <v>209</v>
      </c>
      <c r="AB87" s="2" t="s">
        <v>33</v>
      </c>
    </row>
    <row r="88" spans="1:28" ht="20.399999999999999" x14ac:dyDescent="0.25">
      <c r="A88" s="2"/>
      <c r="B88" s="2"/>
      <c r="C88" s="2">
        <v>48</v>
      </c>
      <c r="D88" s="2">
        <v>204</v>
      </c>
      <c r="E88" s="2" t="s">
        <v>210</v>
      </c>
      <c r="F88" s="2"/>
      <c r="G88" s="2"/>
      <c r="H88" s="2"/>
      <c r="I88" s="2"/>
      <c r="J88" s="2"/>
      <c r="K88" s="2"/>
      <c r="L88" s="2"/>
      <c r="M88" s="2"/>
      <c r="N88" s="2"/>
      <c r="O88" s="2"/>
      <c r="P88" s="2"/>
      <c r="Q88" s="2">
        <v>100</v>
      </c>
      <c r="R88" s="2">
        <v>100</v>
      </c>
      <c r="S88" s="2">
        <v>100</v>
      </c>
      <c r="T88" s="2">
        <v>100</v>
      </c>
      <c r="U88" s="2" t="s">
        <v>29</v>
      </c>
      <c r="V88" s="2" t="s">
        <v>30</v>
      </c>
      <c r="W88" s="2">
        <v>100</v>
      </c>
      <c r="X88" s="2"/>
      <c r="Y88" s="2" t="s">
        <v>31</v>
      </c>
      <c r="Z88" s="2">
        <v>2019</v>
      </c>
      <c r="AA88" s="2" t="s">
        <v>211</v>
      </c>
      <c r="AB88" s="2" t="s">
        <v>33</v>
      </c>
    </row>
    <row r="89" spans="1:28" x14ac:dyDescent="0.25">
      <c r="A89" s="2"/>
      <c r="B89" s="2"/>
      <c r="C89" s="2">
        <v>48</v>
      </c>
      <c r="D89" s="2">
        <v>205</v>
      </c>
      <c r="E89" s="2" t="s">
        <v>212</v>
      </c>
      <c r="F89" s="2"/>
      <c r="G89" s="2"/>
      <c r="H89" s="2"/>
      <c r="I89" s="2"/>
      <c r="J89" s="2"/>
      <c r="K89" s="2"/>
      <c r="L89" s="2"/>
      <c r="M89" s="2"/>
      <c r="N89" s="2"/>
      <c r="O89" s="2"/>
      <c r="P89" s="2"/>
      <c r="Q89" s="2">
        <v>100</v>
      </c>
      <c r="R89" s="2">
        <v>95</v>
      </c>
      <c r="S89" s="2">
        <v>95</v>
      </c>
      <c r="T89" s="2">
        <v>95</v>
      </c>
      <c r="U89" s="2" t="s">
        <v>59</v>
      </c>
      <c r="V89" s="2" t="s">
        <v>60</v>
      </c>
      <c r="W89" s="2">
        <v>95</v>
      </c>
      <c r="X89" s="2"/>
      <c r="Y89" s="2" t="s">
        <v>31</v>
      </c>
      <c r="Z89" s="2">
        <v>2019</v>
      </c>
      <c r="AA89" s="2" t="s">
        <v>213</v>
      </c>
      <c r="AB89" s="2" t="s">
        <v>33</v>
      </c>
    </row>
    <row r="90" spans="1:28" x14ac:dyDescent="0.25">
      <c r="A90" s="2"/>
      <c r="B90" s="2"/>
      <c r="C90" s="2">
        <v>48</v>
      </c>
      <c r="D90" s="2">
        <v>206</v>
      </c>
      <c r="E90" s="2" t="s">
        <v>214</v>
      </c>
      <c r="F90" s="2"/>
      <c r="G90" s="2"/>
      <c r="H90" s="2"/>
      <c r="I90" s="2"/>
      <c r="J90" s="2"/>
      <c r="K90" s="2"/>
      <c r="L90" s="2"/>
      <c r="M90" s="2"/>
      <c r="N90" s="2"/>
      <c r="O90" s="2"/>
      <c r="P90" s="2"/>
      <c r="Q90" s="2">
        <v>100</v>
      </c>
      <c r="R90" s="2">
        <v>100</v>
      </c>
      <c r="S90" s="2">
        <v>100</v>
      </c>
      <c r="T90" s="2">
        <v>100</v>
      </c>
      <c r="U90" s="2" t="s">
        <v>29</v>
      </c>
      <c r="V90" s="2" t="s">
        <v>30</v>
      </c>
      <c r="W90" s="2">
        <v>100</v>
      </c>
      <c r="X90" s="2"/>
      <c r="Y90" s="2" t="s">
        <v>31</v>
      </c>
      <c r="Z90" s="2">
        <v>2019</v>
      </c>
      <c r="AA90" s="2" t="s">
        <v>215</v>
      </c>
      <c r="AB90" s="2" t="s">
        <v>33</v>
      </c>
    </row>
    <row r="91" spans="1:28" x14ac:dyDescent="0.25">
      <c r="A91" s="2"/>
      <c r="B91" s="2"/>
      <c r="C91" s="2">
        <v>48</v>
      </c>
      <c r="D91" s="2">
        <v>207</v>
      </c>
      <c r="E91" s="2" t="s">
        <v>216</v>
      </c>
      <c r="F91" s="2"/>
      <c r="G91" s="2"/>
      <c r="H91" s="2"/>
      <c r="I91" s="2"/>
      <c r="J91" s="2"/>
      <c r="K91" s="2"/>
      <c r="L91" s="2"/>
      <c r="M91" s="2"/>
      <c r="N91" s="2"/>
      <c r="O91" s="2"/>
      <c r="P91" s="2"/>
      <c r="Q91" s="2">
        <v>100</v>
      </c>
      <c r="R91" s="2">
        <v>100</v>
      </c>
      <c r="S91" s="2">
        <v>100</v>
      </c>
      <c r="T91" s="2">
        <v>100</v>
      </c>
      <c r="U91" s="2" t="s">
        <v>29</v>
      </c>
      <c r="V91" s="2" t="s">
        <v>30</v>
      </c>
      <c r="W91" s="2">
        <v>100</v>
      </c>
      <c r="X91" s="2"/>
      <c r="Y91" s="2" t="s">
        <v>31</v>
      </c>
      <c r="Z91" s="2">
        <v>2019</v>
      </c>
      <c r="AA91" s="2" t="s">
        <v>217</v>
      </c>
      <c r="AB91" s="2" t="s">
        <v>33</v>
      </c>
    </row>
    <row r="92" spans="1:28" x14ac:dyDescent="0.25">
      <c r="A92" s="2"/>
      <c r="B92" s="2"/>
      <c r="C92" s="2">
        <v>48</v>
      </c>
      <c r="D92" s="2">
        <v>208</v>
      </c>
      <c r="E92" s="2" t="s">
        <v>218</v>
      </c>
      <c r="F92" s="2"/>
      <c r="G92" s="2"/>
      <c r="H92" s="2"/>
      <c r="I92" s="2"/>
      <c r="J92" s="2"/>
      <c r="K92" s="2"/>
      <c r="L92" s="2"/>
      <c r="M92" s="2"/>
      <c r="N92" s="2"/>
      <c r="O92" s="2"/>
      <c r="P92" s="2"/>
      <c r="Q92" s="2">
        <v>100</v>
      </c>
      <c r="R92" s="2">
        <v>100</v>
      </c>
      <c r="S92" s="2">
        <v>100</v>
      </c>
      <c r="T92" s="2">
        <v>100</v>
      </c>
      <c r="U92" s="2" t="s">
        <v>29</v>
      </c>
      <c r="V92" s="2" t="s">
        <v>30</v>
      </c>
      <c r="W92" s="2">
        <v>100</v>
      </c>
      <c r="X92" s="2"/>
      <c r="Y92" s="2" t="s">
        <v>31</v>
      </c>
      <c r="Z92" s="2">
        <v>2019</v>
      </c>
      <c r="AA92" s="2" t="s">
        <v>219</v>
      </c>
      <c r="AB92" s="2" t="s">
        <v>33</v>
      </c>
    </row>
    <row r="93" spans="1:28" x14ac:dyDescent="0.25">
      <c r="A93" s="2"/>
      <c r="B93" s="2"/>
      <c r="C93" s="2">
        <v>49</v>
      </c>
      <c r="D93" s="2">
        <v>209</v>
      </c>
      <c r="E93" s="2" t="s">
        <v>220</v>
      </c>
      <c r="F93" s="2"/>
      <c r="G93" s="2"/>
      <c r="H93" s="2"/>
      <c r="I93" s="2"/>
      <c r="J93" s="2"/>
      <c r="K93" s="2"/>
      <c r="L93" s="2"/>
      <c r="M93" s="2"/>
      <c r="N93" s="2"/>
      <c r="O93" s="2"/>
      <c r="P93" s="2"/>
      <c r="Q93" s="2">
        <v>100</v>
      </c>
      <c r="R93" s="2">
        <v>95</v>
      </c>
      <c r="S93" s="2">
        <v>95</v>
      </c>
      <c r="T93" s="2">
        <v>95</v>
      </c>
      <c r="U93" s="2" t="s">
        <v>59</v>
      </c>
      <c r="V93" s="2" t="s">
        <v>60</v>
      </c>
      <c r="W93" s="2">
        <v>95</v>
      </c>
      <c r="X93" s="2"/>
      <c r="Y93" s="2" t="s">
        <v>31</v>
      </c>
      <c r="Z93" s="2">
        <v>2019</v>
      </c>
      <c r="AA93" s="2" t="s">
        <v>221</v>
      </c>
      <c r="AB93" s="2" t="s">
        <v>33</v>
      </c>
    </row>
    <row r="94" spans="1:28" x14ac:dyDescent="0.25">
      <c r="A94" s="2"/>
      <c r="B94" s="2"/>
      <c r="C94" s="2">
        <v>49</v>
      </c>
      <c r="D94" s="2">
        <v>210</v>
      </c>
      <c r="E94" s="2" t="s">
        <v>206</v>
      </c>
      <c r="F94" s="2"/>
      <c r="G94" s="2"/>
      <c r="H94" s="2"/>
      <c r="I94" s="2"/>
      <c r="J94" s="2"/>
      <c r="K94" s="2"/>
      <c r="L94" s="2"/>
      <c r="M94" s="2"/>
      <c r="N94" s="2"/>
      <c r="O94" s="2"/>
      <c r="P94" s="2"/>
      <c r="Q94" s="2">
        <v>100</v>
      </c>
      <c r="R94" s="2">
        <v>0</v>
      </c>
      <c r="S94" s="2">
        <v>0</v>
      </c>
      <c r="T94" s="2">
        <v>0</v>
      </c>
      <c r="U94" s="2" t="s">
        <v>67</v>
      </c>
      <c r="V94" s="2" t="s">
        <v>68</v>
      </c>
      <c r="W94" s="2">
        <v>0</v>
      </c>
      <c r="X94" s="2"/>
      <c r="Y94" s="2" t="s">
        <v>31</v>
      </c>
      <c r="Z94" s="2">
        <v>2019</v>
      </c>
      <c r="AA94" s="2" t="s">
        <v>222</v>
      </c>
      <c r="AB94" s="2" t="s">
        <v>33</v>
      </c>
    </row>
    <row r="95" spans="1:28" x14ac:dyDescent="0.25">
      <c r="A95" s="2"/>
      <c r="B95" s="2"/>
      <c r="C95" s="2">
        <v>49</v>
      </c>
      <c r="D95" s="2">
        <v>211</v>
      </c>
      <c r="E95" s="2" t="s">
        <v>202</v>
      </c>
      <c r="F95" s="2"/>
      <c r="G95" s="2"/>
      <c r="H95" s="2"/>
      <c r="I95" s="2"/>
      <c r="J95" s="2"/>
      <c r="K95" s="2"/>
      <c r="L95" s="2"/>
      <c r="M95" s="2"/>
      <c r="N95" s="2"/>
      <c r="O95" s="2"/>
      <c r="P95" s="2"/>
      <c r="Q95" s="2">
        <v>100</v>
      </c>
      <c r="R95" s="2">
        <v>100</v>
      </c>
      <c r="S95" s="2">
        <v>100</v>
      </c>
      <c r="T95" s="2">
        <v>100</v>
      </c>
      <c r="U95" s="2" t="s">
        <v>29</v>
      </c>
      <c r="V95" s="2" t="s">
        <v>30</v>
      </c>
      <c r="W95" s="2">
        <v>100</v>
      </c>
      <c r="X95" s="2"/>
      <c r="Y95" s="2" t="s">
        <v>31</v>
      </c>
      <c r="Z95" s="2">
        <v>2019</v>
      </c>
      <c r="AA95" s="2" t="s">
        <v>223</v>
      </c>
      <c r="AB95" s="2" t="s">
        <v>33</v>
      </c>
    </row>
    <row r="96" spans="1:28" x14ac:dyDescent="0.25">
      <c r="A96" s="2"/>
      <c r="B96" s="2"/>
      <c r="C96" s="2">
        <v>49</v>
      </c>
      <c r="D96" s="2">
        <v>212</v>
      </c>
      <c r="E96" s="2" t="s">
        <v>204</v>
      </c>
      <c r="F96" s="2"/>
      <c r="G96" s="2"/>
      <c r="H96" s="2"/>
      <c r="I96" s="2"/>
      <c r="J96" s="2"/>
      <c r="K96" s="2"/>
      <c r="L96" s="2"/>
      <c r="M96" s="2"/>
      <c r="N96" s="2"/>
      <c r="O96" s="2"/>
      <c r="P96" s="2"/>
      <c r="Q96" s="2">
        <v>100</v>
      </c>
      <c r="R96" s="2">
        <v>100</v>
      </c>
      <c r="S96" s="2">
        <v>100</v>
      </c>
      <c r="T96" s="2">
        <v>100</v>
      </c>
      <c r="U96" s="2" t="s">
        <v>29</v>
      </c>
      <c r="V96" s="2" t="s">
        <v>30</v>
      </c>
      <c r="W96" s="2">
        <v>100</v>
      </c>
      <c r="X96" s="2"/>
      <c r="Y96" s="2" t="s">
        <v>31</v>
      </c>
      <c r="Z96" s="2">
        <v>2019</v>
      </c>
      <c r="AA96" s="2" t="s">
        <v>224</v>
      </c>
      <c r="AB96" s="2" t="s">
        <v>33</v>
      </c>
    </row>
    <row r="97" spans="1:28" x14ac:dyDescent="0.25">
      <c r="A97" s="2"/>
      <c r="B97" s="2"/>
      <c r="C97" s="2">
        <v>49</v>
      </c>
      <c r="D97" s="2">
        <v>213</v>
      </c>
      <c r="E97" s="2" t="s">
        <v>225</v>
      </c>
      <c r="F97" s="2"/>
      <c r="G97" s="2"/>
      <c r="H97" s="2"/>
      <c r="I97" s="2"/>
      <c r="J97" s="2"/>
      <c r="K97" s="2"/>
      <c r="L97" s="2"/>
      <c r="M97" s="2"/>
      <c r="N97" s="2"/>
      <c r="O97" s="2"/>
      <c r="P97" s="2"/>
      <c r="Q97" s="2">
        <v>100</v>
      </c>
      <c r="R97" s="2">
        <v>100</v>
      </c>
      <c r="S97" s="2">
        <v>100</v>
      </c>
      <c r="T97" s="2">
        <v>100</v>
      </c>
      <c r="U97" s="2" t="s">
        <v>29</v>
      </c>
      <c r="V97" s="2" t="s">
        <v>30</v>
      </c>
      <c r="W97" s="2">
        <v>100</v>
      </c>
      <c r="X97" s="2"/>
      <c r="Y97" s="2" t="s">
        <v>31</v>
      </c>
      <c r="Z97" s="2">
        <v>2019</v>
      </c>
      <c r="AA97" s="2" t="s">
        <v>226</v>
      </c>
      <c r="AB97" s="2" t="s">
        <v>33</v>
      </c>
    </row>
    <row r="98" spans="1:28" x14ac:dyDescent="0.25">
      <c r="A98" s="2"/>
      <c r="B98" s="2"/>
      <c r="C98" s="2">
        <v>49</v>
      </c>
      <c r="D98" s="2">
        <v>214</v>
      </c>
      <c r="E98" s="2" t="s">
        <v>227</v>
      </c>
      <c r="F98" s="2"/>
      <c r="G98" s="2"/>
      <c r="H98" s="2"/>
      <c r="I98" s="2"/>
      <c r="J98" s="2"/>
      <c r="K98" s="2"/>
      <c r="L98" s="2"/>
      <c r="M98" s="2"/>
      <c r="N98" s="2"/>
      <c r="O98" s="2"/>
      <c r="P98" s="2"/>
      <c r="Q98" s="2">
        <v>100</v>
      </c>
      <c r="R98" s="2">
        <v>100</v>
      </c>
      <c r="S98" s="2">
        <v>100</v>
      </c>
      <c r="T98" s="2">
        <v>100</v>
      </c>
      <c r="U98" s="2" t="s">
        <v>29</v>
      </c>
      <c r="V98" s="2" t="s">
        <v>30</v>
      </c>
      <c r="W98" s="2">
        <v>100</v>
      </c>
      <c r="X98" s="2"/>
      <c r="Y98" s="2" t="s">
        <v>31</v>
      </c>
      <c r="Z98" s="2">
        <v>2019</v>
      </c>
      <c r="AA98" s="2" t="s">
        <v>228</v>
      </c>
      <c r="AB98" s="2" t="s">
        <v>33</v>
      </c>
    </row>
    <row r="99" spans="1:28" x14ac:dyDescent="0.25">
      <c r="A99" s="2"/>
      <c r="B99" s="2"/>
      <c r="C99" s="2">
        <v>49</v>
      </c>
      <c r="D99" s="2">
        <v>215</v>
      </c>
      <c r="E99" s="2" t="s">
        <v>229</v>
      </c>
      <c r="F99" s="2"/>
      <c r="G99" s="2"/>
      <c r="H99" s="2"/>
      <c r="I99" s="2"/>
      <c r="J99" s="2"/>
      <c r="K99" s="2"/>
      <c r="L99" s="2"/>
      <c r="M99" s="2"/>
      <c r="N99" s="2"/>
      <c r="O99" s="2"/>
      <c r="P99" s="2"/>
      <c r="Q99" s="2">
        <v>100</v>
      </c>
      <c r="R99" s="2">
        <v>100</v>
      </c>
      <c r="S99" s="2">
        <v>100</v>
      </c>
      <c r="T99" s="2">
        <v>100</v>
      </c>
      <c r="U99" s="2" t="s">
        <v>29</v>
      </c>
      <c r="V99" s="2" t="s">
        <v>30</v>
      </c>
      <c r="W99" s="2">
        <v>100</v>
      </c>
      <c r="X99" s="2"/>
      <c r="Y99" s="2" t="s">
        <v>31</v>
      </c>
      <c r="Z99" s="2">
        <v>2019</v>
      </c>
      <c r="AA99" s="2" t="s">
        <v>230</v>
      </c>
      <c r="AB99" s="2" t="s">
        <v>33</v>
      </c>
    </row>
    <row r="100" spans="1:28" x14ac:dyDescent="0.25">
      <c r="A100" s="2"/>
      <c r="B100" s="2"/>
      <c r="C100" s="2">
        <v>50</v>
      </c>
      <c r="D100" s="2">
        <v>216</v>
      </c>
      <c r="E100" s="2" t="s">
        <v>202</v>
      </c>
      <c r="F100" s="2"/>
      <c r="G100" s="2"/>
      <c r="H100" s="2"/>
      <c r="I100" s="2"/>
      <c r="J100" s="2"/>
      <c r="K100" s="2"/>
      <c r="L100" s="2"/>
      <c r="M100" s="2"/>
      <c r="N100" s="2"/>
      <c r="O100" s="2"/>
      <c r="P100" s="2"/>
      <c r="Q100" s="2">
        <v>100</v>
      </c>
      <c r="R100" s="2">
        <v>100</v>
      </c>
      <c r="S100" s="2">
        <v>100</v>
      </c>
      <c r="T100" s="2">
        <v>100</v>
      </c>
      <c r="U100" s="2" t="s">
        <v>29</v>
      </c>
      <c r="V100" s="2" t="s">
        <v>30</v>
      </c>
      <c r="W100" s="2">
        <v>100</v>
      </c>
      <c r="X100" s="2"/>
      <c r="Y100" s="2" t="s">
        <v>31</v>
      </c>
      <c r="Z100" s="2">
        <v>2019</v>
      </c>
      <c r="AA100" s="2" t="s">
        <v>231</v>
      </c>
      <c r="AB100" s="2" t="s">
        <v>33</v>
      </c>
    </row>
    <row r="101" spans="1:28" x14ac:dyDescent="0.25">
      <c r="A101" s="2"/>
      <c r="B101" s="2"/>
      <c r="C101" s="2">
        <v>50</v>
      </c>
      <c r="D101" s="2">
        <v>217</v>
      </c>
      <c r="E101" s="2" t="s">
        <v>198</v>
      </c>
      <c r="F101" s="2"/>
      <c r="G101" s="2"/>
      <c r="H101" s="2"/>
      <c r="I101" s="2"/>
      <c r="J101" s="2"/>
      <c r="K101" s="2"/>
      <c r="L101" s="2"/>
      <c r="M101" s="2"/>
      <c r="N101" s="2"/>
      <c r="O101" s="2"/>
      <c r="P101" s="2"/>
      <c r="Q101" s="2">
        <v>100</v>
      </c>
      <c r="R101" s="2">
        <v>100</v>
      </c>
      <c r="S101" s="2">
        <v>100</v>
      </c>
      <c r="T101" s="2">
        <v>100</v>
      </c>
      <c r="U101" s="2" t="s">
        <v>29</v>
      </c>
      <c r="V101" s="2" t="s">
        <v>30</v>
      </c>
      <c r="W101" s="2">
        <v>100</v>
      </c>
      <c r="X101" s="2"/>
      <c r="Y101" s="2" t="s">
        <v>31</v>
      </c>
      <c r="Z101" s="2">
        <v>2019</v>
      </c>
      <c r="AA101" s="2" t="s">
        <v>232</v>
      </c>
      <c r="AB101" s="2" t="s">
        <v>33</v>
      </c>
    </row>
    <row r="102" spans="1:28" x14ac:dyDescent="0.25">
      <c r="A102" s="2"/>
      <c r="B102" s="2"/>
      <c r="C102" s="2">
        <v>53</v>
      </c>
      <c r="D102" s="2">
        <v>218</v>
      </c>
      <c r="E102" s="2" t="s">
        <v>233</v>
      </c>
      <c r="F102" s="2"/>
      <c r="G102" s="2"/>
      <c r="H102" s="2"/>
      <c r="I102" s="2"/>
      <c r="J102" s="2"/>
      <c r="K102" s="2"/>
      <c r="L102" s="2"/>
      <c r="M102" s="2"/>
      <c r="N102" s="2"/>
      <c r="O102" s="2"/>
      <c r="P102" s="2"/>
      <c r="Q102" s="2">
        <v>100</v>
      </c>
      <c r="R102" s="2">
        <v>100</v>
      </c>
      <c r="S102" s="2">
        <v>100</v>
      </c>
      <c r="T102" s="2">
        <v>100</v>
      </c>
      <c r="U102" s="2" t="s">
        <v>29</v>
      </c>
      <c r="V102" s="2" t="s">
        <v>30</v>
      </c>
      <c r="W102" s="2">
        <v>100</v>
      </c>
      <c r="X102" s="2"/>
      <c r="Y102" s="2" t="s">
        <v>31</v>
      </c>
      <c r="Z102" s="2">
        <v>2019</v>
      </c>
      <c r="AA102" s="2" t="s">
        <v>234</v>
      </c>
      <c r="AB102" s="2" t="s">
        <v>33</v>
      </c>
    </row>
    <row r="103" spans="1:28" x14ac:dyDescent="0.25">
      <c r="A103" s="2"/>
      <c r="B103" s="2"/>
      <c r="C103" s="2">
        <v>54</v>
      </c>
      <c r="D103" s="2">
        <v>219</v>
      </c>
      <c r="E103" s="2" t="s">
        <v>235</v>
      </c>
      <c r="F103" s="2"/>
      <c r="G103" s="2"/>
      <c r="H103" s="2"/>
      <c r="I103" s="2"/>
      <c r="J103" s="2"/>
      <c r="K103" s="2"/>
      <c r="L103" s="2"/>
      <c r="M103" s="2"/>
      <c r="N103" s="2"/>
      <c r="O103" s="2"/>
      <c r="P103" s="2"/>
      <c r="Q103" s="2">
        <v>100</v>
      </c>
      <c r="R103" s="2">
        <v>100</v>
      </c>
      <c r="S103" s="2">
        <v>100</v>
      </c>
      <c r="T103" s="2">
        <v>100</v>
      </c>
      <c r="U103" s="2" t="s">
        <v>29</v>
      </c>
      <c r="V103" s="2" t="s">
        <v>30</v>
      </c>
      <c r="W103" s="2">
        <v>100</v>
      </c>
      <c r="X103" s="2"/>
      <c r="Y103" s="2" t="s">
        <v>31</v>
      </c>
      <c r="Z103" s="2">
        <v>2019</v>
      </c>
      <c r="AA103" s="2" t="s">
        <v>236</v>
      </c>
      <c r="AB103" s="2" t="s">
        <v>33</v>
      </c>
    </row>
    <row r="104" spans="1:28" x14ac:dyDescent="0.25">
      <c r="A104" s="2"/>
      <c r="B104" s="2"/>
      <c r="C104" s="2">
        <v>53</v>
      </c>
      <c r="D104" s="2">
        <v>220</v>
      </c>
      <c r="E104" s="2" t="s">
        <v>237</v>
      </c>
      <c r="F104" s="2"/>
      <c r="G104" s="2"/>
      <c r="H104" s="2"/>
      <c r="I104" s="2"/>
      <c r="J104" s="2"/>
      <c r="K104" s="2"/>
      <c r="L104" s="2"/>
      <c r="M104" s="2"/>
      <c r="N104" s="2"/>
      <c r="O104" s="2"/>
      <c r="P104" s="2"/>
      <c r="Q104" s="2">
        <v>100</v>
      </c>
      <c r="R104" s="2">
        <v>100</v>
      </c>
      <c r="S104" s="2">
        <v>100</v>
      </c>
      <c r="T104" s="2">
        <v>100</v>
      </c>
      <c r="U104" s="2" t="s">
        <v>29</v>
      </c>
      <c r="V104" s="2" t="s">
        <v>30</v>
      </c>
      <c r="W104" s="2">
        <v>100</v>
      </c>
      <c r="X104" s="2"/>
      <c r="Y104" s="2" t="s">
        <v>31</v>
      </c>
      <c r="Z104" s="2">
        <v>2019</v>
      </c>
      <c r="AA104" s="2" t="s">
        <v>238</v>
      </c>
      <c r="AB104" s="2" t="s">
        <v>33</v>
      </c>
    </row>
    <row r="105" spans="1:28" x14ac:dyDescent="0.25">
      <c r="A105" s="2"/>
      <c r="B105" s="2"/>
      <c r="C105" s="2">
        <v>53</v>
      </c>
      <c r="D105" s="2">
        <v>221</v>
      </c>
      <c r="E105" s="2" t="s">
        <v>239</v>
      </c>
      <c r="F105" s="2"/>
      <c r="G105" s="2"/>
      <c r="H105" s="2"/>
      <c r="I105" s="2"/>
      <c r="J105" s="2"/>
      <c r="K105" s="2"/>
      <c r="L105" s="2"/>
      <c r="M105" s="2"/>
      <c r="N105" s="2"/>
      <c r="O105" s="2"/>
      <c r="P105" s="2"/>
      <c r="Q105" s="2">
        <v>100</v>
      </c>
      <c r="R105" s="2">
        <v>100</v>
      </c>
      <c r="S105" s="2">
        <v>100</v>
      </c>
      <c r="T105" s="2">
        <v>100</v>
      </c>
      <c r="U105" s="2" t="s">
        <v>29</v>
      </c>
      <c r="V105" s="2" t="s">
        <v>30</v>
      </c>
      <c r="W105" s="2">
        <v>100</v>
      </c>
      <c r="X105" s="2"/>
      <c r="Y105" s="2" t="s">
        <v>31</v>
      </c>
      <c r="Z105" s="2">
        <v>2019</v>
      </c>
      <c r="AA105" s="2" t="s">
        <v>240</v>
      </c>
      <c r="AB105" s="2" t="s">
        <v>33</v>
      </c>
    </row>
    <row r="106" spans="1:28" x14ac:dyDescent="0.25">
      <c r="A106" s="2"/>
      <c r="B106" s="2"/>
      <c r="C106" s="2">
        <v>50</v>
      </c>
      <c r="D106" s="2">
        <v>222</v>
      </c>
      <c r="E106" s="2" t="s">
        <v>241</v>
      </c>
      <c r="F106" s="2"/>
      <c r="G106" s="2"/>
      <c r="H106" s="2"/>
      <c r="I106" s="2"/>
      <c r="J106" s="2"/>
      <c r="K106" s="2"/>
      <c r="L106" s="2"/>
      <c r="M106" s="2"/>
      <c r="N106" s="2"/>
      <c r="O106" s="2"/>
      <c r="P106" s="2"/>
      <c r="Q106" s="2">
        <v>100</v>
      </c>
      <c r="R106" s="2">
        <v>100</v>
      </c>
      <c r="S106" s="2">
        <v>100</v>
      </c>
      <c r="T106" s="2">
        <v>100</v>
      </c>
      <c r="U106" s="2" t="s">
        <v>29</v>
      </c>
      <c r="V106" s="2" t="s">
        <v>30</v>
      </c>
      <c r="W106" s="2">
        <v>100</v>
      </c>
      <c r="X106" s="2"/>
      <c r="Y106" s="2" t="s">
        <v>31</v>
      </c>
      <c r="Z106" s="2">
        <v>2019</v>
      </c>
      <c r="AA106" s="2" t="s">
        <v>242</v>
      </c>
      <c r="AB106" s="2" t="s">
        <v>33</v>
      </c>
    </row>
    <row r="107" spans="1:28" ht="30.6" x14ac:dyDescent="0.25">
      <c r="A107" s="2"/>
      <c r="B107" s="2"/>
      <c r="C107" s="2">
        <v>53</v>
      </c>
      <c r="D107" s="2">
        <v>223</v>
      </c>
      <c r="E107" s="2" t="s">
        <v>243</v>
      </c>
      <c r="F107" s="2"/>
      <c r="G107" s="2"/>
      <c r="H107" s="2"/>
      <c r="I107" s="2"/>
      <c r="J107" s="2"/>
      <c r="K107" s="2"/>
      <c r="L107" s="2"/>
      <c r="M107" s="2"/>
      <c r="N107" s="2"/>
      <c r="O107" s="2"/>
      <c r="P107" s="2"/>
      <c r="Q107" s="2">
        <v>100</v>
      </c>
      <c r="R107" s="2">
        <v>100</v>
      </c>
      <c r="S107" s="2">
        <v>100</v>
      </c>
      <c r="T107" s="2">
        <v>100</v>
      </c>
      <c r="U107" s="2" t="s">
        <v>29</v>
      </c>
      <c r="V107" s="2" t="s">
        <v>30</v>
      </c>
      <c r="W107" s="2">
        <v>100</v>
      </c>
      <c r="X107" s="2"/>
      <c r="Y107" s="2" t="s">
        <v>31</v>
      </c>
      <c r="Z107" s="2">
        <v>2019</v>
      </c>
      <c r="AA107" s="2" t="s">
        <v>244</v>
      </c>
      <c r="AB107" s="2" t="s">
        <v>33</v>
      </c>
    </row>
    <row r="108" spans="1:28" x14ac:dyDescent="0.25">
      <c r="A108" s="2"/>
      <c r="B108" s="2"/>
      <c r="C108" s="2">
        <v>53</v>
      </c>
      <c r="D108" s="2">
        <v>224</v>
      </c>
      <c r="E108" s="2" t="s">
        <v>229</v>
      </c>
      <c r="F108" s="2"/>
      <c r="G108" s="2"/>
      <c r="H108" s="2"/>
      <c r="I108" s="2"/>
      <c r="J108" s="2"/>
      <c r="K108" s="2"/>
      <c r="L108" s="2"/>
      <c r="M108" s="2"/>
      <c r="N108" s="2"/>
      <c r="O108" s="2"/>
      <c r="P108" s="2"/>
      <c r="Q108" s="2">
        <v>100</v>
      </c>
      <c r="R108" s="2">
        <v>100</v>
      </c>
      <c r="S108" s="2">
        <v>100</v>
      </c>
      <c r="T108" s="2">
        <v>100</v>
      </c>
      <c r="U108" s="2" t="s">
        <v>29</v>
      </c>
      <c r="V108" s="2" t="s">
        <v>30</v>
      </c>
      <c r="W108" s="2">
        <v>100</v>
      </c>
      <c r="X108" s="2"/>
      <c r="Y108" s="2" t="s">
        <v>31</v>
      </c>
      <c r="Z108" s="2">
        <v>2019</v>
      </c>
      <c r="AA108" s="2" t="s">
        <v>245</v>
      </c>
      <c r="AB108" s="2" t="s">
        <v>33</v>
      </c>
    </row>
    <row r="109" spans="1:28" x14ac:dyDescent="0.25">
      <c r="A109" s="2"/>
      <c r="B109" s="2"/>
      <c r="C109" s="2">
        <v>53</v>
      </c>
      <c r="D109" s="2">
        <v>225</v>
      </c>
      <c r="E109" s="2" t="s">
        <v>246</v>
      </c>
      <c r="F109" s="2"/>
      <c r="G109" s="2"/>
      <c r="H109" s="2"/>
      <c r="I109" s="2"/>
      <c r="J109" s="2"/>
      <c r="K109" s="2"/>
      <c r="L109" s="2"/>
      <c r="M109" s="2"/>
      <c r="N109" s="2"/>
      <c r="O109" s="2"/>
      <c r="P109" s="2"/>
      <c r="Q109" s="2">
        <v>100</v>
      </c>
      <c r="R109" s="2">
        <v>100</v>
      </c>
      <c r="S109" s="2">
        <v>100</v>
      </c>
      <c r="T109" s="2">
        <v>100</v>
      </c>
      <c r="U109" s="2" t="s">
        <v>29</v>
      </c>
      <c r="V109" s="2" t="s">
        <v>30</v>
      </c>
      <c r="W109" s="2">
        <v>100</v>
      </c>
      <c r="X109" s="2"/>
      <c r="Y109" s="2" t="s">
        <v>31</v>
      </c>
      <c r="Z109" s="2">
        <v>2019</v>
      </c>
      <c r="AA109" s="2" t="s">
        <v>247</v>
      </c>
      <c r="AB109" s="2" t="s">
        <v>33</v>
      </c>
    </row>
    <row r="110" spans="1:28" x14ac:dyDescent="0.25">
      <c r="A110" s="2"/>
      <c r="B110" s="2"/>
      <c r="C110" s="2">
        <v>59</v>
      </c>
      <c r="D110" s="2">
        <v>226</v>
      </c>
      <c r="E110" s="2" t="s">
        <v>248</v>
      </c>
      <c r="F110" s="2"/>
      <c r="G110" s="2"/>
      <c r="H110" s="2"/>
      <c r="I110" s="2"/>
      <c r="J110" s="2"/>
      <c r="K110" s="2"/>
      <c r="L110" s="2"/>
      <c r="M110" s="2"/>
      <c r="N110" s="2"/>
      <c r="O110" s="2"/>
      <c r="P110" s="2"/>
      <c r="Q110" s="2">
        <v>100</v>
      </c>
      <c r="R110" s="2">
        <v>100</v>
      </c>
      <c r="S110" s="2">
        <v>100</v>
      </c>
      <c r="T110" s="2">
        <v>100</v>
      </c>
      <c r="U110" s="2" t="s">
        <v>29</v>
      </c>
      <c r="V110" s="2" t="s">
        <v>30</v>
      </c>
      <c r="W110" s="2">
        <v>100</v>
      </c>
      <c r="X110" s="2"/>
      <c r="Y110" s="2" t="s">
        <v>31</v>
      </c>
      <c r="Z110" s="2">
        <v>2019</v>
      </c>
      <c r="AA110" s="2" t="s">
        <v>249</v>
      </c>
      <c r="AB110" s="2" t="s">
        <v>33</v>
      </c>
    </row>
    <row r="111" spans="1:28" x14ac:dyDescent="0.25">
      <c r="A111" s="2"/>
      <c r="B111" s="2"/>
      <c r="C111" s="2">
        <v>52</v>
      </c>
      <c r="D111" s="2">
        <v>227</v>
      </c>
      <c r="E111" s="2" t="s">
        <v>248</v>
      </c>
      <c r="F111" s="2"/>
      <c r="G111" s="2"/>
      <c r="H111" s="2"/>
      <c r="I111" s="2"/>
      <c r="J111" s="2"/>
      <c r="K111" s="2"/>
      <c r="L111" s="2"/>
      <c r="M111" s="2"/>
      <c r="N111" s="2"/>
      <c r="O111" s="2"/>
      <c r="P111" s="2"/>
      <c r="Q111" s="2">
        <v>100</v>
      </c>
      <c r="R111" s="2">
        <v>70</v>
      </c>
      <c r="S111" s="2">
        <v>70</v>
      </c>
      <c r="T111" s="2">
        <v>70</v>
      </c>
      <c r="U111" s="2" t="s">
        <v>59</v>
      </c>
      <c r="V111" s="2" t="s">
        <v>60</v>
      </c>
      <c r="W111" s="2">
        <v>70</v>
      </c>
      <c r="X111" s="2"/>
      <c r="Y111" s="2" t="s">
        <v>31</v>
      </c>
      <c r="Z111" s="2">
        <v>2019</v>
      </c>
      <c r="AA111" s="2" t="s">
        <v>250</v>
      </c>
      <c r="AB111" s="2" t="s">
        <v>33</v>
      </c>
    </row>
    <row r="112" spans="1:28" x14ac:dyDescent="0.25">
      <c r="A112" s="2"/>
      <c r="B112" s="2">
        <v>5</v>
      </c>
      <c r="C112" s="2">
        <v>34</v>
      </c>
      <c r="D112" s="2"/>
      <c r="E112" s="2" t="s">
        <v>251</v>
      </c>
      <c r="F112" s="2"/>
      <c r="G112" s="2"/>
      <c r="H112" s="2"/>
      <c r="I112" s="2"/>
      <c r="J112" s="2"/>
      <c r="K112" s="2"/>
      <c r="L112" s="2"/>
      <c r="M112" s="2"/>
      <c r="N112" s="2"/>
      <c r="O112" s="2"/>
      <c r="P112" s="2"/>
      <c r="Q112" s="2">
        <v>100</v>
      </c>
      <c r="R112" s="2">
        <v>100</v>
      </c>
      <c r="S112" s="2">
        <v>100</v>
      </c>
      <c r="T112" s="2">
        <v>100</v>
      </c>
      <c r="U112" s="2" t="s">
        <v>29</v>
      </c>
      <c r="V112" s="2" t="s">
        <v>30</v>
      </c>
      <c r="W112" s="2">
        <v>100</v>
      </c>
      <c r="X112" s="2"/>
      <c r="Y112" s="2"/>
      <c r="Z112" s="2">
        <v>2019</v>
      </c>
      <c r="AA112" s="2" t="s">
        <v>252</v>
      </c>
      <c r="AB112" s="2" t="s">
        <v>33</v>
      </c>
    </row>
    <row r="113" spans="1:28" x14ac:dyDescent="0.25">
      <c r="A113" s="2"/>
      <c r="B113" s="2">
        <v>5</v>
      </c>
      <c r="C113" s="2">
        <v>35</v>
      </c>
      <c r="D113" s="2"/>
      <c r="E113" s="2" t="s">
        <v>253</v>
      </c>
      <c r="F113" s="2"/>
      <c r="G113" s="2"/>
      <c r="H113" s="2"/>
      <c r="I113" s="2"/>
      <c r="J113" s="2"/>
      <c r="K113" s="2"/>
      <c r="L113" s="2"/>
      <c r="M113" s="2"/>
      <c r="N113" s="2"/>
      <c r="O113" s="2"/>
      <c r="P113" s="2"/>
      <c r="Q113" s="2">
        <v>100</v>
      </c>
      <c r="R113" s="2">
        <v>98.67</v>
      </c>
      <c r="S113" s="2">
        <v>98.67</v>
      </c>
      <c r="T113" s="2">
        <v>98.67</v>
      </c>
      <c r="U113" s="2" t="s">
        <v>51</v>
      </c>
      <c r="V113" s="2" t="s">
        <v>52</v>
      </c>
      <c r="W113" s="2">
        <v>98.67</v>
      </c>
      <c r="X113" s="2"/>
      <c r="Y113" s="2"/>
      <c r="Z113" s="2">
        <v>2019</v>
      </c>
      <c r="AA113" s="2" t="s">
        <v>252</v>
      </c>
      <c r="AB113" s="2" t="s">
        <v>33</v>
      </c>
    </row>
    <row r="114" spans="1:28" x14ac:dyDescent="0.25">
      <c r="A114" s="2"/>
      <c r="B114" s="2">
        <v>5</v>
      </c>
      <c r="C114" s="2">
        <v>36</v>
      </c>
      <c r="D114" s="2"/>
      <c r="E114" s="2" t="s">
        <v>254</v>
      </c>
      <c r="F114" s="2"/>
      <c r="G114" s="2"/>
      <c r="H114" s="2"/>
      <c r="I114" s="2"/>
      <c r="J114" s="2"/>
      <c r="K114" s="2"/>
      <c r="L114" s="2"/>
      <c r="M114" s="2"/>
      <c r="N114" s="2"/>
      <c r="O114" s="2"/>
      <c r="P114" s="2"/>
      <c r="Q114" s="2">
        <v>100</v>
      </c>
      <c r="R114" s="2">
        <v>81</v>
      </c>
      <c r="S114" s="2">
        <v>81</v>
      </c>
      <c r="T114" s="2">
        <v>81</v>
      </c>
      <c r="U114" s="2" t="s">
        <v>59</v>
      </c>
      <c r="V114" s="2" t="s">
        <v>60</v>
      </c>
      <c r="W114" s="2">
        <v>81</v>
      </c>
      <c r="X114" s="2"/>
      <c r="Y114" s="2"/>
      <c r="Z114" s="2">
        <v>2019</v>
      </c>
      <c r="AA114" s="2" t="s">
        <v>252</v>
      </c>
      <c r="AB114" s="2" t="s">
        <v>33</v>
      </c>
    </row>
    <row r="115" spans="1:28" x14ac:dyDescent="0.25">
      <c r="A115" s="2"/>
      <c r="B115" s="2">
        <v>5</v>
      </c>
      <c r="C115" s="2">
        <v>37</v>
      </c>
      <c r="D115" s="2"/>
      <c r="E115" s="2" t="s">
        <v>255</v>
      </c>
      <c r="F115" s="2"/>
      <c r="G115" s="2"/>
      <c r="H115" s="2"/>
      <c r="I115" s="2"/>
      <c r="J115" s="2"/>
      <c r="K115" s="2"/>
      <c r="L115" s="2"/>
      <c r="M115" s="2"/>
      <c r="N115" s="2"/>
      <c r="O115" s="2"/>
      <c r="P115" s="2"/>
      <c r="Q115" s="2">
        <v>100</v>
      </c>
      <c r="R115" s="2">
        <v>97.38</v>
      </c>
      <c r="S115" s="2">
        <v>97.38</v>
      </c>
      <c r="T115" s="2">
        <v>97.38</v>
      </c>
      <c r="U115" s="2" t="s">
        <v>51</v>
      </c>
      <c r="V115" s="2" t="s">
        <v>52</v>
      </c>
      <c r="W115" s="2">
        <v>97.38</v>
      </c>
      <c r="X115" s="2"/>
      <c r="Y115" s="2"/>
      <c r="Z115" s="2">
        <v>2019</v>
      </c>
      <c r="AA115" s="2" t="s">
        <v>252</v>
      </c>
      <c r="AB115" s="2" t="s">
        <v>33</v>
      </c>
    </row>
    <row r="116" spans="1:28" x14ac:dyDescent="0.25">
      <c r="A116" s="2"/>
      <c r="B116" s="2">
        <v>5</v>
      </c>
      <c r="C116" s="2">
        <v>38</v>
      </c>
      <c r="D116" s="2"/>
      <c r="E116" s="2" t="s">
        <v>256</v>
      </c>
      <c r="F116" s="2"/>
      <c r="G116" s="2"/>
      <c r="H116" s="2"/>
      <c r="I116" s="2"/>
      <c r="J116" s="2"/>
      <c r="K116" s="2"/>
      <c r="L116" s="2"/>
      <c r="M116" s="2"/>
      <c r="N116" s="2"/>
      <c r="O116" s="2"/>
      <c r="P116" s="2"/>
      <c r="Q116" s="2">
        <v>100</v>
      </c>
      <c r="R116" s="2">
        <v>100</v>
      </c>
      <c r="S116" s="2">
        <v>100</v>
      </c>
      <c r="T116" s="2">
        <v>100</v>
      </c>
      <c r="U116" s="2" t="s">
        <v>29</v>
      </c>
      <c r="V116" s="2" t="s">
        <v>30</v>
      </c>
      <c r="W116" s="2">
        <v>100</v>
      </c>
      <c r="X116" s="2"/>
      <c r="Y116" s="2"/>
      <c r="Z116" s="2">
        <v>2019</v>
      </c>
      <c r="AA116" s="2" t="s">
        <v>252</v>
      </c>
      <c r="AB116" s="2" t="s">
        <v>33</v>
      </c>
    </row>
    <row r="117" spans="1:28" x14ac:dyDescent="0.25">
      <c r="A117" s="2"/>
      <c r="B117" s="2">
        <v>6</v>
      </c>
      <c r="C117" s="2">
        <v>39</v>
      </c>
      <c r="D117" s="2"/>
      <c r="E117" s="2" t="s">
        <v>257</v>
      </c>
      <c r="F117" s="2"/>
      <c r="G117" s="2"/>
      <c r="H117" s="2"/>
      <c r="I117" s="2"/>
      <c r="J117" s="2"/>
      <c r="K117" s="2"/>
      <c r="L117" s="2"/>
      <c r="M117" s="2"/>
      <c r="N117" s="2"/>
      <c r="O117" s="2"/>
      <c r="P117" s="2"/>
      <c r="Q117" s="2">
        <v>100</v>
      </c>
      <c r="R117" s="2">
        <v>85.45</v>
      </c>
      <c r="S117" s="2">
        <v>85.45</v>
      </c>
      <c r="T117" s="2">
        <v>85.45</v>
      </c>
      <c r="U117" s="2" t="s">
        <v>59</v>
      </c>
      <c r="V117" s="2" t="s">
        <v>60</v>
      </c>
      <c r="W117" s="2">
        <v>85.45</v>
      </c>
      <c r="X117" s="2" t="s">
        <v>227</v>
      </c>
      <c r="Y117" s="2"/>
      <c r="Z117" s="2">
        <v>2019</v>
      </c>
      <c r="AA117" s="2" t="s">
        <v>258</v>
      </c>
      <c r="AB117" s="2" t="s">
        <v>87</v>
      </c>
    </row>
    <row r="118" spans="1:28" x14ac:dyDescent="0.25">
      <c r="A118" s="2"/>
      <c r="B118" s="2">
        <v>6</v>
      </c>
      <c r="C118" s="2">
        <v>40</v>
      </c>
      <c r="D118" s="2"/>
      <c r="E118" s="2" t="s">
        <v>259</v>
      </c>
      <c r="F118" s="2"/>
      <c r="G118" s="2"/>
      <c r="H118" s="2"/>
      <c r="I118" s="2"/>
      <c r="J118" s="2"/>
      <c r="K118" s="2"/>
      <c r="L118" s="2"/>
      <c r="M118" s="2"/>
      <c r="N118" s="2"/>
      <c r="O118" s="2"/>
      <c r="P118" s="2"/>
      <c r="Q118" s="2">
        <v>100</v>
      </c>
      <c r="R118" s="2">
        <v>100</v>
      </c>
      <c r="S118" s="2">
        <v>100</v>
      </c>
      <c r="T118" s="2">
        <v>100</v>
      </c>
      <c r="U118" s="2" t="s">
        <v>29</v>
      </c>
      <c r="V118" s="2" t="s">
        <v>30</v>
      </c>
      <c r="W118" s="2">
        <v>100</v>
      </c>
      <c r="X118" s="2"/>
      <c r="Y118" s="2"/>
      <c r="Z118" s="2">
        <v>2019</v>
      </c>
      <c r="AA118" s="2" t="s">
        <v>258</v>
      </c>
      <c r="AB118" s="2" t="s">
        <v>33</v>
      </c>
    </row>
    <row r="119" spans="1:28" x14ac:dyDescent="0.25">
      <c r="A119" s="2"/>
      <c r="B119" s="2">
        <v>6</v>
      </c>
      <c r="C119" s="2">
        <v>41</v>
      </c>
      <c r="D119" s="2"/>
      <c r="E119" s="2" t="s">
        <v>260</v>
      </c>
      <c r="F119" s="2"/>
      <c r="G119" s="2"/>
      <c r="H119" s="2"/>
      <c r="I119" s="2"/>
      <c r="J119" s="2"/>
      <c r="K119" s="2"/>
      <c r="L119" s="2"/>
      <c r="M119" s="2"/>
      <c r="N119" s="2"/>
      <c r="O119" s="2"/>
      <c r="P119" s="2"/>
      <c r="Q119" s="2">
        <v>100</v>
      </c>
      <c r="R119" s="2">
        <v>95.83</v>
      </c>
      <c r="S119" s="2">
        <v>95.83</v>
      </c>
      <c r="T119" s="2">
        <v>95.83</v>
      </c>
      <c r="U119" s="2" t="s">
        <v>51</v>
      </c>
      <c r="V119" s="2" t="s">
        <v>52</v>
      </c>
      <c r="W119" s="2">
        <v>95.83</v>
      </c>
      <c r="X119" s="2"/>
      <c r="Y119" s="2"/>
      <c r="Z119" s="2">
        <v>2019</v>
      </c>
      <c r="AA119" s="2" t="s">
        <v>258</v>
      </c>
      <c r="AB119" s="2" t="s">
        <v>33</v>
      </c>
    </row>
    <row r="120" spans="1:28" x14ac:dyDescent="0.25">
      <c r="A120" s="2"/>
      <c r="B120" s="2">
        <v>6</v>
      </c>
      <c r="C120" s="2">
        <v>42</v>
      </c>
      <c r="D120" s="2"/>
      <c r="E120" s="2" t="s">
        <v>261</v>
      </c>
      <c r="F120" s="2"/>
      <c r="G120" s="2"/>
      <c r="H120" s="2"/>
      <c r="I120" s="2"/>
      <c r="J120" s="2"/>
      <c r="K120" s="2"/>
      <c r="L120" s="2"/>
      <c r="M120" s="2"/>
      <c r="N120" s="2"/>
      <c r="O120" s="2"/>
      <c r="P120" s="2"/>
      <c r="Q120" s="2">
        <v>100</v>
      </c>
      <c r="R120" s="2">
        <v>95.43</v>
      </c>
      <c r="S120" s="2">
        <v>95.43</v>
      </c>
      <c r="T120" s="2">
        <v>95.43</v>
      </c>
      <c r="U120" s="2" t="s">
        <v>51</v>
      </c>
      <c r="V120" s="2" t="s">
        <v>52</v>
      </c>
      <c r="W120" s="2">
        <v>95.43</v>
      </c>
      <c r="X120" s="2"/>
      <c r="Y120" s="2"/>
      <c r="Z120" s="2">
        <v>2019</v>
      </c>
      <c r="AA120" s="2" t="s">
        <v>258</v>
      </c>
      <c r="AB120" s="2" t="s">
        <v>33</v>
      </c>
    </row>
    <row r="121" spans="1:28" x14ac:dyDescent="0.25">
      <c r="A121" s="2"/>
      <c r="B121" s="2">
        <v>7</v>
      </c>
      <c r="C121" s="2">
        <v>43</v>
      </c>
      <c r="D121" s="2"/>
      <c r="E121" s="2" t="s">
        <v>262</v>
      </c>
      <c r="F121" s="2"/>
      <c r="G121" s="2"/>
      <c r="H121" s="2"/>
      <c r="I121" s="2"/>
      <c r="J121" s="2"/>
      <c r="K121" s="2"/>
      <c r="L121" s="2"/>
      <c r="M121" s="2"/>
      <c r="N121" s="2"/>
      <c r="O121" s="2"/>
      <c r="P121" s="2"/>
      <c r="Q121" s="2">
        <v>100</v>
      </c>
      <c r="R121" s="2">
        <v>100</v>
      </c>
      <c r="S121" s="2">
        <v>100</v>
      </c>
      <c r="T121" s="2">
        <v>100</v>
      </c>
      <c r="U121" s="2" t="s">
        <v>29</v>
      </c>
      <c r="V121" s="2" t="s">
        <v>30</v>
      </c>
      <c r="W121" s="2">
        <v>100</v>
      </c>
      <c r="X121" s="2"/>
      <c r="Y121" s="2"/>
      <c r="Z121" s="2">
        <v>2019</v>
      </c>
      <c r="AA121" s="2" t="s">
        <v>258</v>
      </c>
      <c r="AB121" s="2" t="s">
        <v>33</v>
      </c>
    </row>
    <row r="122" spans="1:28" x14ac:dyDescent="0.25">
      <c r="A122" s="2"/>
      <c r="B122" s="2">
        <v>7</v>
      </c>
      <c r="C122" s="2">
        <v>44</v>
      </c>
      <c r="D122" s="2"/>
      <c r="E122" s="2" t="s">
        <v>263</v>
      </c>
      <c r="F122" s="2"/>
      <c r="G122" s="2"/>
      <c r="H122" s="2"/>
      <c r="I122" s="2"/>
      <c r="J122" s="2"/>
      <c r="K122" s="2"/>
      <c r="L122" s="2"/>
      <c r="M122" s="2"/>
      <c r="N122" s="2"/>
      <c r="O122" s="2"/>
      <c r="P122" s="2"/>
      <c r="Q122" s="2">
        <v>100</v>
      </c>
      <c r="R122" s="2">
        <v>98.41</v>
      </c>
      <c r="S122" s="2">
        <v>98.41</v>
      </c>
      <c r="T122" s="2">
        <v>98.41</v>
      </c>
      <c r="U122" s="2" t="s">
        <v>51</v>
      </c>
      <c r="V122" s="2" t="s">
        <v>52</v>
      </c>
      <c r="W122" s="2">
        <v>98.41</v>
      </c>
      <c r="X122" s="2"/>
      <c r="Y122" s="2"/>
      <c r="Z122" s="2">
        <v>2019</v>
      </c>
      <c r="AA122" s="2" t="s">
        <v>258</v>
      </c>
      <c r="AB122" s="2" t="s">
        <v>33</v>
      </c>
    </row>
    <row r="123" spans="1:28" x14ac:dyDescent="0.25">
      <c r="A123" s="2"/>
      <c r="B123" s="2">
        <v>7</v>
      </c>
      <c r="C123" s="2">
        <v>45</v>
      </c>
      <c r="D123" s="2"/>
      <c r="E123" s="2" t="s">
        <v>264</v>
      </c>
      <c r="F123" s="2"/>
      <c r="G123" s="2"/>
      <c r="H123" s="2"/>
      <c r="I123" s="2"/>
      <c r="J123" s="2"/>
      <c r="K123" s="2"/>
      <c r="L123" s="2"/>
      <c r="M123" s="2"/>
      <c r="N123" s="2"/>
      <c r="O123" s="2"/>
      <c r="P123" s="2"/>
      <c r="Q123" s="2">
        <v>100</v>
      </c>
      <c r="R123" s="2">
        <v>90</v>
      </c>
      <c r="S123" s="2">
        <v>90</v>
      </c>
      <c r="T123" s="2">
        <v>90</v>
      </c>
      <c r="U123" s="2" t="s">
        <v>59</v>
      </c>
      <c r="V123" s="2" t="s">
        <v>60</v>
      </c>
      <c r="W123" s="2">
        <v>90</v>
      </c>
      <c r="X123" s="2"/>
      <c r="Y123" s="2"/>
      <c r="Z123" s="2">
        <v>2019</v>
      </c>
      <c r="AA123" s="2" t="s">
        <v>258</v>
      </c>
      <c r="AB123" s="2" t="s">
        <v>33</v>
      </c>
    </row>
    <row r="124" spans="1:28" x14ac:dyDescent="0.25">
      <c r="A124" s="2"/>
      <c r="B124" s="2">
        <v>7</v>
      </c>
      <c r="C124" s="2">
        <v>46</v>
      </c>
      <c r="D124" s="2"/>
      <c r="E124" s="2" t="s">
        <v>265</v>
      </c>
      <c r="F124" s="2"/>
      <c r="G124" s="2"/>
      <c r="H124" s="2"/>
      <c r="I124" s="2"/>
      <c r="J124" s="2"/>
      <c r="K124" s="2"/>
      <c r="L124" s="2"/>
      <c r="M124" s="2"/>
      <c r="N124" s="2"/>
      <c r="O124" s="2"/>
      <c r="P124" s="2"/>
      <c r="Q124" s="2">
        <v>100</v>
      </c>
      <c r="R124" s="2">
        <v>100</v>
      </c>
      <c r="S124" s="2">
        <v>100</v>
      </c>
      <c r="T124" s="2">
        <v>100</v>
      </c>
      <c r="U124" s="2" t="s">
        <v>29</v>
      </c>
      <c r="V124" s="2" t="s">
        <v>30</v>
      </c>
      <c r="W124" s="2">
        <v>100</v>
      </c>
      <c r="X124" s="2"/>
      <c r="Y124" s="2"/>
      <c r="Z124" s="2">
        <v>2019</v>
      </c>
      <c r="AA124" s="2" t="s">
        <v>258</v>
      </c>
      <c r="AB124" s="2" t="s">
        <v>33</v>
      </c>
    </row>
    <row r="125" spans="1:28" x14ac:dyDescent="0.25">
      <c r="A125" s="2"/>
      <c r="B125" s="2">
        <v>7</v>
      </c>
      <c r="C125" s="2">
        <v>47</v>
      </c>
      <c r="D125" s="2"/>
      <c r="E125" s="2" t="s">
        <v>266</v>
      </c>
      <c r="F125" s="2"/>
      <c r="G125" s="2"/>
      <c r="H125" s="2"/>
      <c r="I125" s="2"/>
      <c r="J125" s="2"/>
      <c r="K125" s="2"/>
      <c r="L125" s="2"/>
      <c r="M125" s="2"/>
      <c r="N125" s="2"/>
      <c r="O125" s="2"/>
      <c r="P125" s="2"/>
      <c r="Q125" s="2">
        <v>100</v>
      </c>
      <c r="R125" s="2">
        <v>97.35</v>
      </c>
      <c r="S125" s="2">
        <v>97.35</v>
      </c>
      <c r="T125" s="2">
        <v>97.35</v>
      </c>
      <c r="U125" s="2" t="s">
        <v>51</v>
      </c>
      <c r="V125" s="2" t="s">
        <v>52</v>
      </c>
      <c r="W125" s="2">
        <v>97.35</v>
      </c>
      <c r="X125" s="2"/>
      <c r="Y125" s="2"/>
      <c r="Z125" s="2">
        <v>2019</v>
      </c>
      <c r="AA125" s="2" t="s">
        <v>258</v>
      </c>
      <c r="AB125" s="2" t="s">
        <v>33</v>
      </c>
    </row>
    <row r="126" spans="1:28" x14ac:dyDescent="0.25">
      <c r="A126" s="2"/>
      <c r="B126" s="2">
        <v>7</v>
      </c>
      <c r="C126" s="2">
        <v>48</v>
      </c>
      <c r="D126" s="2"/>
      <c r="E126" s="2" t="s">
        <v>267</v>
      </c>
      <c r="F126" s="2"/>
      <c r="G126" s="2"/>
      <c r="H126" s="2"/>
      <c r="I126" s="2"/>
      <c r="J126" s="2"/>
      <c r="K126" s="2"/>
      <c r="L126" s="2"/>
      <c r="M126" s="2"/>
      <c r="N126" s="2"/>
      <c r="O126" s="2"/>
      <c r="P126" s="2"/>
      <c r="Q126" s="2">
        <v>100</v>
      </c>
      <c r="R126" s="2">
        <v>97.5</v>
      </c>
      <c r="S126" s="2">
        <v>97.5</v>
      </c>
      <c r="T126" s="2">
        <v>97.5</v>
      </c>
      <c r="U126" s="2" t="s">
        <v>51</v>
      </c>
      <c r="V126" s="2" t="s">
        <v>52</v>
      </c>
      <c r="W126" s="2">
        <v>97.5</v>
      </c>
      <c r="X126" s="2"/>
      <c r="Y126" s="2"/>
      <c r="Z126" s="2">
        <v>2019</v>
      </c>
      <c r="AA126" s="2" t="s">
        <v>258</v>
      </c>
      <c r="AB126" s="2" t="s">
        <v>33</v>
      </c>
    </row>
    <row r="127" spans="1:28" x14ac:dyDescent="0.25">
      <c r="A127" s="2"/>
      <c r="B127" s="2">
        <v>7</v>
      </c>
      <c r="C127" s="2">
        <v>49</v>
      </c>
      <c r="D127" s="2"/>
      <c r="E127" s="2" t="s">
        <v>268</v>
      </c>
      <c r="F127" s="2"/>
      <c r="G127" s="2"/>
      <c r="H127" s="2"/>
      <c r="I127" s="2"/>
      <c r="J127" s="2"/>
      <c r="K127" s="2"/>
      <c r="L127" s="2"/>
      <c r="M127" s="2"/>
      <c r="N127" s="2"/>
      <c r="O127" s="2"/>
      <c r="P127" s="2"/>
      <c r="Q127" s="2">
        <v>100</v>
      </c>
      <c r="R127" s="2">
        <v>85</v>
      </c>
      <c r="S127" s="2">
        <v>85</v>
      </c>
      <c r="T127" s="2">
        <v>85</v>
      </c>
      <c r="U127" s="2" t="s">
        <v>59</v>
      </c>
      <c r="V127" s="2" t="s">
        <v>60</v>
      </c>
      <c r="W127" s="2">
        <v>85</v>
      </c>
      <c r="X127" s="2"/>
      <c r="Y127" s="2"/>
      <c r="Z127" s="2">
        <v>2019</v>
      </c>
      <c r="AA127" s="2" t="s">
        <v>258</v>
      </c>
      <c r="AB127" s="2" t="s">
        <v>33</v>
      </c>
    </row>
    <row r="128" spans="1:28" x14ac:dyDescent="0.25">
      <c r="A128" s="2"/>
      <c r="B128" s="2">
        <v>7</v>
      </c>
      <c r="C128" s="2">
        <v>50</v>
      </c>
      <c r="D128" s="2"/>
      <c r="E128" s="2" t="s">
        <v>269</v>
      </c>
      <c r="F128" s="2"/>
      <c r="G128" s="2"/>
      <c r="H128" s="2"/>
      <c r="I128" s="2"/>
      <c r="J128" s="2"/>
      <c r="K128" s="2"/>
      <c r="L128" s="2"/>
      <c r="M128" s="2"/>
      <c r="N128" s="2"/>
      <c r="O128" s="2"/>
      <c r="P128" s="2"/>
      <c r="Q128" s="2">
        <v>100</v>
      </c>
      <c r="R128" s="2">
        <v>100</v>
      </c>
      <c r="S128" s="2">
        <v>100</v>
      </c>
      <c r="T128" s="2">
        <v>100</v>
      </c>
      <c r="U128" s="2" t="s">
        <v>29</v>
      </c>
      <c r="V128" s="2" t="s">
        <v>30</v>
      </c>
      <c r="W128" s="2">
        <v>100</v>
      </c>
      <c r="X128" s="2"/>
      <c r="Y128" s="2"/>
      <c r="Z128" s="2">
        <v>2019</v>
      </c>
      <c r="AA128" s="2" t="s">
        <v>258</v>
      </c>
      <c r="AB128" s="2" t="s">
        <v>33</v>
      </c>
    </row>
    <row r="129" spans="1:28" x14ac:dyDescent="0.25">
      <c r="A129" s="2"/>
      <c r="B129" s="2">
        <v>7</v>
      </c>
      <c r="C129" s="2">
        <v>51</v>
      </c>
      <c r="D129" s="2"/>
      <c r="E129" s="2" t="s">
        <v>270</v>
      </c>
      <c r="F129" s="2"/>
      <c r="G129" s="2"/>
      <c r="H129" s="2"/>
      <c r="I129" s="2"/>
      <c r="J129" s="2"/>
      <c r="K129" s="2"/>
      <c r="L129" s="2"/>
      <c r="M129" s="2"/>
      <c r="N129" s="2"/>
      <c r="O129" s="2"/>
      <c r="P129" s="2"/>
      <c r="Q129" s="2">
        <v>100</v>
      </c>
      <c r="R129" s="2">
        <v>80</v>
      </c>
      <c r="S129" s="2">
        <v>80</v>
      </c>
      <c r="T129" s="2">
        <v>80</v>
      </c>
      <c r="U129" s="2" t="s">
        <v>59</v>
      </c>
      <c r="V129" s="2" t="s">
        <v>60</v>
      </c>
      <c r="W129" s="2">
        <v>80</v>
      </c>
      <c r="X129" s="2"/>
      <c r="Y129" s="2"/>
      <c r="Z129" s="2">
        <v>2019</v>
      </c>
      <c r="AA129" s="2" t="s">
        <v>258</v>
      </c>
      <c r="AB129" s="2" t="s">
        <v>33</v>
      </c>
    </row>
    <row r="130" spans="1:28" x14ac:dyDescent="0.25">
      <c r="A130" s="2"/>
      <c r="B130" s="2">
        <v>7</v>
      </c>
      <c r="C130" s="2">
        <v>52</v>
      </c>
      <c r="D130" s="2"/>
      <c r="E130" s="2" t="s">
        <v>271</v>
      </c>
      <c r="F130" s="2"/>
      <c r="G130" s="2"/>
      <c r="H130" s="2"/>
      <c r="I130" s="2"/>
      <c r="J130" s="2"/>
      <c r="K130" s="2"/>
      <c r="L130" s="2"/>
      <c r="M130" s="2"/>
      <c r="N130" s="2"/>
      <c r="O130" s="2"/>
      <c r="P130" s="2"/>
      <c r="Q130" s="2">
        <v>100</v>
      </c>
      <c r="R130" s="2">
        <v>70</v>
      </c>
      <c r="S130" s="2">
        <v>70</v>
      </c>
      <c r="T130" s="2">
        <v>70</v>
      </c>
      <c r="U130" s="2" t="s">
        <v>59</v>
      </c>
      <c r="V130" s="2" t="s">
        <v>60</v>
      </c>
      <c r="W130" s="2">
        <v>70</v>
      </c>
      <c r="X130" s="2"/>
      <c r="Y130" s="2"/>
      <c r="Z130" s="2">
        <v>2019</v>
      </c>
      <c r="AA130" s="2" t="s">
        <v>258</v>
      </c>
      <c r="AB130" s="2" t="s">
        <v>33</v>
      </c>
    </row>
    <row r="131" spans="1:28" ht="20.399999999999999" x14ac:dyDescent="0.25">
      <c r="A131" s="2"/>
      <c r="B131" s="2">
        <v>7</v>
      </c>
      <c r="C131" s="2">
        <v>53</v>
      </c>
      <c r="D131" s="2"/>
      <c r="E131" s="2" t="s">
        <v>272</v>
      </c>
      <c r="F131" s="2"/>
      <c r="G131" s="2"/>
      <c r="H131" s="2"/>
      <c r="I131" s="2"/>
      <c r="J131" s="2"/>
      <c r="K131" s="2"/>
      <c r="L131" s="2"/>
      <c r="M131" s="2"/>
      <c r="N131" s="2"/>
      <c r="O131" s="2"/>
      <c r="P131" s="2"/>
      <c r="Q131" s="2">
        <v>100</v>
      </c>
      <c r="R131" s="2">
        <v>100</v>
      </c>
      <c r="S131" s="2">
        <v>100</v>
      </c>
      <c r="T131" s="2">
        <v>100</v>
      </c>
      <c r="U131" s="2" t="s">
        <v>29</v>
      </c>
      <c r="V131" s="2" t="s">
        <v>30</v>
      </c>
      <c r="W131" s="2">
        <v>100</v>
      </c>
      <c r="X131" s="2"/>
      <c r="Y131" s="2"/>
      <c r="Z131" s="2">
        <v>2019</v>
      </c>
      <c r="AA131" s="2" t="s">
        <v>258</v>
      </c>
      <c r="AB131" s="2" t="s">
        <v>33</v>
      </c>
    </row>
    <row r="132" spans="1:28" x14ac:dyDescent="0.25">
      <c r="A132" s="2"/>
      <c r="B132" s="2">
        <v>8</v>
      </c>
      <c r="C132" s="2">
        <v>54</v>
      </c>
      <c r="D132" s="2"/>
      <c r="E132" s="2" t="s">
        <v>273</v>
      </c>
      <c r="F132" s="2"/>
      <c r="G132" s="2"/>
      <c r="H132" s="2"/>
      <c r="I132" s="2"/>
      <c r="J132" s="2"/>
      <c r="K132" s="2"/>
      <c r="L132" s="2"/>
      <c r="M132" s="2"/>
      <c r="N132" s="2"/>
      <c r="O132" s="2"/>
      <c r="P132" s="2"/>
      <c r="Q132" s="2">
        <v>100</v>
      </c>
      <c r="R132" s="2">
        <v>100</v>
      </c>
      <c r="S132" s="2">
        <v>100</v>
      </c>
      <c r="T132" s="2">
        <v>100</v>
      </c>
      <c r="U132" s="2" t="s">
        <v>29</v>
      </c>
      <c r="V132" s="2" t="s">
        <v>30</v>
      </c>
      <c r="W132" s="2">
        <v>100</v>
      </c>
      <c r="X132" s="2"/>
      <c r="Y132" s="2"/>
      <c r="Z132" s="2">
        <v>2019</v>
      </c>
      <c r="AA132" s="2" t="s">
        <v>274</v>
      </c>
      <c r="AB132" s="2" t="s">
        <v>33</v>
      </c>
    </row>
    <row r="133" spans="1:28" x14ac:dyDescent="0.25">
      <c r="A133" s="2"/>
      <c r="B133" s="2">
        <v>8</v>
      </c>
      <c r="C133" s="2">
        <v>55</v>
      </c>
      <c r="D133" s="2"/>
      <c r="E133" s="2" t="s">
        <v>269</v>
      </c>
      <c r="F133" s="2"/>
      <c r="G133" s="2"/>
      <c r="H133" s="2"/>
      <c r="I133" s="2"/>
      <c r="J133" s="2"/>
      <c r="K133" s="2"/>
      <c r="L133" s="2"/>
      <c r="M133" s="2"/>
      <c r="N133" s="2"/>
      <c r="O133" s="2"/>
      <c r="P133" s="2"/>
      <c r="Q133" s="2">
        <v>100</v>
      </c>
      <c r="R133" s="2">
        <v>100</v>
      </c>
      <c r="S133" s="2">
        <v>100</v>
      </c>
      <c r="T133" s="2">
        <v>100</v>
      </c>
      <c r="U133" s="2" t="s">
        <v>29</v>
      </c>
      <c r="V133" s="2" t="s">
        <v>30</v>
      </c>
      <c r="W133" s="2">
        <v>100</v>
      </c>
      <c r="X133" s="2"/>
      <c r="Y133" s="2"/>
      <c r="Z133" s="2">
        <v>2019</v>
      </c>
      <c r="AA133" s="2" t="s">
        <v>274</v>
      </c>
      <c r="AB133" s="2" t="s">
        <v>33</v>
      </c>
    </row>
    <row r="134" spans="1:28" x14ac:dyDescent="0.25">
      <c r="A134" s="2"/>
      <c r="B134" s="2">
        <v>8</v>
      </c>
      <c r="C134" s="2">
        <v>56</v>
      </c>
      <c r="D134" s="2"/>
      <c r="E134" s="2" t="s">
        <v>275</v>
      </c>
      <c r="F134" s="2"/>
      <c r="G134" s="2"/>
      <c r="H134" s="2"/>
      <c r="I134" s="2"/>
      <c r="J134" s="2"/>
      <c r="K134" s="2"/>
      <c r="L134" s="2"/>
      <c r="M134" s="2"/>
      <c r="N134" s="2"/>
      <c r="O134" s="2"/>
      <c r="P134" s="2"/>
      <c r="Q134" s="2">
        <v>100</v>
      </c>
      <c r="R134" s="2">
        <v>73.56</v>
      </c>
      <c r="S134" s="2">
        <v>73.56</v>
      </c>
      <c r="T134" s="2">
        <v>73.56</v>
      </c>
      <c r="U134" s="2" t="s">
        <v>59</v>
      </c>
      <c r="V134" s="2" t="s">
        <v>60</v>
      </c>
      <c r="W134" s="2">
        <v>73.56</v>
      </c>
      <c r="X134" s="2"/>
      <c r="Y134" s="2"/>
      <c r="Z134" s="2">
        <v>2019</v>
      </c>
      <c r="AA134" s="2" t="s">
        <v>274</v>
      </c>
      <c r="AB134" s="2" t="s">
        <v>136</v>
      </c>
    </row>
    <row r="135" spans="1:28" x14ac:dyDescent="0.25">
      <c r="A135" s="2"/>
      <c r="B135" s="2">
        <v>8</v>
      </c>
      <c r="C135" s="2">
        <v>57</v>
      </c>
      <c r="D135" s="2"/>
      <c r="E135" s="2" t="s">
        <v>276</v>
      </c>
      <c r="F135" s="2"/>
      <c r="G135" s="2"/>
      <c r="H135" s="2"/>
      <c r="I135" s="2"/>
      <c r="J135" s="2"/>
      <c r="K135" s="2"/>
      <c r="L135" s="2"/>
      <c r="M135" s="2"/>
      <c r="N135" s="2"/>
      <c r="O135" s="2"/>
      <c r="P135" s="2"/>
      <c r="Q135" s="2">
        <v>100</v>
      </c>
      <c r="R135" s="2">
        <v>100</v>
      </c>
      <c r="S135" s="2">
        <v>100</v>
      </c>
      <c r="T135" s="2">
        <v>100</v>
      </c>
      <c r="U135" s="2" t="s">
        <v>29</v>
      </c>
      <c r="V135" s="2" t="s">
        <v>30</v>
      </c>
      <c r="W135" s="2">
        <v>100</v>
      </c>
      <c r="X135" s="2"/>
      <c r="Y135" s="2"/>
      <c r="Z135" s="2">
        <v>2019</v>
      </c>
      <c r="AA135" s="2" t="s">
        <v>274</v>
      </c>
      <c r="AB135" s="2" t="s">
        <v>33</v>
      </c>
    </row>
    <row r="136" spans="1:28" x14ac:dyDescent="0.25">
      <c r="A136" s="2"/>
      <c r="B136" s="2">
        <v>8</v>
      </c>
      <c r="C136" s="2">
        <v>58</v>
      </c>
      <c r="D136" s="2"/>
      <c r="E136" s="2" t="s">
        <v>277</v>
      </c>
      <c r="F136" s="2"/>
      <c r="G136" s="2"/>
      <c r="H136" s="2"/>
      <c r="I136" s="2"/>
      <c r="J136" s="2"/>
      <c r="K136" s="2"/>
      <c r="L136" s="2"/>
      <c r="M136" s="2"/>
      <c r="N136" s="2"/>
      <c r="O136" s="2"/>
      <c r="P136" s="2"/>
      <c r="Q136" s="2">
        <v>100</v>
      </c>
      <c r="R136" s="2">
        <v>97.32</v>
      </c>
      <c r="S136" s="2">
        <v>97.32</v>
      </c>
      <c r="T136" s="2">
        <v>97.32</v>
      </c>
      <c r="U136" s="2" t="s">
        <v>51</v>
      </c>
      <c r="V136" s="2" t="s">
        <v>52</v>
      </c>
      <c r="W136" s="2">
        <v>97.32</v>
      </c>
      <c r="X136" s="2"/>
      <c r="Y136" s="2"/>
      <c r="Z136" s="2">
        <v>2019</v>
      </c>
      <c r="AA136" s="2" t="s">
        <v>274</v>
      </c>
      <c r="AB136" s="2" t="s">
        <v>33</v>
      </c>
    </row>
    <row r="137" spans="1:28" x14ac:dyDescent="0.25">
      <c r="A137" s="2"/>
      <c r="B137" s="2">
        <v>8</v>
      </c>
      <c r="C137" s="2">
        <v>59</v>
      </c>
      <c r="D137" s="2"/>
      <c r="E137" s="2" t="s">
        <v>278</v>
      </c>
      <c r="F137" s="2"/>
      <c r="G137" s="2"/>
      <c r="H137" s="2"/>
      <c r="I137" s="2"/>
      <c r="J137" s="2"/>
      <c r="K137" s="2"/>
      <c r="L137" s="2"/>
      <c r="M137" s="2"/>
      <c r="N137" s="2"/>
      <c r="O137" s="2"/>
      <c r="P137" s="2"/>
      <c r="Q137" s="2">
        <v>100</v>
      </c>
      <c r="R137" s="2">
        <v>100</v>
      </c>
      <c r="S137" s="2">
        <v>100</v>
      </c>
      <c r="T137" s="2">
        <v>100</v>
      </c>
      <c r="U137" s="2" t="s">
        <v>29</v>
      </c>
      <c r="V137" s="2" t="s">
        <v>30</v>
      </c>
      <c r="W137" s="2">
        <v>100</v>
      </c>
      <c r="X137" s="2"/>
      <c r="Y137" s="2"/>
      <c r="Z137" s="2">
        <v>2019</v>
      </c>
      <c r="AA137" s="2" t="s">
        <v>274</v>
      </c>
      <c r="AB137" s="2" t="s">
        <v>33</v>
      </c>
    </row>
    <row r="138" spans="1:28" x14ac:dyDescent="0.25">
      <c r="A138" s="2">
        <v>1</v>
      </c>
      <c r="B138" s="2">
        <v>5</v>
      </c>
      <c r="C138" s="2"/>
      <c r="D138" s="2"/>
      <c r="E138" s="2" t="s">
        <v>279</v>
      </c>
      <c r="F138" s="2"/>
      <c r="G138" s="2"/>
      <c r="H138" s="2"/>
      <c r="I138" s="2"/>
      <c r="J138" s="2"/>
      <c r="K138" s="2"/>
      <c r="L138" s="2"/>
      <c r="M138" s="2"/>
      <c r="N138" s="2"/>
      <c r="O138" s="2"/>
      <c r="P138" s="2"/>
      <c r="Q138" s="2">
        <v>100</v>
      </c>
      <c r="R138" s="2">
        <v>95.41</v>
      </c>
      <c r="S138" s="2">
        <v>95.41</v>
      </c>
      <c r="T138" s="2">
        <v>95.41</v>
      </c>
      <c r="U138" s="2" t="s">
        <v>51</v>
      </c>
      <c r="V138" s="2" t="s">
        <v>52</v>
      </c>
      <c r="W138" s="2">
        <v>95.41</v>
      </c>
      <c r="X138" s="2" t="s">
        <v>280</v>
      </c>
      <c r="Y138" s="2"/>
      <c r="Z138" s="2">
        <v>2019</v>
      </c>
      <c r="AA138" s="2" t="s">
        <v>281</v>
      </c>
      <c r="AB138" s="2" t="s">
        <v>33</v>
      </c>
    </row>
    <row r="139" spans="1:28" x14ac:dyDescent="0.25">
      <c r="A139" s="2">
        <v>1</v>
      </c>
      <c r="B139" s="2">
        <v>6</v>
      </c>
      <c r="C139" s="2"/>
      <c r="D139" s="2"/>
      <c r="E139" s="2" t="s">
        <v>282</v>
      </c>
      <c r="F139" s="2"/>
      <c r="G139" s="2"/>
      <c r="H139" s="2"/>
      <c r="I139" s="2"/>
      <c r="J139" s="2"/>
      <c r="K139" s="2"/>
      <c r="L139" s="2"/>
      <c r="M139" s="2"/>
      <c r="N139" s="2"/>
      <c r="O139" s="2"/>
      <c r="P139" s="2"/>
      <c r="Q139" s="2">
        <v>100</v>
      </c>
      <c r="R139" s="2">
        <v>94.18</v>
      </c>
      <c r="S139" s="2">
        <v>94.18</v>
      </c>
      <c r="T139" s="2">
        <v>94.18</v>
      </c>
      <c r="U139" s="2" t="s">
        <v>59</v>
      </c>
      <c r="V139" s="2" t="s">
        <v>60</v>
      </c>
      <c r="W139" s="2">
        <v>94.18</v>
      </c>
      <c r="X139" s="2" t="s">
        <v>280</v>
      </c>
      <c r="Y139" s="2"/>
      <c r="Z139" s="2">
        <v>2019</v>
      </c>
      <c r="AA139" s="2" t="s">
        <v>281</v>
      </c>
      <c r="AB139" s="2" t="s">
        <v>87</v>
      </c>
    </row>
    <row r="140" spans="1:28" x14ac:dyDescent="0.25">
      <c r="A140" s="2">
        <v>1</v>
      </c>
      <c r="B140" s="2">
        <v>7</v>
      </c>
      <c r="C140" s="2"/>
      <c r="D140" s="2"/>
      <c r="E140" s="2" t="s">
        <v>283</v>
      </c>
      <c r="F140" s="2"/>
      <c r="G140" s="2"/>
      <c r="H140" s="2"/>
      <c r="I140" s="2"/>
      <c r="J140" s="2"/>
      <c r="K140" s="2"/>
      <c r="L140" s="2"/>
      <c r="M140" s="2"/>
      <c r="N140" s="2"/>
      <c r="O140" s="2"/>
      <c r="P140" s="2"/>
      <c r="Q140" s="2">
        <v>100</v>
      </c>
      <c r="R140" s="2">
        <v>92.57</v>
      </c>
      <c r="S140" s="2">
        <v>92.57</v>
      </c>
      <c r="T140" s="2">
        <v>92.57</v>
      </c>
      <c r="U140" s="2" t="s">
        <v>59</v>
      </c>
      <c r="V140" s="2" t="s">
        <v>60</v>
      </c>
      <c r="W140" s="2">
        <v>92.57</v>
      </c>
      <c r="X140" s="2" t="s">
        <v>280</v>
      </c>
      <c r="Y140" s="2"/>
      <c r="Z140" s="2">
        <v>2019</v>
      </c>
      <c r="AA140" s="2" t="s">
        <v>281</v>
      </c>
      <c r="AB140" s="2" t="s">
        <v>33</v>
      </c>
    </row>
    <row r="141" spans="1:28" x14ac:dyDescent="0.25">
      <c r="A141" s="2">
        <v>1</v>
      </c>
      <c r="B141" s="2">
        <v>8</v>
      </c>
      <c r="C141" s="2"/>
      <c r="D141" s="2"/>
      <c r="E141" s="2" t="s">
        <v>284</v>
      </c>
      <c r="F141" s="2"/>
      <c r="G141" s="2"/>
      <c r="H141" s="2"/>
      <c r="I141" s="2"/>
      <c r="J141" s="2"/>
      <c r="K141" s="2"/>
      <c r="L141" s="2"/>
      <c r="M141" s="2"/>
      <c r="N141" s="2"/>
      <c r="O141" s="2"/>
      <c r="P141" s="2"/>
      <c r="Q141" s="2">
        <v>100</v>
      </c>
      <c r="R141" s="2">
        <v>95.15</v>
      </c>
      <c r="S141" s="2">
        <v>95.15</v>
      </c>
      <c r="T141" s="2">
        <v>95.15</v>
      </c>
      <c r="U141" s="2" t="s">
        <v>51</v>
      </c>
      <c r="V141" s="2" t="s">
        <v>52</v>
      </c>
      <c r="W141" s="2">
        <v>95.15</v>
      </c>
      <c r="X141" s="2" t="s">
        <v>280</v>
      </c>
      <c r="Y141" s="2"/>
      <c r="Z141" s="2">
        <v>2019</v>
      </c>
      <c r="AA141" s="2" t="s">
        <v>281</v>
      </c>
      <c r="AB141" s="2" t="s">
        <v>136</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82"/>
  <sheetViews>
    <sheetView showGridLines="0" tabSelected="1" topLeftCell="B1" zoomScale="25" zoomScaleNormal="25" workbookViewId="0">
      <pane ySplit="1" topLeftCell="A2" activePane="bottomLeft" state="frozen"/>
      <selection activeCell="D1" sqref="D1"/>
      <selection pane="bottomLeft" activeCell="H321" sqref="H321"/>
    </sheetView>
  </sheetViews>
  <sheetFormatPr baseColWidth="10" defaultColWidth="11.44140625" defaultRowHeight="44.4" outlineLevelRow="1" x14ac:dyDescent="0.7"/>
  <cols>
    <col min="1" max="1" width="35.6640625" style="9" hidden="1" customWidth="1"/>
    <col min="2" max="5" width="35.6640625" style="9" customWidth="1"/>
    <col min="6" max="6" width="18.5546875" style="9" customWidth="1"/>
    <col min="7" max="7" width="41.33203125" style="4" bestFit="1" customWidth="1"/>
    <col min="8" max="8" width="19.21875" style="137" customWidth="1"/>
    <col min="9" max="9" width="17.44140625" style="9" bestFit="1" customWidth="1"/>
    <col min="10" max="10" width="13.5546875" style="9" bestFit="1" customWidth="1"/>
    <col min="11" max="11" width="15.33203125" style="5" bestFit="1" customWidth="1"/>
    <col min="12" max="12" width="15.88671875" style="5" bestFit="1" customWidth="1"/>
    <col min="13" max="13" width="12.88671875" style="5" customWidth="1"/>
    <col min="14" max="14" width="8.33203125" style="10" customWidth="1"/>
    <col min="15" max="15" width="10.33203125" style="97" customWidth="1"/>
    <col min="16" max="16" width="11.5546875" style="11" customWidth="1"/>
    <col min="17" max="17" width="12.5546875" style="9" customWidth="1"/>
    <col min="18" max="18" width="76.109375" style="12" customWidth="1"/>
    <col min="19" max="243" width="9.109375" style="9" customWidth="1"/>
    <col min="244" max="16384" width="11.44140625" style="9"/>
  </cols>
  <sheetData>
    <row r="1" spans="1:18" s="8" customFormat="1" ht="52.8" customHeight="1" thickBot="1" x14ac:dyDescent="0.3">
      <c r="A1" s="7"/>
      <c r="B1" s="7" t="s">
        <v>1</v>
      </c>
      <c r="C1" s="7" t="s">
        <v>748</v>
      </c>
      <c r="D1" s="93" t="s">
        <v>749</v>
      </c>
      <c r="E1" s="7" t="s">
        <v>2</v>
      </c>
      <c r="F1" s="7" t="s">
        <v>3</v>
      </c>
      <c r="G1" s="7" t="s">
        <v>4</v>
      </c>
      <c r="H1" s="131" t="s">
        <v>1086</v>
      </c>
      <c r="I1" s="7" t="s">
        <v>5</v>
      </c>
      <c r="J1" s="7" t="s">
        <v>6</v>
      </c>
      <c r="K1" s="7" t="s">
        <v>309</v>
      </c>
      <c r="L1" s="7" t="s">
        <v>16</v>
      </c>
      <c r="M1" s="7" t="s">
        <v>16</v>
      </c>
      <c r="N1" s="7" t="s">
        <v>723</v>
      </c>
      <c r="O1" s="98" t="s">
        <v>20</v>
      </c>
      <c r="P1" s="7" t="s">
        <v>786</v>
      </c>
      <c r="Q1" s="7" t="s">
        <v>750</v>
      </c>
      <c r="R1" s="7" t="s">
        <v>767</v>
      </c>
    </row>
    <row r="2" spans="1:18" ht="60" hidden="1" outlineLevel="1" x14ac:dyDescent="0.25">
      <c r="A2" s="37"/>
      <c r="B2" s="155" t="s">
        <v>279</v>
      </c>
      <c r="C2" s="204" t="s">
        <v>754</v>
      </c>
      <c r="D2" s="207" t="s">
        <v>762</v>
      </c>
      <c r="E2" s="149" t="s">
        <v>253</v>
      </c>
      <c r="F2" s="146" t="s">
        <v>315</v>
      </c>
      <c r="G2" s="38" t="s">
        <v>310</v>
      </c>
      <c r="H2" s="139">
        <v>34800000</v>
      </c>
      <c r="I2" s="13">
        <v>43862</v>
      </c>
      <c r="J2" s="13">
        <v>44180</v>
      </c>
      <c r="K2" s="13">
        <v>44104</v>
      </c>
      <c r="L2" s="39">
        <f t="shared" ref="L2:L38" si="0">+(+_xlfn.DAYS(I2,K2))/(+_xlfn.DAYS(I2,J2))</f>
        <v>0.76100628930817615</v>
      </c>
      <c r="M2" s="39">
        <f>+IF(L2&gt;=100,100,IF(L2&lt;=0,0,L2))</f>
        <v>0.76100628930817615</v>
      </c>
      <c r="N2" s="12">
        <v>75</v>
      </c>
      <c r="O2" s="95">
        <f t="shared" ref="O2:O16" si="1">+P2</f>
        <v>75.220125786163521</v>
      </c>
      <c r="P2" s="40">
        <f t="shared" ref="P2:P39" si="2">+(N2*80%)+((M2*100)*20%)</f>
        <v>75.220125786163521</v>
      </c>
      <c r="Q2" s="41">
        <v>100</v>
      </c>
      <c r="R2" s="12" t="s">
        <v>910</v>
      </c>
    </row>
    <row r="3" spans="1:18" ht="120" hidden="1" outlineLevel="1" x14ac:dyDescent="0.25">
      <c r="A3" s="37"/>
      <c r="B3" s="155"/>
      <c r="C3" s="205"/>
      <c r="D3" s="208"/>
      <c r="E3" s="149"/>
      <c r="F3" s="147"/>
      <c r="G3" s="42" t="s">
        <v>311</v>
      </c>
      <c r="H3" s="140"/>
      <c r="I3" s="13">
        <v>43862</v>
      </c>
      <c r="J3" s="13">
        <v>44180</v>
      </c>
      <c r="K3" s="13">
        <f t="shared" ref="K3:K39" si="3">+K2</f>
        <v>44104</v>
      </c>
      <c r="L3" s="39">
        <f t="shared" si="0"/>
        <v>0.76100628930817615</v>
      </c>
      <c r="M3" s="39">
        <f t="shared" ref="M3:M39" si="4">+IF(L3&gt;=100,100,IF(L3&lt;=0,0,L3))</f>
        <v>0.76100628930817615</v>
      </c>
      <c r="N3" s="12">
        <v>40</v>
      </c>
      <c r="O3" s="95">
        <f t="shared" si="1"/>
        <v>47.220125786163521</v>
      </c>
      <c r="P3" s="40">
        <f t="shared" si="2"/>
        <v>47.220125786163521</v>
      </c>
      <c r="Q3" s="41">
        <v>100</v>
      </c>
      <c r="R3" s="12" t="s">
        <v>911</v>
      </c>
    </row>
    <row r="4" spans="1:18" hidden="1" outlineLevel="1" x14ac:dyDescent="0.25">
      <c r="A4" s="37"/>
      <c r="B4" s="155"/>
      <c r="C4" s="205"/>
      <c r="D4" s="208"/>
      <c r="E4" s="149"/>
      <c r="F4" s="147"/>
      <c r="G4" s="42" t="s">
        <v>312</v>
      </c>
      <c r="H4" s="140"/>
      <c r="I4" s="13">
        <v>44136</v>
      </c>
      <c r="J4" s="13">
        <v>44165</v>
      </c>
      <c r="K4" s="13">
        <f t="shared" si="3"/>
        <v>44104</v>
      </c>
      <c r="L4" s="39">
        <f t="shared" si="0"/>
        <v>-1.103448275862069</v>
      </c>
      <c r="M4" s="39">
        <f t="shared" si="4"/>
        <v>0</v>
      </c>
      <c r="N4" s="12">
        <v>10</v>
      </c>
      <c r="O4" s="95">
        <f t="shared" si="1"/>
        <v>8</v>
      </c>
      <c r="P4" s="40">
        <f t="shared" si="2"/>
        <v>8</v>
      </c>
      <c r="Q4" s="41">
        <v>100</v>
      </c>
      <c r="R4" s="12" t="s">
        <v>769</v>
      </c>
    </row>
    <row r="5" spans="1:18" ht="150" hidden="1" outlineLevel="1" x14ac:dyDescent="0.25">
      <c r="A5" s="37"/>
      <c r="B5" s="155"/>
      <c r="C5" s="205"/>
      <c r="D5" s="208"/>
      <c r="E5" s="149"/>
      <c r="F5" s="147"/>
      <c r="G5" s="42" t="s">
        <v>285</v>
      </c>
      <c r="H5" s="140"/>
      <c r="I5" s="13">
        <v>43862</v>
      </c>
      <c r="J5" s="13">
        <v>44180</v>
      </c>
      <c r="K5" s="13">
        <f t="shared" si="3"/>
        <v>44104</v>
      </c>
      <c r="L5" s="39">
        <f t="shared" si="0"/>
        <v>0.76100628930817615</v>
      </c>
      <c r="M5" s="39">
        <f t="shared" si="4"/>
        <v>0.76100628930817615</v>
      </c>
      <c r="N5" s="12">
        <v>66</v>
      </c>
      <c r="O5" s="95">
        <f t="shared" si="1"/>
        <v>68.020125786163533</v>
      </c>
      <c r="P5" s="40">
        <f t="shared" si="2"/>
        <v>68.020125786163533</v>
      </c>
      <c r="Q5" s="41">
        <v>100</v>
      </c>
      <c r="R5" s="12" t="s">
        <v>1079</v>
      </c>
    </row>
    <row r="6" spans="1:18" ht="75" hidden="1" outlineLevel="1" x14ac:dyDescent="0.25">
      <c r="A6" s="37"/>
      <c r="B6" s="155"/>
      <c r="C6" s="205"/>
      <c r="D6" s="208"/>
      <c r="E6" s="149"/>
      <c r="F6" s="147"/>
      <c r="G6" s="42" t="s">
        <v>313</v>
      </c>
      <c r="H6" s="140"/>
      <c r="I6" s="13">
        <v>43862</v>
      </c>
      <c r="J6" s="13">
        <v>44180</v>
      </c>
      <c r="K6" s="13">
        <f t="shared" si="3"/>
        <v>44104</v>
      </c>
      <c r="L6" s="39">
        <f t="shared" si="0"/>
        <v>0.76100628930817615</v>
      </c>
      <c r="M6" s="39">
        <f t="shared" si="4"/>
        <v>0.76100628930817615</v>
      </c>
      <c r="N6" s="12">
        <v>60</v>
      </c>
      <c r="O6" s="95">
        <f t="shared" si="1"/>
        <v>63.220125786163521</v>
      </c>
      <c r="P6" s="40">
        <f t="shared" si="2"/>
        <v>63.220125786163521</v>
      </c>
      <c r="Q6" s="41">
        <v>100</v>
      </c>
      <c r="R6" s="12" t="s">
        <v>771</v>
      </c>
    </row>
    <row r="7" spans="1:18" ht="375.6" hidden="1" outlineLevel="1" thickBot="1" x14ac:dyDescent="0.3">
      <c r="A7" s="37"/>
      <c r="B7" s="155"/>
      <c r="C7" s="205"/>
      <c r="D7" s="208"/>
      <c r="E7" s="149"/>
      <c r="F7" s="148"/>
      <c r="G7" s="43" t="s">
        <v>314</v>
      </c>
      <c r="H7" s="141"/>
      <c r="I7" s="13">
        <v>43862</v>
      </c>
      <c r="J7" s="13">
        <v>44180</v>
      </c>
      <c r="K7" s="13">
        <f t="shared" si="3"/>
        <v>44104</v>
      </c>
      <c r="L7" s="39">
        <f t="shared" si="0"/>
        <v>0.76100628930817615</v>
      </c>
      <c r="M7" s="39">
        <f t="shared" si="4"/>
        <v>0.76100628930817615</v>
      </c>
      <c r="N7" s="12">
        <v>76</v>
      </c>
      <c r="O7" s="95">
        <f t="shared" si="1"/>
        <v>76.020125786163533</v>
      </c>
      <c r="P7" s="40">
        <f t="shared" si="2"/>
        <v>76.020125786163533</v>
      </c>
      <c r="Q7" s="41">
        <v>100</v>
      </c>
      <c r="R7" s="12" t="s">
        <v>912</v>
      </c>
    </row>
    <row r="8" spans="1:18" ht="75" hidden="1" customHeight="1" outlineLevel="1" x14ac:dyDescent="0.25">
      <c r="A8" s="37"/>
      <c r="B8" s="155"/>
      <c r="C8" s="205"/>
      <c r="D8" s="208"/>
      <c r="E8" s="150" t="s">
        <v>751</v>
      </c>
      <c r="F8" s="145" t="s">
        <v>705</v>
      </c>
      <c r="G8" s="16" t="s">
        <v>704</v>
      </c>
      <c r="H8" s="103" t="s">
        <v>1087</v>
      </c>
      <c r="I8" s="13">
        <v>43831</v>
      </c>
      <c r="J8" s="13">
        <v>44180</v>
      </c>
      <c r="K8" s="13">
        <f>+K7</f>
        <v>44104</v>
      </c>
      <c r="L8" s="39">
        <f>+(+_xlfn.DAYS(I8,K8))/(+_xlfn.DAYS(I8,J8))</f>
        <v>0.7822349570200573</v>
      </c>
      <c r="M8" s="39">
        <f t="shared" si="4"/>
        <v>0.7822349570200573</v>
      </c>
      <c r="N8" s="12">
        <v>75</v>
      </c>
      <c r="O8" s="95">
        <f t="shared" ref="O8" si="5">+P8</f>
        <v>75.644699140401144</v>
      </c>
      <c r="P8" s="40">
        <f t="shared" si="2"/>
        <v>75.644699140401144</v>
      </c>
      <c r="Q8" s="41">
        <v>100</v>
      </c>
      <c r="R8" s="12" t="s">
        <v>1080</v>
      </c>
    </row>
    <row r="9" spans="1:18" ht="60" hidden="1" customHeight="1" outlineLevel="1" x14ac:dyDescent="0.25">
      <c r="A9" s="37"/>
      <c r="B9" s="155"/>
      <c r="C9" s="206"/>
      <c r="D9" s="209"/>
      <c r="E9" s="150"/>
      <c r="F9" s="145"/>
      <c r="G9" s="16" t="s">
        <v>308</v>
      </c>
      <c r="H9" s="104">
        <v>15000000</v>
      </c>
      <c r="I9" s="13">
        <v>43862</v>
      </c>
      <c r="J9" s="13">
        <v>44180</v>
      </c>
      <c r="K9" s="13">
        <f>+K8</f>
        <v>44104</v>
      </c>
      <c r="L9" s="39">
        <f>+(+_xlfn.DAYS(I9,K9))/(+_xlfn.DAYS(I9,J9))</f>
        <v>0.76100628930817615</v>
      </c>
      <c r="M9" s="39">
        <f t="shared" si="4"/>
        <v>0.76100628930817615</v>
      </c>
      <c r="N9" s="12">
        <v>70</v>
      </c>
      <c r="O9" s="95">
        <f>+P9</f>
        <v>71.220125786163521</v>
      </c>
      <c r="P9" s="40">
        <f t="shared" si="2"/>
        <v>71.220125786163521</v>
      </c>
      <c r="Q9" s="41">
        <v>100</v>
      </c>
      <c r="R9" s="12" t="s">
        <v>1081</v>
      </c>
    </row>
    <row r="10" spans="1:18" ht="75.599999999999994" hidden="1" outlineLevel="1" thickBot="1" x14ac:dyDescent="0.3">
      <c r="A10" s="37"/>
      <c r="B10" s="155"/>
      <c r="C10" s="204" t="s">
        <v>755</v>
      </c>
      <c r="D10" s="207" t="s">
        <v>763</v>
      </c>
      <c r="E10" s="160" t="s">
        <v>254</v>
      </c>
      <c r="F10" s="44" t="s">
        <v>321</v>
      </c>
      <c r="G10" s="14" t="s">
        <v>316</v>
      </c>
      <c r="H10" s="105">
        <v>30000000</v>
      </c>
      <c r="I10" s="13">
        <v>43862</v>
      </c>
      <c r="J10" s="13">
        <v>44180</v>
      </c>
      <c r="K10" s="13">
        <f>+K7</f>
        <v>44104</v>
      </c>
      <c r="L10" s="39">
        <f t="shared" si="0"/>
        <v>0.76100628930817615</v>
      </c>
      <c r="M10" s="39">
        <f t="shared" si="4"/>
        <v>0.76100628930817615</v>
      </c>
      <c r="N10" s="12">
        <v>75</v>
      </c>
      <c r="O10" s="95">
        <f t="shared" si="1"/>
        <v>75.220125786163521</v>
      </c>
      <c r="P10" s="40">
        <f t="shared" si="2"/>
        <v>75.220125786163521</v>
      </c>
      <c r="Q10" s="41">
        <v>100</v>
      </c>
      <c r="R10" s="12" t="s">
        <v>1082</v>
      </c>
    </row>
    <row r="11" spans="1:18" ht="45.6" hidden="1" outlineLevel="1" thickBot="1" x14ac:dyDescent="0.3">
      <c r="A11" s="37"/>
      <c r="B11" s="155"/>
      <c r="C11" s="205"/>
      <c r="D11" s="208"/>
      <c r="E11" s="160"/>
      <c r="F11" s="174" t="s">
        <v>322</v>
      </c>
      <c r="G11" s="14" t="s">
        <v>317</v>
      </c>
      <c r="H11" s="132" t="s">
        <v>1087</v>
      </c>
      <c r="I11" s="13">
        <v>43862</v>
      </c>
      <c r="J11" s="13">
        <v>44180</v>
      </c>
      <c r="K11" s="13">
        <f t="shared" si="3"/>
        <v>44104</v>
      </c>
      <c r="L11" s="39">
        <f t="shared" si="0"/>
        <v>0.76100628930817615</v>
      </c>
      <c r="M11" s="39">
        <f t="shared" si="4"/>
        <v>0.76100628930817615</v>
      </c>
      <c r="N11" s="12">
        <v>20</v>
      </c>
      <c r="O11" s="95">
        <f t="shared" si="1"/>
        <v>31.220125786163525</v>
      </c>
      <c r="P11" s="40">
        <f t="shared" si="2"/>
        <v>31.220125786163525</v>
      </c>
      <c r="Q11" s="41">
        <v>100</v>
      </c>
      <c r="R11" s="12" t="s">
        <v>909</v>
      </c>
    </row>
    <row r="12" spans="1:18" ht="45.6" hidden="1" outlineLevel="1" thickBot="1" x14ac:dyDescent="0.3">
      <c r="A12" s="37"/>
      <c r="B12" s="155"/>
      <c r="C12" s="205"/>
      <c r="D12" s="208"/>
      <c r="E12" s="160"/>
      <c r="F12" s="175"/>
      <c r="G12" s="14" t="s">
        <v>318</v>
      </c>
      <c r="H12" s="132" t="s">
        <v>1087</v>
      </c>
      <c r="I12" s="13">
        <v>43862</v>
      </c>
      <c r="J12" s="13">
        <v>44180</v>
      </c>
      <c r="K12" s="13">
        <f t="shared" si="3"/>
        <v>44104</v>
      </c>
      <c r="L12" s="39">
        <f t="shared" si="0"/>
        <v>0.76100628930817615</v>
      </c>
      <c r="M12" s="39">
        <f t="shared" si="4"/>
        <v>0.76100628930817615</v>
      </c>
      <c r="N12" s="12">
        <v>30</v>
      </c>
      <c r="O12" s="95">
        <f t="shared" si="1"/>
        <v>39.220125786163521</v>
      </c>
      <c r="P12" s="40">
        <f t="shared" si="2"/>
        <v>39.220125786163521</v>
      </c>
      <c r="Q12" s="41">
        <v>100</v>
      </c>
      <c r="R12" s="12" t="s">
        <v>1055</v>
      </c>
    </row>
    <row r="13" spans="1:18" ht="75.599999999999994" hidden="1" outlineLevel="1" thickBot="1" x14ac:dyDescent="0.3">
      <c r="A13" s="37"/>
      <c r="B13" s="155"/>
      <c r="C13" s="205"/>
      <c r="D13" s="208"/>
      <c r="E13" s="160"/>
      <c r="F13" s="44" t="s">
        <v>62</v>
      </c>
      <c r="G13" s="14" t="s">
        <v>319</v>
      </c>
      <c r="H13" s="105">
        <v>30000000</v>
      </c>
      <c r="I13" s="13">
        <v>43862</v>
      </c>
      <c r="J13" s="13">
        <v>44180</v>
      </c>
      <c r="K13" s="13">
        <f t="shared" si="3"/>
        <v>44104</v>
      </c>
      <c r="L13" s="39">
        <f t="shared" si="0"/>
        <v>0.76100628930817615</v>
      </c>
      <c r="M13" s="39">
        <f t="shared" si="4"/>
        <v>0.76100628930817615</v>
      </c>
      <c r="N13" s="12">
        <v>100</v>
      </c>
      <c r="O13" s="95">
        <f t="shared" si="1"/>
        <v>95.220125786163521</v>
      </c>
      <c r="P13" s="40">
        <f t="shared" si="2"/>
        <v>95.220125786163521</v>
      </c>
      <c r="Q13" s="41">
        <v>100</v>
      </c>
      <c r="R13" s="12" t="s">
        <v>770</v>
      </c>
    </row>
    <row r="14" spans="1:18" ht="120.6" hidden="1" outlineLevel="1" thickBot="1" x14ac:dyDescent="0.3">
      <c r="A14" s="37"/>
      <c r="B14" s="155"/>
      <c r="C14" s="205"/>
      <c r="D14" s="208"/>
      <c r="E14" s="160"/>
      <c r="F14" s="44" t="s">
        <v>64</v>
      </c>
      <c r="G14" s="14" t="s">
        <v>320</v>
      </c>
      <c r="H14" s="105">
        <v>7000000</v>
      </c>
      <c r="I14" s="13">
        <v>43862</v>
      </c>
      <c r="J14" s="13">
        <v>44180</v>
      </c>
      <c r="K14" s="13">
        <f t="shared" si="3"/>
        <v>44104</v>
      </c>
      <c r="L14" s="39">
        <f t="shared" si="0"/>
        <v>0.76100628930817615</v>
      </c>
      <c r="M14" s="39">
        <f t="shared" si="4"/>
        <v>0.76100628930817615</v>
      </c>
      <c r="N14" s="12">
        <v>100</v>
      </c>
      <c r="O14" s="95">
        <f t="shared" si="1"/>
        <v>95.220125786163521</v>
      </c>
      <c r="P14" s="40">
        <f t="shared" si="2"/>
        <v>95.220125786163521</v>
      </c>
      <c r="Q14" s="41">
        <v>100</v>
      </c>
      <c r="R14" s="12" t="s">
        <v>913</v>
      </c>
    </row>
    <row r="15" spans="1:18" ht="409.6" hidden="1" outlineLevel="1" thickBot="1" x14ac:dyDescent="0.3">
      <c r="A15" s="37"/>
      <c r="B15" s="155"/>
      <c r="C15" s="206"/>
      <c r="D15" s="209"/>
      <c r="E15" s="160"/>
      <c r="F15" s="45" t="s">
        <v>603</v>
      </c>
      <c r="G15" s="14" t="s">
        <v>604</v>
      </c>
      <c r="H15" s="105">
        <v>7000000</v>
      </c>
      <c r="I15" s="13">
        <v>43862</v>
      </c>
      <c r="J15" s="13">
        <v>44180</v>
      </c>
      <c r="K15" s="13">
        <f t="shared" si="3"/>
        <v>44104</v>
      </c>
      <c r="L15" s="39">
        <f t="shared" si="0"/>
        <v>0.76100628930817615</v>
      </c>
      <c r="M15" s="39">
        <f t="shared" si="4"/>
        <v>0.76100628930817615</v>
      </c>
      <c r="N15" s="12">
        <v>80</v>
      </c>
      <c r="O15" s="95">
        <f t="shared" si="1"/>
        <v>79.220125786163521</v>
      </c>
      <c r="P15" s="40">
        <f t="shared" si="2"/>
        <v>79.220125786163521</v>
      </c>
      <c r="Q15" s="41">
        <v>100</v>
      </c>
      <c r="R15" s="12" t="s">
        <v>914</v>
      </c>
    </row>
    <row r="16" spans="1:18" ht="135" hidden="1" outlineLevel="1" x14ac:dyDescent="0.25">
      <c r="A16" s="37"/>
      <c r="B16" s="155"/>
      <c r="C16" s="204" t="s">
        <v>754</v>
      </c>
      <c r="D16" s="207" t="s">
        <v>764</v>
      </c>
      <c r="E16" s="164" t="s">
        <v>327</v>
      </c>
      <c r="F16" s="165" t="s">
        <v>607</v>
      </c>
      <c r="G16" s="3" t="s">
        <v>325</v>
      </c>
      <c r="H16" s="106" t="s">
        <v>1087</v>
      </c>
      <c r="I16" s="13">
        <v>43862</v>
      </c>
      <c r="J16" s="13">
        <v>44180</v>
      </c>
      <c r="K16" s="13">
        <f>+K15</f>
        <v>44104</v>
      </c>
      <c r="L16" s="39">
        <f t="shared" si="0"/>
        <v>0.76100628930817615</v>
      </c>
      <c r="M16" s="39">
        <f t="shared" si="4"/>
        <v>0.76100628930817615</v>
      </c>
      <c r="N16" s="12">
        <v>80</v>
      </c>
      <c r="O16" s="95">
        <f t="shared" si="1"/>
        <v>79.220125786163521</v>
      </c>
      <c r="P16" s="40">
        <f t="shared" si="2"/>
        <v>79.220125786163521</v>
      </c>
      <c r="Q16" s="41">
        <v>100</v>
      </c>
      <c r="R16" s="12" t="s">
        <v>1056</v>
      </c>
    </row>
    <row r="17" spans="1:18" ht="150" hidden="1" outlineLevel="1" x14ac:dyDescent="0.25">
      <c r="A17" s="37"/>
      <c r="B17" s="155"/>
      <c r="C17" s="205"/>
      <c r="D17" s="208"/>
      <c r="E17" s="164"/>
      <c r="F17" s="165"/>
      <c r="G17" s="3" t="s">
        <v>773</v>
      </c>
      <c r="H17" s="106" t="s">
        <v>1087</v>
      </c>
      <c r="I17" s="13">
        <v>43862</v>
      </c>
      <c r="J17" s="13">
        <v>44180</v>
      </c>
      <c r="K17" s="13">
        <f t="shared" si="3"/>
        <v>44104</v>
      </c>
      <c r="L17" s="39">
        <f t="shared" si="0"/>
        <v>0.76100628930817615</v>
      </c>
      <c r="M17" s="39">
        <f t="shared" si="4"/>
        <v>0.76100628930817615</v>
      </c>
      <c r="N17" s="12">
        <v>70</v>
      </c>
      <c r="O17" s="95">
        <f t="shared" ref="O17:O74" si="6">+P17</f>
        <v>71.220125786163521</v>
      </c>
      <c r="P17" s="40">
        <f t="shared" si="2"/>
        <v>71.220125786163521</v>
      </c>
      <c r="Q17" s="41">
        <v>100</v>
      </c>
      <c r="R17" s="12" t="s">
        <v>1057</v>
      </c>
    </row>
    <row r="18" spans="1:18" ht="165.6" hidden="1" outlineLevel="1" thickBot="1" x14ac:dyDescent="0.3">
      <c r="A18" s="37"/>
      <c r="B18" s="155"/>
      <c r="C18" s="205"/>
      <c r="D18" s="208"/>
      <c r="E18" s="164"/>
      <c r="F18" s="165"/>
      <c r="G18" s="3" t="s">
        <v>326</v>
      </c>
      <c r="H18" s="107">
        <v>25350000</v>
      </c>
      <c r="I18" s="13">
        <v>43862</v>
      </c>
      <c r="J18" s="13">
        <v>44180</v>
      </c>
      <c r="K18" s="13">
        <f t="shared" si="3"/>
        <v>44104</v>
      </c>
      <c r="L18" s="39">
        <f t="shared" si="0"/>
        <v>0.76100628930817615</v>
      </c>
      <c r="M18" s="39">
        <f t="shared" si="4"/>
        <v>0.76100628930817615</v>
      </c>
      <c r="N18" s="12">
        <v>72</v>
      </c>
      <c r="O18" s="95">
        <f t="shared" si="6"/>
        <v>72.82012578616353</v>
      </c>
      <c r="P18" s="40">
        <f t="shared" si="2"/>
        <v>72.82012578616353</v>
      </c>
      <c r="Q18" s="41">
        <v>100</v>
      </c>
      <c r="R18" s="12" t="s">
        <v>1067</v>
      </c>
    </row>
    <row r="19" spans="1:18" hidden="1" outlineLevel="1" x14ac:dyDescent="0.25">
      <c r="A19" s="37"/>
      <c r="B19" s="155"/>
      <c r="C19" s="205"/>
      <c r="D19" s="208"/>
      <c r="E19" s="185" t="s">
        <v>256</v>
      </c>
      <c r="F19" s="176" t="s">
        <v>344</v>
      </c>
      <c r="G19" s="46" t="s">
        <v>328</v>
      </c>
      <c r="H19" s="142">
        <v>32000000</v>
      </c>
      <c r="I19" s="13">
        <v>43862</v>
      </c>
      <c r="J19" s="13">
        <v>43921</v>
      </c>
      <c r="K19" s="13">
        <f t="shared" si="3"/>
        <v>44104</v>
      </c>
      <c r="L19" s="39">
        <v>1</v>
      </c>
      <c r="M19" s="39">
        <f t="shared" si="4"/>
        <v>1</v>
      </c>
      <c r="N19" s="12">
        <v>100</v>
      </c>
      <c r="O19" s="95">
        <f t="shared" si="6"/>
        <v>100</v>
      </c>
      <c r="P19" s="40">
        <f t="shared" si="2"/>
        <v>100</v>
      </c>
      <c r="Q19" s="41">
        <v>100</v>
      </c>
      <c r="R19" s="12" t="s">
        <v>775</v>
      </c>
    </row>
    <row r="20" spans="1:18" ht="195" hidden="1" outlineLevel="1" x14ac:dyDescent="0.25">
      <c r="A20" s="37"/>
      <c r="B20" s="155"/>
      <c r="C20" s="205"/>
      <c r="D20" s="208"/>
      <c r="E20" s="185"/>
      <c r="F20" s="176"/>
      <c r="G20" s="47" t="s">
        <v>329</v>
      </c>
      <c r="H20" s="143"/>
      <c r="I20" s="13">
        <v>43862</v>
      </c>
      <c r="J20" s="13">
        <v>44180</v>
      </c>
      <c r="K20" s="13">
        <f t="shared" si="3"/>
        <v>44104</v>
      </c>
      <c r="L20" s="39">
        <f t="shared" si="0"/>
        <v>0.76100628930817615</v>
      </c>
      <c r="M20" s="39">
        <f t="shared" si="4"/>
        <v>0.76100628930817615</v>
      </c>
      <c r="N20" s="12">
        <v>80</v>
      </c>
      <c r="O20" s="95">
        <f t="shared" si="6"/>
        <v>79.220125786163521</v>
      </c>
      <c r="P20" s="40">
        <f t="shared" si="2"/>
        <v>79.220125786163521</v>
      </c>
      <c r="Q20" s="41">
        <v>100</v>
      </c>
      <c r="R20" s="12" t="s">
        <v>915</v>
      </c>
    </row>
    <row r="21" spans="1:18" ht="105" hidden="1" outlineLevel="1" x14ac:dyDescent="0.25">
      <c r="A21" s="37"/>
      <c r="B21" s="155"/>
      <c r="C21" s="205"/>
      <c r="D21" s="208"/>
      <c r="E21" s="185"/>
      <c r="F21" s="176"/>
      <c r="G21" s="47" t="s">
        <v>330</v>
      </c>
      <c r="H21" s="144"/>
      <c r="I21" s="13">
        <v>43862</v>
      </c>
      <c r="J21" s="13">
        <v>44180</v>
      </c>
      <c r="K21" s="13">
        <f t="shared" si="3"/>
        <v>44104</v>
      </c>
      <c r="L21" s="39">
        <f t="shared" si="0"/>
        <v>0.76100628930817615</v>
      </c>
      <c r="M21" s="39">
        <f t="shared" si="4"/>
        <v>0.76100628930817615</v>
      </c>
      <c r="N21" s="12">
        <v>90</v>
      </c>
      <c r="O21" s="95">
        <f t="shared" si="6"/>
        <v>87.220125786163521</v>
      </c>
      <c r="P21" s="40">
        <f t="shared" si="2"/>
        <v>87.220125786163521</v>
      </c>
      <c r="Q21" s="41">
        <v>100</v>
      </c>
      <c r="R21" s="12" t="s">
        <v>774</v>
      </c>
    </row>
    <row r="22" spans="1:18" ht="135" hidden="1" outlineLevel="1" x14ac:dyDescent="0.25">
      <c r="A22" s="37"/>
      <c r="B22" s="155"/>
      <c r="C22" s="205"/>
      <c r="D22" s="208"/>
      <c r="E22" s="185"/>
      <c r="F22" s="48" t="s">
        <v>345</v>
      </c>
      <c r="G22" s="49" t="s">
        <v>331</v>
      </c>
      <c r="H22" s="108">
        <v>32000000</v>
      </c>
      <c r="I22" s="13">
        <v>43862</v>
      </c>
      <c r="J22" s="13">
        <v>44180</v>
      </c>
      <c r="K22" s="13">
        <f>+K21</f>
        <v>44104</v>
      </c>
      <c r="L22" s="39">
        <f t="shared" si="0"/>
        <v>0.76100628930817615</v>
      </c>
      <c r="M22" s="39">
        <f t="shared" si="4"/>
        <v>0.76100628930817615</v>
      </c>
      <c r="N22" s="12">
        <v>76</v>
      </c>
      <c r="O22" s="95">
        <f>+P22</f>
        <v>76.020125786163533</v>
      </c>
      <c r="P22" s="40">
        <f t="shared" si="2"/>
        <v>76.020125786163533</v>
      </c>
      <c r="Q22" s="41">
        <v>100</v>
      </c>
      <c r="R22" s="12" t="s">
        <v>916</v>
      </c>
    </row>
    <row r="23" spans="1:18" ht="75" hidden="1" outlineLevel="1" x14ac:dyDescent="0.25">
      <c r="A23" s="37"/>
      <c r="B23" s="155"/>
      <c r="C23" s="205"/>
      <c r="D23" s="208"/>
      <c r="E23" s="185"/>
      <c r="F23" s="176" t="s">
        <v>346</v>
      </c>
      <c r="G23" s="49" t="s">
        <v>332</v>
      </c>
      <c r="H23" s="142">
        <v>20000000</v>
      </c>
      <c r="I23" s="13">
        <v>43862</v>
      </c>
      <c r="J23" s="13">
        <v>44180</v>
      </c>
      <c r="K23" s="13">
        <f t="shared" si="3"/>
        <v>44104</v>
      </c>
      <c r="L23" s="39">
        <f t="shared" si="0"/>
        <v>0.76100628930817615</v>
      </c>
      <c r="M23" s="39">
        <f t="shared" si="4"/>
        <v>0.76100628930817615</v>
      </c>
      <c r="N23" s="12">
        <v>50</v>
      </c>
      <c r="O23" s="95">
        <f t="shared" si="6"/>
        <v>55.220125786163521</v>
      </c>
      <c r="P23" s="40">
        <f t="shared" si="2"/>
        <v>55.220125786163521</v>
      </c>
      <c r="Q23" s="41">
        <v>100</v>
      </c>
      <c r="R23" s="12" t="s">
        <v>917</v>
      </c>
    </row>
    <row r="24" spans="1:18" ht="75" hidden="1" outlineLevel="1" x14ac:dyDescent="0.25">
      <c r="A24" s="37"/>
      <c r="B24" s="155"/>
      <c r="C24" s="205"/>
      <c r="D24" s="208"/>
      <c r="E24" s="185"/>
      <c r="F24" s="176"/>
      <c r="G24" s="49" t="s">
        <v>610</v>
      </c>
      <c r="H24" s="143"/>
      <c r="I24" s="13">
        <v>43862</v>
      </c>
      <c r="J24" s="13">
        <v>44180</v>
      </c>
      <c r="K24" s="13">
        <f t="shared" si="3"/>
        <v>44104</v>
      </c>
      <c r="L24" s="39">
        <f t="shared" si="0"/>
        <v>0.76100628930817615</v>
      </c>
      <c r="M24" s="39">
        <f t="shared" si="4"/>
        <v>0.76100628930817615</v>
      </c>
      <c r="N24" s="12">
        <v>70</v>
      </c>
      <c r="O24" s="95">
        <f t="shared" ref="O24" si="7">+P24</f>
        <v>71.220125786163521</v>
      </c>
      <c r="P24" s="40">
        <f t="shared" si="2"/>
        <v>71.220125786163521</v>
      </c>
      <c r="Q24" s="41">
        <v>100</v>
      </c>
      <c r="R24" s="12" t="s">
        <v>788</v>
      </c>
    </row>
    <row r="25" spans="1:18" hidden="1" outlineLevel="1" x14ac:dyDescent="0.25">
      <c r="A25" s="37"/>
      <c r="B25" s="155"/>
      <c r="C25" s="206"/>
      <c r="D25" s="209"/>
      <c r="E25" s="185"/>
      <c r="F25" s="176"/>
      <c r="G25" s="49" t="s">
        <v>333</v>
      </c>
      <c r="H25" s="144"/>
      <c r="I25" s="13">
        <v>43862</v>
      </c>
      <c r="J25" s="13">
        <v>44180</v>
      </c>
      <c r="K25" s="13">
        <f>+K23</f>
        <v>44104</v>
      </c>
      <c r="L25" s="39">
        <f t="shared" si="0"/>
        <v>0.76100628930817615</v>
      </c>
      <c r="M25" s="39">
        <f t="shared" si="4"/>
        <v>0.76100628930817615</v>
      </c>
      <c r="N25" s="12">
        <v>10</v>
      </c>
      <c r="O25" s="95">
        <f t="shared" si="6"/>
        <v>23.220125786163525</v>
      </c>
      <c r="P25" s="40">
        <f t="shared" si="2"/>
        <v>23.220125786163525</v>
      </c>
      <c r="Q25" s="41">
        <v>100</v>
      </c>
      <c r="R25" s="12" t="s">
        <v>602</v>
      </c>
    </row>
    <row r="26" spans="1:18" ht="120" hidden="1" outlineLevel="1" x14ac:dyDescent="0.25">
      <c r="A26" s="37"/>
      <c r="B26" s="155"/>
      <c r="C26" s="204" t="s">
        <v>756</v>
      </c>
      <c r="D26" s="207" t="s">
        <v>765</v>
      </c>
      <c r="E26" s="185"/>
      <c r="F26" s="176" t="s">
        <v>347</v>
      </c>
      <c r="G26" s="49" t="s">
        <v>334</v>
      </c>
      <c r="H26" s="108">
        <v>4500000</v>
      </c>
      <c r="I26" s="13">
        <v>43862</v>
      </c>
      <c r="J26" s="13">
        <v>44180</v>
      </c>
      <c r="K26" s="13">
        <f t="shared" si="3"/>
        <v>44104</v>
      </c>
      <c r="L26" s="39">
        <f t="shared" si="0"/>
        <v>0.76100628930817615</v>
      </c>
      <c r="M26" s="39">
        <f t="shared" si="4"/>
        <v>0.76100628930817615</v>
      </c>
      <c r="N26" s="12">
        <v>90</v>
      </c>
      <c r="O26" s="95">
        <f t="shared" si="6"/>
        <v>87.220125786163521</v>
      </c>
      <c r="P26" s="40">
        <f t="shared" si="2"/>
        <v>87.220125786163521</v>
      </c>
      <c r="Q26" s="41">
        <v>100</v>
      </c>
      <c r="R26" s="12" t="s">
        <v>918</v>
      </c>
    </row>
    <row r="27" spans="1:18" ht="135" hidden="1" outlineLevel="1" x14ac:dyDescent="0.25">
      <c r="A27" s="37"/>
      <c r="B27" s="155"/>
      <c r="C27" s="205"/>
      <c r="D27" s="208"/>
      <c r="E27" s="185"/>
      <c r="F27" s="176"/>
      <c r="G27" s="49" t="s">
        <v>335</v>
      </c>
      <c r="H27" s="109" t="s">
        <v>1087</v>
      </c>
      <c r="I27" s="13">
        <v>43862</v>
      </c>
      <c r="J27" s="13">
        <v>44180</v>
      </c>
      <c r="K27" s="13">
        <f>+K26</f>
        <v>44104</v>
      </c>
      <c r="L27" s="39">
        <f t="shared" si="0"/>
        <v>0.76100628930817615</v>
      </c>
      <c r="M27" s="39">
        <f t="shared" si="4"/>
        <v>0.76100628930817615</v>
      </c>
      <c r="N27" s="12">
        <v>95</v>
      </c>
      <c r="O27" s="95">
        <f t="shared" si="6"/>
        <v>91.220125786163521</v>
      </c>
      <c r="P27" s="40">
        <f t="shared" si="2"/>
        <v>91.220125786163521</v>
      </c>
      <c r="Q27" s="41">
        <v>100</v>
      </c>
      <c r="R27" s="12" t="s">
        <v>1058</v>
      </c>
    </row>
    <row r="28" spans="1:18" ht="165" hidden="1" outlineLevel="1" x14ac:dyDescent="0.25">
      <c r="A28" s="37"/>
      <c r="B28" s="155"/>
      <c r="C28" s="205"/>
      <c r="D28" s="208"/>
      <c r="E28" s="185"/>
      <c r="F28" s="176"/>
      <c r="G28" s="49" t="s">
        <v>336</v>
      </c>
      <c r="H28" s="109" t="s">
        <v>1087</v>
      </c>
      <c r="I28" s="13">
        <v>43862</v>
      </c>
      <c r="J28" s="13">
        <v>44180</v>
      </c>
      <c r="K28" s="13">
        <f t="shared" si="3"/>
        <v>44104</v>
      </c>
      <c r="L28" s="39">
        <f t="shared" si="0"/>
        <v>0.76100628930817615</v>
      </c>
      <c r="M28" s="39">
        <f t="shared" si="4"/>
        <v>0.76100628930817615</v>
      </c>
      <c r="N28" s="12">
        <v>65</v>
      </c>
      <c r="O28" s="95">
        <f t="shared" si="6"/>
        <v>67.220125786163521</v>
      </c>
      <c r="P28" s="40">
        <f t="shared" si="2"/>
        <v>67.220125786163521</v>
      </c>
      <c r="Q28" s="41">
        <v>100</v>
      </c>
      <c r="R28" s="12" t="s">
        <v>919</v>
      </c>
    </row>
    <row r="29" spans="1:18" ht="150" hidden="1" outlineLevel="1" x14ac:dyDescent="0.25">
      <c r="A29" s="37"/>
      <c r="B29" s="155"/>
      <c r="C29" s="205"/>
      <c r="D29" s="208"/>
      <c r="E29" s="185"/>
      <c r="F29" s="176"/>
      <c r="G29" s="50" t="s">
        <v>605</v>
      </c>
      <c r="H29" s="108">
        <v>4500000</v>
      </c>
      <c r="I29" s="13">
        <v>43862</v>
      </c>
      <c r="J29" s="13">
        <v>44180</v>
      </c>
      <c r="K29" s="13">
        <f t="shared" si="3"/>
        <v>44104</v>
      </c>
      <c r="L29" s="39">
        <f t="shared" si="0"/>
        <v>0.76100628930817615</v>
      </c>
      <c r="M29" s="39">
        <f t="shared" si="4"/>
        <v>0.76100628930817615</v>
      </c>
      <c r="N29" s="12">
        <v>68</v>
      </c>
      <c r="O29" s="95">
        <f t="shared" ref="O29" si="8">+P29</f>
        <v>69.620125786163527</v>
      </c>
      <c r="P29" s="40">
        <f t="shared" si="2"/>
        <v>69.620125786163527</v>
      </c>
      <c r="Q29" s="41">
        <v>100</v>
      </c>
      <c r="R29" s="12" t="s">
        <v>920</v>
      </c>
    </row>
    <row r="30" spans="1:18" ht="255.6" hidden="1" outlineLevel="1" thickBot="1" x14ac:dyDescent="0.3">
      <c r="A30" s="37"/>
      <c r="B30" s="155"/>
      <c r="C30" s="206"/>
      <c r="D30" s="209"/>
      <c r="E30" s="185"/>
      <c r="F30" s="176"/>
      <c r="G30" s="50" t="s">
        <v>337</v>
      </c>
      <c r="H30" s="108">
        <v>8000000</v>
      </c>
      <c r="I30" s="13">
        <v>43862</v>
      </c>
      <c r="J30" s="13">
        <v>44180</v>
      </c>
      <c r="K30" s="13">
        <f>+K28</f>
        <v>44104</v>
      </c>
      <c r="L30" s="39">
        <f t="shared" si="0"/>
        <v>0.76100628930817615</v>
      </c>
      <c r="M30" s="39">
        <f t="shared" si="4"/>
        <v>0.76100628930817615</v>
      </c>
      <c r="N30" s="12">
        <v>65</v>
      </c>
      <c r="O30" s="95">
        <f t="shared" si="6"/>
        <v>67.220125786163521</v>
      </c>
      <c r="P30" s="40">
        <f>+(N30*80%)+((M30*100)*20%)</f>
        <v>67.220125786163521</v>
      </c>
      <c r="Q30" s="41">
        <v>100</v>
      </c>
      <c r="R30" s="12" t="s">
        <v>921</v>
      </c>
    </row>
    <row r="31" spans="1:18" ht="180" hidden="1" outlineLevel="1" x14ac:dyDescent="0.25">
      <c r="A31" s="37"/>
      <c r="B31" s="155"/>
      <c r="C31" s="204" t="s">
        <v>754</v>
      </c>
      <c r="D31" s="207" t="s">
        <v>766</v>
      </c>
      <c r="E31" s="185"/>
      <c r="F31" s="183" t="s">
        <v>348</v>
      </c>
      <c r="G31" s="51" t="s">
        <v>338</v>
      </c>
      <c r="H31" s="108">
        <v>31000000</v>
      </c>
      <c r="I31" s="13">
        <v>43862</v>
      </c>
      <c r="J31" s="13">
        <v>44180</v>
      </c>
      <c r="K31" s="13">
        <f t="shared" si="3"/>
        <v>44104</v>
      </c>
      <c r="L31" s="39">
        <f t="shared" si="0"/>
        <v>0.76100628930817615</v>
      </c>
      <c r="M31" s="39">
        <f t="shared" si="4"/>
        <v>0.76100628930817615</v>
      </c>
      <c r="N31" s="12">
        <v>73</v>
      </c>
      <c r="O31" s="95">
        <f t="shared" si="6"/>
        <v>73.620125786163527</v>
      </c>
      <c r="P31" s="40">
        <f t="shared" si="2"/>
        <v>73.620125786163527</v>
      </c>
      <c r="Q31" s="41">
        <v>100</v>
      </c>
      <c r="R31" s="12" t="s">
        <v>1059</v>
      </c>
    </row>
    <row r="32" spans="1:18" ht="150" hidden="1" outlineLevel="1" x14ac:dyDescent="0.25">
      <c r="A32" s="37"/>
      <c r="B32" s="155"/>
      <c r="C32" s="205"/>
      <c r="D32" s="208"/>
      <c r="E32" s="185"/>
      <c r="F32" s="184"/>
      <c r="G32" s="52" t="s">
        <v>677</v>
      </c>
      <c r="H32" s="142">
        <v>22000000</v>
      </c>
      <c r="I32" s="13">
        <v>43862</v>
      </c>
      <c r="J32" s="13">
        <v>44180</v>
      </c>
      <c r="K32" s="13">
        <f t="shared" si="3"/>
        <v>44104</v>
      </c>
      <c r="L32" s="39">
        <f t="shared" si="0"/>
        <v>0.76100628930817615</v>
      </c>
      <c r="M32" s="39">
        <f t="shared" si="4"/>
        <v>0.76100628930817615</v>
      </c>
      <c r="N32" s="12">
        <v>60</v>
      </c>
      <c r="O32" s="95">
        <f t="shared" si="6"/>
        <v>63.220125786163521</v>
      </c>
      <c r="P32" s="40">
        <f t="shared" si="2"/>
        <v>63.220125786163521</v>
      </c>
      <c r="Q32" s="41">
        <v>100</v>
      </c>
      <c r="R32" s="12" t="s">
        <v>922</v>
      </c>
    </row>
    <row r="33" spans="1:18" ht="75" hidden="1" outlineLevel="1" x14ac:dyDescent="0.25">
      <c r="A33" s="37"/>
      <c r="B33" s="155"/>
      <c r="C33" s="205"/>
      <c r="D33" s="208"/>
      <c r="E33" s="185"/>
      <c r="F33" s="184"/>
      <c r="G33" s="52" t="s">
        <v>339</v>
      </c>
      <c r="H33" s="144"/>
      <c r="I33" s="13">
        <v>43862</v>
      </c>
      <c r="J33" s="13">
        <v>44180</v>
      </c>
      <c r="K33" s="13">
        <f t="shared" si="3"/>
        <v>44104</v>
      </c>
      <c r="L33" s="39">
        <f t="shared" si="0"/>
        <v>0.76100628930817615</v>
      </c>
      <c r="M33" s="39">
        <f t="shared" si="4"/>
        <v>0.76100628930817615</v>
      </c>
      <c r="N33" s="12">
        <v>75</v>
      </c>
      <c r="O33" s="95">
        <f t="shared" si="6"/>
        <v>75.220125786163521</v>
      </c>
      <c r="P33" s="40">
        <f t="shared" si="2"/>
        <v>75.220125786163521</v>
      </c>
      <c r="Q33" s="41">
        <v>100</v>
      </c>
      <c r="R33" s="12" t="s">
        <v>923</v>
      </c>
    </row>
    <row r="34" spans="1:18" ht="45" hidden="1" outlineLevel="1" x14ac:dyDescent="0.25">
      <c r="A34" s="37"/>
      <c r="B34" s="155"/>
      <c r="C34" s="205"/>
      <c r="D34" s="208"/>
      <c r="E34" s="185"/>
      <c r="F34" s="184"/>
      <c r="G34" s="53" t="s">
        <v>679</v>
      </c>
      <c r="H34" s="133" t="s">
        <v>1087</v>
      </c>
      <c r="I34" s="13">
        <v>43983</v>
      </c>
      <c r="J34" s="13">
        <v>44180</v>
      </c>
      <c r="K34" s="13">
        <f>+K33</f>
        <v>44104</v>
      </c>
      <c r="L34" s="39">
        <f t="shared" si="0"/>
        <v>0.6142131979695431</v>
      </c>
      <c r="M34" s="39">
        <f t="shared" si="4"/>
        <v>0.6142131979695431</v>
      </c>
      <c r="N34" s="12">
        <v>40</v>
      </c>
      <c r="O34" s="95">
        <f t="shared" si="6"/>
        <v>44.284263959390863</v>
      </c>
      <c r="P34" s="40">
        <f t="shared" si="2"/>
        <v>44.284263959390863</v>
      </c>
      <c r="Q34" s="41">
        <v>100</v>
      </c>
      <c r="R34" s="12" t="s">
        <v>924</v>
      </c>
    </row>
    <row r="35" spans="1:18" ht="75" hidden="1" outlineLevel="1" x14ac:dyDescent="0.25">
      <c r="A35" s="37"/>
      <c r="B35" s="155"/>
      <c r="C35" s="205"/>
      <c r="D35" s="208"/>
      <c r="E35" s="185"/>
      <c r="F35" s="184"/>
      <c r="G35" s="53" t="s">
        <v>678</v>
      </c>
      <c r="H35" s="133" t="s">
        <v>1087</v>
      </c>
      <c r="I35" s="13">
        <v>44013</v>
      </c>
      <c r="J35" s="13">
        <v>44180</v>
      </c>
      <c r="K35" s="13">
        <f>+K34</f>
        <v>44104</v>
      </c>
      <c r="L35" s="39">
        <f t="shared" si="0"/>
        <v>0.54491017964071853</v>
      </c>
      <c r="M35" s="39">
        <f t="shared" si="4"/>
        <v>0.54491017964071853</v>
      </c>
      <c r="N35" s="12">
        <v>30</v>
      </c>
      <c r="O35" s="95">
        <f t="shared" ref="O35:O36" si="9">+P35</f>
        <v>34.898203592814369</v>
      </c>
      <c r="P35" s="40">
        <f t="shared" si="2"/>
        <v>34.898203592814369</v>
      </c>
      <c r="Q35" s="41">
        <v>100</v>
      </c>
      <c r="R35" s="12" t="s">
        <v>804</v>
      </c>
    </row>
    <row r="36" spans="1:18" ht="150.6" hidden="1" outlineLevel="1" thickBot="1" x14ac:dyDescent="0.3">
      <c r="A36" s="37"/>
      <c r="B36" s="155"/>
      <c r="C36" s="205"/>
      <c r="D36" s="208"/>
      <c r="E36" s="185"/>
      <c r="F36" s="184"/>
      <c r="G36" s="52" t="s">
        <v>340</v>
      </c>
      <c r="H36" s="142">
        <v>22000000</v>
      </c>
      <c r="I36" s="13">
        <v>43862</v>
      </c>
      <c r="J36" s="13">
        <v>44180</v>
      </c>
      <c r="K36" s="13">
        <f t="shared" si="3"/>
        <v>44104</v>
      </c>
      <c r="L36" s="39">
        <f t="shared" si="0"/>
        <v>0.76100628930817615</v>
      </c>
      <c r="M36" s="39">
        <f t="shared" si="4"/>
        <v>0.76100628930817615</v>
      </c>
      <c r="N36" s="12">
        <v>77</v>
      </c>
      <c r="O36" s="95">
        <f t="shared" si="9"/>
        <v>76.82012578616353</v>
      </c>
      <c r="P36" s="40">
        <f t="shared" si="2"/>
        <v>76.82012578616353</v>
      </c>
      <c r="Q36" s="41">
        <v>100</v>
      </c>
      <c r="R36" s="12" t="s">
        <v>925</v>
      </c>
    </row>
    <row r="37" spans="1:18" ht="75" hidden="1" outlineLevel="1" x14ac:dyDescent="0.25">
      <c r="A37" s="37"/>
      <c r="B37" s="155"/>
      <c r="C37" s="205"/>
      <c r="D37" s="208"/>
      <c r="E37" s="185"/>
      <c r="F37" s="176" t="s">
        <v>349</v>
      </c>
      <c r="G37" s="51" t="s">
        <v>341</v>
      </c>
      <c r="H37" s="143"/>
      <c r="I37" s="13">
        <v>43862</v>
      </c>
      <c r="J37" s="13">
        <v>44180</v>
      </c>
      <c r="K37" s="13">
        <f>+K36</f>
        <v>44104</v>
      </c>
      <c r="L37" s="39">
        <f t="shared" si="0"/>
        <v>0.76100628930817615</v>
      </c>
      <c r="M37" s="39">
        <f t="shared" si="4"/>
        <v>0.76100628930817615</v>
      </c>
      <c r="N37" s="12">
        <v>20</v>
      </c>
      <c r="O37" s="95">
        <f t="shared" si="6"/>
        <v>31.220125786163525</v>
      </c>
      <c r="P37" s="40">
        <f t="shared" si="2"/>
        <v>31.220125786163525</v>
      </c>
      <c r="Q37" s="41">
        <v>100</v>
      </c>
      <c r="R37" s="12" t="s">
        <v>926</v>
      </c>
    </row>
    <row r="38" spans="1:18" ht="120" hidden="1" outlineLevel="1" x14ac:dyDescent="0.25">
      <c r="A38" s="37"/>
      <c r="B38" s="155"/>
      <c r="C38" s="205"/>
      <c r="D38" s="208"/>
      <c r="E38" s="185"/>
      <c r="F38" s="176"/>
      <c r="G38" s="52" t="s">
        <v>342</v>
      </c>
      <c r="H38" s="143"/>
      <c r="I38" s="13">
        <v>44013</v>
      </c>
      <c r="J38" s="13">
        <v>44180</v>
      </c>
      <c r="K38" s="13">
        <f t="shared" si="3"/>
        <v>44104</v>
      </c>
      <c r="L38" s="39">
        <f t="shared" si="0"/>
        <v>0.54491017964071853</v>
      </c>
      <c r="M38" s="39">
        <f t="shared" si="4"/>
        <v>0.54491017964071853</v>
      </c>
      <c r="N38" s="12">
        <v>20</v>
      </c>
      <c r="O38" s="95">
        <f>+P38</f>
        <v>26.898203592814369</v>
      </c>
      <c r="P38" s="40">
        <f t="shared" si="2"/>
        <v>26.898203592814369</v>
      </c>
      <c r="Q38" s="41">
        <v>100</v>
      </c>
      <c r="R38" s="12" t="s">
        <v>927</v>
      </c>
    </row>
    <row r="39" spans="1:18" ht="60.6" hidden="1" outlineLevel="1" thickBot="1" x14ac:dyDescent="0.3">
      <c r="A39" s="37"/>
      <c r="B39" s="186"/>
      <c r="C39" s="213"/>
      <c r="D39" s="211"/>
      <c r="E39" s="185"/>
      <c r="F39" s="176"/>
      <c r="G39" s="54" t="s">
        <v>343</v>
      </c>
      <c r="H39" s="144"/>
      <c r="I39" s="13">
        <v>44013</v>
      </c>
      <c r="J39" s="13">
        <v>44180</v>
      </c>
      <c r="K39" s="13">
        <f t="shared" si="3"/>
        <v>44104</v>
      </c>
      <c r="L39" s="39">
        <f>+(+_xlfn.DAYS(I39,K39))/(+_xlfn.DAYS(I39,J39))</f>
        <v>0.54491017964071853</v>
      </c>
      <c r="M39" s="39">
        <f t="shared" si="4"/>
        <v>0.54491017964071853</v>
      </c>
      <c r="N39" s="12">
        <v>10</v>
      </c>
      <c r="O39" s="95">
        <f t="shared" si="6"/>
        <v>18.898203592814369</v>
      </c>
      <c r="P39" s="40">
        <f t="shared" si="2"/>
        <v>18.898203592814369</v>
      </c>
      <c r="Q39" s="41">
        <v>100</v>
      </c>
      <c r="R39" s="12" t="s">
        <v>928</v>
      </c>
    </row>
    <row r="40" spans="1:18" s="6" customFormat="1" ht="199.5" customHeight="1" collapsed="1" thickBot="1" x14ac:dyDescent="0.3">
      <c r="A40" s="177" t="s">
        <v>279</v>
      </c>
      <c r="B40" s="178"/>
      <c r="C40" s="178"/>
      <c r="D40" s="178"/>
      <c r="E40" s="179"/>
      <c r="F40" s="179"/>
      <c r="G40" s="179"/>
      <c r="H40" s="179"/>
      <c r="I40" s="179"/>
      <c r="J40" s="180"/>
      <c r="K40" s="55">
        <v>44104</v>
      </c>
      <c r="L40" s="56" cm="1">
        <f t="array" ref="L40">+AVERAGE((L2:L39)*100)</f>
        <v>69.786645754218839</v>
      </c>
      <c r="M40" s="56" cm="1">
        <f t="array" ref="M40">+AVERAGE((M2:M39)*100)</f>
        <v>72.690457006487435</v>
      </c>
      <c r="N40" s="57">
        <f>+AVERAGE(N26:N36,N13:N24,N5:N10,N2:N3)</f>
        <v>72.354838709677423</v>
      </c>
      <c r="O40" s="96" t="str" cm="1">
        <f t="array" ref="O40">+_xlfn.IFS(P40&gt;=90,"😊",P40&gt;=65,"😶",P40&lt;=64,"😕")</f>
        <v>😶</v>
      </c>
      <c r="P40" s="57">
        <f>+AVERAGE(P2:P3,P5,P6,P7,P8,P9,P10:P13,P14,P15,P16,P17,P18,P19,P20,P21,P22:P24,P26:P30,P31,P32,P33:P36)</f>
        <v>70.74578225731355</v>
      </c>
      <c r="Q40" s="56">
        <v>100</v>
      </c>
      <c r="R40" s="12" t="s">
        <v>1072</v>
      </c>
    </row>
    <row r="41" spans="1:18" ht="165" hidden="1" outlineLevel="1" x14ac:dyDescent="0.25">
      <c r="A41" s="58"/>
      <c r="B41" s="188" t="s">
        <v>724</v>
      </c>
      <c r="C41" s="212" t="s">
        <v>754</v>
      </c>
      <c r="D41" s="210" t="s">
        <v>761</v>
      </c>
      <c r="E41" s="160" t="s">
        <v>350</v>
      </c>
      <c r="F41" s="187" t="s">
        <v>359</v>
      </c>
      <c r="G41" s="15" t="s">
        <v>351</v>
      </c>
      <c r="H41" s="110" t="s">
        <v>1087</v>
      </c>
      <c r="I41" s="13">
        <v>43862</v>
      </c>
      <c r="J41" s="13">
        <v>44180</v>
      </c>
      <c r="K41" s="13">
        <v>44104</v>
      </c>
      <c r="L41" s="39">
        <f t="shared" ref="L41:L96" si="10">+(+_xlfn.DAYS(I41,K41))/(+_xlfn.DAYS(I41,J41))</f>
        <v>0.76100628930817615</v>
      </c>
      <c r="M41" s="39">
        <f>+IF(L41&gt;=100,100,IF(L41&lt;=0,0,L41))</f>
        <v>0.76100628930817615</v>
      </c>
      <c r="N41" s="12">
        <v>66</v>
      </c>
      <c r="O41" s="95">
        <f>+P41</f>
        <v>68.020125786163533</v>
      </c>
      <c r="P41" s="40">
        <f t="shared" ref="P41:P72" si="11">+(N41*80%)+((M41*100)*20%)</f>
        <v>68.020125786163533</v>
      </c>
      <c r="Q41" s="41">
        <v>100</v>
      </c>
      <c r="R41" s="12" t="s">
        <v>929</v>
      </c>
    </row>
    <row r="42" spans="1:18" ht="240" hidden="1" outlineLevel="1" x14ac:dyDescent="0.25">
      <c r="A42" s="58"/>
      <c r="B42" s="189"/>
      <c r="C42" s="205"/>
      <c r="D42" s="208"/>
      <c r="E42" s="160"/>
      <c r="F42" s="187"/>
      <c r="G42" s="15" t="s">
        <v>352</v>
      </c>
      <c r="H42" s="110">
        <v>5000000</v>
      </c>
      <c r="I42" s="13">
        <v>43862</v>
      </c>
      <c r="J42" s="13">
        <v>44180</v>
      </c>
      <c r="K42" s="13">
        <f>+K41</f>
        <v>44104</v>
      </c>
      <c r="L42" s="39">
        <f t="shared" si="10"/>
        <v>0.76100628930817615</v>
      </c>
      <c r="M42" s="39">
        <f t="shared" ref="M42:M105" si="12">+IF(L42&gt;=100,100,IF(L42&lt;=0,0,L42))</f>
        <v>0.76100628930817615</v>
      </c>
      <c r="N42" s="12">
        <v>50</v>
      </c>
      <c r="O42" s="95">
        <f t="shared" si="6"/>
        <v>55.220125786163521</v>
      </c>
      <c r="P42" s="40">
        <f t="shared" si="11"/>
        <v>55.220125786163521</v>
      </c>
      <c r="Q42" s="41">
        <v>100</v>
      </c>
      <c r="R42" s="12" t="s">
        <v>930</v>
      </c>
    </row>
    <row r="43" spans="1:18" ht="105" hidden="1" outlineLevel="1" x14ac:dyDescent="0.25">
      <c r="A43" s="58"/>
      <c r="B43" s="189"/>
      <c r="C43" s="205"/>
      <c r="D43" s="208"/>
      <c r="E43" s="160"/>
      <c r="F43" s="187"/>
      <c r="G43" s="15" t="s">
        <v>353</v>
      </c>
      <c r="H43" s="110" t="s">
        <v>1087</v>
      </c>
      <c r="I43" s="13">
        <v>43862</v>
      </c>
      <c r="J43" s="13">
        <v>44180</v>
      </c>
      <c r="K43" s="13">
        <f t="shared" ref="K43:K71" si="13">+K42</f>
        <v>44104</v>
      </c>
      <c r="L43" s="39">
        <f t="shared" si="10"/>
        <v>0.76100628930817615</v>
      </c>
      <c r="M43" s="39">
        <f t="shared" si="12"/>
        <v>0.76100628930817615</v>
      </c>
      <c r="N43" s="12">
        <v>60</v>
      </c>
      <c r="O43" s="95">
        <f t="shared" si="6"/>
        <v>63.220125786163521</v>
      </c>
      <c r="P43" s="40">
        <f t="shared" si="11"/>
        <v>63.220125786163521</v>
      </c>
      <c r="Q43" s="41">
        <v>100</v>
      </c>
      <c r="R43" s="12" t="s">
        <v>931</v>
      </c>
    </row>
    <row r="44" spans="1:18" ht="90" hidden="1" outlineLevel="1" x14ac:dyDescent="0.25">
      <c r="A44" s="58"/>
      <c r="B44" s="189"/>
      <c r="C44" s="205"/>
      <c r="D44" s="208"/>
      <c r="E44" s="160"/>
      <c r="F44" s="187"/>
      <c r="G44" s="15" t="s">
        <v>680</v>
      </c>
      <c r="H44" s="110" t="s">
        <v>1087</v>
      </c>
      <c r="I44" s="13">
        <v>44013</v>
      </c>
      <c r="J44" s="13">
        <v>44180</v>
      </c>
      <c r="K44" s="13">
        <f t="shared" si="13"/>
        <v>44104</v>
      </c>
      <c r="L44" s="39">
        <f t="shared" si="10"/>
        <v>0.54491017964071853</v>
      </c>
      <c r="M44" s="39">
        <f t="shared" si="12"/>
        <v>0.54491017964071853</v>
      </c>
      <c r="N44" s="12">
        <v>70</v>
      </c>
      <c r="O44" s="95">
        <f t="shared" si="6"/>
        <v>66.898203592814369</v>
      </c>
      <c r="P44" s="40">
        <f t="shared" si="11"/>
        <v>66.898203592814369</v>
      </c>
      <c r="Q44" s="41">
        <v>100</v>
      </c>
      <c r="R44" s="12" t="s">
        <v>808</v>
      </c>
    </row>
    <row r="45" spans="1:18" ht="285" hidden="1" outlineLevel="1" x14ac:dyDescent="0.25">
      <c r="A45" s="58"/>
      <c r="B45" s="189"/>
      <c r="C45" s="205"/>
      <c r="D45" s="208"/>
      <c r="E45" s="160"/>
      <c r="F45" s="59" t="s">
        <v>360</v>
      </c>
      <c r="G45" s="15" t="s">
        <v>358</v>
      </c>
      <c r="H45" s="111">
        <v>120000000</v>
      </c>
      <c r="I45" s="13">
        <v>43862</v>
      </c>
      <c r="J45" s="13">
        <v>44180</v>
      </c>
      <c r="K45" s="13">
        <f t="shared" si="13"/>
        <v>44104</v>
      </c>
      <c r="L45" s="39">
        <f t="shared" si="10"/>
        <v>0.76100628930817615</v>
      </c>
      <c r="M45" s="39">
        <f t="shared" si="12"/>
        <v>0.76100628930817615</v>
      </c>
      <c r="N45" s="12">
        <v>80</v>
      </c>
      <c r="O45" s="95">
        <f t="shared" si="6"/>
        <v>79.220125786163521</v>
      </c>
      <c r="P45" s="40">
        <f>+(N45*80%)+((M45*100)*20%)</f>
        <v>79.220125786163521</v>
      </c>
      <c r="Q45" s="41">
        <v>100</v>
      </c>
      <c r="R45" s="12" t="s">
        <v>1070</v>
      </c>
    </row>
    <row r="46" spans="1:18" ht="405" hidden="1" outlineLevel="1" x14ac:dyDescent="0.25">
      <c r="A46" s="58"/>
      <c r="B46" s="189"/>
      <c r="C46" s="205"/>
      <c r="D46" s="208"/>
      <c r="E46" s="160"/>
      <c r="F46" s="59" t="s">
        <v>361</v>
      </c>
      <c r="G46" s="15" t="s">
        <v>632</v>
      </c>
      <c r="H46" s="111">
        <v>70000000</v>
      </c>
      <c r="I46" s="13">
        <v>43862</v>
      </c>
      <c r="J46" s="13">
        <v>44180</v>
      </c>
      <c r="K46" s="13">
        <f t="shared" si="13"/>
        <v>44104</v>
      </c>
      <c r="L46" s="39">
        <f t="shared" si="10"/>
        <v>0.76100628930817615</v>
      </c>
      <c r="M46" s="39">
        <f t="shared" si="12"/>
        <v>0.76100628930817615</v>
      </c>
      <c r="N46" s="12">
        <v>80</v>
      </c>
      <c r="O46" s="95">
        <f t="shared" si="6"/>
        <v>79.220125786163521</v>
      </c>
      <c r="P46" s="40">
        <f t="shared" si="11"/>
        <v>79.220125786163521</v>
      </c>
      <c r="Q46" s="41">
        <v>100</v>
      </c>
      <c r="R46" s="12" t="s">
        <v>932</v>
      </c>
    </row>
    <row r="47" spans="1:18" ht="300" hidden="1" outlineLevel="1" x14ac:dyDescent="0.25">
      <c r="A47" s="58"/>
      <c r="B47" s="189"/>
      <c r="C47" s="205"/>
      <c r="D47" s="208"/>
      <c r="E47" s="160"/>
      <c r="F47" s="59" t="s">
        <v>362</v>
      </c>
      <c r="G47" s="15" t="s">
        <v>628</v>
      </c>
      <c r="H47" s="111">
        <v>20800000</v>
      </c>
      <c r="I47" s="13">
        <v>43862</v>
      </c>
      <c r="J47" s="13">
        <v>44180</v>
      </c>
      <c r="K47" s="13">
        <f t="shared" si="13"/>
        <v>44104</v>
      </c>
      <c r="L47" s="39">
        <f t="shared" si="10"/>
        <v>0.76100628930817615</v>
      </c>
      <c r="M47" s="39">
        <f t="shared" si="12"/>
        <v>0.76100628930817615</v>
      </c>
      <c r="N47" s="12">
        <v>70</v>
      </c>
      <c r="O47" s="95">
        <f t="shared" si="6"/>
        <v>71.220125786163521</v>
      </c>
      <c r="P47" s="40">
        <f t="shared" si="11"/>
        <v>71.220125786163521</v>
      </c>
      <c r="Q47" s="41">
        <v>100</v>
      </c>
      <c r="R47" s="12" t="s">
        <v>933</v>
      </c>
    </row>
    <row r="48" spans="1:18" ht="255" hidden="1" outlineLevel="1" x14ac:dyDescent="0.25">
      <c r="A48" s="58"/>
      <c r="B48" s="189"/>
      <c r="C48" s="205"/>
      <c r="D48" s="208"/>
      <c r="E48" s="160"/>
      <c r="F48" s="59" t="s">
        <v>363</v>
      </c>
      <c r="G48" s="15" t="s">
        <v>357</v>
      </c>
      <c r="H48" s="111">
        <v>200000000</v>
      </c>
      <c r="I48" s="13">
        <v>43862</v>
      </c>
      <c r="J48" s="13">
        <v>44180</v>
      </c>
      <c r="K48" s="13">
        <f t="shared" si="13"/>
        <v>44104</v>
      </c>
      <c r="L48" s="39">
        <f t="shared" si="10"/>
        <v>0.76100628930817615</v>
      </c>
      <c r="M48" s="39">
        <f t="shared" si="12"/>
        <v>0.76100628930817615</v>
      </c>
      <c r="N48" s="12">
        <v>80</v>
      </c>
      <c r="O48" s="95">
        <f t="shared" si="6"/>
        <v>79.220125786163521</v>
      </c>
      <c r="P48" s="40">
        <f t="shared" si="11"/>
        <v>79.220125786163521</v>
      </c>
      <c r="Q48" s="41">
        <v>100</v>
      </c>
      <c r="R48" s="12" t="s">
        <v>934</v>
      </c>
    </row>
    <row r="49" spans="1:18" ht="285" hidden="1" outlineLevel="1" x14ac:dyDescent="0.25">
      <c r="A49" s="58"/>
      <c r="B49" s="189"/>
      <c r="C49" s="205"/>
      <c r="D49" s="208"/>
      <c r="E49" s="160"/>
      <c r="F49" s="59" t="s">
        <v>364</v>
      </c>
      <c r="G49" s="15" t="s">
        <v>354</v>
      </c>
      <c r="H49" s="111">
        <v>170000000</v>
      </c>
      <c r="I49" s="13">
        <v>43862</v>
      </c>
      <c r="J49" s="13">
        <v>44180</v>
      </c>
      <c r="K49" s="13">
        <f t="shared" si="13"/>
        <v>44104</v>
      </c>
      <c r="L49" s="39">
        <f t="shared" si="10"/>
        <v>0.76100628930817615</v>
      </c>
      <c r="M49" s="39">
        <f t="shared" si="12"/>
        <v>0.76100628930817615</v>
      </c>
      <c r="N49" s="12">
        <v>80</v>
      </c>
      <c r="O49" s="95">
        <f t="shared" si="6"/>
        <v>79.220125786163521</v>
      </c>
      <c r="P49" s="40">
        <f t="shared" si="11"/>
        <v>79.220125786163521</v>
      </c>
      <c r="Q49" s="41">
        <v>100</v>
      </c>
      <c r="R49" s="12" t="s">
        <v>935</v>
      </c>
    </row>
    <row r="50" spans="1:18" ht="60" hidden="1" outlineLevel="1" x14ac:dyDescent="0.25">
      <c r="A50" s="58"/>
      <c r="B50" s="189"/>
      <c r="C50" s="205"/>
      <c r="D50" s="208"/>
      <c r="E50" s="160"/>
      <c r="F50" s="59" t="s">
        <v>365</v>
      </c>
      <c r="G50" s="15" t="s">
        <v>354</v>
      </c>
      <c r="H50" s="110" t="s">
        <v>1088</v>
      </c>
      <c r="I50" s="13">
        <v>43862</v>
      </c>
      <c r="J50" s="13">
        <v>44180</v>
      </c>
      <c r="K50" s="13">
        <f t="shared" si="13"/>
        <v>44104</v>
      </c>
      <c r="L50" s="39">
        <f t="shared" si="10"/>
        <v>0.76100628930817615</v>
      </c>
      <c r="M50" s="39">
        <f t="shared" si="12"/>
        <v>0.76100628930817615</v>
      </c>
      <c r="N50" s="12">
        <v>70</v>
      </c>
      <c r="O50" s="95">
        <f t="shared" si="6"/>
        <v>71.220125786163521</v>
      </c>
      <c r="P50" s="40">
        <f t="shared" si="11"/>
        <v>71.220125786163521</v>
      </c>
      <c r="Q50" s="41">
        <v>100</v>
      </c>
      <c r="R50" s="12" t="s">
        <v>809</v>
      </c>
    </row>
    <row r="51" spans="1:18" ht="330" hidden="1" outlineLevel="1" x14ac:dyDescent="0.25">
      <c r="A51" s="58"/>
      <c r="B51" s="189"/>
      <c r="C51" s="205"/>
      <c r="D51" s="208"/>
      <c r="E51" s="160"/>
      <c r="F51" s="59" t="s">
        <v>367</v>
      </c>
      <c r="G51" s="15" t="s">
        <v>355</v>
      </c>
      <c r="H51" s="111">
        <v>300000000</v>
      </c>
      <c r="I51" s="13">
        <v>43862</v>
      </c>
      <c r="J51" s="13">
        <v>44180</v>
      </c>
      <c r="K51" s="13">
        <f t="shared" si="13"/>
        <v>44104</v>
      </c>
      <c r="L51" s="39">
        <f t="shared" si="10"/>
        <v>0.76100628930817615</v>
      </c>
      <c r="M51" s="39">
        <f t="shared" si="12"/>
        <v>0.76100628930817615</v>
      </c>
      <c r="N51" s="12">
        <v>80</v>
      </c>
      <c r="O51" s="95">
        <f t="shared" si="6"/>
        <v>79.220125786163521</v>
      </c>
      <c r="P51" s="40">
        <f t="shared" si="11"/>
        <v>79.220125786163521</v>
      </c>
      <c r="Q51" s="41">
        <v>100</v>
      </c>
      <c r="R51" s="12" t="s">
        <v>936</v>
      </c>
    </row>
    <row r="52" spans="1:18" ht="45" hidden="1" outlineLevel="1" thickBot="1" x14ac:dyDescent="0.3">
      <c r="A52" s="58"/>
      <c r="B52" s="189"/>
      <c r="C52" s="205"/>
      <c r="D52" s="208"/>
      <c r="E52" s="160"/>
      <c r="F52" s="59" t="s">
        <v>366</v>
      </c>
      <c r="G52" s="15" t="s">
        <v>356</v>
      </c>
      <c r="H52" s="111">
        <v>80000000</v>
      </c>
      <c r="I52" s="13">
        <v>43862</v>
      </c>
      <c r="J52" s="13">
        <v>44180</v>
      </c>
      <c r="K52" s="13">
        <f t="shared" si="13"/>
        <v>44104</v>
      </c>
      <c r="L52" s="39">
        <f t="shared" si="10"/>
        <v>0.76100628930817615</v>
      </c>
      <c r="M52" s="39">
        <f t="shared" si="12"/>
        <v>0.76100628930817615</v>
      </c>
      <c r="N52" s="12">
        <v>10</v>
      </c>
      <c r="O52" s="95">
        <f t="shared" si="6"/>
        <v>23.220125786163525</v>
      </c>
      <c r="P52" s="40">
        <f t="shared" si="11"/>
        <v>23.220125786163525</v>
      </c>
      <c r="Q52" s="41">
        <v>100</v>
      </c>
      <c r="R52" s="12" t="s">
        <v>1054</v>
      </c>
    </row>
    <row r="53" spans="1:18" ht="75" hidden="1" outlineLevel="1" x14ac:dyDescent="0.25">
      <c r="A53" s="58"/>
      <c r="B53" s="189"/>
      <c r="C53" s="205"/>
      <c r="D53" s="208"/>
      <c r="E53" s="150" t="s">
        <v>260</v>
      </c>
      <c r="F53" s="172" t="s">
        <v>389</v>
      </c>
      <c r="G53" s="60" t="s">
        <v>368</v>
      </c>
      <c r="H53" s="104">
        <v>50000000</v>
      </c>
      <c r="I53" s="13">
        <v>43862</v>
      </c>
      <c r="J53" s="13">
        <v>44180</v>
      </c>
      <c r="K53" s="13">
        <f t="shared" si="13"/>
        <v>44104</v>
      </c>
      <c r="L53" s="39">
        <f t="shared" si="10"/>
        <v>0.76100628930817615</v>
      </c>
      <c r="M53" s="39">
        <f t="shared" si="12"/>
        <v>0.76100628930817615</v>
      </c>
      <c r="N53" s="12">
        <v>90</v>
      </c>
      <c r="O53" s="95">
        <f t="shared" si="6"/>
        <v>87.220125786163521</v>
      </c>
      <c r="P53" s="40">
        <f t="shared" si="11"/>
        <v>87.220125786163521</v>
      </c>
      <c r="Q53" s="41">
        <v>100</v>
      </c>
      <c r="R53" s="12" t="s">
        <v>937</v>
      </c>
    </row>
    <row r="54" spans="1:18" ht="330" hidden="1" outlineLevel="1" x14ac:dyDescent="0.25">
      <c r="A54" s="58"/>
      <c r="B54" s="189"/>
      <c r="C54" s="205"/>
      <c r="D54" s="208"/>
      <c r="E54" s="150"/>
      <c r="F54" s="173"/>
      <c r="G54" s="61" t="s">
        <v>369</v>
      </c>
      <c r="H54" s="103" t="s">
        <v>1087</v>
      </c>
      <c r="I54" s="13">
        <v>43862</v>
      </c>
      <c r="J54" s="13">
        <v>44180</v>
      </c>
      <c r="K54" s="13">
        <f t="shared" si="13"/>
        <v>44104</v>
      </c>
      <c r="L54" s="39">
        <f t="shared" si="10"/>
        <v>0.76100628930817615</v>
      </c>
      <c r="M54" s="39">
        <f t="shared" si="12"/>
        <v>0.76100628930817615</v>
      </c>
      <c r="N54" s="12">
        <v>70</v>
      </c>
      <c r="O54" s="95">
        <f t="shared" si="6"/>
        <v>71.220125786163521</v>
      </c>
      <c r="P54" s="40">
        <f t="shared" si="11"/>
        <v>71.220125786163521</v>
      </c>
      <c r="Q54" s="41">
        <v>100</v>
      </c>
      <c r="R54" s="12" t="s">
        <v>938</v>
      </c>
    </row>
    <row r="55" spans="1:18" ht="225" hidden="1" outlineLevel="1" x14ac:dyDescent="0.25">
      <c r="A55" s="58"/>
      <c r="B55" s="189"/>
      <c r="C55" s="205"/>
      <c r="D55" s="208"/>
      <c r="E55" s="150"/>
      <c r="F55" s="173"/>
      <c r="G55" s="61" t="s">
        <v>370</v>
      </c>
      <c r="H55" s="104">
        <v>280000000</v>
      </c>
      <c r="I55" s="13">
        <v>43862</v>
      </c>
      <c r="J55" s="13">
        <v>44180</v>
      </c>
      <c r="K55" s="13">
        <f t="shared" si="13"/>
        <v>44104</v>
      </c>
      <c r="L55" s="39">
        <f t="shared" si="10"/>
        <v>0.76100628930817615</v>
      </c>
      <c r="M55" s="39">
        <f t="shared" si="12"/>
        <v>0.76100628930817615</v>
      </c>
      <c r="N55" s="12">
        <v>80</v>
      </c>
      <c r="O55" s="95">
        <f t="shared" si="6"/>
        <v>79.220125786163521</v>
      </c>
      <c r="P55" s="40">
        <f t="shared" si="11"/>
        <v>79.220125786163521</v>
      </c>
      <c r="Q55" s="41">
        <v>100</v>
      </c>
      <c r="R55" s="12" t="s">
        <v>939</v>
      </c>
    </row>
    <row r="56" spans="1:18" ht="180" hidden="1" outlineLevel="1" x14ac:dyDescent="0.25">
      <c r="A56" s="58"/>
      <c r="B56" s="189"/>
      <c r="C56" s="205"/>
      <c r="D56" s="208"/>
      <c r="E56" s="150"/>
      <c r="F56" s="173"/>
      <c r="G56" s="16" t="s">
        <v>371</v>
      </c>
      <c r="H56" s="103" t="s">
        <v>1087</v>
      </c>
      <c r="I56" s="13">
        <v>43862</v>
      </c>
      <c r="J56" s="13">
        <v>44180</v>
      </c>
      <c r="K56" s="13">
        <f t="shared" si="13"/>
        <v>44104</v>
      </c>
      <c r="L56" s="39">
        <f t="shared" si="10"/>
        <v>0.76100628930817615</v>
      </c>
      <c r="M56" s="39">
        <f t="shared" si="12"/>
        <v>0.76100628930817615</v>
      </c>
      <c r="N56" s="12">
        <v>65</v>
      </c>
      <c r="O56" s="95">
        <f t="shared" si="6"/>
        <v>67.220125786163521</v>
      </c>
      <c r="P56" s="40">
        <f t="shared" si="11"/>
        <v>67.220125786163521</v>
      </c>
      <c r="Q56" s="41">
        <v>100</v>
      </c>
      <c r="R56" s="12" t="s">
        <v>940</v>
      </c>
    </row>
    <row r="57" spans="1:18" ht="150" hidden="1" outlineLevel="1" x14ac:dyDescent="0.25">
      <c r="A57" s="58"/>
      <c r="B57" s="189"/>
      <c r="C57" s="205"/>
      <c r="D57" s="208"/>
      <c r="E57" s="150"/>
      <c r="F57" s="166" t="s">
        <v>390</v>
      </c>
      <c r="G57" s="16" t="s">
        <v>372</v>
      </c>
      <c r="H57" s="104">
        <v>15000000</v>
      </c>
      <c r="I57" s="13">
        <v>43862</v>
      </c>
      <c r="J57" s="13">
        <v>44180</v>
      </c>
      <c r="K57" s="13">
        <f>+K56</f>
        <v>44104</v>
      </c>
      <c r="L57" s="39">
        <f t="shared" si="10"/>
        <v>0.76100628930817615</v>
      </c>
      <c r="M57" s="39">
        <f t="shared" si="12"/>
        <v>0.76100628930817615</v>
      </c>
      <c r="N57" s="12">
        <v>70</v>
      </c>
      <c r="O57" s="95">
        <f t="shared" si="6"/>
        <v>71.220125786163521</v>
      </c>
      <c r="P57" s="40">
        <f t="shared" si="11"/>
        <v>71.220125786163521</v>
      </c>
      <c r="Q57" s="41">
        <v>100</v>
      </c>
      <c r="R57" s="12" t="s">
        <v>941</v>
      </c>
    </row>
    <row r="58" spans="1:18" ht="120" hidden="1" outlineLevel="1" x14ac:dyDescent="0.25">
      <c r="A58" s="58"/>
      <c r="B58" s="189"/>
      <c r="C58" s="205"/>
      <c r="D58" s="208"/>
      <c r="E58" s="150"/>
      <c r="F58" s="167"/>
      <c r="G58" s="16" t="s">
        <v>373</v>
      </c>
      <c r="H58" s="104">
        <v>15000000</v>
      </c>
      <c r="I58" s="13">
        <v>43862</v>
      </c>
      <c r="J58" s="13">
        <v>44180</v>
      </c>
      <c r="K58" s="13">
        <f t="shared" si="13"/>
        <v>44104</v>
      </c>
      <c r="L58" s="39">
        <f t="shared" si="10"/>
        <v>0.76100628930817615</v>
      </c>
      <c r="M58" s="39">
        <f t="shared" si="12"/>
        <v>0.76100628930817615</v>
      </c>
      <c r="N58" s="12">
        <v>70</v>
      </c>
      <c r="O58" s="95">
        <f t="shared" si="6"/>
        <v>71.220125786163521</v>
      </c>
      <c r="P58" s="40">
        <f t="shared" si="11"/>
        <v>71.220125786163521</v>
      </c>
      <c r="Q58" s="41">
        <v>100</v>
      </c>
      <c r="R58" s="12" t="s">
        <v>810</v>
      </c>
    </row>
    <row r="59" spans="1:18" ht="120" hidden="1" outlineLevel="1" x14ac:dyDescent="0.25">
      <c r="A59" s="58"/>
      <c r="B59" s="189"/>
      <c r="C59" s="205"/>
      <c r="D59" s="208"/>
      <c r="E59" s="150"/>
      <c r="F59" s="167"/>
      <c r="G59" s="16" t="s">
        <v>374</v>
      </c>
      <c r="H59" s="104">
        <v>12000000</v>
      </c>
      <c r="I59" s="13">
        <v>43862</v>
      </c>
      <c r="J59" s="13">
        <v>44180</v>
      </c>
      <c r="K59" s="13">
        <f t="shared" si="13"/>
        <v>44104</v>
      </c>
      <c r="L59" s="39">
        <f t="shared" si="10"/>
        <v>0.76100628930817615</v>
      </c>
      <c r="M59" s="39">
        <f t="shared" si="12"/>
        <v>0.76100628930817615</v>
      </c>
      <c r="N59" s="12">
        <v>70</v>
      </c>
      <c r="O59" s="95">
        <f t="shared" si="6"/>
        <v>71.220125786163521</v>
      </c>
      <c r="P59" s="40">
        <f t="shared" si="11"/>
        <v>71.220125786163521</v>
      </c>
      <c r="Q59" s="41">
        <v>100</v>
      </c>
      <c r="R59" s="12" t="s">
        <v>942</v>
      </c>
    </row>
    <row r="60" spans="1:18" ht="120" hidden="1" outlineLevel="1" x14ac:dyDescent="0.25">
      <c r="A60" s="58"/>
      <c r="B60" s="189"/>
      <c r="C60" s="205"/>
      <c r="D60" s="208"/>
      <c r="E60" s="150"/>
      <c r="F60" s="167"/>
      <c r="G60" s="16" t="s">
        <v>375</v>
      </c>
      <c r="H60" s="104">
        <v>14000000</v>
      </c>
      <c r="I60" s="13">
        <v>43862</v>
      </c>
      <c r="J60" s="13">
        <v>44180</v>
      </c>
      <c r="K60" s="13">
        <f t="shared" si="13"/>
        <v>44104</v>
      </c>
      <c r="L60" s="39">
        <f t="shared" si="10"/>
        <v>0.76100628930817615</v>
      </c>
      <c r="M60" s="39">
        <f t="shared" si="12"/>
        <v>0.76100628930817615</v>
      </c>
      <c r="N60" s="12">
        <v>70</v>
      </c>
      <c r="O60" s="95">
        <f t="shared" si="6"/>
        <v>71.220125786163521</v>
      </c>
      <c r="P60" s="40">
        <f t="shared" si="11"/>
        <v>71.220125786163521</v>
      </c>
      <c r="Q60" s="41">
        <v>100</v>
      </c>
      <c r="R60" s="12" t="s">
        <v>811</v>
      </c>
    </row>
    <row r="61" spans="1:18" ht="105" hidden="1" outlineLevel="1" x14ac:dyDescent="0.25">
      <c r="A61" s="58"/>
      <c r="B61" s="189"/>
      <c r="C61" s="205"/>
      <c r="D61" s="208"/>
      <c r="E61" s="150"/>
      <c r="F61" s="167"/>
      <c r="G61" s="16" t="s">
        <v>376</v>
      </c>
      <c r="H61" s="104">
        <v>14000000</v>
      </c>
      <c r="I61" s="13">
        <v>43862</v>
      </c>
      <c r="J61" s="13">
        <v>44180</v>
      </c>
      <c r="K61" s="13">
        <f t="shared" si="13"/>
        <v>44104</v>
      </c>
      <c r="L61" s="39">
        <f t="shared" si="10"/>
        <v>0.76100628930817615</v>
      </c>
      <c r="M61" s="39">
        <f t="shared" si="12"/>
        <v>0.76100628930817615</v>
      </c>
      <c r="N61" s="12">
        <v>70</v>
      </c>
      <c r="O61" s="95">
        <f t="shared" si="6"/>
        <v>71.220125786163521</v>
      </c>
      <c r="P61" s="40">
        <f t="shared" si="11"/>
        <v>71.220125786163521</v>
      </c>
      <c r="Q61" s="41">
        <v>100</v>
      </c>
      <c r="R61" s="12" t="s">
        <v>943</v>
      </c>
    </row>
    <row r="62" spans="1:18" ht="105" hidden="1" outlineLevel="1" x14ac:dyDescent="0.25">
      <c r="A62" s="58"/>
      <c r="B62" s="189"/>
      <c r="C62" s="205"/>
      <c r="D62" s="208"/>
      <c r="E62" s="150"/>
      <c r="F62" s="167"/>
      <c r="G62" s="16" t="s">
        <v>377</v>
      </c>
      <c r="H62" s="104">
        <v>13500000</v>
      </c>
      <c r="I62" s="13">
        <v>43862</v>
      </c>
      <c r="J62" s="13">
        <v>44180</v>
      </c>
      <c r="K62" s="13">
        <f t="shared" si="13"/>
        <v>44104</v>
      </c>
      <c r="L62" s="39">
        <f t="shared" si="10"/>
        <v>0.76100628930817615</v>
      </c>
      <c r="M62" s="39">
        <f t="shared" si="12"/>
        <v>0.76100628930817615</v>
      </c>
      <c r="N62" s="12">
        <v>70</v>
      </c>
      <c r="O62" s="95">
        <f t="shared" si="6"/>
        <v>71.220125786163521</v>
      </c>
      <c r="P62" s="40">
        <f t="shared" si="11"/>
        <v>71.220125786163521</v>
      </c>
      <c r="Q62" s="41">
        <v>100</v>
      </c>
      <c r="R62" s="12" t="s">
        <v>812</v>
      </c>
    </row>
    <row r="63" spans="1:18" ht="135" hidden="1" outlineLevel="1" x14ac:dyDescent="0.25">
      <c r="A63" s="58"/>
      <c r="B63" s="189"/>
      <c r="C63" s="205"/>
      <c r="D63" s="208"/>
      <c r="E63" s="150"/>
      <c r="F63" s="167"/>
      <c r="G63" s="16" t="s">
        <v>706</v>
      </c>
      <c r="H63" s="104">
        <v>12800000</v>
      </c>
      <c r="I63" s="13">
        <v>43862</v>
      </c>
      <c r="J63" s="13">
        <v>44180</v>
      </c>
      <c r="K63" s="13">
        <f t="shared" si="13"/>
        <v>44104</v>
      </c>
      <c r="L63" s="39">
        <f t="shared" ref="L63" si="14">+(+_xlfn.DAYS(I63,K63))/(+_xlfn.DAYS(I63,J63))</f>
        <v>0.76100628930817615</v>
      </c>
      <c r="M63" s="39">
        <f t="shared" si="12"/>
        <v>0.76100628930817615</v>
      </c>
      <c r="N63" s="12">
        <v>50</v>
      </c>
      <c r="O63" s="95">
        <f t="shared" ref="O63" si="15">+P63</f>
        <v>55.220125786163521</v>
      </c>
      <c r="P63" s="40">
        <f t="shared" si="11"/>
        <v>55.220125786163521</v>
      </c>
      <c r="Q63" s="41">
        <v>100</v>
      </c>
      <c r="R63" s="12" t="s">
        <v>944</v>
      </c>
    </row>
    <row r="64" spans="1:18" ht="90" hidden="1" outlineLevel="1" x14ac:dyDescent="0.25">
      <c r="A64" s="58"/>
      <c r="B64" s="189"/>
      <c r="C64" s="205"/>
      <c r="D64" s="208"/>
      <c r="E64" s="150"/>
      <c r="F64" s="167"/>
      <c r="G64" s="16" t="s">
        <v>707</v>
      </c>
      <c r="H64" s="104" t="s">
        <v>1087</v>
      </c>
      <c r="I64" s="13">
        <v>43862</v>
      </c>
      <c r="J64" s="13">
        <v>44180</v>
      </c>
      <c r="K64" s="13">
        <f>+K62</f>
        <v>44104</v>
      </c>
      <c r="L64" s="39">
        <f t="shared" si="10"/>
        <v>0.76100628930817615</v>
      </c>
      <c r="M64" s="39">
        <f t="shared" si="12"/>
        <v>0.76100628930817615</v>
      </c>
      <c r="N64" s="12">
        <v>70</v>
      </c>
      <c r="O64" s="95">
        <f t="shared" si="6"/>
        <v>71.220125786163521</v>
      </c>
      <c r="P64" s="40">
        <f t="shared" si="11"/>
        <v>71.220125786163521</v>
      </c>
      <c r="Q64" s="41">
        <v>100</v>
      </c>
      <c r="R64" s="12" t="s">
        <v>813</v>
      </c>
    </row>
    <row r="65" spans="1:18" ht="150" hidden="1" outlineLevel="1" x14ac:dyDescent="0.25">
      <c r="A65" s="58"/>
      <c r="B65" s="189"/>
      <c r="C65" s="205"/>
      <c r="D65" s="208"/>
      <c r="E65" s="150"/>
      <c r="F65" s="167"/>
      <c r="G65" s="16" t="s">
        <v>708</v>
      </c>
      <c r="H65" s="104" t="s">
        <v>1087</v>
      </c>
      <c r="I65" s="13">
        <v>43862</v>
      </c>
      <c r="J65" s="13">
        <v>44180</v>
      </c>
      <c r="K65" s="13">
        <f t="shared" si="13"/>
        <v>44104</v>
      </c>
      <c r="L65" s="39">
        <f t="shared" si="10"/>
        <v>0.76100628930817615</v>
      </c>
      <c r="M65" s="39">
        <f t="shared" si="12"/>
        <v>0.76100628930817615</v>
      </c>
      <c r="N65" s="12">
        <v>50</v>
      </c>
      <c r="O65" s="95">
        <f t="shared" si="6"/>
        <v>55.220125786163521</v>
      </c>
      <c r="P65" s="40">
        <f t="shared" si="11"/>
        <v>55.220125786163521</v>
      </c>
      <c r="Q65" s="41">
        <v>100</v>
      </c>
      <c r="R65" s="12" t="s">
        <v>814</v>
      </c>
    </row>
    <row r="66" spans="1:18" ht="75" hidden="1" outlineLevel="1" x14ac:dyDescent="0.25">
      <c r="A66" s="58"/>
      <c r="B66" s="189"/>
      <c r="C66" s="205"/>
      <c r="D66" s="208"/>
      <c r="E66" s="150"/>
      <c r="F66" s="167"/>
      <c r="G66" s="16" t="s">
        <v>1092</v>
      </c>
      <c r="H66" s="104" t="s">
        <v>1087</v>
      </c>
      <c r="I66" s="13">
        <v>43862</v>
      </c>
      <c r="J66" s="13">
        <v>44180</v>
      </c>
      <c r="K66" s="13">
        <f t="shared" si="13"/>
        <v>44104</v>
      </c>
      <c r="L66" s="39">
        <f t="shared" si="10"/>
        <v>0.76100628930817615</v>
      </c>
      <c r="M66" s="39">
        <f t="shared" si="12"/>
        <v>0.76100628930817615</v>
      </c>
      <c r="N66" s="12">
        <v>70</v>
      </c>
      <c r="O66" s="95">
        <f t="shared" si="6"/>
        <v>71.220125786163521</v>
      </c>
      <c r="P66" s="40">
        <f t="shared" si="11"/>
        <v>71.220125786163521</v>
      </c>
      <c r="Q66" s="41">
        <v>100</v>
      </c>
      <c r="R66" s="12" t="s">
        <v>815</v>
      </c>
    </row>
    <row r="67" spans="1:18" ht="195" hidden="1" outlineLevel="1" x14ac:dyDescent="0.25">
      <c r="A67" s="58"/>
      <c r="B67" s="189"/>
      <c r="C67" s="205"/>
      <c r="D67" s="208"/>
      <c r="E67" s="150"/>
      <c r="F67" s="167"/>
      <c r="G67" s="17" t="s">
        <v>709</v>
      </c>
      <c r="H67" s="104" t="s">
        <v>1087</v>
      </c>
      <c r="I67" s="13">
        <v>43862</v>
      </c>
      <c r="J67" s="13">
        <v>44180</v>
      </c>
      <c r="K67" s="13">
        <f t="shared" si="13"/>
        <v>44104</v>
      </c>
      <c r="L67" s="39">
        <f t="shared" ref="L67:L71" si="16">+(+_xlfn.DAYS(I67,K67))/(+_xlfn.DAYS(I67,J67))</f>
        <v>0.76100628930817615</v>
      </c>
      <c r="M67" s="39">
        <f t="shared" si="12"/>
        <v>0.76100628930817615</v>
      </c>
      <c r="N67" s="12">
        <v>70</v>
      </c>
      <c r="O67" s="95">
        <f t="shared" si="6"/>
        <v>71.220125786163521</v>
      </c>
      <c r="P67" s="40">
        <f t="shared" si="11"/>
        <v>71.220125786163521</v>
      </c>
      <c r="Q67" s="41">
        <v>100</v>
      </c>
      <c r="R67" s="12" t="s">
        <v>816</v>
      </c>
    </row>
    <row r="68" spans="1:18" ht="90" hidden="1" outlineLevel="1" x14ac:dyDescent="0.25">
      <c r="A68" s="58"/>
      <c r="B68" s="189"/>
      <c r="C68" s="205"/>
      <c r="D68" s="208"/>
      <c r="E68" s="150"/>
      <c r="F68" s="167"/>
      <c r="G68" s="17" t="s">
        <v>710</v>
      </c>
      <c r="H68" s="104" t="s">
        <v>1087</v>
      </c>
      <c r="I68" s="13">
        <v>43862</v>
      </c>
      <c r="J68" s="13">
        <v>44012</v>
      </c>
      <c r="K68" s="13">
        <v>44012</v>
      </c>
      <c r="L68" s="39">
        <f t="shared" si="16"/>
        <v>1</v>
      </c>
      <c r="M68" s="39">
        <f t="shared" si="12"/>
        <v>1</v>
      </c>
      <c r="N68" s="12">
        <v>100</v>
      </c>
      <c r="O68" s="95">
        <f t="shared" si="6"/>
        <v>100</v>
      </c>
      <c r="P68" s="40">
        <f t="shared" si="11"/>
        <v>100</v>
      </c>
      <c r="Q68" s="41">
        <v>100</v>
      </c>
      <c r="R68" s="12" t="s">
        <v>817</v>
      </c>
    </row>
    <row r="69" spans="1:18" ht="165" hidden="1" outlineLevel="1" x14ac:dyDescent="0.25">
      <c r="A69" s="58"/>
      <c r="B69" s="189"/>
      <c r="C69" s="205"/>
      <c r="D69" s="208"/>
      <c r="E69" s="150"/>
      <c r="F69" s="167"/>
      <c r="G69" s="17" t="s">
        <v>711</v>
      </c>
      <c r="H69" s="104">
        <v>10000000</v>
      </c>
      <c r="I69" s="13">
        <v>43862</v>
      </c>
      <c r="J69" s="13">
        <v>44180</v>
      </c>
      <c r="K69" s="13">
        <f>+K67</f>
        <v>44104</v>
      </c>
      <c r="L69" s="39">
        <f t="shared" si="16"/>
        <v>0.76100628930817615</v>
      </c>
      <c r="M69" s="39">
        <f t="shared" si="12"/>
        <v>0.76100628930817615</v>
      </c>
      <c r="N69" s="12">
        <v>60</v>
      </c>
      <c r="O69" s="95">
        <f t="shared" si="6"/>
        <v>63.220125786163521</v>
      </c>
      <c r="P69" s="40">
        <f t="shared" si="11"/>
        <v>63.220125786163521</v>
      </c>
      <c r="Q69" s="41">
        <v>100</v>
      </c>
      <c r="R69" s="12" t="s">
        <v>945</v>
      </c>
    </row>
    <row r="70" spans="1:18" ht="75" hidden="1" outlineLevel="1" x14ac:dyDescent="0.25">
      <c r="A70" s="58"/>
      <c r="B70" s="189"/>
      <c r="C70" s="205"/>
      <c r="D70" s="208"/>
      <c r="E70" s="150"/>
      <c r="F70" s="167"/>
      <c r="G70" s="17" t="s">
        <v>712</v>
      </c>
      <c r="H70" s="104" t="s">
        <v>1087</v>
      </c>
      <c r="I70" s="13">
        <v>43862</v>
      </c>
      <c r="J70" s="13">
        <v>44180</v>
      </c>
      <c r="K70" s="13">
        <f t="shared" si="13"/>
        <v>44104</v>
      </c>
      <c r="L70" s="39">
        <f t="shared" si="16"/>
        <v>0.76100628930817615</v>
      </c>
      <c r="M70" s="39">
        <f t="shared" si="12"/>
        <v>0.76100628930817615</v>
      </c>
      <c r="N70" s="12">
        <v>70</v>
      </c>
      <c r="O70" s="95">
        <f t="shared" si="6"/>
        <v>71.220125786163521</v>
      </c>
      <c r="P70" s="40">
        <f t="shared" si="11"/>
        <v>71.220125786163521</v>
      </c>
      <c r="Q70" s="41">
        <v>100</v>
      </c>
      <c r="R70" s="12" t="s">
        <v>946</v>
      </c>
    </row>
    <row r="71" spans="1:18" ht="90" hidden="1" outlineLevel="1" x14ac:dyDescent="0.25">
      <c r="A71" s="58"/>
      <c r="B71" s="189"/>
      <c r="C71" s="205"/>
      <c r="D71" s="208"/>
      <c r="E71" s="150"/>
      <c r="F71" s="167"/>
      <c r="G71" s="17" t="s">
        <v>713</v>
      </c>
      <c r="H71" s="104" t="s">
        <v>1087</v>
      </c>
      <c r="I71" s="13">
        <v>43862</v>
      </c>
      <c r="J71" s="13">
        <v>44180</v>
      </c>
      <c r="K71" s="13">
        <f t="shared" si="13"/>
        <v>44104</v>
      </c>
      <c r="L71" s="39">
        <f t="shared" si="16"/>
        <v>0.76100628930817615</v>
      </c>
      <c r="M71" s="39">
        <f t="shared" si="12"/>
        <v>0.76100628930817615</v>
      </c>
      <c r="N71" s="12">
        <v>70</v>
      </c>
      <c r="O71" s="95">
        <f t="shared" si="6"/>
        <v>71.220125786163521</v>
      </c>
      <c r="P71" s="40">
        <f t="shared" si="11"/>
        <v>71.220125786163521</v>
      </c>
      <c r="Q71" s="41">
        <v>100</v>
      </c>
      <c r="R71" s="12" t="s">
        <v>818</v>
      </c>
    </row>
    <row r="72" spans="1:18" ht="105" hidden="1" outlineLevel="1" x14ac:dyDescent="0.25">
      <c r="A72" s="58"/>
      <c r="B72" s="189"/>
      <c r="C72" s="205"/>
      <c r="D72" s="208"/>
      <c r="E72" s="150"/>
      <c r="F72" s="168"/>
      <c r="G72" s="16" t="s">
        <v>378</v>
      </c>
      <c r="H72" s="104" t="s">
        <v>1087</v>
      </c>
      <c r="I72" s="13">
        <v>43862</v>
      </c>
      <c r="J72" s="13">
        <v>44180</v>
      </c>
      <c r="K72" s="13">
        <f>+K66</f>
        <v>44104</v>
      </c>
      <c r="L72" s="39">
        <f t="shared" si="10"/>
        <v>0.76100628930817615</v>
      </c>
      <c r="M72" s="39">
        <f t="shared" si="12"/>
        <v>0.76100628930817615</v>
      </c>
      <c r="N72" s="12">
        <v>70</v>
      </c>
      <c r="O72" s="95">
        <f t="shared" si="6"/>
        <v>71.220125786163521</v>
      </c>
      <c r="P72" s="40">
        <f t="shared" si="11"/>
        <v>71.220125786163521</v>
      </c>
      <c r="Q72" s="41">
        <v>100</v>
      </c>
      <c r="R72" s="12" t="s">
        <v>819</v>
      </c>
    </row>
    <row r="73" spans="1:18" ht="90" hidden="1" outlineLevel="1" x14ac:dyDescent="0.25">
      <c r="A73" s="58"/>
      <c r="B73" s="189"/>
      <c r="C73" s="205"/>
      <c r="D73" s="208"/>
      <c r="E73" s="150"/>
      <c r="F73" s="181" t="s">
        <v>391</v>
      </c>
      <c r="G73" s="16" t="s">
        <v>379</v>
      </c>
      <c r="H73" s="104" t="s">
        <v>1088</v>
      </c>
      <c r="I73" s="13">
        <v>43862</v>
      </c>
      <c r="J73" s="13">
        <v>44180</v>
      </c>
      <c r="K73" s="13">
        <f>+K72</f>
        <v>44104</v>
      </c>
      <c r="L73" s="39">
        <f t="shared" si="10"/>
        <v>0.76100628930817615</v>
      </c>
      <c r="M73" s="39">
        <f t="shared" si="12"/>
        <v>0.76100628930817615</v>
      </c>
      <c r="N73" s="12">
        <v>60</v>
      </c>
      <c r="O73" s="95">
        <f t="shared" si="6"/>
        <v>63.220125786163521</v>
      </c>
      <c r="P73" s="40">
        <f t="shared" ref="P73:P106" si="17">+(N73*80%)+((M73*100)*20%)</f>
        <v>63.220125786163521</v>
      </c>
      <c r="Q73" s="41">
        <v>100</v>
      </c>
      <c r="R73" s="12" t="s">
        <v>947</v>
      </c>
    </row>
    <row r="74" spans="1:18" ht="75" hidden="1" outlineLevel="1" x14ac:dyDescent="0.25">
      <c r="A74" s="58"/>
      <c r="B74" s="189"/>
      <c r="C74" s="205"/>
      <c r="D74" s="208"/>
      <c r="E74" s="150"/>
      <c r="F74" s="182"/>
      <c r="G74" s="16" t="s">
        <v>380</v>
      </c>
      <c r="H74" s="104">
        <v>23000000</v>
      </c>
      <c r="I74" s="13">
        <v>43862</v>
      </c>
      <c r="J74" s="13">
        <v>44180</v>
      </c>
      <c r="K74" s="13">
        <f t="shared" ref="K74:K94" si="18">+K73</f>
        <v>44104</v>
      </c>
      <c r="L74" s="39">
        <f t="shared" si="10"/>
        <v>0.76100628930817615</v>
      </c>
      <c r="M74" s="39">
        <f t="shared" si="12"/>
        <v>0.76100628930817615</v>
      </c>
      <c r="N74" s="12">
        <v>60</v>
      </c>
      <c r="O74" s="95">
        <f t="shared" si="6"/>
        <v>63.220125786163521</v>
      </c>
      <c r="P74" s="40">
        <f t="shared" si="17"/>
        <v>63.220125786163521</v>
      </c>
      <c r="Q74" s="41">
        <v>100</v>
      </c>
      <c r="R74" s="12" t="s">
        <v>948</v>
      </c>
    </row>
    <row r="75" spans="1:18" ht="60" hidden="1" outlineLevel="1" x14ac:dyDescent="0.25">
      <c r="A75" s="58"/>
      <c r="B75" s="189"/>
      <c r="C75" s="205"/>
      <c r="D75" s="208"/>
      <c r="E75" s="150"/>
      <c r="F75" s="167" t="s">
        <v>768</v>
      </c>
      <c r="G75" s="16" t="s">
        <v>787</v>
      </c>
      <c r="H75" s="104">
        <v>5000000</v>
      </c>
      <c r="I75" s="18">
        <v>43862</v>
      </c>
      <c r="J75" s="18">
        <v>44180</v>
      </c>
      <c r="K75" s="18">
        <f>+K74</f>
        <v>44104</v>
      </c>
      <c r="L75" s="62">
        <f t="shared" si="10"/>
        <v>0.76100628930817615</v>
      </c>
      <c r="M75" s="62">
        <f t="shared" si="12"/>
        <v>0.76100628930817615</v>
      </c>
      <c r="N75" s="12">
        <v>50</v>
      </c>
      <c r="O75" s="95">
        <f t="shared" ref="O75:O146" si="19">+P75</f>
        <v>55.220125786163521</v>
      </c>
      <c r="P75" s="40">
        <f t="shared" si="17"/>
        <v>55.220125786163521</v>
      </c>
      <c r="Q75" s="41">
        <v>100</v>
      </c>
      <c r="R75" s="12" t="s">
        <v>949</v>
      </c>
    </row>
    <row r="76" spans="1:18" hidden="1" outlineLevel="1" x14ac:dyDescent="0.25">
      <c r="A76" s="58"/>
      <c r="B76" s="189"/>
      <c r="C76" s="205"/>
      <c r="D76" s="208"/>
      <c r="E76" s="150"/>
      <c r="F76" s="167"/>
      <c r="G76" s="16" t="s">
        <v>381</v>
      </c>
      <c r="H76" s="104">
        <v>5000000</v>
      </c>
      <c r="I76" s="13">
        <v>43862</v>
      </c>
      <c r="J76" s="13">
        <v>44180</v>
      </c>
      <c r="K76" s="13">
        <f t="shared" si="18"/>
        <v>44104</v>
      </c>
      <c r="L76" s="39">
        <f t="shared" si="10"/>
        <v>0.76100628930817615</v>
      </c>
      <c r="M76" s="39">
        <f t="shared" si="12"/>
        <v>0.76100628930817615</v>
      </c>
      <c r="N76" s="12">
        <v>50</v>
      </c>
      <c r="O76" s="95">
        <f t="shared" si="19"/>
        <v>55.220125786163521</v>
      </c>
      <c r="P76" s="40">
        <f t="shared" si="17"/>
        <v>55.220125786163521</v>
      </c>
      <c r="Q76" s="41">
        <v>100</v>
      </c>
      <c r="R76" s="12" t="s">
        <v>950</v>
      </c>
    </row>
    <row r="77" spans="1:18" ht="45" hidden="1" outlineLevel="1" x14ac:dyDescent="0.25">
      <c r="A77" s="58"/>
      <c r="B77" s="189"/>
      <c r="C77" s="205"/>
      <c r="D77" s="208"/>
      <c r="E77" s="150"/>
      <c r="F77" s="168"/>
      <c r="G77" s="16" t="s">
        <v>392</v>
      </c>
      <c r="H77" s="104">
        <v>5000000</v>
      </c>
      <c r="I77" s="13">
        <v>43862</v>
      </c>
      <c r="J77" s="13">
        <v>44180</v>
      </c>
      <c r="K77" s="13">
        <f t="shared" si="18"/>
        <v>44104</v>
      </c>
      <c r="L77" s="39">
        <f t="shared" si="10"/>
        <v>0.76100628930817615</v>
      </c>
      <c r="M77" s="39">
        <f t="shared" si="12"/>
        <v>0.76100628930817615</v>
      </c>
      <c r="N77" s="12">
        <v>20</v>
      </c>
      <c r="O77" s="95">
        <f t="shared" si="19"/>
        <v>31.220125786163525</v>
      </c>
      <c r="P77" s="40">
        <f t="shared" si="17"/>
        <v>31.220125786163525</v>
      </c>
      <c r="Q77" s="41">
        <v>100</v>
      </c>
      <c r="R77" s="12" t="s">
        <v>1060</v>
      </c>
    </row>
    <row r="78" spans="1:18" ht="105" hidden="1" outlineLevel="1" x14ac:dyDescent="0.25">
      <c r="A78" s="58"/>
      <c r="B78" s="189"/>
      <c r="C78" s="205"/>
      <c r="D78" s="208"/>
      <c r="E78" s="150"/>
      <c r="F78" s="166" t="s">
        <v>393</v>
      </c>
      <c r="G78" s="16" t="s">
        <v>383</v>
      </c>
      <c r="H78" s="104">
        <v>6000000</v>
      </c>
      <c r="I78" s="13">
        <v>43862</v>
      </c>
      <c r="J78" s="13">
        <v>44180</v>
      </c>
      <c r="K78" s="13">
        <f t="shared" si="18"/>
        <v>44104</v>
      </c>
      <c r="L78" s="39">
        <f t="shared" si="10"/>
        <v>0.76100628930817615</v>
      </c>
      <c r="M78" s="39">
        <f t="shared" si="12"/>
        <v>0.76100628930817615</v>
      </c>
      <c r="N78" s="12">
        <v>60</v>
      </c>
      <c r="O78" s="95">
        <f t="shared" si="19"/>
        <v>63.220125786163521</v>
      </c>
      <c r="P78" s="40">
        <f t="shared" si="17"/>
        <v>63.220125786163521</v>
      </c>
      <c r="Q78" s="41">
        <v>100</v>
      </c>
      <c r="R78" s="12" t="s">
        <v>820</v>
      </c>
    </row>
    <row r="79" spans="1:18" ht="75" hidden="1" outlineLevel="1" x14ac:dyDescent="0.25">
      <c r="A79" s="58"/>
      <c r="B79" s="189"/>
      <c r="C79" s="205"/>
      <c r="D79" s="208"/>
      <c r="E79" s="150"/>
      <c r="F79" s="168"/>
      <c r="G79" s="16" t="s">
        <v>384</v>
      </c>
      <c r="H79" s="104" t="s">
        <v>1087</v>
      </c>
      <c r="I79" s="13">
        <v>43862</v>
      </c>
      <c r="J79" s="13">
        <v>44180</v>
      </c>
      <c r="K79" s="13">
        <f t="shared" si="18"/>
        <v>44104</v>
      </c>
      <c r="L79" s="39">
        <f t="shared" si="10"/>
        <v>0.76100628930817615</v>
      </c>
      <c r="M79" s="39">
        <f t="shared" si="12"/>
        <v>0.76100628930817615</v>
      </c>
      <c r="N79" s="12">
        <v>60</v>
      </c>
      <c r="O79" s="95">
        <f t="shared" si="19"/>
        <v>63.220125786163521</v>
      </c>
      <c r="P79" s="40">
        <f t="shared" si="17"/>
        <v>63.220125786163521</v>
      </c>
      <c r="Q79" s="41">
        <v>100</v>
      </c>
      <c r="R79" s="12" t="s">
        <v>820</v>
      </c>
    </row>
    <row r="80" spans="1:18" ht="90" hidden="1" outlineLevel="1" x14ac:dyDescent="0.25">
      <c r="A80" s="58"/>
      <c r="B80" s="189"/>
      <c r="C80" s="205"/>
      <c r="D80" s="208"/>
      <c r="E80" s="150"/>
      <c r="F80" s="166" t="s">
        <v>394</v>
      </c>
      <c r="G80" s="16" t="s">
        <v>385</v>
      </c>
      <c r="H80" s="104">
        <v>16000000</v>
      </c>
      <c r="I80" s="13">
        <v>43862</v>
      </c>
      <c r="J80" s="13">
        <v>44180</v>
      </c>
      <c r="K80" s="13">
        <f>+K79</f>
        <v>44104</v>
      </c>
      <c r="L80" s="39">
        <f t="shared" si="10"/>
        <v>0.76100628930817615</v>
      </c>
      <c r="M80" s="39">
        <f t="shared" si="12"/>
        <v>0.76100628930817615</v>
      </c>
      <c r="N80" s="12">
        <v>50</v>
      </c>
      <c r="O80" s="95">
        <f t="shared" si="19"/>
        <v>55.220125786163521</v>
      </c>
      <c r="P80" s="40">
        <f t="shared" si="17"/>
        <v>55.220125786163521</v>
      </c>
      <c r="Q80" s="41">
        <v>100</v>
      </c>
      <c r="R80" s="12" t="s">
        <v>821</v>
      </c>
    </row>
    <row r="81" spans="1:18" ht="45" hidden="1" outlineLevel="1" x14ac:dyDescent="0.25">
      <c r="A81" s="58"/>
      <c r="B81" s="189"/>
      <c r="C81" s="205"/>
      <c r="D81" s="208"/>
      <c r="E81" s="150"/>
      <c r="F81" s="167"/>
      <c r="G81" s="16" t="s">
        <v>386</v>
      </c>
      <c r="H81" s="104" t="s">
        <v>1087</v>
      </c>
      <c r="I81" s="13">
        <v>43862</v>
      </c>
      <c r="J81" s="13">
        <v>44180</v>
      </c>
      <c r="K81" s="13">
        <f t="shared" si="18"/>
        <v>44104</v>
      </c>
      <c r="L81" s="39">
        <f t="shared" si="10"/>
        <v>0.76100628930817615</v>
      </c>
      <c r="M81" s="39">
        <f t="shared" si="12"/>
        <v>0.76100628930817615</v>
      </c>
      <c r="N81" s="12">
        <v>20</v>
      </c>
      <c r="O81" s="95">
        <f t="shared" si="19"/>
        <v>31.220125786163525</v>
      </c>
      <c r="P81" s="40">
        <f t="shared" si="17"/>
        <v>31.220125786163525</v>
      </c>
      <c r="Q81" s="41">
        <v>100</v>
      </c>
      <c r="R81" s="12" t="s">
        <v>822</v>
      </c>
    </row>
    <row r="82" spans="1:18" ht="45" hidden="1" outlineLevel="1" x14ac:dyDescent="0.25">
      <c r="A82" s="58"/>
      <c r="B82" s="189"/>
      <c r="C82" s="205"/>
      <c r="D82" s="208"/>
      <c r="E82" s="150"/>
      <c r="F82" s="168"/>
      <c r="G82" s="16" t="s">
        <v>382</v>
      </c>
      <c r="H82" s="104" t="s">
        <v>1087</v>
      </c>
      <c r="I82" s="13">
        <v>43862</v>
      </c>
      <c r="J82" s="13">
        <v>44180</v>
      </c>
      <c r="K82" s="13">
        <f t="shared" si="18"/>
        <v>44104</v>
      </c>
      <c r="L82" s="39">
        <f t="shared" si="10"/>
        <v>0.76100628930817615</v>
      </c>
      <c r="M82" s="39">
        <f t="shared" si="12"/>
        <v>0.76100628930817615</v>
      </c>
      <c r="N82" s="12">
        <v>15</v>
      </c>
      <c r="O82" s="95">
        <f t="shared" si="19"/>
        <v>27.220125786163525</v>
      </c>
      <c r="P82" s="40">
        <f t="shared" si="17"/>
        <v>27.220125786163525</v>
      </c>
      <c r="Q82" s="41">
        <v>100</v>
      </c>
      <c r="R82" s="12" t="s">
        <v>822</v>
      </c>
    </row>
    <row r="83" spans="1:18" ht="105" hidden="1" outlineLevel="1" x14ac:dyDescent="0.25">
      <c r="A83" s="58"/>
      <c r="B83" s="189"/>
      <c r="C83" s="205"/>
      <c r="D83" s="208"/>
      <c r="E83" s="150"/>
      <c r="F83" s="166" t="s">
        <v>395</v>
      </c>
      <c r="G83" s="16" t="s">
        <v>387</v>
      </c>
      <c r="H83" s="104" t="s">
        <v>1087</v>
      </c>
      <c r="I83" s="13">
        <v>43862</v>
      </c>
      <c r="J83" s="13">
        <v>44180</v>
      </c>
      <c r="K83" s="13">
        <f t="shared" si="18"/>
        <v>44104</v>
      </c>
      <c r="L83" s="39">
        <f t="shared" si="10"/>
        <v>0.76100628930817615</v>
      </c>
      <c r="M83" s="39">
        <f t="shared" si="12"/>
        <v>0.76100628930817615</v>
      </c>
      <c r="N83" s="12">
        <v>90</v>
      </c>
      <c r="O83" s="95">
        <f t="shared" si="19"/>
        <v>87.220125786163521</v>
      </c>
      <c r="P83" s="40">
        <f t="shared" si="17"/>
        <v>87.220125786163521</v>
      </c>
      <c r="Q83" s="41">
        <v>100</v>
      </c>
      <c r="R83" s="12" t="s">
        <v>951</v>
      </c>
    </row>
    <row r="84" spans="1:18" ht="105.6" hidden="1" outlineLevel="1" thickBot="1" x14ac:dyDescent="0.3">
      <c r="A84" s="58"/>
      <c r="B84" s="189"/>
      <c r="C84" s="205"/>
      <c r="D84" s="208"/>
      <c r="E84" s="150"/>
      <c r="F84" s="169"/>
      <c r="G84" s="16" t="s">
        <v>388</v>
      </c>
      <c r="H84" s="104" t="s">
        <v>1087</v>
      </c>
      <c r="I84" s="13">
        <v>43862</v>
      </c>
      <c r="J84" s="13">
        <v>44180</v>
      </c>
      <c r="K84" s="13">
        <f t="shared" si="18"/>
        <v>44104</v>
      </c>
      <c r="L84" s="39">
        <f t="shared" si="10"/>
        <v>0.76100628930817615</v>
      </c>
      <c r="M84" s="39">
        <f t="shared" si="12"/>
        <v>0.76100628930817615</v>
      </c>
      <c r="N84" s="12">
        <v>90</v>
      </c>
      <c r="O84" s="95">
        <f t="shared" si="19"/>
        <v>87.220125786163521</v>
      </c>
      <c r="P84" s="40">
        <f t="shared" si="17"/>
        <v>87.220125786163521</v>
      </c>
      <c r="Q84" s="41">
        <v>100</v>
      </c>
      <c r="R84" s="12" t="s">
        <v>823</v>
      </c>
    </row>
    <row r="85" spans="1:18" ht="109.2" hidden="1" outlineLevel="1" x14ac:dyDescent="0.25">
      <c r="A85" s="58"/>
      <c r="B85" s="189"/>
      <c r="C85" s="205"/>
      <c r="D85" s="208"/>
      <c r="E85" s="149" t="s">
        <v>405</v>
      </c>
      <c r="F85" s="63" t="s">
        <v>617</v>
      </c>
      <c r="G85" s="38" t="s">
        <v>396</v>
      </c>
      <c r="H85" s="112">
        <v>127967500</v>
      </c>
      <c r="I85" s="13">
        <v>43862</v>
      </c>
      <c r="J85" s="13">
        <v>44180</v>
      </c>
      <c r="K85" s="13">
        <f t="shared" si="18"/>
        <v>44104</v>
      </c>
      <c r="L85" s="39">
        <f t="shared" si="10"/>
        <v>0.76100628930817615</v>
      </c>
      <c r="M85" s="39">
        <f t="shared" si="12"/>
        <v>0.76100628930817615</v>
      </c>
      <c r="N85" s="12">
        <v>72</v>
      </c>
      <c r="O85" s="95">
        <f t="shared" si="19"/>
        <v>72.82012578616353</v>
      </c>
      <c r="P85" s="40">
        <f t="shared" si="17"/>
        <v>72.82012578616353</v>
      </c>
      <c r="Q85" s="41">
        <v>100</v>
      </c>
      <c r="R85" s="12" t="s">
        <v>952</v>
      </c>
    </row>
    <row r="86" spans="1:18" ht="105" hidden="1" outlineLevel="1" x14ac:dyDescent="0.25">
      <c r="A86" s="58"/>
      <c r="B86" s="189"/>
      <c r="C86" s="205"/>
      <c r="D86" s="208"/>
      <c r="E86" s="149"/>
      <c r="F86" s="170" t="s">
        <v>404</v>
      </c>
      <c r="G86" s="42" t="s">
        <v>397</v>
      </c>
      <c r="H86" s="112" t="s">
        <v>1087</v>
      </c>
      <c r="I86" s="13">
        <v>43862</v>
      </c>
      <c r="J86" s="13">
        <v>44180</v>
      </c>
      <c r="K86" s="13">
        <f>+K85</f>
        <v>44104</v>
      </c>
      <c r="L86" s="39">
        <f t="shared" si="10"/>
        <v>0.76100628930817615</v>
      </c>
      <c r="M86" s="39">
        <f t="shared" si="12"/>
        <v>0.76100628930817615</v>
      </c>
      <c r="N86" s="12">
        <v>50</v>
      </c>
      <c r="O86" s="95">
        <f t="shared" si="19"/>
        <v>55.220125786163521</v>
      </c>
      <c r="P86" s="40">
        <f t="shared" si="17"/>
        <v>55.220125786163521</v>
      </c>
      <c r="Q86" s="41">
        <v>100</v>
      </c>
      <c r="R86" s="12" t="s">
        <v>953</v>
      </c>
    </row>
    <row r="87" spans="1:18" ht="45" hidden="1" outlineLevel="1" x14ac:dyDescent="0.25">
      <c r="A87" s="58"/>
      <c r="B87" s="189"/>
      <c r="C87" s="205"/>
      <c r="D87" s="208"/>
      <c r="E87" s="149"/>
      <c r="F87" s="170"/>
      <c r="G87" s="42" t="s">
        <v>398</v>
      </c>
      <c r="H87" s="112">
        <v>80000000</v>
      </c>
      <c r="I87" s="13">
        <v>43862</v>
      </c>
      <c r="J87" s="13">
        <v>44180</v>
      </c>
      <c r="K87" s="13">
        <f t="shared" si="18"/>
        <v>44104</v>
      </c>
      <c r="L87" s="39">
        <f t="shared" si="10"/>
        <v>0.76100628930817615</v>
      </c>
      <c r="M87" s="39">
        <f t="shared" si="12"/>
        <v>0.76100628930817615</v>
      </c>
      <c r="N87" s="12">
        <v>40</v>
      </c>
      <c r="O87" s="95">
        <f t="shared" si="19"/>
        <v>47.220125786163521</v>
      </c>
      <c r="P87" s="40">
        <f t="shared" si="17"/>
        <v>47.220125786163521</v>
      </c>
      <c r="Q87" s="41">
        <v>100</v>
      </c>
      <c r="R87" s="12" t="s">
        <v>789</v>
      </c>
    </row>
    <row r="88" spans="1:18" ht="60" hidden="1" outlineLevel="1" x14ac:dyDescent="0.25">
      <c r="A88" s="58"/>
      <c r="B88" s="189"/>
      <c r="C88" s="205"/>
      <c r="D88" s="208"/>
      <c r="E88" s="149"/>
      <c r="F88" s="170"/>
      <c r="G88" s="42" t="s">
        <v>618</v>
      </c>
      <c r="H88" s="112">
        <v>50000000</v>
      </c>
      <c r="I88" s="13">
        <v>43862</v>
      </c>
      <c r="J88" s="13">
        <v>44180</v>
      </c>
      <c r="K88" s="13">
        <f t="shared" si="18"/>
        <v>44104</v>
      </c>
      <c r="L88" s="39">
        <f t="shared" si="10"/>
        <v>0.76100628930817615</v>
      </c>
      <c r="M88" s="39">
        <f t="shared" si="12"/>
        <v>0.76100628930817615</v>
      </c>
      <c r="N88" s="12">
        <v>62</v>
      </c>
      <c r="O88" s="95">
        <f t="shared" si="19"/>
        <v>64.82012578616353</v>
      </c>
      <c r="P88" s="40">
        <f t="shared" si="17"/>
        <v>64.82012578616353</v>
      </c>
      <c r="Q88" s="41">
        <v>100</v>
      </c>
      <c r="R88" s="12" t="s">
        <v>954</v>
      </c>
    </row>
    <row r="89" spans="1:18" ht="75" hidden="1" outlineLevel="1" x14ac:dyDescent="0.25">
      <c r="A89" s="58"/>
      <c r="B89" s="189"/>
      <c r="C89" s="205"/>
      <c r="D89" s="208"/>
      <c r="E89" s="149"/>
      <c r="F89" s="170"/>
      <c r="G89" s="42" t="s">
        <v>399</v>
      </c>
      <c r="H89" s="112">
        <v>140000000</v>
      </c>
      <c r="I89" s="13">
        <v>43862</v>
      </c>
      <c r="J89" s="13">
        <v>44180</v>
      </c>
      <c r="K89" s="13">
        <f>+K88</f>
        <v>44104</v>
      </c>
      <c r="L89" s="39">
        <f t="shared" si="10"/>
        <v>0.76100628930817615</v>
      </c>
      <c r="M89" s="39">
        <f t="shared" si="12"/>
        <v>0.76100628930817615</v>
      </c>
      <c r="N89" s="12">
        <v>55</v>
      </c>
      <c r="O89" s="95">
        <f t="shared" si="19"/>
        <v>59.220125786163521</v>
      </c>
      <c r="P89" s="40">
        <f t="shared" si="17"/>
        <v>59.220125786163521</v>
      </c>
      <c r="Q89" s="41">
        <v>100</v>
      </c>
      <c r="R89" s="12" t="s">
        <v>955</v>
      </c>
    </row>
    <row r="90" spans="1:18" ht="60" hidden="1" outlineLevel="1" x14ac:dyDescent="0.25">
      <c r="A90" s="58"/>
      <c r="B90" s="189"/>
      <c r="C90" s="205"/>
      <c r="D90" s="208"/>
      <c r="E90" s="149"/>
      <c r="F90" s="170" t="s">
        <v>619</v>
      </c>
      <c r="G90" s="42" t="s">
        <v>400</v>
      </c>
      <c r="H90" s="112">
        <v>8000000</v>
      </c>
      <c r="I90" s="13">
        <v>43862</v>
      </c>
      <c r="J90" s="13">
        <v>44180</v>
      </c>
      <c r="K90" s="13">
        <f t="shared" si="18"/>
        <v>44104</v>
      </c>
      <c r="L90" s="39">
        <f t="shared" si="10"/>
        <v>0.76100628930817615</v>
      </c>
      <c r="M90" s="39">
        <f t="shared" si="12"/>
        <v>0.76100628930817615</v>
      </c>
      <c r="N90" s="12">
        <v>64</v>
      </c>
      <c r="O90" s="95">
        <f t="shared" si="19"/>
        <v>66.420125786163524</v>
      </c>
      <c r="P90" s="40">
        <f t="shared" si="17"/>
        <v>66.420125786163524</v>
      </c>
      <c r="Q90" s="41">
        <v>100</v>
      </c>
      <c r="R90" s="12" t="s">
        <v>956</v>
      </c>
    </row>
    <row r="91" spans="1:18" ht="60" hidden="1" outlineLevel="1" x14ac:dyDescent="0.25">
      <c r="A91" s="58"/>
      <c r="B91" s="189"/>
      <c r="C91" s="205"/>
      <c r="D91" s="208"/>
      <c r="E91" s="149"/>
      <c r="F91" s="170"/>
      <c r="G91" s="42" t="s">
        <v>401</v>
      </c>
      <c r="H91" s="112">
        <v>6000000</v>
      </c>
      <c r="I91" s="13">
        <v>43862</v>
      </c>
      <c r="J91" s="13">
        <v>44180</v>
      </c>
      <c r="K91" s="13">
        <f t="shared" si="18"/>
        <v>44104</v>
      </c>
      <c r="L91" s="39">
        <f t="shared" si="10"/>
        <v>0.76100628930817615</v>
      </c>
      <c r="M91" s="39">
        <f t="shared" si="12"/>
        <v>0.76100628930817615</v>
      </c>
      <c r="N91" s="12">
        <v>66</v>
      </c>
      <c r="O91" s="95">
        <f t="shared" si="19"/>
        <v>68.020125786163533</v>
      </c>
      <c r="P91" s="40">
        <f t="shared" si="17"/>
        <v>68.020125786163533</v>
      </c>
      <c r="Q91" s="41">
        <v>100</v>
      </c>
      <c r="R91" s="12" t="s">
        <v>790</v>
      </c>
    </row>
    <row r="92" spans="1:18" ht="45" hidden="1" outlineLevel="1" x14ac:dyDescent="0.25">
      <c r="A92" s="58"/>
      <c r="B92" s="189"/>
      <c r="C92" s="205"/>
      <c r="D92" s="208"/>
      <c r="E92" s="149"/>
      <c r="F92" s="170"/>
      <c r="G92" s="42" t="s">
        <v>402</v>
      </c>
      <c r="H92" s="112">
        <v>20000000</v>
      </c>
      <c r="I92" s="13">
        <v>43862</v>
      </c>
      <c r="J92" s="13">
        <v>44180</v>
      </c>
      <c r="K92" s="13">
        <f t="shared" si="18"/>
        <v>44104</v>
      </c>
      <c r="L92" s="39">
        <f t="shared" si="10"/>
        <v>0.76100628930817615</v>
      </c>
      <c r="M92" s="39">
        <f t="shared" si="12"/>
        <v>0.76100628930817615</v>
      </c>
      <c r="N92" s="12">
        <v>70</v>
      </c>
      <c r="O92" s="95">
        <f t="shared" si="19"/>
        <v>71.220125786163521</v>
      </c>
      <c r="P92" s="40">
        <f t="shared" si="17"/>
        <v>71.220125786163521</v>
      </c>
      <c r="Q92" s="41">
        <v>100</v>
      </c>
      <c r="R92" s="12" t="s">
        <v>957</v>
      </c>
    </row>
    <row r="93" spans="1:18" ht="75" hidden="1" outlineLevel="1" x14ac:dyDescent="0.25">
      <c r="A93" s="58"/>
      <c r="B93" s="189"/>
      <c r="C93" s="205"/>
      <c r="D93" s="208"/>
      <c r="E93" s="149"/>
      <c r="F93" s="170"/>
      <c r="G93" s="42" t="s">
        <v>403</v>
      </c>
      <c r="H93" s="112" t="s">
        <v>1087</v>
      </c>
      <c r="I93" s="13">
        <v>43862</v>
      </c>
      <c r="J93" s="13">
        <v>44180</v>
      </c>
      <c r="K93" s="13">
        <f t="shared" si="18"/>
        <v>44104</v>
      </c>
      <c r="L93" s="39">
        <f t="shared" si="10"/>
        <v>0.76100628930817615</v>
      </c>
      <c r="M93" s="39">
        <f t="shared" si="12"/>
        <v>0.76100628930817615</v>
      </c>
      <c r="N93" s="12">
        <v>10</v>
      </c>
      <c r="O93" s="95">
        <f t="shared" si="19"/>
        <v>23.220125786163525</v>
      </c>
      <c r="P93" s="40">
        <f t="shared" si="17"/>
        <v>23.220125786163525</v>
      </c>
      <c r="Q93" s="41">
        <v>100</v>
      </c>
      <c r="R93" s="12" t="s">
        <v>958</v>
      </c>
    </row>
    <row r="94" spans="1:18" ht="45" hidden="1" outlineLevel="1" x14ac:dyDescent="0.25">
      <c r="A94" s="58"/>
      <c r="B94" s="189"/>
      <c r="C94" s="205"/>
      <c r="D94" s="208"/>
      <c r="E94" s="149"/>
      <c r="F94" s="146"/>
      <c r="G94" s="64" t="s">
        <v>621</v>
      </c>
      <c r="H94" s="112">
        <v>40000000</v>
      </c>
      <c r="I94" s="13">
        <v>43862</v>
      </c>
      <c r="J94" s="13">
        <v>44180</v>
      </c>
      <c r="K94" s="13">
        <f t="shared" si="18"/>
        <v>44104</v>
      </c>
      <c r="L94" s="39">
        <f t="shared" si="10"/>
        <v>0.76100628930817615</v>
      </c>
      <c r="M94" s="39">
        <f t="shared" si="12"/>
        <v>0.76100628930817615</v>
      </c>
      <c r="N94" s="12">
        <v>80</v>
      </c>
      <c r="O94" s="95">
        <f t="shared" ref="O94" si="20">+P94</f>
        <v>79.220125786163521</v>
      </c>
      <c r="P94" s="40">
        <f t="shared" si="17"/>
        <v>79.220125786163521</v>
      </c>
      <c r="Q94" s="41">
        <v>100</v>
      </c>
      <c r="R94" s="12" t="s">
        <v>959</v>
      </c>
    </row>
    <row r="95" spans="1:18" ht="60.6" hidden="1" outlineLevel="1" thickBot="1" x14ac:dyDescent="0.3">
      <c r="A95" s="58"/>
      <c r="B95" s="189"/>
      <c r="C95" s="205"/>
      <c r="D95" s="208"/>
      <c r="E95" s="149"/>
      <c r="F95" s="171"/>
      <c r="G95" s="43" t="s">
        <v>620</v>
      </c>
      <c r="H95" s="112" t="s">
        <v>1087</v>
      </c>
      <c r="I95" s="13">
        <v>43862</v>
      </c>
      <c r="J95" s="13">
        <v>44180</v>
      </c>
      <c r="K95" s="13">
        <f>+K93</f>
        <v>44104</v>
      </c>
      <c r="L95" s="39">
        <f t="shared" si="10"/>
        <v>0.76100628930817615</v>
      </c>
      <c r="M95" s="39">
        <f t="shared" si="12"/>
        <v>0.76100628930817615</v>
      </c>
      <c r="N95" s="12">
        <v>63</v>
      </c>
      <c r="O95" s="95">
        <f t="shared" si="19"/>
        <v>65.620125786163527</v>
      </c>
      <c r="P95" s="40">
        <f t="shared" si="17"/>
        <v>65.620125786163527</v>
      </c>
      <c r="Q95" s="41">
        <v>100</v>
      </c>
      <c r="R95" s="12" t="s">
        <v>949</v>
      </c>
    </row>
    <row r="96" spans="1:18" ht="240" hidden="1" outlineLevel="1" x14ac:dyDescent="0.25">
      <c r="A96" s="58"/>
      <c r="B96" s="189"/>
      <c r="C96" s="205"/>
      <c r="D96" s="208"/>
      <c r="E96" s="165" t="s">
        <v>606</v>
      </c>
      <c r="F96" s="165" t="s">
        <v>70</v>
      </c>
      <c r="G96" s="3" t="s">
        <v>324</v>
      </c>
      <c r="H96" s="107">
        <v>45000000</v>
      </c>
      <c r="I96" s="13">
        <v>43862</v>
      </c>
      <c r="J96" s="13">
        <v>44180</v>
      </c>
      <c r="K96" s="13">
        <f>+K95</f>
        <v>44104</v>
      </c>
      <c r="L96" s="39">
        <f t="shared" si="10"/>
        <v>0.76100628930817615</v>
      </c>
      <c r="M96" s="39">
        <f t="shared" si="12"/>
        <v>0.76100628930817615</v>
      </c>
      <c r="N96" s="12">
        <v>80</v>
      </c>
      <c r="O96" s="95">
        <f t="shared" ref="O96:O97" si="21">+P96</f>
        <v>79.220125786163521</v>
      </c>
      <c r="P96" s="40">
        <f t="shared" si="17"/>
        <v>79.220125786163521</v>
      </c>
      <c r="Q96" s="41">
        <v>100</v>
      </c>
      <c r="R96" s="12" t="s">
        <v>960</v>
      </c>
    </row>
    <row r="97" spans="1:18" ht="60" hidden="1" outlineLevel="1" x14ac:dyDescent="0.25">
      <c r="A97" s="58"/>
      <c r="B97" s="189"/>
      <c r="C97" s="205"/>
      <c r="D97" s="208"/>
      <c r="E97" s="165"/>
      <c r="F97" s="165"/>
      <c r="G97" s="3" t="s">
        <v>323</v>
      </c>
      <c r="H97" s="107" t="s">
        <v>1087</v>
      </c>
      <c r="I97" s="13">
        <v>43862</v>
      </c>
      <c r="J97" s="13">
        <v>44180</v>
      </c>
      <c r="K97" s="13">
        <f>+K96</f>
        <v>44104</v>
      </c>
      <c r="L97" s="39">
        <f>+(+_xlfn.DAYS(I97,K97))/(+_xlfn.DAYS(I97,J97))</f>
        <v>0.76100628930817615</v>
      </c>
      <c r="M97" s="39">
        <f t="shared" si="12"/>
        <v>0.76100628930817615</v>
      </c>
      <c r="N97" s="12">
        <v>80</v>
      </c>
      <c r="O97" s="95">
        <f t="shared" si="21"/>
        <v>79.220125786163521</v>
      </c>
      <c r="P97" s="40">
        <f t="shared" si="17"/>
        <v>79.220125786163521</v>
      </c>
      <c r="Q97" s="41">
        <v>100</v>
      </c>
      <c r="R97" s="12" t="s">
        <v>824</v>
      </c>
    </row>
    <row r="98" spans="1:18" ht="150" hidden="1" outlineLevel="1" x14ac:dyDescent="0.25">
      <c r="A98" s="58"/>
      <c r="B98" s="189"/>
      <c r="C98" s="205"/>
      <c r="D98" s="208"/>
      <c r="E98" s="150" t="s">
        <v>251</v>
      </c>
      <c r="F98" s="65" t="s">
        <v>302</v>
      </c>
      <c r="G98" s="16" t="s">
        <v>293</v>
      </c>
      <c r="H98" s="104">
        <v>220000000</v>
      </c>
      <c r="I98" s="13">
        <v>43862</v>
      </c>
      <c r="J98" s="13">
        <v>44180</v>
      </c>
      <c r="K98" s="13">
        <f>+K97</f>
        <v>44104</v>
      </c>
      <c r="L98" s="39">
        <f t="shared" ref="L98:L106" si="22">+(+_xlfn.DAYS(I98,K98))/(+_xlfn.DAYS(I98,J98))</f>
        <v>0.76100628930817615</v>
      </c>
      <c r="M98" s="39">
        <f t="shared" si="12"/>
        <v>0.76100628930817615</v>
      </c>
      <c r="N98" s="12">
        <v>70</v>
      </c>
      <c r="O98" s="95">
        <f t="shared" ref="O98:O106" si="23">+P98</f>
        <v>71.220125786163521</v>
      </c>
      <c r="P98" s="40">
        <f t="shared" si="17"/>
        <v>71.220125786163521</v>
      </c>
      <c r="Q98" s="41">
        <v>100</v>
      </c>
      <c r="R98" s="12" t="s">
        <v>1083</v>
      </c>
    </row>
    <row r="99" spans="1:18" ht="46.8" hidden="1" outlineLevel="1" x14ac:dyDescent="0.25">
      <c r="A99" s="58"/>
      <c r="B99" s="189"/>
      <c r="C99" s="205"/>
      <c r="D99" s="208"/>
      <c r="E99" s="150"/>
      <c r="F99" s="65" t="s">
        <v>303</v>
      </c>
      <c r="G99" s="16" t="s">
        <v>294</v>
      </c>
      <c r="H99" s="104" t="s">
        <v>1087</v>
      </c>
      <c r="I99" s="13">
        <v>43862</v>
      </c>
      <c r="J99" s="13">
        <v>44180</v>
      </c>
      <c r="K99" s="13">
        <f>+K98</f>
        <v>44104</v>
      </c>
      <c r="L99" s="39">
        <f t="shared" si="22"/>
        <v>0.76100628930817615</v>
      </c>
      <c r="M99" s="39">
        <f t="shared" si="12"/>
        <v>0.76100628930817615</v>
      </c>
      <c r="N99" s="12">
        <v>30</v>
      </c>
      <c r="O99" s="95">
        <f t="shared" si="23"/>
        <v>39.220125786163521</v>
      </c>
      <c r="P99" s="40">
        <f t="shared" si="17"/>
        <v>39.220125786163521</v>
      </c>
      <c r="Q99" s="41">
        <v>100</v>
      </c>
      <c r="R99" s="12" t="s">
        <v>961</v>
      </c>
    </row>
    <row r="100" spans="1:18" ht="60" hidden="1" outlineLevel="1" x14ac:dyDescent="0.25">
      <c r="A100" s="58"/>
      <c r="B100" s="189"/>
      <c r="C100" s="205"/>
      <c r="D100" s="208"/>
      <c r="E100" s="150"/>
      <c r="F100" s="65" t="s">
        <v>304</v>
      </c>
      <c r="G100" s="16" t="s">
        <v>295</v>
      </c>
      <c r="H100" s="104">
        <v>148000000</v>
      </c>
      <c r="I100" s="18">
        <v>43862</v>
      </c>
      <c r="J100" s="13">
        <v>44012</v>
      </c>
      <c r="K100" s="13">
        <v>44012</v>
      </c>
      <c r="L100" s="39">
        <f t="shared" si="22"/>
        <v>1</v>
      </c>
      <c r="M100" s="39">
        <f t="shared" si="12"/>
        <v>1</v>
      </c>
      <c r="N100" s="12">
        <v>100</v>
      </c>
      <c r="O100" s="95">
        <f t="shared" si="23"/>
        <v>100</v>
      </c>
      <c r="P100" s="40">
        <f t="shared" si="17"/>
        <v>100</v>
      </c>
      <c r="Q100" s="41">
        <v>100</v>
      </c>
      <c r="R100" s="12" t="s">
        <v>966</v>
      </c>
    </row>
    <row r="101" spans="1:18" ht="46.8" hidden="1" outlineLevel="1" x14ac:dyDescent="0.25">
      <c r="A101" s="58"/>
      <c r="B101" s="189"/>
      <c r="C101" s="205"/>
      <c r="D101" s="208"/>
      <c r="E101" s="150"/>
      <c r="F101" s="65" t="s">
        <v>305</v>
      </c>
      <c r="G101" s="16" t="s">
        <v>296</v>
      </c>
      <c r="H101" s="104">
        <v>20000000</v>
      </c>
      <c r="I101" s="13">
        <v>43862</v>
      </c>
      <c r="J101" s="13">
        <v>44012</v>
      </c>
      <c r="K101" s="13">
        <f>+K40</f>
        <v>44104</v>
      </c>
      <c r="L101" s="39">
        <f t="shared" si="22"/>
        <v>1.6133333333333333</v>
      </c>
      <c r="M101" s="39">
        <f t="shared" si="12"/>
        <v>1.6133333333333333</v>
      </c>
      <c r="N101" s="12">
        <v>100</v>
      </c>
      <c r="O101" s="95">
        <f t="shared" si="23"/>
        <v>112.26666666666667</v>
      </c>
      <c r="P101" s="40">
        <f t="shared" si="17"/>
        <v>112.26666666666667</v>
      </c>
      <c r="Q101" s="41">
        <v>100</v>
      </c>
      <c r="R101" s="12" t="s">
        <v>962</v>
      </c>
    </row>
    <row r="102" spans="1:18" ht="45.6" hidden="1" outlineLevel="1" thickBot="1" x14ac:dyDescent="0.3">
      <c r="A102" s="58"/>
      <c r="B102" s="189"/>
      <c r="C102" s="205"/>
      <c r="D102" s="208"/>
      <c r="E102" s="150"/>
      <c r="F102" s="145" t="s">
        <v>306</v>
      </c>
      <c r="G102" s="66" t="s">
        <v>297</v>
      </c>
      <c r="H102" s="104" t="s">
        <v>1087</v>
      </c>
      <c r="I102" s="13">
        <v>43862</v>
      </c>
      <c r="J102" s="13">
        <v>44180</v>
      </c>
      <c r="K102" s="13">
        <f>+K99</f>
        <v>44104</v>
      </c>
      <c r="L102" s="39">
        <f t="shared" si="22"/>
        <v>0.76100628930817615</v>
      </c>
      <c r="M102" s="39">
        <f t="shared" si="12"/>
        <v>0.76100628930817615</v>
      </c>
      <c r="N102" s="12">
        <v>62</v>
      </c>
      <c r="O102" s="95">
        <f t="shared" si="23"/>
        <v>64.82012578616353</v>
      </c>
      <c r="P102" s="40">
        <f t="shared" si="17"/>
        <v>64.82012578616353</v>
      </c>
      <c r="Q102" s="41">
        <v>100</v>
      </c>
      <c r="R102" s="12" t="s">
        <v>772</v>
      </c>
    </row>
    <row r="103" spans="1:18" ht="45" hidden="1" outlineLevel="1" thickBot="1" x14ac:dyDescent="0.3">
      <c r="A103" s="58"/>
      <c r="B103" s="189"/>
      <c r="C103" s="205"/>
      <c r="D103" s="208"/>
      <c r="E103" s="150"/>
      <c r="F103" s="145"/>
      <c r="G103" s="66" t="s">
        <v>298</v>
      </c>
      <c r="H103" s="104">
        <v>22000000</v>
      </c>
      <c r="I103" s="13">
        <v>43862</v>
      </c>
      <c r="J103" s="13">
        <v>44180</v>
      </c>
      <c r="K103" s="13">
        <f t="shared" ref="K103:K105" si="24">+K102</f>
        <v>44104</v>
      </c>
      <c r="L103" s="39">
        <f t="shared" si="22"/>
        <v>0.76100628930817615</v>
      </c>
      <c r="M103" s="39">
        <f t="shared" si="12"/>
        <v>0.76100628930817615</v>
      </c>
      <c r="N103" s="12">
        <v>63</v>
      </c>
      <c r="O103" s="95">
        <f t="shared" si="23"/>
        <v>65.620125786163527</v>
      </c>
      <c r="P103" s="40">
        <f t="shared" si="17"/>
        <v>65.620125786163527</v>
      </c>
      <c r="Q103" s="41">
        <v>100</v>
      </c>
      <c r="R103" s="12" t="s">
        <v>963</v>
      </c>
    </row>
    <row r="104" spans="1:18" ht="45.6" hidden="1" outlineLevel="1" thickBot="1" x14ac:dyDescent="0.3">
      <c r="A104" s="58"/>
      <c r="B104" s="189"/>
      <c r="C104" s="205"/>
      <c r="D104" s="208"/>
      <c r="E104" s="150"/>
      <c r="F104" s="145"/>
      <c r="G104" s="66" t="s">
        <v>299</v>
      </c>
      <c r="H104" s="104" t="s">
        <v>1087</v>
      </c>
      <c r="I104" s="13">
        <v>43862</v>
      </c>
      <c r="J104" s="13">
        <v>44180</v>
      </c>
      <c r="K104" s="13">
        <f t="shared" si="24"/>
        <v>44104</v>
      </c>
      <c r="L104" s="39">
        <f t="shared" si="22"/>
        <v>0.76100628930817615</v>
      </c>
      <c r="M104" s="39">
        <f t="shared" si="12"/>
        <v>0.76100628930817615</v>
      </c>
      <c r="N104" s="12">
        <v>20</v>
      </c>
      <c r="O104" s="95">
        <f t="shared" si="23"/>
        <v>31.220125786163525</v>
      </c>
      <c r="P104" s="40">
        <f t="shared" si="17"/>
        <v>31.220125786163525</v>
      </c>
      <c r="Q104" s="41">
        <v>100</v>
      </c>
      <c r="R104" s="12" t="s">
        <v>964</v>
      </c>
    </row>
    <row r="105" spans="1:18" ht="45.6" hidden="1" outlineLevel="1" thickBot="1" x14ac:dyDescent="0.3">
      <c r="A105" s="58"/>
      <c r="B105" s="189"/>
      <c r="C105" s="205"/>
      <c r="D105" s="208"/>
      <c r="E105" s="150"/>
      <c r="F105" s="145"/>
      <c r="G105" s="66" t="s">
        <v>300</v>
      </c>
      <c r="H105" s="104" t="s">
        <v>1087</v>
      </c>
      <c r="I105" s="13">
        <v>43862</v>
      </c>
      <c r="J105" s="13">
        <v>44180</v>
      </c>
      <c r="K105" s="13">
        <f t="shared" si="24"/>
        <v>44104</v>
      </c>
      <c r="L105" s="39">
        <f t="shared" si="22"/>
        <v>0.76100628930817615</v>
      </c>
      <c r="M105" s="39">
        <f t="shared" si="12"/>
        <v>0.76100628930817615</v>
      </c>
      <c r="N105" s="12">
        <v>20</v>
      </c>
      <c r="O105" s="95">
        <f t="shared" si="23"/>
        <v>31.220125786163525</v>
      </c>
      <c r="P105" s="40">
        <f t="shared" si="17"/>
        <v>31.220125786163525</v>
      </c>
      <c r="Q105" s="41">
        <v>100</v>
      </c>
      <c r="R105" s="12" t="s">
        <v>964</v>
      </c>
    </row>
    <row r="106" spans="1:18" ht="45" hidden="1" outlineLevel="1" thickBot="1" x14ac:dyDescent="0.3">
      <c r="A106" s="58"/>
      <c r="B106" s="190"/>
      <c r="C106" s="206"/>
      <c r="D106" s="209"/>
      <c r="E106" s="150"/>
      <c r="F106" s="65" t="s">
        <v>307</v>
      </c>
      <c r="G106" s="66" t="s">
        <v>301</v>
      </c>
      <c r="H106" s="104">
        <v>23000000</v>
      </c>
      <c r="I106" s="13">
        <v>43862</v>
      </c>
      <c r="J106" s="13">
        <v>44012</v>
      </c>
      <c r="K106" s="13">
        <v>44012</v>
      </c>
      <c r="L106" s="39">
        <f t="shared" si="22"/>
        <v>1</v>
      </c>
      <c r="M106" s="39">
        <f t="shared" ref="M106" si="25">+IF(L106&gt;=100,100,IF(L106&lt;=0,0,L106))</f>
        <v>1</v>
      </c>
      <c r="N106" s="12">
        <v>100</v>
      </c>
      <c r="O106" s="95">
        <f t="shared" si="23"/>
        <v>100</v>
      </c>
      <c r="P106" s="40">
        <f t="shared" si="17"/>
        <v>100</v>
      </c>
      <c r="Q106" s="41">
        <v>100</v>
      </c>
      <c r="R106" s="12" t="s">
        <v>965</v>
      </c>
    </row>
    <row r="107" spans="1:18" s="6" customFormat="1" ht="240.6" collapsed="1" thickBot="1" x14ac:dyDescent="0.3">
      <c r="A107" s="198" t="s">
        <v>724</v>
      </c>
      <c r="B107" s="199"/>
      <c r="C107" s="199"/>
      <c r="D107" s="199"/>
      <c r="E107" s="199"/>
      <c r="F107" s="199"/>
      <c r="G107" s="199"/>
      <c r="H107" s="199"/>
      <c r="I107" s="199"/>
      <c r="J107" s="200"/>
      <c r="K107" s="55">
        <v>44104</v>
      </c>
      <c r="L107" s="56" cm="1">
        <f t="array" ref="L107">+AVERAGE((L41:L97)*100)</f>
        <v>76.140800160684918</v>
      </c>
      <c r="M107" s="56" cm="1">
        <f t="array" ref="M107">+AVERAGE((M41:M97)*100)</f>
        <v>76.140800160684918</v>
      </c>
      <c r="N107" s="57">
        <f>+AVERAGE(N41:N46,N47,N49:N51,N53:N57,N58:N61,N63,N64,N65:N69,N71:N72,N78:N79,N80,N83:N85,N88:N92,N94:N96,N99:N102,N98,N106,N103,N76,N74,N73,N70,N62,N52,N48)</f>
        <v>68.892857142857139</v>
      </c>
      <c r="O107" s="96" t="str" cm="1">
        <f t="array" ref="O107">+_xlfn.IFS(P107&gt;=90,"😊",P107&gt;=65,"😶",P107&lt;=64,"😕")</f>
        <v>😶</v>
      </c>
      <c r="P107" s="57">
        <f>+AVERAGE(P41,P42,P43,P44,P45,P46,P47,P48,P49,P50,P51,P53,P54,P55,P56,P57,P58,P59,P60,P61,P62,P63,P64,P65,P66,P67,P68,P69,P70,P71,P72,P73,P74,P75,P76,P77,P78,P79,P80,P82,P83,P84,P85,P86,P88,P89,P90,P91,P92,P94,P95,P96,P97,P98,P100,P101,P102,P103,P106)</f>
        <v>70.363587503598424</v>
      </c>
      <c r="Q107" s="56">
        <v>100</v>
      </c>
      <c r="R107" s="12" t="s">
        <v>1071</v>
      </c>
    </row>
    <row r="108" spans="1:18" ht="90.6" hidden="1" outlineLevel="1" thickBot="1" x14ac:dyDescent="0.3">
      <c r="A108" s="67"/>
      <c r="B108" s="201" t="s">
        <v>283</v>
      </c>
      <c r="C108" s="216" t="s">
        <v>752</v>
      </c>
      <c r="D108" s="217" t="s">
        <v>758</v>
      </c>
      <c r="E108" s="185" t="s">
        <v>412</v>
      </c>
      <c r="F108" s="176" t="s">
        <v>411</v>
      </c>
      <c r="G108" s="68" t="s">
        <v>406</v>
      </c>
      <c r="H108" s="113">
        <v>364500000</v>
      </c>
      <c r="I108" s="13">
        <v>43862</v>
      </c>
      <c r="J108" s="13">
        <v>44180</v>
      </c>
      <c r="K108" s="13">
        <f>+K95</f>
        <v>44104</v>
      </c>
      <c r="L108" s="39">
        <f>+(+_xlfn.DAYS(I108,K108))/(+_xlfn.DAYS(I108,J108))</f>
        <v>0.76100628930817615</v>
      </c>
      <c r="M108" s="39">
        <f>+IF(L108&gt;=100,100,IF(L108&lt;=0,0,L108))</f>
        <v>0.76100628930817615</v>
      </c>
      <c r="N108" s="12">
        <v>75</v>
      </c>
      <c r="O108" s="95">
        <f t="shared" si="19"/>
        <v>75.220125786163521</v>
      </c>
      <c r="P108" s="40">
        <f t="shared" ref="P108:P139" si="26">+(N108*80%)+((M108*100)*20%)</f>
        <v>75.220125786163521</v>
      </c>
      <c r="Q108" s="41">
        <v>100</v>
      </c>
      <c r="R108" s="12" t="s">
        <v>967</v>
      </c>
    </row>
    <row r="109" spans="1:18" ht="90" hidden="1" outlineLevel="1" x14ac:dyDescent="0.25">
      <c r="A109" s="67"/>
      <c r="B109" s="201"/>
      <c r="C109" s="216"/>
      <c r="D109" s="217"/>
      <c r="E109" s="185"/>
      <c r="F109" s="176"/>
      <c r="G109" s="68" t="s">
        <v>407</v>
      </c>
      <c r="H109" s="113">
        <v>22400000</v>
      </c>
      <c r="I109" s="13">
        <v>43862</v>
      </c>
      <c r="J109" s="13">
        <v>44165</v>
      </c>
      <c r="K109" s="13">
        <f t="shared" ref="K109" si="27">+K108</f>
        <v>44104</v>
      </c>
      <c r="L109" s="39">
        <f t="shared" ref="L109:L168" si="28">+(+_xlfn.DAYS(I109,K109))/(+_xlfn.DAYS(I109,J109))</f>
        <v>0.79867986798679869</v>
      </c>
      <c r="M109" s="39">
        <f t="shared" ref="M109:M170" si="29">+IF(L109&gt;=100,100,IF(L109&lt;=0,0,L109))</f>
        <v>0.79867986798679869</v>
      </c>
      <c r="N109" s="12">
        <v>80</v>
      </c>
      <c r="O109" s="95">
        <f t="shared" si="19"/>
        <v>79.973597359735976</v>
      </c>
      <c r="P109" s="40">
        <f t="shared" si="26"/>
        <v>79.973597359735976</v>
      </c>
      <c r="Q109" s="41">
        <v>100</v>
      </c>
      <c r="R109" s="12" t="s">
        <v>968</v>
      </c>
    </row>
    <row r="110" spans="1:18" ht="195" hidden="1" outlineLevel="1" x14ac:dyDescent="0.25">
      <c r="A110" s="67"/>
      <c r="B110" s="201"/>
      <c r="C110" s="216"/>
      <c r="D110" s="217"/>
      <c r="E110" s="185"/>
      <c r="F110" s="176"/>
      <c r="G110" s="69" t="s">
        <v>408</v>
      </c>
      <c r="H110" s="113">
        <v>20000000</v>
      </c>
      <c r="I110" s="13">
        <v>43862</v>
      </c>
      <c r="J110" s="13">
        <v>44165</v>
      </c>
      <c r="K110" s="13">
        <f t="shared" ref="K110:K167" si="30">+K109</f>
        <v>44104</v>
      </c>
      <c r="L110" s="39">
        <f t="shared" si="28"/>
        <v>0.79867986798679869</v>
      </c>
      <c r="M110" s="39">
        <f t="shared" si="29"/>
        <v>0.79867986798679869</v>
      </c>
      <c r="N110" s="12">
        <v>80</v>
      </c>
      <c r="O110" s="95">
        <f t="shared" si="19"/>
        <v>79.973597359735976</v>
      </c>
      <c r="P110" s="40">
        <f t="shared" si="26"/>
        <v>79.973597359735976</v>
      </c>
      <c r="Q110" s="41">
        <v>100</v>
      </c>
      <c r="R110" s="12" t="s">
        <v>1068</v>
      </c>
    </row>
    <row r="111" spans="1:18" hidden="1" outlineLevel="1" x14ac:dyDescent="0.25">
      <c r="A111" s="67"/>
      <c r="B111" s="201"/>
      <c r="C111" s="216"/>
      <c r="D111" s="217"/>
      <c r="E111" s="185"/>
      <c r="F111" s="176"/>
      <c r="G111" s="69" t="s">
        <v>160</v>
      </c>
      <c r="H111" s="113">
        <v>20000000</v>
      </c>
      <c r="I111" s="13">
        <v>43862</v>
      </c>
      <c r="J111" s="13">
        <v>44165</v>
      </c>
      <c r="K111" s="13">
        <f t="shared" si="30"/>
        <v>44104</v>
      </c>
      <c r="L111" s="39">
        <f t="shared" si="28"/>
        <v>0.79867986798679869</v>
      </c>
      <c r="M111" s="39">
        <f t="shared" si="29"/>
        <v>0.79867986798679869</v>
      </c>
      <c r="N111" s="12">
        <v>60</v>
      </c>
      <c r="O111" s="95">
        <f t="shared" si="19"/>
        <v>63.973597359735976</v>
      </c>
      <c r="P111" s="40">
        <f t="shared" si="26"/>
        <v>63.973597359735976</v>
      </c>
      <c r="Q111" s="41">
        <v>100</v>
      </c>
      <c r="R111" s="12" t="s">
        <v>825</v>
      </c>
    </row>
    <row r="112" spans="1:18" ht="409.6" hidden="1" outlineLevel="1" x14ac:dyDescent="0.25">
      <c r="A112" s="67"/>
      <c r="B112" s="201"/>
      <c r="C112" s="216"/>
      <c r="D112" s="217"/>
      <c r="E112" s="185"/>
      <c r="F112" s="176"/>
      <c r="G112" s="69" t="s">
        <v>616</v>
      </c>
      <c r="H112" s="113" t="s">
        <v>1087</v>
      </c>
      <c r="I112" s="13">
        <v>43891</v>
      </c>
      <c r="J112" s="13">
        <v>44165</v>
      </c>
      <c r="K112" s="13">
        <f t="shared" si="30"/>
        <v>44104</v>
      </c>
      <c r="L112" s="39">
        <f t="shared" si="28"/>
        <v>0.77737226277372262</v>
      </c>
      <c r="M112" s="39">
        <f t="shared" si="29"/>
        <v>0.77737226277372262</v>
      </c>
      <c r="N112" s="12">
        <v>80</v>
      </c>
      <c r="O112" s="95">
        <f t="shared" ref="O112" si="31">+P112</f>
        <v>79.547445255474457</v>
      </c>
      <c r="P112" s="40">
        <f t="shared" si="26"/>
        <v>79.547445255474457</v>
      </c>
      <c r="Q112" s="41">
        <v>100</v>
      </c>
      <c r="R112" s="12" t="s">
        <v>826</v>
      </c>
    </row>
    <row r="113" spans="1:18" hidden="1" outlineLevel="1" x14ac:dyDescent="0.25">
      <c r="A113" s="67"/>
      <c r="B113" s="201"/>
      <c r="C113" s="216"/>
      <c r="D113" s="217"/>
      <c r="E113" s="185"/>
      <c r="F113" s="176"/>
      <c r="G113" s="69" t="s">
        <v>409</v>
      </c>
      <c r="H113" s="113">
        <v>80000000</v>
      </c>
      <c r="I113" s="13">
        <v>43862</v>
      </c>
      <c r="J113" s="13">
        <v>44165</v>
      </c>
      <c r="K113" s="13">
        <f>+K111</f>
        <v>44104</v>
      </c>
      <c r="L113" s="39">
        <f t="shared" si="28"/>
        <v>0.79867986798679869</v>
      </c>
      <c r="M113" s="39">
        <f t="shared" si="29"/>
        <v>0.79867986798679869</v>
      </c>
      <c r="N113" s="12">
        <v>10</v>
      </c>
      <c r="O113" s="95">
        <f t="shared" si="19"/>
        <v>23.973597359735976</v>
      </c>
      <c r="P113" s="40">
        <f t="shared" si="26"/>
        <v>23.973597359735976</v>
      </c>
      <c r="Q113" s="41">
        <v>100</v>
      </c>
      <c r="R113" s="12" t="s">
        <v>827</v>
      </c>
    </row>
    <row r="114" spans="1:18" ht="120" hidden="1" outlineLevel="1" x14ac:dyDescent="0.25">
      <c r="A114" s="67"/>
      <c r="B114" s="201"/>
      <c r="C114" s="216"/>
      <c r="D114" s="217"/>
      <c r="E114" s="185"/>
      <c r="F114" s="176"/>
      <c r="G114" s="70" t="s">
        <v>410</v>
      </c>
      <c r="H114" s="113">
        <v>16000000</v>
      </c>
      <c r="I114" s="13">
        <v>43862</v>
      </c>
      <c r="J114" s="13">
        <v>44165</v>
      </c>
      <c r="K114" s="13">
        <f t="shared" si="30"/>
        <v>44104</v>
      </c>
      <c r="L114" s="39">
        <f t="shared" si="28"/>
        <v>0.79867986798679869</v>
      </c>
      <c r="M114" s="39">
        <f t="shared" si="29"/>
        <v>0.79867986798679869</v>
      </c>
      <c r="N114" s="12">
        <v>80</v>
      </c>
      <c r="O114" s="95">
        <f t="shared" si="19"/>
        <v>79.973597359735976</v>
      </c>
      <c r="P114" s="40">
        <f t="shared" si="26"/>
        <v>79.973597359735976</v>
      </c>
      <c r="Q114" s="41">
        <v>100</v>
      </c>
      <c r="R114" s="12" t="s">
        <v>828</v>
      </c>
    </row>
    <row r="115" spans="1:18" ht="409.6" hidden="1" outlineLevel="1" x14ac:dyDescent="0.25">
      <c r="A115" s="67"/>
      <c r="B115" s="201"/>
      <c r="C115" s="216"/>
      <c r="D115" s="217"/>
      <c r="E115" s="159" t="s">
        <v>263</v>
      </c>
      <c r="F115" s="71" t="s">
        <v>413</v>
      </c>
      <c r="G115" s="19" t="s">
        <v>611</v>
      </c>
      <c r="H115" s="114">
        <v>20000000</v>
      </c>
      <c r="I115" s="13">
        <v>43862</v>
      </c>
      <c r="J115" s="13">
        <v>44180</v>
      </c>
      <c r="K115" s="13">
        <f t="shared" si="30"/>
        <v>44104</v>
      </c>
      <c r="L115" s="39">
        <f t="shared" si="28"/>
        <v>0.76100628930817615</v>
      </c>
      <c r="M115" s="39">
        <f t="shared" si="29"/>
        <v>0.76100628930817615</v>
      </c>
      <c r="N115" s="12">
        <v>77</v>
      </c>
      <c r="O115" s="95">
        <f t="shared" si="19"/>
        <v>76.82012578616353</v>
      </c>
      <c r="P115" s="40">
        <f t="shared" si="26"/>
        <v>76.82012578616353</v>
      </c>
      <c r="Q115" s="41">
        <v>100</v>
      </c>
      <c r="R115" s="12" t="s">
        <v>1063</v>
      </c>
    </row>
    <row r="116" spans="1:18" ht="195" hidden="1" outlineLevel="1" x14ac:dyDescent="0.25">
      <c r="A116" s="67"/>
      <c r="B116" s="201"/>
      <c r="C116" s="216"/>
      <c r="D116" s="217"/>
      <c r="E116" s="159"/>
      <c r="F116" s="71" t="s">
        <v>414</v>
      </c>
      <c r="G116" s="115" t="s">
        <v>422</v>
      </c>
      <c r="H116" s="114">
        <v>12000000</v>
      </c>
      <c r="I116" s="13">
        <v>43862</v>
      </c>
      <c r="J116" s="13">
        <v>44180</v>
      </c>
      <c r="K116" s="13">
        <f t="shared" si="30"/>
        <v>44104</v>
      </c>
      <c r="L116" s="39">
        <f t="shared" si="28"/>
        <v>0.76100628930817615</v>
      </c>
      <c r="M116" s="39">
        <f t="shared" si="29"/>
        <v>0.76100628930817615</v>
      </c>
      <c r="N116" s="12">
        <v>72</v>
      </c>
      <c r="O116" s="95">
        <f t="shared" si="19"/>
        <v>72.82012578616353</v>
      </c>
      <c r="P116" s="40">
        <f t="shared" si="26"/>
        <v>72.82012578616353</v>
      </c>
      <c r="Q116" s="41">
        <v>100</v>
      </c>
      <c r="R116" s="12" t="s">
        <v>969</v>
      </c>
    </row>
    <row r="117" spans="1:18" ht="409.6" hidden="1" outlineLevel="1" x14ac:dyDescent="0.25">
      <c r="A117" s="67"/>
      <c r="B117" s="201"/>
      <c r="C117" s="216"/>
      <c r="D117" s="217"/>
      <c r="E117" s="159"/>
      <c r="F117" s="71" t="s">
        <v>419</v>
      </c>
      <c r="G117" s="19" t="s">
        <v>613</v>
      </c>
      <c r="H117" s="114">
        <v>30000000</v>
      </c>
      <c r="I117" s="13">
        <v>43862</v>
      </c>
      <c r="J117" s="13">
        <v>44180</v>
      </c>
      <c r="K117" s="13">
        <f t="shared" si="30"/>
        <v>44104</v>
      </c>
      <c r="L117" s="39">
        <f t="shared" si="28"/>
        <v>0.76100628930817615</v>
      </c>
      <c r="M117" s="39">
        <f t="shared" si="29"/>
        <v>0.76100628930817615</v>
      </c>
      <c r="N117" s="12">
        <v>78</v>
      </c>
      <c r="O117" s="95">
        <f t="shared" si="19"/>
        <v>77.620125786163527</v>
      </c>
      <c r="P117" s="40">
        <f t="shared" si="26"/>
        <v>77.620125786163527</v>
      </c>
      <c r="Q117" s="41">
        <v>100</v>
      </c>
      <c r="R117" s="12" t="s">
        <v>798</v>
      </c>
    </row>
    <row r="118" spans="1:18" ht="409.6" hidden="1" outlineLevel="1" x14ac:dyDescent="0.25">
      <c r="A118" s="67"/>
      <c r="B118" s="201"/>
      <c r="C118" s="216"/>
      <c r="D118" s="217"/>
      <c r="E118" s="159"/>
      <c r="F118" s="71" t="s">
        <v>415</v>
      </c>
      <c r="G118" s="19" t="s">
        <v>612</v>
      </c>
      <c r="H118" s="114">
        <v>20000000</v>
      </c>
      <c r="I118" s="13">
        <v>43862</v>
      </c>
      <c r="J118" s="13">
        <v>44180</v>
      </c>
      <c r="K118" s="13">
        <f t="shared" si="30"/>
        <v>44104</v>
      </c>
      <c r="L118" s="39">
        <f t="shared" si="28"/>
        <v>0.76100628930817615</v>
      </c>
      <c r="M118" s="39">
        <f t="shared" si="29"/>
        <v>0.76100628930817615</v>
      </c>
      <c r="N118" s="12">
        <v>63</v>
      </c>
      <c r="O118" s="95">
        <f t="shared" si="19"/>
        <v>65.620125786163527</v>
      </c>
      <c r="P118" s="40">
        <f t="shared" si="26"/>
        <v>65.620125786163527</v>
      </c>
      <c r="Q118" s="41">
        <v>100</v>
      </c>
      <c r="R118" s="12" t="s">
        <v>1064</v>
      </c>
    </row>
    <row r="119" spans="1:18" ht="135" hidden="1" outlineLevel="1" x14ac:dyDescent="0.25">
      <c r="A119" s="67"/>
      <c r="B119" s="201"/>
      <c r="C119" s="216"/>
      <c r="D119" s="217"/>
      <c r="E119" s="159"/>
      <c r="F119" s="71" t="s">
        <v>416</v>
      </c>
      <c r="G119" s="19" t="s">
        <v>614</v>
      </c>
      <c r="H119" s="114">
        <v>7000000</v>
      </c>
      <c r="I119" s="13">
        <v>43862</v>
      </c>
      <c r="J119" s="13">
        <v>44180</v>
      </c>
      <c r="K119" s="13">
        <f t="shared" si="30"/>
        <v>44104</v>
      </c>
      <c r="L119" s="39">
        <f t="shared" si="28"/>
        <v>0.76100628930817615</v>
      </c>
      <c r="M119" s="39">
        <f t="shared" si="29"/>
        <v>0.76100628930817615</v>
      </c>
      <c r="N119" s="12">
        <v>79</v>
      </c>
      <c r="O119" s="95">
        <f t="shared" si="19"/>
        <v>78.420125786163524</v>
      </c>
      <c r="P119" s="40">
        <f t="shared" si="26"/>
        <v>78.420125786163524</v>
      </c>
      <c r="Q119" s="41">
        <v>100</v>
      </c>
      <c r="R119" s="12" t="s">
        <v>799</v>
      </c>
    </row>
    <row r="120" spans="1:18" ht="409.6" hidden="1" outlineLevel="1" x14ac:dyDescent="0.25">
      <c r="A120" s="67"/>
      <c r="B120" s="201"/>
      <c r="C120" s="216"/>
      <c r="D120" s="217"/>
      <c r="E120" s="159"/>
      <c r="F120" s="71" t="s">
        <v>418</v>
      </c>
      <c r="G120" s="19" t="s">
        <v>805</v>
      </c>
      <c r="H120" s="114">
        <v>65000000</v>
      </c>
      <c r="I120" s="13">
        <v>43862</v>
      </c>
      <c r="J120" s="13">
        <v>44180</v>
      </c>
      <c r="K120" s="13">
        <f t="shared" si="30"/>
        <v>44104</v>
      </c>
      <c r="L120" s="39">
        <f t="shared" si="28"/>
        <v>0.76100628930817615</v>
      </c>
      <c r="M120" s="39">
        <f t="shared" si="29"/>
        <v>0.76100628930817615</v>
      </c>
      <c r="N120" s="12">
        <v>62</v>
      </c>
      <c r="O120" s="95">
        <f t="shared" si="19"/>
        <v>64.82012578616353</v>
      </c>
      <c r="P120" s="40">
        <f t="shared" si="26"/>
        <v>64.82012578616353</v>
      </c>
      <c r="Q120" s="41">
        <v>100</v>
      </c>
      <c r="R120" s="12" t="s">
        <v>1065</v>
      </c>
    </row>
    <row r="121" spans="1:18" ht="120" hidden="1" outlineLevel="1" x14ac:dyDescent="0.25">
      <c r="A121" s="67"/>
      <c r="B121" s="201"/>
      <c r="C121" s="216"/>
      <c r="D121" s="217"/>
      <c r="E121" s="159"/>
      <c r="F121" s="71" t="s">
        <v>420</v>
      </c>
      <c r="G121" s="19" t="s">
        <v>629</v>
      </c>
      <c r="H121" s="114">
        <v>20000000</v>
      </c>
      <c r="I121" s="13">
        <v>43862</v>
      </c>
      <c r="J121" s="13">
        <v>44165</v>
      </c>
      <c r="K121" s="13">
        <f t="shared" si="30"/>
        <v>44104</v>
      </c>
      <c r="L121" s="39">
        <f t="shared" si="28"/>
        <v>0.79867986798679869</v>
      </c>
      <c r="M121" s="39">
        <f t="shared" si="29"/>
        <v>0.79867986798679869</v>
      </c>
      <c r="N121" s="12">
        <v>66</v>
      </c>
      <c r="O121" s="95">
        <f t="shared" si="19"/>
        <v>68.773597359735973</v>
      </c>
      <c r="P121" s="40">
        <f t="shared" si="26"/>
        <v>68.773597359735973</v>
      </c>
      <c r="Q121" s="41">
        <v>100</v>
      </c>
      <c r="R121" s="214" t="s">
        <v>970</v>
      </c>
    </row>
    <row r="122" spans="1:18" ht="240" hidden="1" outlineLevel="1" x14ac:dyDescent="0.25">
      <c r="A122" s="67"/>
      <c r="B122" s="201"/>
      <c r="C122" s="216"/>
      <c r="D122" s="217"/>
      <c r="E122" s="159"/>
      <c r="F122" s="71" t="s">
        <v>421</v>
      </c>
      <c r="G122" s="19" t="s">
        <v>630</v>
      </c>
      <c r="H122" s="114" t="s">
        <v>1088</v>
      </c>
      <c r="I122" s="13">
        <v>43862</v>
      </c>
      <c r="J122" s="13">
        <v>44165</v>
      </c>
      <c r="K122" s="13">
        <f t="shared" si="30"/>
        <v>44104</v>
      </c>
      <c r="L122" s="39">
        <f t="shared" si="28"/>
        <v>0.79867986798679869</v>
      </c>
      <c r="M122" s="39">
        <f t="shared" si="29"/>
        <v>0.79867986798679869</v>
      </c>
      <c r="N122" s="12">
        <v>73</v>
      </c>
      <c r="O122" s="95">
        <f t="shared" si="19"/>
        <v>74.373597359735982</v>
      </c>
      <c r="P122" s="40">
        <f t="shared" si="26"/>
        <v>74.373597359735982</v>
      </c>
      <c r="Q122" s="41">
        <v>100</v>
      </c>
      <c r="R122" s="215"/>
    </row>
    <row r="123" spans="1:18" ht="409.6" hidden="1" outlineLevel="1" thickBot="1" x14ac:dyDescent="0.3">
      <c r="A123" s="67"/>
      <c r="B123" s="201"/>
      <c r="C123" s="216"/>
      <c r="D123" s="217"/>
      <c r="E123" s="159"/>
      <c r="F123" s="71" t="s">
        <v>417</v>
      </c>
      <c r="G123" s="19" t="s">
        <v>615</v>
      </c>
      <c r="H123" s="114" t="s">
        <v>1087</v>
      </c>
      <c r="I123" s="13">
        <v>43862</v>
      </c>
      <c r="J123" s="13">
        <v>44180</v>
      </c>
      <c r="K123" s="13">
        <f t="shared" si="30"/>
        <v>44104</v>
      </c>
      <c r="L123" s="39">
        <f t="shared" si="28"/>
        <v>0.76100628930817615</v>
      </c>
      <c r="M123" s="39">
        <f t="shared" si="29"/>
        <v>0.76100628930817615</v>
      </c>
      <c r="N123" s="12">
        <v>68</v>
      </c>
      <c r="O123" s="95">
        <f t="shared" si="19"/>
        <v>69.620125786163527</v>
      </c>
      <c r="P123" s="40">
        <f t="shared" si="26"/>
        <v>69.620125786163527</v>
      </c>
      <c r="Q123" s="41">
        <v>100</v>
      </c>
      <c r="R123" s="12" t="s">
        <v>800</v>
      </c>
    </row>
    <row r="124" spans="1:18" ht="120" hidden="1" outlineLevel="1" x14ac:dyDescent="0.25">
      <c r="A124" s="67"/>
      <c r="B124" s="201"/>
      <c r="C124" s="216"/>
      <c r="D124" s="217"/>
      <c r="E124" s="160" t="s">
        <v>265</v>
      </c>
      <c r="F124" s="59" t="s">
        <v>428</v>
      </c>
      <c r="G124" s="20" t="s">
        <v>423</v>
      </c>
      <c r="H124" s="116">
        <v>30000000</v>
      </c>
      <c r="I124" s="13">
        <v>43862</v>
      </c>
      <c r="J124" s="13">
        <v>44180</v>
      </c>
      <c r="K124" s="13">
        <f t="shared" si="30"/>
        <v>44104</v>
      </c>
      <c r="L124" s="39">
        <f t="shared" si="28"/>
        <v>0.76100628930817615</v>
      </c>
      <c r="M124" s="39">
        <f t="shared" si="29"/>
        <v>0.76100628930817615</v>
      </c>
      <c r="N124" s="12">
        <v>72</v>
      </c>
      <c r="O124" s="95">
        <f t="shared" si="19"/>
        <v>72.82012578616353</v>
      </c>
      <c r="P124" s="40">
        <f t="shared" si="26"/>
        <v>72.82012578616353</v>
      </c>
      <c r="Q124" s="41">
        <v>100</v>
      </c>
      <c r="R124" s="12" t="s">
        <v>793</v>
      </c>
    </row>
    <row r="125" spans="1:18" ht="135" hidden="1" outlineLevel="1" x14ac:dyDescent="0.25">
      <c r="A125" s="67"/>
      <c r="B125" s="201"/>
      <c r="C125" s="216"/>
      <c r="D125" s="217"/>
      <c r="E125" s="160"/>
      <c r="F125" s="59" t="s">
        <v>429</v>
      </c>
      <c r="G125" s="21" t="s">
        <v>424</v>
      </c>
      <c r="H125" s="116">
        <v>112000000</v>
      </c>
      <c r="I125" s="13">
        <v>43862</v>
      </c>
      <c r="J125" s="13">
        <v>43920</v>
      </c>
      <c r="K125" s="13">
        <f t="shared" si="30"/>
        <v>44104</v>
      </c>
      <c r="L125" s="72">
        <v>1</v>
      </c>
      <c r="M125" s="39">
        <f t="shared" si="29"/>
        <v>1</v>
      </c>
      <c r="N125" s="12">
        <v>100</v>
      </c>
      <c r="O125" s="95">
        <f t="shared" si="19"/>
        <v>100</v>
      </c>
      <c r="P125" s="40">
        <f t="shared" si="26"/>
        <v>100</v>
      </c>
      <c r="Q125" s="41">
        <v>100</v>
      </c>
      <c r="R125" s="12" t="s">
        <v>971</v>
      </c>
    </row>
    <row r="126" spans="1:18" ht="60" hidden="1" outlineLevel="1" x14ac:dyDescent="0.25">
      <c r="A126" s="67"/>
      <c r="B126" s="201"/>
      <c r="C126" s="216"/>
      <c r="D126" s="217"/>
      <c r="E126" s="160"/>
      <c r="F126" s="59" t="s">
        <v>270</v>
      </c>
      <c r="G126" s="21" t="s">
        <v>425</v>
      </c>
      <c r="H126" s="116">
        <v>30000000</v>
      </c>
      <c r="I126" s="13">
        <v>43862</v>
      </c>
      <c r="J126" s="13">
        <v>44180</v>
      </c>
      <c r="K126" s="13">
        <f t="shared" si="30"/>
        <v>44104</v>
      </c>
      <c r="L126" s="39">
        <f t="shared" si="28"/>
        <v>0.76100628930817615</v>
      </c>
      <c r="M126" s="39">
        <f t="shared" si="29"/>
        <v>0.76100628930817615</v>
      </c>
      <c r="N126" s="12">
        <v>60</v>
      </c>
      <c r="O126" s="95">
        <f t="shared" si="19"/>
        <v>63.220125786163521</v>
      </c>
      <c r="P126" s="40">
        <f t="shared" si="26"/>
        <v>63.220125786163521</v>
      </c>
      <c r="Q126" s="41">
        <v>100</v>
      </c>
      <c r="R126" s="12" t="s">
        <v>806</v>
      </c>
    </row>
    <row r="127" spans="1:18" ht="409.6" hidden="1" outlineLevel="1" x14ac:dyDescent="0.25">
      <c r="A127" s="67"/>
      <c r="B127" s="201"/>
      <c r="C127" s="216"/>
      <c r="D127" s="217"/>
      <c r="E127" s="160"/>
      <c r="F127" s="59" t="s">
        <v>430</v>
      </c>
      <c r="G127" s="21" t="s">
        <v>286</v>
      </c>
      <c r="H127" s="116">
        <v>30000000</v>
      </c>
      <c r="I127" s="13">
        <v>43862</v>
      </c>
      <c r="J127" s="13">
        <v>44180</v>
      </c>
      <c r="K127" s="13">
        <f t="shared" si="30"/>
        <v>44104</v>
      </c>
      <c r="L127" s="39">
        <f t="shared" si="28"/>
        <v>0.76100628930817615</v>
      </c>
      <c r="M127" s="39">
        <f t="shared" si="29"/>
        <v>0.76100628930817615</v>
      </c>
      <c r="N127" s="12">
        <v>80</v>
      </c>
      <c r="O127" s="95">
        <f t="shared" si="19"/>
        <v>79.220125786163521</v>
      </c>
      <c r="P127" s="40">
        <f t="shared" si="26"/>
        <v>79.220125786163521</v>
      </c>
      <c r="Q127" s="41">
        <v>100</v>
      </c>
      <c r="R127" s="12" t="s">
        <v>794</v>
      </c>
    </row>
    <row r="128" spans="1:18" ht="93.6" hidden="1" outlineLevel="1" x14ac:dyDescent="0.25">
      <c r="A128" s="67"/>
      <c r="B128" s="201"/>
      <c r="C128" s="216"/>
      <c r="D128" s="217"/>
      <c r="E128" s="160"/>
      <c r="F128" s="59" t="s">
        <v>431</v>
      </c>
      <c r="G128" s="21" t="s">
        <v>287</v>
      </c>
      <c r="H128" s="116" t="s">
        <v>1087</v>
      </c>
      <c r="I128" s="13">
        <v>43862</v>
      </c>
      <c r="J128" s="13">
        <v>44180</v>
      </c>
      <c r="K128" s="13">
        <f t="shared" si="30"/>
        <v>44104</v>
      </c>
      <c r="L128" s="39">
        <f t="shared" si="28"/>
        <v>0.76100628930817615</v>
      </c>
      <c r="M128" s="39">
        <f t="shared" si="29"/>
        <v>0.76100628930817615</v>
      </c>
      <c r="N128" s="12">
        <v>30</v>
      </c>
      <c r="O128" s="95">
        <f t="shared" si="19"/>
        <v>39.220125786163521</v>
      </c>
      <c r="P128" s="40">
        <f t="shared" si="26"/>
        <v>39.220125786163521</v>
      </c>
      <c r="Q128" s="41">
        <v>100</v>
      </c>
      <c r="R128" s="12" t="s">
        <v>908</v>
      </c>
    </row>
    <row r="129" spans="1:18" ht="360" hidden="1" outlineLevel="1" x14ac:dyDescent="0.25">
      <c r="A129" s="67"/>
      <c r="B129" s="201"/>
      <c r="C129" s="216"/>
      <c r="D129" s="217"/>
      <c r="E129" s="160"/>
      <c r="F129" s="59" t="s">
        <v>432</v>
      </c>
      <c r="G129" s="21" t="s">
        <v>426</v>
      </c>
      <c r="H129" s="116">
        <v>90000000</v>
      </c>
      <c r="I129" s="13">
        <v>43862</v>
      </c>
      <c r="J129" s="13">
        <v>44180</v>
      </c>
      <c r="K129" s="13">
        <f t="shared" si="30"/>
        <v>44104</v>
      </c>
      <c r="L129" s="39">
        <f t="shared" si="28"/>
        <v>0.76100628930817615</v>
      </c>
      <c r="M129" s="39">
        <f t="shared" si="29"/>
        <v>0.76100628930817615</v>
      </c>
      <c r="N129" s="12">
        <v>81</v>
      </c>
      <c r="O129" s="95">
        <f t="shared" si="19"/>
        <v>80.020125786163518</v>
      </c>
      <c r="P129" s="40">
        <f t="shared" si="26"/>
        <v>80.020125786163518</v>
      </c>
      <c r="Q129" s="41">
        <v>100</v>
      </c>
      <c r="R129" s="12" t="s">
        <v>795</v>
      </c>
    </row>
    <row r="130" spans="1:18" ht="75.599999999999994" hidden="1" outlineLevel="1" thickBot="1" x14ac:dyDescent="0.3">
      <c r="A130" s="67"/>
      <c r="B130" s="201"/>
      <c r="C130" s="216"/>
      <c r="D130" s="217"/>
      <c r="E130" s="160"/>
      <c r="F130" s="59" t="s">
        <v>433</v>
      </c>
      <c r="G130" s="22" t="s">
        <v>427</v>
      </c>
      <c r="H130" s="116">
        <v>120000000</v>
      </c>
      <c r="I130" s="13">
        <v>43862</v>
      </c>
      <c r="J130" s="13">
        <v>44180</v>
      </c>
      <c r="K130" s="13">
        <f t="shared" si="30"/>
        <v>44104</v>
      </c>
      <c r="L130" s="39">
        <f t="shared" si="28"/>
        <v>0.76100628930817615</v>
      </c>
      <c r="M130" s="39">
        <f t="shared" si="29"/>
        <v>0.76100628930817615</v>
      </c>
      <c r="N130" s="12">
        <v>63</v>
      </c>
      <c r="O130" s="95">
        <f t="shared" si="19"/>
        <v>65.620125786163527</v>
      </c>
      <c r="P130" s="40">
        <f t="shared" si="26"/>
        <v>65.620125786163527</v>
      </c>
      <c r="Q130" s="41">
        <v>100</v>
      </c>
      <c r="R130" s="12" t="s">
        <v>796</v>
      </c>
    </row>
    <row r="131" spans="1:18" ht="165.6" hidden="1" outlineLevel="1" thickBot="1" x14ac:dyDescent="0.3">
      <c r="A131" s="67"/>
      <c r="B131" s="201"/>
      <c r="C131" s="216"/>
      <c r="D131" s="217"/>
      <c r="E131" s="202" t="s">
        <v>491</v>
      </c>
      <c r="F131" s="73" t="s">
        <v>454</v>
      </c>
      <c r="G131" s="23" t="s">
        <v>776</v>
      </c>
      <c r="H131" s="134" t="s">
        <v>1087</v>
      </c>
      <c r="I131" s="13">
        <v>43862</v>
      </c>
      <c r="J131" s="13">
        <v>44180</v>
      </c>
      <c r="K131" s="13">
        <f t="shared" si="30"/>
        <v>44104</v>
      </c>
      <c r="L131" s="39">
        <f t="shared" si="28"/>
        <v>0.76100628930817615</v>
      </c>
      <c r="M131" s="39">
        <f t="shared" si="29"/>
        <v>0.76100628930817615</v>
      </c>
      <c r="N131" s="12">
        <v>50</v>
      </c>
      <c r="O131" s="95">
        <f t="shared" si="19"/>
        <v>55.220125786163521</v>
      </c>
      <c r="P131" s="40">
        <f t="shared" si="26"/>
        <v>55.220125786163521</v>
      </c>
      <c r="Q131" s="41">
        <v>100</v>
      </c>
      <c r="R131" s="12" t="s">
        <v>972</v>
      </c>
    </row>
    <row r="132" spans="1:18" ht="60" hidden="1" outlineLevel="1" x14ac:dyDescent="0.25">
      <c r="A132" s="67"/>
      <c r="B132" s="201"/>
      <c r="C132" s="216"/>
      <c r="D132" s="217"/>
      <c r="E132" s="202"/>
      <c r="F132" s="73" t="s">
        <v>455</v>
      </c>
      <c r="G132" s="23" t="s">
        <v>434</v>
      </c>
      <c r="H132" s="134" t="s">
        <v>1087</v>
      </c>
      <c r="I132" s="13">
        <v>43862</v>
      </c>
      <c r="J132" s="13">
        <v>44180</v>
      </c>
      <c r="K132" s="13">
        <f t="shared" si="30"/>
        <v>44104</v>
      </c>
      <c r="L132" s="39">
        <f t="shared" si="28"/>
        <v>0.76100628930817615</v>
      </c>
      <c r="M132" s="39">
        <f t="shared" si="29"/>
        <v>0.76100628930817615</v>
      </c>
      <c r="N132" s="12">
        <v>50</v>
      </c>
      <c r="O132" s="95">
        <f t="shared" si="19"/>
        <v>55.220125786163521</v>
      </c>
      <c r="P132" s="40">
        <f t="shared" si="26"/>
        <v>55.220125786163521</v>
      </c>
      <c r="Q132" s="41">
        <v>100</v>
      </c>
      <c r="R132" s="12" t="s">
        <v>797</v>
      </c>
    </row>
    <row r="133" spans="1:18" ht="180" hidden="1" outlineLevel="1" x14ac:dyDescent="0.25">
      <c r="A133" s="67"/>
      <c r="B133" s="201"/>
      <c r="C133" s="216"/>
      <c r="D133" s="217"/>
      <c r="E133" s="202"/>
      <c r="F133" s="73" t="s">
        <v>456</v>
      </c>
      <c r="G133" s="24" t="s">
        <v>435</v>
      </c>
      <c r="H133" s="117">
        <v>46800000</v>
      </c>
      <c r="I133" s="13">
        <v>43862</v>
      </c>
      <c r="J133" s="13">
        <v>44180</v>
      </c>
      <c r="K133" s="13">
        <f t="shared" si="30"/>
        <v>44104</v>
      </c>
      <c r="L133" s="39">
        <f t="shared" si="28"/>
        <v>0.76100628930817615</v>
      </c>
      <c r="M133" s="39">
        <f t="shared" si="29"/>
        <v>0.76100628930817615</v>
      </c>
      <c r="N133" s="12">
        <v>70</v>
      </c>
      <c r="O133" s="95">
        <f t="shared" si="19"/>
        <v>71.220125786163521</v>
      </c>
      <c r="P133" s="40">
        <f t="shared" si="26"/>
        <v>71.220125786163521</v>
      </c>
      <c r="Q133" s="41">
        <v>100</v>
      </c>
      <c r="R133" s="12" t="s">
        <v>829</v>
      </c>
    </row>
    <row r="134" spans="1:18" ht="78" hidden="1" outlineLevel="1" x14ac:dyDescent="0.25">
      <c r="A134" s="67"/>
      <c r="B134" s="201"/>
      <c r="C134" s="216"/>
      <c r="D134" s="217"/>
      <c r="E134" s="202"/>
      <c r="F134" s="73" t="s">
        <v>457</v>
      </c>
      <c r="G134" s="24" t="s">
        <v>436</v>
      </c>
      <c r="H134" s="117">
        <v>5500000</v>
      </c>
      <c r="I134" s="13">
        <v>43862</v>
      </c>
      <c r="J134" s="13">
        <v>44180</v>
      </c>
      <c r="K134" s="13">
        <f t="shared" si="30"/>
        <v>44104</v>
      </c>
      <c r="L134" s="39">
        <f t="shared" si="28"/>
        <v>0.76100628930817615</v>
      </c>
      <c r="M134" s="39">
        <f t="shared" si="29"/>
        <v>0.76100628930817615</v>
      </c>
      <c r="N134" s="12">
        <v>85</v>
      </c>
      <c r="O134" s="95">
        <f t="shared" si="19"/>
        <v>83.220125786163521</v>
      </c>
      <c r="P134" s="40">
        <f t="shared" si="26"/>
        <v>83.220125786163521</v>
      </c>
      <c r="Q134" s="41">
        <v>100</v>
      </c>
      <c r="R134" s="12" t="s">
        <v>830</v>
      </c>
    </row>
    <row r="135" spans="1:18" ht="330" hidden="1" outlineLevel="1" x14ac:dyDescent="0.25">
      <c r="A135" s="67"/>
      <c r="B135" s="201"/>
      <c r="C135" s="216"/>
      <c r="D135" s="217"/>
      <c r="E135" s="202"/>
      <c r="F135" s="73" t="s">
        <v>458</v>
      </c>
      <c r="G135" s="24" t="s">
        <v>437</v>
      </c>
      <c r="H135" s="117">
        <v>70300000</v>
      </c>
      <c r="I135" s="13">
        <v>43862</v>
      </c>
      <c r="J135" s="13">
        <v>44180</v>
      </c>
      <c r="K135" s="13">
        <f t="shared" si="30"/>
        <v>44104</v>
      </c>
      <c r="L135" s="39">
        <f t="shared" si="28"/>
        <v>0.76100628930817615</v>
      </c>
      <c r="M135" s="39">
        <f t="shared" si="29"/>
        <v>0.76100628930817615</v>
      </c>
      <c r="N135" s="12">
        <v>85</v>
      </c>
      <c r="O135" s="95">
        <f t="shared" si="19"/>
        <v>83.220125786163521</v>
      </c>
      <c r="P135" s="40">
        <f t="shared" si="26"/>
        <v>83.220125786163521</v>
      </c>
      <c r="Q135" s="41">
        <v>100</v>
      </c>
      <c r="R135" s="12" t="s">
        <v>831</v>
      </c>
    </row>
    <row r="136" spans="1:18" ht="105" hidden="1" outlineLevel="1" x14ac:dyDescent="0.25">
      <c r="A136" s="67"/>
      <c r="B136" s="201"/>
      <c r="C136" s="216"/>
      <c r="D136" s="217"/>
      <c r="E136" s="202"/>
      <c r="F136" s="73" t="s">
        <v>459</v>
      </c>
      <c r="G136" s="24" t="s">
        <v>973</v>
      </c>
      <c r="H136" s="117">
        <v>528500000</v>
      </c>
      <c r="I136" s="13">
        <v>43862</v>
      </c>
      <c r="J136" s="13">
        <v>44180</v>
      </c>
      <c r="K136" s="13">
        <f t="shared" si="30"/>
        <v>44104</v>
      </c>
      <c r="L136" s="39">
        <f t="shared" si="28"/>
        <v>0.76100628930817615</v>
      </c>
      <c r="M136" s="39">
        <f t="shared" si="29"/>
        <v>0.76100628930817615</v>
      </c>
      <c r="N136" s="12">
        <v>50</v>
      </c>
      <c r="O136" s="95">
        <f t="shared" si="19"/>
        <v>55.220125786163521</v>
      </c>
      <c r="P136" s="40">
        <f t="shared" si="26"/>
        <v>55.220125786163521</v>
      </c>
      <c r="Q136" s="41">
        <v>100</v>
      </c>
      <c r="R136" s="12" t="s">
        <v>832</v>
      </c>
    </row>
    <row r="137" spans="1:18" ht="135" hidden="1" outlineLevel="1" x14ac:dyDescent="0.25">
      <c r="A137" s="67"/>
      <c r="B137" s="201"/>
      <c r="C137" s="216"/>
      <c r="D137" s="217"/>
      <c r="E137" s="202"/>
      <c r="F137" s="73" t="s">
        <v>460</v>
      </c>
      <c r="G137" s="24" t="s">
        <v>833</v>
      </c>
      <c r="H137" s="117">
        <v>48700000</v>
      </c>
      <c r="I137" s="13">
        <v>43862</v>
      </c>
      <c r="J137" s="13">
        <v>44180</v>
      </c>
      <c r="K137" s="13">
        <f t="shared" si="30"/>
        <v>44104</v>
      </c>
      <c r="L137" s="39">
        <f t="shared" si="28"/>
        <v>0.76100628930817615</v>
      </c>
      <c r="M137" s="39">
        <f t="shared" si="29"/>
        <v>0.76100628930817615</v>
      </c>
      <c r="N137" s="12">
        <v>72</v>
      </c>
      <c r="O137" s="95">
        <f t="shared" si="19"/>
        <v>72.82012578616353</v>
      </c>
      <c r="P137" s="40">
        <f t="shared" si="26"/>
        <v>72.82012578616353</v>
      </c>
      <c r="Q137" s="41">
        <v>100</v>
      </c>
      <c r="R137" s="12" t="s">
        <v>974</v>
      </c>
    </row>
    <row r="138" spans="1:18" ht="93.6" hidden="1" outlineLevel="1" x14ac:dyDescent="0.25">
      <c r="A138" s="67"/>
      <c r="B138" s="201"/>
      <c r="C138" s="216"/>
      <c r="D138" s="217"/>
      <c r="E138" s="202"/>
      <c r="F138" s="73" t="s">
        <v>461</v>
      </c>
      <c r="G138" s="24" t="s">
        <v>634</v>
      </c>
      <c r="H138" s="135" t="s">
        <v>1087</v>
      </c>
      <c r="I138" s="13">
        <v>43862</v>
      </c>
      <c r="J138" s="13">
        <v>44180</v>
      </c>
      <c r="K138" s="13">
        <f t="shared" si="30"/>
        <v>44104</v>
      </c>
      <c r="L138" s="39">
        <f t="shared" si="28"/>
        <v>0.76100628930817615</v>
      </c>
      <c r="M138" s="39">
        <f t="shared" si="29"/>
        <v>0.76100628930817615</v>
      </c>
      <c r="N138" s="12">
        <v>30</v>
      </c>
      <c r="O138" s="95">
        <f t="shared" si="19"/>
        <v>39.220125786163521</v>
      </c>
      <c r="P138" s="40">
        <f t="shared" si="26"/>
        <v>39.220125786163521</v>
      </c>
      <c r="Q138" s="41">
        <v>100</v>
      </c>
      <c r="R138" s="12" t="s">
        <v>834</v>
      </c>
    </row>
    <row r="139" spans="1:18" ht="60" hidden="1" outlineLevel="1" x14ac:dyDescent="0.25">
      <c r="A139" s="67"/>
      <c r="B139" s="201"/>
      <c r="C139" s="216"/>
      <c r="D139" s="217"/>
      <c r="E139" s="202"/>
      <c r="F139" s="73" t="s">
        <v>462</v>
      </c>
      <c r="G139" s="24" t="s">
        <v>438</v>
      </c>
      <c r="H139" s="117">
        <v>5000000</v>
      </c>
      <c r="I139" s="13">
        <v>43862</v>
      </c>
      <c r="J139" s="13">
        <v>44180</v>
      </c>
      <c r="K139" s="13">
        <f t="shared" si="30"/>
        <v>44104</v>
      </c>
      <c r="L139" s="39">
        <f t="shared" si="28"/>
        <v>0.76100628930817615</v>
      </c>
      <c r="M139" s="39">
        <f t="shared" si="29"/>
        <v>0.76100628930817615</v>
      </c>
      <c r="N139" s="12">
        <v>63</v>
      </c>
      <c r="O139" s="95">
        <f t="shared" si="19"/>
        <v>65.620125786163527</v>
      </c>
      <c r="P139" s="40">
        <f t="shared" si="26"/>
        <v>65.620125786163527</v>
      </c>
      <c r="Q139" s="41">
        <v>100</v>
      </c>
      <c r="R139" s="12" t="s">
        <v>835</v>
      </c>
    </row>
    <row r="140" spans="1:18" ht="109.2" hidden="1" outlineLevel="1" x14ac:dyDescent="0.25">
      <c r="A140" s="67"/>
      <c r="B140" s="201"/>
      <c r="C140" s="216"/>
      <c r="D140" s="217"/>
      <c r="E140" s="202"/>
      <c r="F140" s="73" t="s">
        <v>463</v>
      </c>
      <c r="G140" s="24" t="s">
        <v>434</v>
      </c>
      <c r="H140" s="117">
        <v>7500000000</v>
      </c>
      <c r="I140" s="13">
        <v>43862</v>
      </c>
      <c r="J140" s="13">
        <v>44180</v>
      </c>
      <c r="K140" s="13">
        <f t="shared" si="30"/>
        <v>44104</v>
      </c>
      <c r="L140" s="39">
        <f t="shared" si="28"/>
        <v>0.76100628930817615</v>
      </c>
      <c r="M140" s="39">
        <f t="shared" si="29"/>
        <v>0.76100628930817615</v>
      </c>
      <c r="N140" s="12">
        <v>20</v>
      </c>
      <c r="O140" s="95">
        <f t="shared" si="19"/>
        <v>31.220125786163525</v>
      </c>
      <c r="P140" s="40">
        <f t="shared" ref="P140:P171" si="32">+(N140*80%)+((M140*100)*20%)</f>
        <v>31.220125786163525</v>
      </c>
      <c r="Q140" s="41">
        <v>100</v>
      </c>
      <c r="R140" s="12" t="s">
        <v>836</v>
      </c>
    </row>
    <row r="141" spans="1:18" ht="109.2" hidden="1" outlineLevel="1" x14ac:dyDescent="0.25">
      <c r="A141" s="67"/>
      <c r="B141" s="201"/>
      <c r="C141" s="216"/>
      <c r="D141" s="217"/>
      <c r="E141" s="202"/>
      <c r="F141" s="73" t="s">
        <v>464</v>
      </c>
      <c r="G141" s="24" t="s">
        <v>439</v>
      </c>
      <c r="H141" s="135" t="s">
        <v>1087</v>
      </c>
      <c r="I141" s="13">
        <v>43862</v>
      </c>
      <c r="J141" s="13">
        <v>44180</v>
      </c>
      <c r="K141" s="13">
        <f t="shared" si="30"/>
        <v>44104</v>
      </c>
      <c r="L141" s="39">
        <f t="shared" si="28"/>
        <v>0.76100628930817615</v>
      </c>
      <c r="M141" s="39">
        <f t="shared" si="29"/>
        <v>0.76100628930817615</v>
      </c>
      <c r="N141" s="12">
        <v>60</v>
      </c>
      <c r="O141" s="95">
        <f t="shared" si="19"/>
        <v>63.220125786163521</v>
      </c>
      <c r="P141" s="40">
        <f t="shared" si="32"/>
        <v>63.220125786163521</v>
      </c>
      <c r="Q141" s="41">
        <v>100</v>
      </c>
      <c r="R141" s="12" t="s">
        <v>837</v>
      </c>
    </row>
    <row r="142" spans="1:18" ht="78" hidden="1" outlineLevel="1" x14ac:dyDescent="0.25">
      <c r="A142" s="67"/>
      <c r="B142" s="201"/>
      <c r="C142" s="216"/>
      <c r="D142" s="217"/>
      <c r="E142" s="202"/>
      <c r="F142" s="73" t="s">
        <v>465</v>
      </c>
      <c r="G142" s="24" t="s">
        <v>440</v>
      </c>
      <c r="H142" s="225">
        <v>50000000</v>
      </c>
      <c r="I142" s="13">
        <v>43862</v>
      </c>
      <c r="J142" s="13">
        <v>44180</v>
      </c>
      <c r="K142" s="13">
        <f t="shared" si="30"/>
        <v>44104</v>
      </c>
      <c r="L142" s="39">
        <f t="shared" si="28"/>
        <v>0.76100628930817615</v>
      </c>
      <c r="M142" s="39">
        <f t="shared" si="29"/>
        <v>0.76100628930817615</v>
      </c>
      <c r="N142" s="12">
        <v>10</v>
      </c>
      <c r="O142" s="95">
        <f t="shared" si="19"/>
        <v>23.220125786163525</v>
      </c>
      <c r="P142" s="40">
        <f t="shared" si="32"/>
        <v>23.220125786163525</v>
      </c>
      <c r="Q142" s="41">
        <v>100</v>
      </c>
      <c r="R142" s="12" t="s">
        <v>838</v>
      </c>
    </row>
    <row r="143" spans="1:18" ht="93.6" hidden="1" outlineLevel="1" x14ac:dyDescent="0.25">
      <c r="A143" s="67"/>
      <c r="B143" s="201"/>
      <c r="C143" s="216"/>
      <c r="D143" s="217"/>
      <c r="E143" s="202"/>
      <c r="F143" s="73" t="s">
        <v>466</v>
      </c>
      <c r="G143" s="24" t="s">
        <v>440</v>
      </c>
      <c r="H143" s="226"/>
      <c r="I143" s="13">
        <v>43862</v>
      </c>
      <c r="J143" s="13">
        <v>44180</v>
      </c>
      <c r="K143" s="13">
        <f t="shared" si="30"/>
        <v>44104</v>
      </c>
      <c r="L143" s="39">
        <f t="shared" si="28"/>
        <v>0.76100628930817615</v>
      </c>
      <c r="M143" s="39">
        <f t="shared" si="29"/>
        <v>0.76100628930817615</v>
      </c>
      <c r="N143" s="12">
        <v>10</v>
      </c>
      <c r="O143" s="95">
        <f t="shared" si="19"/>
        <v>23.220125786163525</v>
      </c>
      <c r="P143" s="40">
        <f t="shared" si="32"/>
        <v>23.220125786163525</v>
      </c>
      <c r="Q143" s="41">
        <v>100</v>
      </c>
      <c r="R143" s="12" t="s">
        <v>839</v>
      </c>
    </row>
    <row r="144" spans="1:18" ht="93.6" hidden="1" outlineLevel="1" x14ac:dyDescent="0.25">
      <c r="A144" s="67"/>
      <c r="B144" s="201"/>
      <c r="C144" s="216"/>
      <c r="D144" s="217"/>
      <c r="E144" s="202"/>
      <c r="F144" s="73" t="s">
        <v>467</v>
      </c>
      <c r="G144" s="24" t="s">
        <v>440</v>
      </c>
      <c r="H144" s="227"/>
      <c r="I144" s="13">
        <v>43862</v>
      </c>
      <c r="J144" s="13">
        <v>44180</v>
      </c>
      <c r="K144" s="13">
        <f t="shared" si="30"/>
        <v>44104</v>
      </c>
      <c r="L144" s="39">
        <f t="shared" si="28"/>
        <v>0.76100628930817615</v>
      </c>
      <c r="M144" s="39">
        <f t="shared" si="29"/>
        <v>0.76100628930817615</v>
      </c>
      <c r="N144" s="12">
        <v>20</v>
      </c>
      <c r="O144" s="95">
        <f t="shared" si="19"/>
        <v>31.220125786163525</v>
      </c>
      <c r="P144" s="40">
        <f t="shared" si="32"/>
        <v>31.220125786163525</v>
      </c>
      <c r="Q144" s="41">
        <v>100</v>
      </c>
      <c r="R144" s="12" t="s">
        <v>838</v>
      </c>
    </row>
    <row r="145" spans="1:18" ht="105" hidden="1" outlineLevel="1" x14ac:dyDescent="0.25">
      <c r="A145" s="67"/>
      <c r="B145" s="201"/>
      <c r="C145" s="216"/>
      <c r="D145" s="217"/>
      <c r="E145" s="202"/>
      <c r="F145" s="73" t="s">
        <v>622</v>
      </c>
      <c r="G145" s="24" t="s">
        <v>623</v>
      </c>
      <c r="H145" s="117">
        <v>25000000</v>
      </c>
      <c r="I145" s="13">
        <v>43862</v>
      </c>
      <c r="J145" s="13">
        <v>44180</v>
      </c>
      <c r="K145" s="13">
        <f t="shared" si="30"/>
        <v>44104</v>
      </c>
      <c r="L145" s="39">
        <f t="shared" si="28"/>
        <v>0.76100628930817615</v>
      </c>
      <c r="M145" s="39">
        <f t="shared" si="29"/>
        <v>0.76100628930817615</v>
      </c>
      <c r="N145" s="12">
        <v>78</v>
      </c>
      <c r="O145" s="95">
        <f t="shared" si="19"/>
        <v>77.620125786163527</v>
      </c>
      <c r="P145" s="40">
        <f t="shared" si="32"/>
        <v>77.620125786163527</v>
      </c>
      <c r="Q145" s="41">
        <v>100</v>
      </c>
      <c r="R145" s="12" t="s">
        <v>801</v>
      </c>
    </row>
    <row r="146" spans="1:18" ht="46.8" hidden="1" outlineLevel="1" x14ac:dyDescent="0.25">
      <c r="A146" s="67"/>
      <c r="B146" s="201"/>
      <c r="C146" s="216"/>
      <c r="D146" s="217"/>
      <c r="E146" s="202"/>
      <c r="F146" s="73" t="s">
        <v>468</v>
      </c>
      <c r="G146" s="24" t="s">
        <v>441</v>
      </c>
      <c r="H146" s="135" t="s">
        <v>1087</v>
      </c>
      <c r="I146" s="13">
        <v>43862</v>
      </c>
      <c r="J146" s="13">
        <v>44165</v>
      </c>
      <c r="K146" s="13">
        <f t="shared" si="30"/>
        <v>44104</v>
      </c>
      <c r="L146" s="39">
        <f t="shared" si="28"/>
        <v>0.79867986798679869</v>
      </c>
      <c r="M146" s="39">
        <f t="shared" si="29"/>
        <v>0.79867986798679869</v>
      </c>
      <c r="N146" s="12">
        <v>10</v>
      </c>
      <c r="O146" s="95">
        <f t="shared" si="19"/>
        <v>23.973597359735976</v>
      </c>
      <c r="P146" s="40">
        <f t="shared" si="32"/>
        <v>23.973597359735976</v>
      </c>
      <c r="Q146" s="41">
        <v>100</v>
      </c>
      <c r="R146" s="12" t="s">
        <v>975</v>
      </c>
    </row>
    <row r="147" spans="1:18" ht="62.4" hidden="1" outlineLevel="1" x14ac:dyDescent="0.25">
      <c r="A147" s="67"/>
      <c r="B147" s="201"/>
      <c r="C147" s="216"/>
      <c r="D147" s="217"/>
      <c r="E147" s="202"/>
      <c r="F147" s="73" t="s">
        <v>469</v>
      </c>
      <c r="G147" s="24" t="s">
        <v>442</v>
      </c>
      <c r="H147" s="135" t="s">
        <v>1087</v>
      </c>
      <c r="I147" s="13">
        <v>43862</v>
      </c>
      <c r="J147" s="13">
        <v>44165</v>
      </c>
      <c r="K147" s="13">
        <f t="shared" si="30"/>
        <v>44104</v>
      </c>
      <c r="L147" s="39">
        <f t="shared" si="28"/>
        <v>0.79867986798679869</v>
      </c>
      <c r="M147" s="39">
        <f t="shared" si="29"/>
        <v>0.79867986798679869</v>
      </c>
      <c r="N147" s="12">
        <v>20</v>
      </c>
      <c r="O147" s="95">
        <f t="shared" ref="O147:O194" si="33">+P147</f>
        <v>31.973597359735976</v>
      </c>
      <c r="P147" s="40">
        <f t="shared" si="32"/>
        <v>31.973597359735976</v>
      </c>
      <c r="Q147" s="41">
        <v>100</v>
      </c>
      <c r="R147" s="12" t="s">
        <v>975</v>
      </c>
    </row>
    <row r="148" spans="1:18" ht="105" hidden="1" outlineLevel="1" x14ac:dyDescent="0.25">
      <c r="A148" s="67"/>
      <c r="B148" s="201"/>
      <c r="C148" s="216"/>
      <c r="D148" s="217"/>
      <c r="E148" s="202"/>
      <c r="F148" s="73" t="s">
        <v>779</v>
      </c>
      <c r="G148" s="24" t="s">
        <v>443</v>
      </c>
      <c r="H148" s="135" t="s">
        <v>1087</v>
      </c>
      <c r="I148" s="13">
        <v>43862</v>
      </c>
      <c r="J148" s="13">
        <v>44165</v>
      </c>
      <c r="K148" s="13">
        <f t="shared" si="30"/>
        <v>44104</v>
      </c>
      <c r="L148" s="39">
        <f t="shared" si="28"/>
        <v>0.79867986798679869</v>
      </c>
      <c r="M148" s="39">
        <f t="shared" si="29"/>
        <v>0.79867986798679869</v>
      </c>
      <c r="N148" s="12">
        <v>10</v>
      </c>
      <c r="O148" s="95">
        <f t="shared" si="33"/>
        <v>23.973597359735976</v>
      </c>
      <c r="P148" s="40">
        <f t="shared" si="32"/>
        <v>23.973597359735976</v>
      </c>
      <c r="Q148" s="41">
        <v>100</v>
      </c>
      <c r="R148" s="12" t="s">
        <v>976</v>
      </c>
    </row>
    <row r="149" spans="1:18" ht="46.8" hidden="1" outlineLevel="1" x14ac:dyDescent="0.25">
      <c r="A149" s="67"/>
      <c r="B149" s="201"/>
      <c r="C149" s="216"/>
      <c r="D149" s="217"/>
      <c r="E149" s="202"/>
      <c r="F149" s="73" t="s">
        <v>470</v>
      </c>
      <c r="G149" s="24" t="s">
        <v>444</v>
      </c>
      <c r="H149" s="117">
        <v>1300000</v>
      </c>
      <c r="I149" s="13">
        <v>43862</v>
      </c>
      <c r="J149" s="13">
        <v>44165</v>
      </c>
      <c r="K149" s="13">
        <f t="shared" si="30"/>
        <v>44104</v>
      </c>
      <c r="L149" s="39">
        <f t="shared" si="28"/>
        <v>0.79867986798679869</v>
      </c>
      <c r="M149" s="39">
        <f t="shared" si="29"/>
        <v>0.79867986798679869</v>
      </c>
      <c r="N149" s="12">
        <v>90</v>
      </c>
      <c r="O149" s="95">
        <f t="shared" si="33"/>
        <v>87.973597359735976</v>
      </c>
      <c r="P149" s="40">
        <f t="shared" si="32"/>
        <v>87.973597359735976</v>
      </c>
      <c r="Q149" s="41">
        <v>100</v>
      </c>
      <c r="R149" s="12" t="s">
        <v>977</v>
      </c>
    </row>
    <row r="150" spans="1:18" ht="62.4" hidden="1" outlineLevel="1" x14ac:dyDescent="0.25">
      <c r="A150" s="67"/>
      <c r="B150" s="201"/>
      <c r="C150" s="216"/>
      <c r="D150" s="217"/>
      <c r="E150" s="202"/>
      <c r="F150" s="73" t="s">
        <v>471</v>
      </c>
      <c r="G150" s="24" t="s">
        <v>445</v>
      </c>
      <c r="H150" s="117">
        <v>10000000</v>
      </c>
      <c r="I150" s="13">
        <v>43862</v>
      </c>
      <c r="J150" s="13">
        <v>44165</v>
      </c>
      <c r="K150" s="13">
        <f>+K149</f>
        <v>44104</v>
      </c>
      <c r="L150" s="39">
        <f t="shared" si="28"/>
        <v>0.79867986798679869</v>
      </c>
      <c r="M150" s="39">
        <f t="shared" si="29"/>
        <v>0.79867986798679869</v>
      </c>
      <c r="N150" s="12">
        <v>20</v>
      </c>
      <c r="O150" s="95">
        <f t="shared" si="33"/>
        <v>31.973597359735976</v>
      </c>
      <c r="P150" s="40">
        <f t="shared" si="32"/>
        <v>31.973597359735976</v>
      </c>
      <c r="Q150" s="41">
        <v>100</v>
      </c>
      <c r="R150" s="12" t="s">
        <v>975</v>
      </c>
    </row>
    <row r="151" spans="1:18" ht="62.4" hidden="1" outlineLevel="1" x14ac:dyDescent="0.25">
      <c r="A151" s="67"/>
      <c r="B151" s="201"/>
      <c r="C151" s="216"/>
      <c r="D151" s="217"/>
      <c r="E151" s="202"/>
      <c r="F151" s="73" t="s">
        <v>472</v>
      </c>
      <c r="G151" s="24" t="s">
        <v>446</v>
      </c>
      <c r="H151" s="117">
        <v>15000000</v>
      </c>
      <c r="I151" s="13">
        <v>43862</v>
      </c>
      <c r="J151" s="13">
        <v>44165</v>
      </c>
      <c r="K151" s="13">
        <f t="shared" si="30"/>
        <v>44104</v>
      </c>
      <c r="L151" s="39">
        <f t="shared" si="28"/>
        <v>0.79867986798679869</v>
      </c>
      <c r="M151" s="39">
        <f t="shared" si="29"/>
        <v>0.79867986798679869</v>
      </c>
      <c r="N151" s="12">
        <v>20</v>
      </c>
      <c r="O151" s="95">
        <f t="shared" si="33"/>
        <v>31.973597359735976</v>
      </c>
      <c r="P151" s="40">
        <f t="shared" si="32"/>
        <v>31.973597359735976</v>
      </c>
      <c r="Q151" s="41">
        <v>100</v>
      </c>
      <c r="R151" s="12" t="s">
        <v>975</v>
      </c>
    </row>
    <row r="152" spans="1:18" ht="62.4" hidden="1" outlineLevel="1" x14ac:dyDescent="0.25">
      <c r="A152" s="67"/>
      <c r="B152" s="201"/>
      <c r="C152" s="216"/>
      <c r="D152" s="217"/>
      <c r="E152" s="202"/>
      <c r="F152" s="73" t="s">
        <v>473</v>
      </c>
      <c r="G152" s="24" t="s">
        <v>447</v>
      </c>
      <c r="H152" s="117">
        <v>2000000</v>
      </c>
      <c r="I152" s="13">
        <v>43862</v>
      </c>
      <c r="J152" s="13">
        <v>44165</v>
      </c>
      <c r="K152" s="13">
        <f t="shared" si="30"/>
        <v>44104</v>
      </c>
      <c r="L152" s="39">
        <f t="shared" si="28"/>
        <v>0.79867986798679869</v>
      </c>
      <c r="M152" s="39">
        <f t="shared" si="29"/>
        <v>0.79867986798679869</v>
      </c>
      <c r="N152" s="12">
        <v>58</v>
      </c>
      <c r="O152" s="95">
        <f t="shared" si="33"/>
        <v>62.373597359735982</v>
      </c>
      <c r="P152" s="40">
        <f t="shared" si="32"/>
        <v>62.373597359735982</v>
      </c>
      <c r="Q152" s="41">
        <v>100</v>
      </c>
      <c r="R152" s="12" t="s">
        <v>978</v>
      </c>
    </row>
    <row r="153" spans="1:18" ht="62.4" hidden="1" outlineLevel="1" x14ac:dyDescent="0.25">
      <c r="A153" s="67"/>
      <c r="B153" s="201"/>
      <c r="C153" s="216"/>
      <c r="D153" s="217"/>
      <c r="E153" s="202"/>
      <c r="F153" s="73" t="s">
        <v>474</v>
      </c>
      <c r="G153" s="24" t="s">
        <v>448</v>
      </c>
      <c r="H153" s="117">
        <v>2000000</v>
      </c>
      <c r="I153" s="13">
        <v>43862</v>
      </c>
      <c r="J153" s="13">
        <v>44165</v>
      </c>
      <c r="K153" s="13">
        <f>+K152</f>
        <v>44104</v>
      </c>
      <c r="L153" s="39">
        <f t="shared" si="28"/>
        <v>0.79867986798679869</v>
      </c>
      <c r="M153" s="39">
        <f t="shared" si="29"/>
        <v>0.79867986798679869</v>
      </c>
      <c r="N153" s="12">
        <v>20</v>
      </c>
      <c r="O153" s="95">
        <f t="shared" si="33"/>
        <v>31.973597359735976</v>
      </c>
      <c r="P153" s="40">
        <f t="shared" si="32"/>
        <v>31.973597359735976</v>
      </c>
      <c r="Q153" s="41">
        <v>100</v>
      </c>
      <c r="R153" s="12" t="s">
        <v>979</v>
      </c>
    </row>
    <row r="154" spans="1:18" ht="187.2" hidden="1" outlineLevel="1" x14ac:dyDescent="0.25">
      <c r="A154" s="67"/>
      <c r="B154" s="201"/>
      <c r="C154" s="216"/>
      <c r="D154" s="217"/>
      <c r="E154" s="202"/>
      <c r="F154" s="73" t="s">
        <v>475</v>
      </c>
      <c r="G154" s="24" t="s">
        <v>449</v>
      </c>
      <c r="H154" s="117">
        <v>10000000</v>
      </c>
      <c r="I154" s="13">
        <v>43862</v>
      </c>
      <c r="J154" s="13">
        <v>44165</v>
      </c>
      <c r="K154" s="13">
        <f>+K153</f>
        <v>44104</v>
      </c>
      <c r="L154" s="39">
        <f t="shared" si="28"/>
        <v>0.79867986798679869</v>
      </c>
      <c r="M154" s="39">
        <f t="shared" si="29"/>
        <v>0.79867986798679869</v>
      </c>
      <c r="N154" s="12">
        <v>50</v>
      </c>
      <c r="O154" s="95">
        <f t="shared" si="33"/>
        <v>55.973597359735976</v>
      </c>
      <c r="P154" s="40">
        <f t="shared" si="32"/>
        <v>55.973597359735976</v>
      </c>
      <c r="Q154" s="41">
        <v>100</v>
      </c>
      <c r="R154" s="12" t="s">
        <v>980</v>
      </c>
    </row>
    <row r="155" spans="1:18" ht="187.2" hidden="1" outlineLevel="1" x14ac:dyDescent="0.25">
      <c r="A155" s="67"/>
      <c r="B155" s="201"/>
      <c r="C155" s="216"/>
      <c r="D155" s="217"/>
      <c r="E155" s="202"/>
      <c r="F155" s="73" t="s">
        <v>476</v>
      </c>
      <c r="G155" s="24" t="s">
        <v>450</v>
      </c>
      <c r="H155" s="117">
        <v>5000000</v>
      </c>
      <c r="I155" s="13">
        <v>43862</v>
      </c>
      <c r="J155" s="13">
        <v>44165</v>
      </c>
      <c r="K155" s="13">
        <f>+K154</f>
        <v>44104</v>
      </c>
      <c r="L155" s="39">
        <f t="shared" si="28"/>
        <v>0.79867986798679869</v>
      </c>
      <c r="M155" s="39">
        <f t="shared" si="29"/>
        <v>0.79867986798679869</v>
      </c>
      <c r="N155" s="12">
        <v>79</v>
      </c>
      <c r="O155" s="95">
        <f t="shared" si="33"/>
        <v>79.173597359735979</v>
      </c>
      <c r="P155" s="40">
        <f t="shared" si="32"/>
        <v>79.173597359735979</v>
      </c>
      <c r="Q155" s="41">
        <v>100</v>
      </c>
      <c r="R155" s="12" t="s">
        <v>981</v>
      </c>
    </row>
    <row r="156" spans="1:18" ht="90" hidden="1" outlineLevel="1" x14ac:dyDescent="0.25">
      <c r="A156" s="67"/>
      <c r="B156" s="201"/>
      <c r="C156" s="216"/>
      <c r="D156" s="217"/>
      <c r="E156" s="202"/>
      <c r="F156" s="73" t="s">
        <v>477</v>
      </c>
      <c r="G156" s="24" t="s">
        <v>624</v>
      </c>
      <c r="H156" s="117" t="s">
        <v>1087</v>
      </c>
      <c r="I156" s="13">
        <v>43862</v>
      </c>
      <c r="J156" s="13">
        <v>44180</v>
      </c>
      <c r="K156" s="13">
        <f t="shared" si="30"/>
        <v>44104</v>
      </c>
      <c r="L156" s="39">
        <f t="shared" si="28"/>
        <v>0.76100628930817615</v>
      </c>
      <c r="M156" s="39">
        <f t="shared" si="29"/>
        <v>0.76100628930817615</v>
      </c>
      <c r="N156" s="12">
        <v>90</v>
      </c>
      <c r="O156" s="95">
        <f t="shared" si="33"/>
        <v>87.220125786163521</v>
      </c>
      <c r="P156" s="40">
        <f t="shared" si="32"/>
        <v>87.220125786163521</v>
      </c>
      <c r="Q156" s="41">
        <v>100</v>
      </c>
      <c r="R156" s="12" t="s">
        <v>780</v>
      </c>
    </row>
    <row r="157" spans="1:18" ht="93.6" hidden="1" outlineLevel="1" x14ac:dyDescent="0.25">
      <c r="A157" s="67"/>
      <c r="B157" s="201"/>
      <c r="C157" s="216"/>
      <c r="D157" s="217"/>
      <c r="E157" s="202"/>
      <c r="F157" s="73" t="s">
        <v>478</v>
      </c>
      <c r="G157" s="24" t="s">
        <v>451</v>
      </c>
      <c r="H157" s="117" t="s">
        <v>1088</v>
      </c>
      <c r="I157" s="13">
        <v>43862</v>
      </c>
      <c r="J157" s="13">
        <v>44180</v>
      </c>
      <c r="K157" s="13">
        <f t="shared" si="30"/>
        <v>44104</v>
      </c>
      <c r="L157" s="39">
        <f t="shared" si="28"/>
        <v>0.76100628930817615</v>
      </c>
      <c r="M157" s="39">
        <f t="shared" si="29"/>
        <v>0.76100628930817615</v>
      </c>
      <c r="N157" s="12">
        <v>90</v>
      </c>
      <c r="O157" s="95">
        <f t="shared" si="33"/>
        <v>87.220125786163521</v>
      </c>
      <c r="P157" s="40">
        <f t="shared" si="32"/>
        <v>87.220125786163521</v>
      </c>
      <c r="Q157" s="41">
        <v>100</v>
      </c>
      <c r="R157" s="12" t="s">
        <v>780</v>
      </c>
    </row>
    <row r="158" spans="1:18" ht="46.8" hidden="1" outlineLevel="1" x14ac:dyDescent="0.25">
      <c r="A158" s="67"/>
      <c r="B158" s="201"/>
      <c r="C158" s="216"/>
      <c r="D158" s="217"/>
      <c r="E158" s="202"/>
      <c r="F158" s="73" t="s">
        <v>479</v>
      </c>
      <c r="G158" s="24" t="s">
        <v>625</v>
      </c>
      <c r="H158" s="135" t="s">
        <v>1087</v>
      </c>
      <c r="I158" s="13">
        <v>43862</v>
      </c>
      <c r="J158" s="13">
        <v>44180</v>
      </c>
      <c r="K158" s="13">
        <f>+K157</f>
        <v>44104</v>
      </c>
      <c r="L158" s="39">
        <f t="shared" si="28"/>
        <v>0.76100628930817615</v>
      </c>
      <c r="M158" s="39">
        <f t="shared" si="29"/>
        <v>0.76100628930817615</v>
      </c>
      <c r="N158" s="12">
        <v>80</v>
      </c>
      <c r="O158" s="95">
        <f t="shared" si="33"/>
        <v>79.220125786163521</v>
      </c>
      <c r="P158" s="40">
        <f t="shared" si="32"/>
        <v>79.220125786163521</v>
      </c>
      <c r="Q158" s="41">
        <v>100</v>
      </c>
      <c r="R158" s="12" t="s">
        <v>802</v>
      </c>
    </row>
    <row r="159" spans="1:18" ht="93.6" hidden="1" outlineLevel="1" x14ac:dyDescent="0.25">
      <c r="A159" s="67"/>
      <c r="B159" s="201"/>
      <c r="C159" s="216"/>
      <c r="D159" s="217"/>
      <c r="E159" s="202"/>
      <c r="F159" s="73" t="s">
        <v>626</v>
      </c>
      <c r="G159" s="24" t="s">
        <v>627</v>
      </c>
      <c r="H159" s="117" t="s">
        <v>1087</v>
      </c>
      <c r="I159" s="13">
        <v>43862</v>
      </c>
      <c r="J159" s="13">
        <v>44165</v>
      </c>
      <c r="K159" s="13">
        <f t="shared" si="30"/>
        <v>44104</v>
      </c>
      <c r="L159" s="39">
        <f t="shared" si="28"/>
        <v>0.79867986798679869</v>
      </c>
      <c r="M159" s="39">
        <f t="shared" si="29"/>
        <v>0.79867986798679869</v>
      </c>
      <c r="N159" s="12">
        <v>70</v>
      </c>
      <c r="O159" s="95">
        <f t="shared" ref="O159" si="34">+P159</f>
        <v>71.973597359735976</v>
      </c>
      <c r="P159" s="40">
        <f t="shared" si="32"/>
        <v>71.973597359735976</v>
      </c>
      <c r="Q159" s="41">
        <v>100</v>
      </c>
      <c r="R159" s="12" t="s">
        <v>982</v>
      </c>
    </row>
    <row r="160" spans="1:18" ht="93.6" hidden="1" outlineLevel="1" x14ac:dyDescent="0.25">
      <c r="A160" s="67"/>
      <c r="B160" s="201"/>
      <c r="C160" s="216"/>
      <c r="D160" s="217"/>
      <c r="E160" s="202"/>
      <c r="F160" s="73" t="s">
        <v>777</v>
      </c>
      <c r="G160" s="24" t="s">
        <v>777</v>
      </c>
      <c r="H160" s="135" t="s">
        <v>1087</v>
      </c>
      <c r="I160" s="13">
        <v>43862</v>
      </c>
      <c r="J160" s="13">
        <v>44180</v>
      </c>
      <c r="K160" s="13">
        <f>+K158</f>
        <v>44104</v>
      </c>
      <c r="L160" s="39">
        <f t="shared" si="28"/>
        <v>0.76100628930817615</v>
      </c>
      <c r="M160" s="39">
        <f t="shared" si="29"/>
        <v>0.76100628930817615</v>
      </c>
      <c r="N160" s="12">
        <v>50</v>
      </c>
      <c r="O160" s="95">
        <f t="shared" si="33"/>
        <v>55.220125786163521</v>
      </c>
      <c r="P160" s="40">
        <f t="shared" si="32"/>
        <v>55.220125786163521</v>
      </c>
      <c r="Q160" s="41">
        <v>100</v>
      </c>
      <c r="R160" s="12" t="s">
        <v>983</v>
      </c>
    </row>
    <row r="161" spans="1:18" ht="75" hidden="1" outlineLevel="1" x14ac:dyDescent="0.25">
      <c r="A161" s="67"/>
      <c r="B161" s="201"/>
      <c r="C161" s="216"/>
      <c r="D161" s="217"/>
      <c r="E161" s="202"/>
      <c r="F161" s="73" t="s">
        <v>480</v>
      </c>
      <c r="G161" s="74" t="s">
        <v>686</v>
      </c>
      <c r="H161" s="117" t="s">
        <v>1087</v>
      </c>
      <c r="I161" s="13">
        <v>43862</v>
      </c>
      <c r="J161" s="13">
        <v>44180</v>
      </c>
      <c r="K161" s="13">
        <f>+K160</f>
        <v>44104</v>
      </c>
      <c r="L161" s="39">
        <f t="shared" si="28"/>
        <v>0.76100628930817615</v>
      </c>
      <c r="M161" s="39">
        <f t="shared" si="29"/>
        <v>0.76100628930817615</v>
      </c>
      <c r="N161" s="12">
        <v>83</v>
      </c>
      <c r="O161" s="95">
        <f t="shared" si="33"/>
        <v>81.620125786163527</v>
      </c>
      <c r="P161" s="40">
        <f t="shared" si="32"/>
        <v>81.620125786163527</v>
      </c>
      <c r="Q161" s="41">
        <v>100</v>
      </c>
      <c r="R161" s="12" t="s">
        <v>984</v>
      </c>
    </row>
    <row r="162" spans="1:18" ht="46.8" hidden="1" outlineLevel="1" x14ac:dyDescent="0.25">
      <c r="A162" s="67"/>
      <c r="B162" s="201"/>
      <c r="C162" s="216"/>
      <c r="D162" s="217"/>
      <c r="E162" s="202"/>
      <c r="F162" s="73" t="s">
        <v>685</v>
      </c>
      <c r="G162" s="74" t="s">
        <v>687</v>
      </c>
      <c r="H162" s="117" t="s">
        <v>1087</v>
      </c>
      <c r="I162" s="13">
        <v>43862</v>
      </c>
      <c r="J162" s="13">
        <v>44180</v>
      </c>
      <c r="K162" s="13">
        <f t="shared" si="30"/>
        <v>44104</v>
      </c>
      <c r="L162" s="39">
        <f t="shared" si="28"/>
        <v>0.76100628930817615</v>
      </c>
      <c r="M162" s="39">
        <f t="shared" si="29"/>
        <v>0.76100628930817615</v>
      </c>
      <c r="N162" s="12">
        <v>50</v>
      </c>
      <c r="O162" s="95">
        <f t="shared" si="33"/>
        <v>55.220125786163521</v>
      </c>
      <c r="P162" s="40">
        <f t="shared" si="32"/>
        <v>55.220125786163521</v>
      </c>
      <c r="Q162" s="41">
        <v>100</v>
      </c>
      <c r="R162" s="12" t="s">
        <v>985</v>
      </c>
    </row>
    <row r="163" spans="1:18" ht="150" hidden="1" outlineLevel="1" x14ac:dyDescent="0.25">
      <c r="A163" s="67"/>
      <c r="B163" s="201"/>
      <c r="C163" s="216"/>
      <c r="D163" s="217"/>
      <c r="E163" s="202"/>
      <c r="F163" s="73" t="s">
        <v>681</v>
      </c>
      <c r="G163" s="74" t="s">
        <v>688</v>
      </c>
      <c r="H163" s="117">
        <v>1000000</v>
      </c>
      <c r="I163" s="13">
        <v>43862</v>
      </c>
      <c r="J163" s="13">
        <v>44180</v>
      </c>
      <c r="K163" s="13">
        <f t="shared" si="30"/>
        <v>44104</v>
      </c>
      <c r="L163" s="39">
        <f t="shared" si="28"/>
        <v>0.76100628930817615</v>
      </c>
      <c r="M163" s="39">
        <f t="shared" si="29"/>
        <v>0.76100628930817615</v>
      </c>
      <c r="N163" s="12">
        <v>70</v>
      </c>
      <c r="O163" s="95">
        <f t="shared" si="33"/>
        <v>71.220125786163521</v>
      </c>
      <c r="P163" s="40">
        <f t="shared" si="32"/>
        <v>71.220125786163521</v>
      </c>
      <c r="Q163" s="41">
        <v>100</v>
      </c>
      <c r="R163" s="12" t="s">
        <v>986</v>
      </c>
    </row>
    <row r="164" spans="1:18" ht="109.2" hidden="1" outlineLevel="1" x14ac:dyDescent="0.25">
      <c r="A164" s="67"/>
      <c r="B164" s="201"/>
      <c r="C164" s="216"/>
      <c r="D164" s="217"/>
      <c r="E164" s="202"/>
      <c r="F164" s="73" t="s">
        <v>481</v>
      </c>
      <c r="G164" s="74" t="s">
        <v>807</v>
      </c>
      <c r="H164" s="117">
        <v>20000000</v>
      </c>
      <c r="I164" s="13">
        <v>43957</v>
      </c>
      <c r="J164" s="13">
        <v>44180</v>
      </c>
      <c r="K164" s="13">
        <f t="shared" si="30"/>
        <v>44104</v>
      </c>
      <c r="L164" s="39">
        <f t="shared" si="28"/>
        <v>0.65919282511210764</v>
      </c>
      <c r="M164" s="39">
        <f t="shared" si="29"/>
        <v>0.65919282511210764</v>
      </c>
      <c r="N164" s="12">
        <v>78</v>
      </c>
      <c r="O164" s="95">
        <f t="shared" si="33"/>
        <v>75.583856502242156</v>
      </c>
      <c r="P164" s="40">
        <f t="shared" si="32"/>
        <v>75.583856502242156</v>
      </c>
      <c r="Q164" s="41">
        <v>100</v>
      </c>
      <c r="R164" s="12" t="s">
        <v>987</v>
      </c>
    </row>
    <row r="165" spans="1:18" ht="46.8" hidden="1" outlineLevel="1" x14ac:dyDescent="0.25">
      <c r="A165" s="67"/>
      <c r="B165" s="201"/>
      <c r="C165" s="216"/>
      <c r="D165" s="217"/>
      <c r="E165" s="202"/>
      <c r="F165" s="73" t="s">
        <v>682</v>
      </c>
      <c r="G165" s="74" t="s">
        <v>689</v>
      </c>
      <c r="H165" s="117">
        <v>50000000</v>
      </c>
      <c r="I165" s="13">
        <v>43957</v>
      </c>
      <c r="J165" s="13">
        <v>44180</v>
      </c>
      <c r="K165" s="13">
        <f t="shared" si="30"/>
        <v>44104</v>
      </c>
      <c r="L165" s="39">
        <f t="shared" si="28"/>
        <v>0.65919282511210764</v>
      </c>
      <c r="M165" s="39">
        <f t="shared" si="29"/>
        <v>0.65919282511210764</v>
      </c>
      <c r="N165" s="12">
        <v>80</v>
      </c>
      <c r="O165" s="95">
        <f t="shared" si="33"/>
        <v>77.183856502242151</v>
      </c>
      <c r="P165" s="40">
        <f t="shared" si="32"/>
        <v>77.183856502242151</v>
      </c>
      <c r="Q165" s="41">
        <v>100</v>
      </c>
      <c r="R165" s="12" t="s">
        <v>781</v>
      </c>
    </row>
    <row r="166" spans="1:18" ht="46.8" hidden="1" outlineLevel="1" x14ac:dyDescent="0.25">
      <c r="A166" s="67"/>
      <c r="B166" s="201"/>
      <c r="C166" s="216"/>
      <c r="D166" s="217"/>
      <c r="E166" s="202"/>
      <c r="F166" s="73" t="s">
        <v>692</v>
      </c>
      <c r="G166" s="74" t="s">
        <v>691</v>
      </c>
      <c r="H166" s="136" t="s">
        <v>1087</v>
      </c>
      <c r="I166" s="13">
        <v>43957</v>
      </c>
      <c r="J166" s="13">
        <v>44180</v>
      </c>
      <c r="K166" s="13">
        <f t="shared" si="30"/>
        <v>44104</v>
      </c>
      <c r="L166" s="39">
        <f t="shared" si="28"/>
        <v>0.65919282511210764</v>
      </c>
      <c r="M166" s="39">
        <f t="shared" si="29"/>
        <v>0.65919282511210764</v>
      </c>
      <c r="N166" s="12">
        <v>40</v>
      </c>
      <c r="O166" s="95">
        <f t="shared" si="33"/>
        <v>45.183856502242151</v>
      </c>
      <c r="P166" s="40">
        <f t="shared" si="32"/>
        <v>45.183856502242151</v>
      </c>
      <c r="Q166" s="41">
        <v>100</v>
      </c>
      <c r="R166" s="12" t="s">
        <v>988</v>
      </c>
    </row>
    <row r="167" spans="1:18" ht="46.8" hidden="1" outlineLevel="1" x14ac:dyDescent="0.25">
      <c r="A167" s="67"/>
      <c r="B167" s="201"/>
      <c r="C167" s="216"/>
      <c r="D167" s="217"/>
      <c r="E167" s="202"/>
      <c r="F167" s="73" t="s">
        <v>693</v>
      </c>
      <c r="G167" s="74" t="s">
        <v>690</v>
      </c>
      <c r="H167" s="136" t="s">
        <v>1087</v>
      </c>
      <c r="I167" s="13">
        <v>43922</v>
      </c>
      <c r="J167" s="13">
        <v>44180</v>
      </c>
      <c r="K167" s="13">
        <f t="shared" si="30"/>
        <v>44104</v>
      </c>
      <c r="L167" s="39">
        <f t="shared" si="28"/>
        <v>0.70542635658914732</v>
      </c>
      <c r="M167" s="39">
        <f t="shared" si="29"/>
        <v>0.70542635658914732</v>
      </c>
      <c r="N167" s="12">
        <v>40</v>
      </c>
      <c r="O167" s="95">
        <f t="shared" si="33"/>
        <v>46.108527131782949</v>
      </c>
      <c r="P167" s="40">
        <f t="shared" si="32"/>
        <v>46.108527131782949</v>
      </c>
      <c r="Q167" s="41">
        <v>100</v>
      </c>
      <c r="R167" s="12" t="s">
        <v>988</v>
      </c>
    </row>
    <row r="168" spans="1:18" ht="46.8" hidden="1" outlineLevel="1" x14ac:dyDescent="0.25">
      <c r="A168" s="67"/>
      <c r="B168" s="201"/>
      <c r="C168" s="216"/>
      <c r="D168" s="217"/>
      <c r="E168" s="202"/>
      <c r="F168" s="73" t="s">
        <v>482</v>
      </c>
      <c r="G168" s="74" t="s">
        <v>694</v>
      </c>
      <c r="H168" s="136" t="s">
        <v>1087</v>
      </c>
      <c r="I168" s="13">
        <v>43862</v>
      </c>
      <c r="J168" s="13">
        <v>44180</v>
      </c>
      <c r="K168" s="13">
        <f>+K166</f>
        <v>44104</v>
      </c>
      <c r="L168" s="39">
        <f t="shared" si="28"/>
        <v>0.76100628930817615</v>
      </c>
      <c r="M168" s="39">
        <f t="shared" si="29"/>
        <v>0.76100628930817615</v>
      </c>
      <c r="N168" s="12">
        <v>76</v>
      </c>
      <c r="O168" s="95">
        <f t="shared" si="33"/>
        <v>76.020125786163533</v>
      </c>
      <c r="P168" s="40">
        <f t="shared" si="32"/>
        <v>76.020125786163533</v>
      </c>
      <c r="Q168" s="41">
        <v>100</v>
      </c>
      <c r="R168" s="12" t="s">
        <v>989</v>
      </c>
    </row>
    <row r="169" spans="1:18" ht="46.8" hidden="1" outlineLevel="1" x14ac:dyDescent="0.25">
      <c r="A169" s="67"/>
      <c r="B169" s="201"/>
      <c r="C169" s="216"/>
      <c r="D169" s="217"/>
      <c r="E169" s="202"/>
      <c r="F169" s="73" t="s">
        <v>483</v>
      </c>
      <c r="G169" s="74" t="s">
        <v>695</v>
      </c>
      <c r="H169" s="117">
        <v>5000000</v>
      </c>
      <c r="I169" s="13">
        <v>43862</v>
      </c>
      <c r="J169" s="13">
        <v>44180</v>
      </c>
      <c r="K169" s="13">
        <f t="shared" ref="K169:K192" si="35">+K168</f>
        <v>44104</v>
      </c>
      <c r="L169" s="39">
        <f t="shared" ref="L169:L226" si="36">+(+_xlfn.DAYS(I169,K169))/(+_xlfn.DAYS(I169,J169))</f>
        <v>0.76100628930817615</v>
      </c>
      <c r="M169" s="39">
        <f t="shared" si="29"/>
        <v>0.76100628930817615</v>
      </c>
      <c r="N169" s="12">
        <v>60</v>
      </c>
      <c r="O169" s="95">
        <f t="shared" si="33"/>
        <v>63.220125786163521</v>
      </c>
      <c r="P169" s="40">
        <f t="shared" si="32"/>
        <v>63.220125786163521</v>
      </c>
      <c r="Q169" s="41">
        <v>100</v>
      </c>
      <c r="R169" s="12" t="s">
        <v>990</v>
      </c>
    </row>
    <row r="170" spans="1:18" ht="62.4" hidden="1" outlineLevel="1" x14ac:dyDescent="0.25">
      <c r="A170" s="67"/>
      <c r="B170" s="201"/>
      <c r="C170" s="216"/>
      <c r="D170" s="217"/>
      <c r="E170" s="202"/>
      <c r="F170" s="73" t="s">
        <v>484</v>
      </c>
      <c r="G170" s="74" t="s">
        <v>696</v>
      </c>
      <c r="H170" s="117">
        <v>1700000</v>
      </c>
      <c r="I170" s="13">
        <v>44044</v>
      </c>
      <c r="J170" s="13">
        <v>44180</v>
      </c>
      <c r="K170" s="13">
        <f>+K169</f>
        <v>44104</v>
      </c>
      <c r="L170" s="39">
        <f t="shared" si="36"/>
        <v>0.44117647058823528</v>
      </c>
      <c r="M170" s="39">
        <f t="shared" si="29"/>
        <v>0.44117647058823528</v>
      </c>
      <c r="N170" s="12">
        <v>40</v>
      </c>
      <c r="O170" s="95">
        <f t="shared" si="33"/>
        <v>40.82352941176471</v>
      </c>
      <c r="P170" s="40">
        <f t="shared" si="32"/>
        <v>40.82352941176471</v>
      </c>
      <c r="Q170" s="41">
        <v>100</v>
      </c>
      <c r="R170" s="12" t="s">
        <v>782</v>
      </c>
    </row>
    <row r="171" spans="1:18" hidden="1" outlineLevel="1" x14ac:dyDescent="0.25">
      <c r="A171" s="67"/>
      <c r="B171" s="201"/>
      <c r="C171" s="216"/>
      <c r="D171" s="217"/>
      <c r="E171" s="202"/>
      <c r="F171" s="73" t="s">
        <v>485</v>
      </c>
      <c r="G171" s="74" t="s">
        <v>697</v>
      </c>
      <c r="H171" s="117">
        <v>8000000</v>
      </c>
      <c r="I171" s="13">
        <v>43922</v>
      </c>
      <c r="J171" s="13">
        <v>44104</v>
      </c>
      <c r="K171" s="13">
        <f>+K170</f>
        <v>44104</v>
      </c>
      <c r="L171" s="39">
        <f t="shared" si="36"/>
        <v>1</v>
      </c>
      <c r="M171" s="39">
        <f t="shared" ref="M171:M233" si="37">+IF(L171&gt;=100,100,IF(L171&lt;=0,0,L171))</f>
        <v>1</v>
      </c>
      <c r="N171" s="12">
        <v>63</v>
      </c>
      <c r="O171" s="95">
        <f t="shared" si="33"/>
        <v>70.400000000000006</v>
      </c>
      <c r="P171" s="40">
        <f t="shared" si="32"/>
        <v>70.400000000000006</v>
      </c>
      <c r="Q171" s="41">
        <v>100</v>
      </c>
      <c r="R171" s="12" t="s">
        <v>991</v>
      </c>
    </row>
    <row r="172" spans="1:18" ht="78" hidden="1" outlineLevel="1" x14ac:dyDescent="0.25">
      <c r="A172" s="67"/>
      <c r="B172" s="201"/>
      <c r="C172" s="216"/>
      <c r="D172" s="217"/>
      <c r="E172" s="202"/>
      <c r="F172" s="73" t="s">
        <v>486</v>
      </c>
      <c r="G172" s="74" t="s">
        <v>698</v>
      </c>
      <c r="H172" s="117">
        <v>60000000</v>
      </c>
      <c r="I172" s="13">
        <v>43862</v>
      </c>
      <c r="J172" s="13">
        <v>44012</v>
      </c>
      <c r="K172" s="13">
        <v>44012</v>
      </c>
      <c r="L172" s="39">
        <f t="shared" si="36"/>
        <v>1</v>
      </c>
      <c r="M172" s="39">
        <f t="shared" si="37"/>
        <v>1</v>
      </c>
      <c r="N172" s="12">
        <v>100</v>
      </c>
      <c r="O172" s="95">
        <f t="shared" si="33"/>
        <v>100</v>
      </c>
      <c r="P172" s="40">
        <f t="shared" ref="P172:P203" si="38">+(N172*80%)+((M172*100)*20%)</f>
        <v>100</v>
      </c>
      <c r="Q172" s="41">
        <v>100</v>
      </c>
      <c r="R172" s="12" t="s">
        <v>783</v>
      </c>
    </row>
    <row r="173" spans="1:18" ht="62.4" hidden="1" outlineLevel="1" x14ac:dyDescent="0.25">
      <c r="A173" s="67"/>
      <c r="B173" s="201"/>
      <c r="C173" s="216"/>
      <c r="D173" s="217"/>
      <c r="E173" s="202"/>
      <c r="F173" s="73" t="s">
        <v>487</v>
      </c>
      <c r="G173" s="74" t="s">
        <v>699</v>
      </c>
      <c r="H173" s="117">
        <v>6000000</v>
      </c>
      <c r="I173" s="13">
        <v>43891</v>
      </c>
      <c r="J173" s="13">
        <v>44180</v>
      </c>
      <c r="K173" s="13">
        <f>+K171</f>
        <v>44104</v>
      </c>
      <c r="L173" s="39">
        <f t="shared" si="36"/>
        <v>0.73702422145328716</v>
      </c>
      <c r="M173" s="39">
        <f t="shared" si="37"/>
        <v>0.73702422145328716</v>
      </c>
      <c r="N173" s="12">
        <v>60</v>
      </c>
      <c r="O173" s="95">
        <f t="shared" si="33"/>
        <v>62.740484429065745</v>
      </c>
      <c r="P173" s="40">
        <f t="shared" si="38"/>
        <v>62.740484429065745</v>
      </c>
      <c r="Q173" s="41">
        <v>100</v>
      </c>
      <c r="R173" s="12" t="s">
        <v>778</v>
      </c>
    </row>
    <row r="174" spans="1:18" ht="105" hidden="1" outlineLevel="1" x14ac:dyDescent="0.25">
      <c r="A174" s="67"/>
      <c r="B174" s="201"/>
      <c r="C174" s="216"/>
      <c r="D174" s="217"/>
      <c r="E174" s="202"/>
      <c r="F174" s="73" t="s">
        <v>488</v>
      </c>
      <c r="G174" s="74" t="s">
        <v>700</v>
      </c>
      <c r="H174" s="117">
        <v>10000000</v>
      </c>
      <c r="I174" s="13">
        <v>43862</v>
      </c>
      <c r="J174" s="13">
        <v>44180</v>
      </c>
      <c r="K174" s="13">
        <f t="shared" si="35"/>
        <v>44104</v>
      </c>
      <c r="L174" s="39">
        <f t="shared" si="36"/>
        <v>0.76100628930817615</v>
      </c>
      <c r="M174" s="39">
        <f t="shared" si="37"/>
        <v>0.76100628930817615</v>
      </c>
      <c r="N174" s="12">
        <v>64</v>
      </c>
      <c r="O174" s="95">
        <f t="shared" si="33"/>
        <v>66.420125786163524</v>
      </c>
      <c r="P174" s="40">
        <f t="shared" si="38"/>
        <v>66.420125786163524</v>
      </c>
      <c r="Q174" s="41">
        <v>100</v>
      </c>
      <c r="R174" s="12" t="s">
        <v>992</v>
      </c>
    </row>
    <row r="175" spans="1:18" ht="75" hidden="1" outlineLevel="1" x14ac:dyDescent="0.25">
      <c r="A175" s="67"/>
      <c r="B175" s="201"/>
      <c r="C175" s="216"/>
      <c r="D175" s="217"/>
      <c r="E175" s="202"/>
      <c r="F175" s="73" t="s">
        <v>489</v>
      </c>
      <c r="G175" s="74" t="s">
        <v>702</v>
      </c>
      <c r="H175" s="117">
        <v>3000000</v>
      </c>
      <c r="I175" s="13">
        <v>43862</v>
      </c>
      <c r="J175" s="13">
        <v>44180</v>
      </c>
      <c r="K175" s="13">
        <f>+K174</f>
        <v>44104</v>
      </c>
      <c r="L175" s="39">
        <f t="shared" si="36"/>
        <v>0.76100628930817615</v>
      </c>
      <c r="M175" s="39">
        <f t="shared" si="37"/>
        <v>0.76100628930817615</v>
      </c>
      <c r="N175" s="12">
        <v>65</v>
      </c>
      <c r="O175" s="95">
        <f t="shared" si="33"/>
        <v>67.220125786163521</v>
      </c>
      <c r="P175" s="40">
        <f t="shared" si="38"/>
        <v>67.220125786163521</v>
      </c>
      <c r="Q175" s="41">
        <v>100</v>
      </c>
      <c r="R175" s="12" t="s">
        <v>993</v>
      </c>
    </row>
    <row r="176" spans="1:18" ht="62.4" hidden="1" outlineLevel="1" x14ac:dyDescent="0.25">
      <c r="A176" s="67"/>
      <c r="B176" s="201"/>
      <c r="C176" s="216"/>
      <c r="D176" s="217"/>
      <c r="E176" s="202"/>
      <c r="F176" s="73" t="s">
        <v>490</v>
      </c>
      <c r="G176" s="74" t="s">
        <v>703</v>
      </c>
      <c r="H176" s="117">
        <v>2000000</v>
      </c>
      <c r="I176" s="13">
        <v>43862</v>
      </c>
      <c r="J176" s="13">
        <v>44012</v>
      </c>
      <c r="K176" s="13">
        <v>44012</v>
      </c>
      <c r="L176" s="39">
        <f t="shared" si="36"/>
        <v>1</v>
      </c>
      <c r="M176" s="39">
        <f t="shared" si="37"/>
        <v>1</v>
      </c>
      <c r="N176" s="12">
        <v>100</v>
      </c>
      <c r="O176" s="95">
        <f t="shared" si="33"/>
        <v>100</v>
      </c>
      <c r="P176" s="40">
        <f t="shared" si="38"/>
        <v>100</v>
      </c>
      <c r="Q176" s="41">
        <v>100</v>
      </c>
      <c r="R176" s="12" t="s">
        <v>994</v>
      </c>
    </row>
    <row r="177" spans="1:18" ht="75" hidden="1" outlineLevel="1" x14ac:dyDescent="0.25">
      <c r="A177" s="67"/>
      <c r="B177" s="201"/>
      <c r="C177" s="216"/>
      <c r="D177" s="217"/>
      <c r="E177" s="202"/>
      <c r="F177" s="203" t="s">
        <v>701</v>
      </c>
      <c r="G177" s="74" t="s">
        <v>684</v>
      </c>
      <c r="H177" s="117">
        <v>16500000</v>
      </c>
      <c r="I177" s="13">
        <v>43845</v>
      </c>
      <c r="J177" s="13">
        <v>44180</v>
      </c>
      <c r="K177" s="13">
        <f>+K175</f>
        <v>44104</v>
      </c>
      <c r="L177" s="39">
        <f t="shared" si="36"/>
        <v>0.77313432835820894</v>
      </c>
      <c r="M177" s="39">
        <f t="shared" si="37"/>
        <v>0.77313432835820894</v>
      </c>
      <c r="N177" s="12">
        <v>60</v>
      </c>
      <c r="O177" s="95">
        <f t="shared" si="33"/>
        <v>63.462686567164177</v>
      </c>
      <c r="P177" s="40">
        <f t="shared" si="38"/>
        <v>63.462686567164177</v>
      </c>
      <c r="Q177" s="41">
        <v>100</v>
      </c>
      <c r="R177" s="12" t="s">
        <v>995</v>
      </c>
    </row>
    <row r="178" spans="1:18" ht="60.6" hidden="1" outlineLevel="1" thickBot="1" x14ac:dyDescent="0.3">
      <c r="A178" s="67"/>
      <c r="B178" s="201"/>
      <c r="C178" s="216"/>
      <c r="D178" s="217"/>
      <c r="E178" s="202"/>
      <c r="F178" s="203"/>
      <c r="G178" s="74" t="s">
        <v>683</v>
      </c>
      <c r="H178" s="117">
        <v>32450000</v>
      </c>
      <c r="I178" s="13">
        <v>43845</v>
      </c>
      <c r="J178" s="13">
        <v>44180</v>
      </c>
      <c r="K178" s="13">
        <f t="shared" si="35"/>
        <v>44104</v>
      </c>
      <c r="L178" s="39">
        <f t="shared" si="36"/>
        <v>0.77313432835820894</v>
      </c>
      <c r="M178" s="39">
        <f t="shared" si="37"/>
        <v>0.77313432835820894</v>
      </c>
      <c r="N178" s="12">
        <v>75</v>
      </c>
      <c r="O178" s="95">
        <f t="shared" si="33"/>
        <v>75.462686567164184</v>
      </c>
      <c r="P178" s="40">
        <f t="shared" si="38"/>
        <v>75.462686567164184</v>
      </c>
      <c r="Q178" s="41">
        <v>100</v>
      </c>
      <c r="R178" s="12" t="s">
        <v>996</v>
      </c>
    </row>
    <row r="179" spans="1:18" ht="210" hidden="1" outlineLevel="1" x14ac:dyDescent="0.25">
      <c r="A179" s="67"/>
      <c r="B179" s="201"/>
      <c r="C179" s="216"/>
      <c r="D179" s="217"/>
      <c r="E179" s="164" t="s">
        <v>267</v>
      </c>
      <c r="F179" s="75" t="s">
        <v>495</v>
      </c>
      <c r="G179" s="76" t="s">
        <v>492</v>
      </c>
      <c r="H179" s="107">
        <v>36000000</v>
      </c>
      <c r="I179" s="13">
        <v>43862</v>
      </c>
      <c r="J179" s="13">
        <v>44180</v>
      </c>
      <c r="K179" s="13">
        <f>+K178</f>
        <v>44104</v>
      </c>
      <c r="L179" s="39">
        <f t="shared" si="36"/>
        <v>0.76100628930817615</v>
      </c>
      <c r="M179" s="39">
        <f t="shared" si="37"/>
        <v>0.76100628930817615</v>
      </c>
      <c r="N179" s="12">
        <v>63</v>
      </c>
      <c r="O179" s="95">
        <f t="shared" si="33"/>
        <v>65.620125786163527</v>
      </c>
      <c r="P179" s="40">
        <f t="shared" si="38"/>
        <v>65.620125786163527</v>
      </c>
      <c r="Q179" s="41">
        <v>100</v>
      </c>
      <c r="R179" s="12" t="s">
        <v>1069</v>
      </c>
    </row>
    <row r="180" spans="1:18" ht="109.2" hidden="1" outlineLevel="1" x14ac:dyDescent="0.25">
      <c r="A180" s="67"/>
      <c r="B180" s="201"/>
      <c r="C180" s="216"/>
      <c r="D180" s="217"/>
      <c r="E180" s="164"/>
      <c r="F180" s="75" t="s">
        <v>496</v>
      </c>
      <c r="G180" s="77" t="s">
        <v>493</v>
      </c>
      <c r="H180" s="107">
        <v>50000000</v>
      </c>
      <c r="I180" s="13">
        <v>43862</v>
      </c>
      <c r="J180" s="13">
        <v>44180</v>
      </c>
      <c r="K180" s="13">
        <f t="shared" si="35"/>
        <v>44104</v>
      </c>
      <c r="L180" s="39">
        <f t="shared" si="36"/>
        <v>0.76100628930817615</v>
      </c>
      <c r="M180" s="39">
        <f t="shared" si="37"/>
        <v>0.76100628930817615</v>
      </c>
      <c r="N180" s="12">
        <v>50</v>
      </c>
      <c r="O180" s="95">
        <f t="shared" si="33"/>
        <v>55.220125786163521</v>
      </c>
      <c r="P180" s="40">
        <f t="shared" si="38"/>
        <v>55.220125786163521</v>
      </c>
      <c r="Q180" s="41">
        <v>100</v>
      </c>
      <c r="R180" s="12" t="s">
        <v>997</v>
      </c>
    </row>
    <row r="181" spans="1:18" ht="90" hidden="1" outlineLevel="1" x14ac:dyDescent="0.25">
      <c r="A181" s="67"/>
      <c r="B181" s="201"/>
      <c r="C181" s="216"/>
      <c r="D181" s="217"/>
      <c r="E181" s="164"/>
      <c r="F181" s="75" t="s">
        <v>497</v>
      </c>
      <c r="G181" s="77" t="s">
        <v>492</v>
      </c>
      <c r="H181" s="107">
        <v>216000000</v>
      </c>
      <c r="I181" s="13">
        <v>43862</v>
      </c>
      <c r="J181" s="13">
        <v>44180</v>
      </c>
      <c r="K181" s="13">
        <f t="shared" si="35"/>
        <v>44104</v>
      </c>
      <c r="L181" s="39">
        <f t="shared" si="36"/>
        <v>0.76100628930817615</v>
      </c>
      <c r="M181" s="39">
        <f t="shared" si="37"/>
        <v>0.76100628930817615</v>
      </c>
      <c r="N181" s="12">
        <v>80</v>
      </c>
      <c r="O181" s="95">
        <f t="shared" si="33"/>
        <v>79.220125786163521</v>
      </c>
      <c r="P181" s="40">
        <f t="shared" si="38"/>
        <v>79.220125786163521</v>
      </c>
      <c r="Q181" s="41">
        <v>100</v>
      </c>
      <c r="R181" s="12" t="s">
        <v>840</v>
      </c>
    </row>
    <row r="182" spans="1:18" ht="90" hidden="1" outlineLevel="1" x14ac:dyDescent="0.25">
      <c r="A182" s="67"/>
      <c r="B182" s="201"/>
      <c r="C182" s="216"/>
      <c r="D182" s="217"/>
      <c r="E182" s="164"/>
      <c r="F182" s="75" t="s">
        <v>498</v>
      </c>
      <c r="G182" s="77" t="s">
        <v>492</v>
      </c>
      <c r="H182" s="107">
        <v>36000000</v>
      </c>
      <c r="I182" s="13">
        <v>43862</v>
      </c>
      <c r="J182" s="13">
        <v>44180</v>
      </c>
      <c r="K182" s="13">
        <f t="shared" si="35"/>
        <v>44104</v>
      </c>
      <c r="L182" s="39">
        <f t="shared" si="36"/>
        <v>0.76100628930817615</v>
      </c>
      <c r="M182" s="39">
        <f t="shared" si="37"/>
        <v>0.76100628930817615</v>
      </c>
      <c r="N182" s="78">
        <v>91.6</v>
      </c>
      <c r="O182" s="95">
        <f t="shared" si="33"/>
        <v>88.500125786163522</v>
      </c>
      <c r="P182" s="40">
        <f t="shared" si="38"/>
        <v>88.500125786163522</v>
      </c>
      <c r="Q182" s="41">
        <v>100</v>
      </c>
      <c r="R182" s="12" t="s">
        <v>841</v>
      </c>
    </row>
    <row r="183" spans="1:18" ht="90" hidden="1" outlineLevel="1" x14ac:dyDescent="0.25">
      <c r="A183" s="67"/>
      <c r="B183" s="201"/>
      <c r="C183" s="216"/>
      <c r="D183" s="217"/>
      <c r="E183" s="164"/>
      <c r="F183" s="75" t="s">
        <v>499</v>
      </c>
      <c r="G183" s="77" t="s">
        <v>494</v>
      </c>
      <c r="H183" s="107">
        <v>20000000</v>
      </c>
      <c r="I183" s="13">
        <v>43862</v>
      </c>
      <c r="J183" s="13">
        <v>44180</v>
      </c>
      <c r="K183" s="13">
        <f t="shared" si="35"/>
        <v>44104</v>
      </c>
      <c r="L183" s="39">
        <f t="shared" si="36"/>
        <v>0.76100628930817615</v>
      </c>
      <c r="M183" s="39">
        <f t="shared" si="37"/>
        <v>0.76100628930817615</v>
      </c>
      <c r="N183" s="12">
        <v>75</v>
      </c>
      <c r="O183" s="95">
        <f t="shared" si="33"/>
        <v>75.220125786163521</v>
      </c>
      <c r="P183" s="40">
        <f t="shared" si="38"/>
        <v>75.220125786163521</v>
      </c>
      <c r="Q183" s="41">
        <v>100</v>
      </c>
      <c r="R183" s="12" t="s">
        <v>842</v>
      </c>
    </row>
    <row r="184" spans="1:18" ht="63" hidden="1" outlineLevel="1" thickBot="1" x14ac:dyDescent="0.3">
      <c r="A184" s="67"/>
      <c r="B184" s="201"/>
      <c r="C184" s="216"/>
      <c r="D184" s="217"/>
      <c r="E184" s="164"/>
      <c r="F184" s="75" t="s">
        <v>500</v>
      </c>
      <c r="G184" s="79" t="s">
        <v>492</v>
      </c>
      <c r="H184" s="107">
        <v>36000000</v>
      </c>
      <c r="I184" s="13">
        <v>43862</v>
      </c>
      <c r="J184" s="13">
        <v>44073</v>
      </c>
      <c r="K184" s="13">
        <v>44073</v>
      </c>
      <c r="L184" s="39">
        <f t="shared" si="36"/>
        <v>1</v>
      </c>
      <c r="M184" s="39">
        <f t="shared" si="37"/>
        <v>1</v>
      </c>
      <c r="N184" s="12">
        <v>80</v>
      </c>
      <c r="O184" s="95">
        <f t="shared" si="33"/>
        <v>84</v>
      </c>
      <c r="P184" s="40">
        <f t="shared" si="38"/>
        <v>84</v>
      </c>
      <c r="Q184" s="41">
        <v>100</v>
      </c>
      <c r="R184" s="12" t="s">
        <v>843</v>
      </c>
    </row>
    <row r="185" spans="1:18" ht="135" hidden="1" outlineLevel="1" x14ac:dyDescent="0.25">
      <c r="A185" s="67"/>
      <c r="B185" s="201"/>
      <c r="C185" s="216"/>
      <c r="D185" s="217"/>
      <c r="E185" s="159" t="s">
        <v>268</v>
      </c>
      <c r="F185" s="71" t="s">
        <v>501</v>
      </c>
      <c r="G185" s="25" t="s">
        <v>502</v>
      </c>
      <c r="H185" s="114">
        <v>180000000</v>
      </c>
      <c r="I185" s="13">
        <v>43862</v>
      </c>
      <c r="J185" s="13">
        <v>44180</v>
      </c>
      <c r="K185" s="13">
        <f>+K183</f>
        <v>44104</v>
      </c>
      <c r="L185" s="39">
        <f t="shared" si="36"/>
        <v>0.76100628930817615</v>
      </c>
      <c r="M185" s="39">
        <f t="shared" si="37"/>
        <v>0.76100628930817615</v>
      </c>
      <c r="N185" s="12">
        <v>65</v>
      </c>
      <c r="O185" s="95">
        <f t="shared" si="33"/>
        <v>67.220125786163521</v>
      </c>
      <c r="P185" s="40">
        <f t="shared" si="38"/>
        <v>67.220125786163521</v>
      </c>
      <c r="Q185" s="41">
        <v>100</v>
      </c>
      <c r="R185" s="12" t="s">
        <v>998</v>
      </c>
    </row>
    <row r="186" spans="1:18" ht="135" hidden="1" outlineLevel="1" x14ac:dyDescent="0.25">
      <c r="A186" s="67"/>
      <c r="B186" s="201"/>
      <c r="C186" s="216"/>
      <c r="D186" s="217"/>
      <c r="E186" s="159"/>
      <c r="F186" s="71" t="s">
        <v>503</v>
      </c>
      <c r="G186" s="25" t="s">
        <v>504</v>
      </c>
      <c r="H186" s="114">
        <v>80000000</v>
      </c>
      <c r="I186" s="13">
        <v>43862</v>
      </c>
      <c r="J186" s="13">
        <v>44180</v>
      </c>
      <c r="K186" s="13">
        <f t="shared" si="35"/>
        <v>44104</v>
      </c>
      <c r="L186" s="39">
        <f t="shared" si="36"/>
        <v>0.76100628930817615</v>
      </c>
      <c r="M186" s="39">
        <f t="shared" si="37"/>
        <v>0.76100628930817615</v>
      </c>
      <c r="N186" s="12">
        <v>80</v>
      </c>
      <c r="O186" s="95">
        <f t="shared" si="33"/>
        <v>79.220125786163521</v>
      </c>
      <c r="P186" s="40">
        <f t="shared" si="38"/>
        <v>79.220125786163521</v>
      </c>
      <c r="Q186" s="41">
        <v>100</v>
      </c>
      <c r="R186" s="12" t="s">
        <v>975</v>
      </c>
    </row>
    <row r="187" spans="1:18" ht="285" hidden="1" outlineLevel="1" x14ac:dyDescent="0.25">
      <c r="A187" s="67"/>
      <c r="B187" s="201"/>
      <c r="C187" s="216"/>
      <c r="D187" s="217"/>
      <c r="E187" s="159"/>
      <c r="F187" s="71" t="s">
        <v>514</v>
      </c>
      <c r="G187" s="25" t="s">
        <v>505</v>
      </c>
      <c r="H187" s="114">
        <v>756000000</v>
      </c>
      <c r="I187" s="13">
        <v>43862</v>
      </c>
      <c r="J187" s="13">
        <v>44180</v>
      </c>
      <c r="K187" s="13">
        <f t="shared" si="35"/>
        <v>44104</v>
      </c>
      <c r="L187" s="39">
        <f t="shared" si="36"/>
        <v>0.76100628930817615</v>
      </c>
      <c r="M187" s="39">
        <f t="shared" si="37"/>
        <v>0.76100628930817615</v>
      </c>
      <c r="N187" s="12">
        <v>80</v>
      </c>
      <c r="O187" s="95">
        <f t="shared" si="33"/>
        <v>79.220125786163521</v>
      </c>
      <c r="P187" s="40">
        <f t="shared" si="38"/>
        <v>79.220125786163521</v>
      </c>
      <c r="Q187" s="41">
        <v>100</v>
      </c>
      <c r="R187" s="12" t="s">
        <v>999</v>
      </c>
    </row>
    <row r="188" spans="1:18" ht="105" hidden="1" outlineLevel="1" x14ac:dyDescent="0.25">
      <c r="A188" s="67"/>
      <c r="B188" s="201"/>
      <c r="C188" s="216"/>
      <c r="D188" s="217"/>
      <c r="E188" s="159"/>
      <c r="F188" s="71" t="s">
        <v>510</v>
      </c>
      <c r="G188" s="25" t="s">
        <v>506</v>
      </c>
      <c r="H188" s="114">
        <v>30000000</v>
      </c>
      <c r="I188" s="13">
        <v>43862</v>
      </c>
      <c r="J188" s="13">
        <v>44180</v>
      </c>
      <c r="K188" s="13">
        <f t="shared" si="35"/>
        <v>44104</v>
      </c>
      <c r="L188" s="39">
        <f t="shared" si="36"/>
        <v>0.76100628930817615</v>
      </c>
      <c r="M188" s="39">
        <f t="shared" si="37"/>
        <v>0.76100628930817615</v>
      </c>
      <c r="N188" s="12">
        <v>50</v>
      </c>
      <c r="O188" s="95">
        <f t="shared" si="33"/>
        <v>55.220125786163521</v>
      </c>
      <c r="P188" s="40">
        <f t="shared" si="38"/>
        <v>55.220125786163521</v>
      </c>
      <c r="Q188" s="41">
        <v>100</v>
      </c>
      <c r="R188" s="12" t="s">
        <v>975</v>
      </c>
    </row>
    <row r="189" spans="1:18" hidden="1" outlineLevel="1" x14ac:dyDescent="0.25">
      <c r="A189" s="67"/>
      <c r="B189" s="201"/>
      <c r="C189" s="216"/>
      <c r="D189" s="217"/>
      <c r="E189" s="159"/>
      <c r="F189" s="71" t="s">
        <v>513</v>
      </c>
      <c r="G189" s="25" t="s">
        <v>633</v>
      </c>
      <c r="H189" s="114">
        <v>90000000</v>
      </c>
      <c r="I189" s="13">
        <v>43862</v>
      </c>
      <c r="J189" s="13">
        <f>+K189</f>
        <v>44104</v>
      </c>
      <c r="K189" s="13">
        <f t="shared" si="35"/>
        <v>44104</v>
      </c>
      <c r="L189" s="39">
        <f t="shared" si="36"/>
        <v>1</v>
      </c>
      <c r="M189" s="39">
        <f t="shared" si="37"/>
        <v>1</v>
      </c>
      <c r="N189" s="12">
        <v>100</v>
      </c>
      <c r="O189" s="95">
        <f t="shared" si="33"/>
        <v>20</v>
      </c>
      <c r="P189" s="40">
        <v>20</v>
      </c>
      <c r="Q189" s="41">
        <v>100</v>
      </c>
      <c r="R189" s="12" t="s">
        <v>1000</v>
      </c>
    </row>
    <row r="190" spans="1:18" ht="75" hidden="1" outlineLevel="1" x14ac:dyDescent="0.25">
      <c r="A190" s="67"/>
      <c r="B190" s="201"/>
      <c r="C190" s="216"/>
      <c r="D190" s="217"/>
      <c r="E190" s="159"/>
      <c r="F190" s="71" t="s">
        <v>784</v>
      </c>
      <c r="G190" s="25" t="s">
        <v>507</v>
      </c>
      <c r="H190" s="114">
        <v>211511223</v>
      </c>
      <c r="I190" s="13">
        <v>43862</v>
      </c>
      <c r="J190" s="13">
        <v>43891</v>
      </c>
      <c r="K190" s="13">
        <f>+K189</f>
        <v>44104</v>
      </c>
      <c r="L190" s="39">
        <v>1</v>
      </c>
      <c r="M190" s="39">
        <f t="shared" si="37"/>
        <v>1</v>
      </c>
      <c r="N190" s="12">
        <v>100</v>
      </c>
      <c r="O190" s="95">
        <f t="shared" si="33"/>
        <v>100</v>
      </c>
      <c r="P190" s="40">
        <f t="shared" si="38"/>
        <v>100</v>
      </c>
      <c r="Q190" s="41">
        <v>100</v>
      </c>
      <c r="R190" s="12" t="s">
        <v>803</v>
      </c>
    </row>
    <row r="191" spans="1:18" ht="60" hidden="1" outlineLevel="1" x14ac:dyDescent="0.25">
      <c r="A191" s="67"/>
      <c r="B191" s="201"/>
      <c r="C191" s="216"/>
      <c r="D191" s="217"/>
      <c r="E191" s="159"/>
      <c r="F191" s="71" t="s">
        <v>511</v>
      </c>
      <c r="G191" s="25" t="s">
        <v>508</v>
      </c>
      <c r="H191" s="114">
        <v>25000000</v>
      </c>
      <c r="I191" s="13">
        <v>43862</v>
      </c>
      <c r="J191" s="13">
        <f>+K191</f>
        <v>44104</v>
      </c>
      <c r="K191" s="13">
        <f t="shared" si="35"/>
        <v>44104</v>
      </c>
      <c r="L191" s="39">
        <f t="shared" si="36"/>
        <v>1</v>
      </c>
      <c r="M191" s="39">
        <f t="shared" si="37"/>
        <v>1</v>
      </c>
      <c r="N191" s="12">
        <v>100</v>
      </c>
      <c r="O191" s="95">
        <f t="shared" si="33"/>
        <v>100</v>
      </c>
      <c r="P191" s="40">
        <f t="shared" si="38"/>
        <v>100</v>
      </c>
      <c r="Q191" s="41">
        <v>100</v>
      </c>
      <c r="R191" s="12" t="s">
        <v>1001</v>
      </c>
    </row>
    <row r="192" spans="1:18" hidden="1" outlineLevel="1" x14ac:dyDescent="0.25">
      <c r="A192" s="67"/>
      <c r="B192" s="201"/>
      <c r="C192" s="216"/>
      <c r="D192" s="217"/>
      <c r="E192" s="159"/>
      <c r="F192" s="71" t="s">
        <v>512</v>
      </c>
      <c r="G192" s="25" t="s">
        <v>509</v>
      </c>
      <c r="H192" s="114">
        <v>50000000</v>
      </c>
      <c r="I192" s="13">
        <v>43862</v>
      </c>
      <c r="J192" s="13">
        <f>+K192</f>
        <v>44104</v>
      </c>
      <c r="K192" s="13">
        <f t="shared" si="35"/>
        <v>44104</v>
      </c>
      <c r="L192" s="39">
        <f t="shared" si="36"/>
        <v>1</v>
      </c>
      <c r="M192" s="39">
        <f t="shared" si="37"/>
        <v>1</v>
      </c>
      <c r="N192" s="12">
        <v>100</v>
      </c>
      <c r="O192" s="95">
        <f t="shared" si="33"/>
        <v>100</v>
      </c>
      <c r="P192" s="40">
        <f t="shared" si="38"/>
        <v>100</v>
      </c>
      <c r="Q192" s="41">
        <v>100</v>
      </c>
      <c r="R192" s="12" t="s">
        <v>1002</v>
      </c>
    </row>
    <row r="193" spans="1:18" ht="45.6" hidden="1" outlineLevel="1" thickBot="1" x14ac:dyDescent="0.3">
      <c r="A193" s="67"/>
      <c r="B193" s="201"/>
      <c r="C193" s="216"/>
      <c r="D193" s="217"/>
      <c r="E193" s="159"/>
      <c r="F193" s="71" t="s">
        <v>631</v>
      </c>
      <c r="G193" s="25" t="s">
        <v>452</v>
      </c>
      <c r="H193" s="114" t="s">
        <v>1088</v>
      </c>
      <c r="I193" s="13">
        <v>43862</v>
      </c>
      <c r="J193" s="13">
        <v>44180</v>
      </c>
      <c r="K193" s="13">
        <f>+K192</f>
        <v>44104</v>
      </c>
      <c r="L193" s="39">
        <f t="shared" si="36"/>
        <v>0.76100628930817615</v>
      </c>
      <c r="M193" s="39">
        <f t="shared" si="37"/>
        <v>0.76100628930817615</v>
      </c>
      <c r="N193" s="12">
        <v>78</v>
      </c>
      <c r="O193" s="95">
        <f t="shared" ref="O193" si="39">+P193</f>
        <v>77.620125786163527</v>
      </c>
      <c r="P193" s="40">
        <f t="shared" si="38"/>
        <v>77.620125786163527</v>
      </c>
      <c r="Q193" s="41">
        <v>100</v>
      </c>
      <c r="R193" s="12" t="s">
        <v>1003</v>
      </c>
    </row>
    <row r="194" spans="1:18" ht="60" hidden="1" outlineLevel="1" x14ac:dyDescent="0.25">
      <c r="A194" s="67"/>
      <c r="B194" s="201"/>
      <c r="C194" s="216"/>
      <c r="D194" s="217"/>
      <c r="E194" s="185" t="s">
        <v>264</v>
      </c>
      <c r="F194" s="48" t="s">
        <v>515</v>
      </c>
      <c r="G194" s="26" t="s">
        <v>516</v>
      </c>
      <c r="H194" s="118">
        <v>36000000</v>
      </c>
      <c r="I194" s="13">
        <v>43862</v>
      </c>
      <c r="J194" s="13">
        <v>44180</v>
      </c>
      <c r="K194" s="13">
        <f>+K193</f>
        <v>44104</v>
      </c>
      <c r="L194" s="39">
        <f t="shared" si="36"/>
        <v>0.76100628930817615</v>
      </c>
      <c r="M194" s="39">
        <f t="shared" si="37"/>
        <v>0.76100628930817615</v>
      </c>
      <c r="N194" s="12">
        <v>66</v>
      </c>
      <c r="O194" s="95">
        <f t="shared" si="33"/>
        <v>68.020125786163533</v>
      </c>
      <c r="P194" s="40">
        <f t="shared" si="38"/>
        <v>68.020125786163533</v>
      </c>
      <c r="Q194" s="41">
        <v>100</v>
      </c>
      <c r="R194" s="12" t="s">
        <v>1004</v>
      </c>
    </row>
    <row r="195" spans="1:18" ht="150" hidden="1" outlineLevel="1" x14ac:dyDescent="0.25">
      <c r="A195" s="67"/>
      <c r="B195" s="201"/>
      <c r="C195" s="216"/>
      <c r="D195" s="217"/>
      <c r="E195" s="185"/>
      <c r="F195" s="48" t="s">
        <v>517</v>
      </c>
      <c r="G195" s="27" t="s">
        <v>785</v>
      </c>
      <c r="H195" s="118">
        <v>15000000</v>
      </c>
      <c r="I195" s="13">
        <v>43862</v>
      </c>
      <c r="J195" s="13">
        <v>44180</v>
      </c>
      <c r="K195" s="13">
        <f t="shared" ref="K195:K244" si="40">+K194</f>
        <v>44104</v>
      </c>
      <c r="L195" s="39">
        <f t="shared" si="36"/>
        <v>0.76100628930817615</v>
      </c>
      <c r="M195" s="39">
        <f t="shared" si="37"/>
        <v>0.76100628930817615</v>
      </c>
      <c r="N195" s="12">
        <v>10</v>
      </c>
      <c r="O195" s="95">
        <f t="shared" ref="O195:O245" si="41">+P195</f>
        <v>23.220125786163525</v>
      </c>
      <c r="P195" s="40">
        <f t="shared" si="38"/>
        <v>23.220125786163525</v>
      </c>
      <c r="Q195" s="41">
        <v>100</v>
      </c>
      <c r="R195" s="12" t="s">
        <v>1005</v>
      </c>
    </row>
    <row r="196" spans="1:18" ht="45" hidden="1" outlineLevel="1" x14ac:dyDescent="0.25">
      <c r="A196" s="67"/>
      <c r="B196" s="201"/>
      <c r="C196" s="216"/>
      <c r="D196" s="217"/>
      <c r="E196" s="185"/>
      <c r="F196" s="48" t="s">
        <v>518</v>
      </c>
      <c r="G196" s="28" t="s">
        <v>519</v>
      </c>
      <c r="H196" s="118">
        <v>85000000</v>
      </c>
      <c r="I196" s="13">
        <v>43862</v>
      </c>
      <c r="J196" s="13">
        <v>44180</v>
      </c>
      <c r="K196" s="13">
        <f t="shared" si="40"/>
        <v>44104</v>
      </c>
      <c r="L196" s="39">
        <f t="shared" si="36"/>
        <v>0.76100628930817615</v>
      </c>
      <c r="M196" s="39">
        <f t="shared" si="37"/>
        <v>0.76100628930817615</v>
      </c>
      <c r="N196" s="12">
        <v>50</v>
      </c>
      <c r="O196" s="95">
        <f t="shared" si="41"/>
        <v>55.220125786163521</v>
      </c>
      <c r="P196" s="40">
        <f t="shared" si="38"/>
        <v>55.220125786163521</v>
      </c>
      <c r="Q196" s="41">
        <v>100</v>
      </c>
      <c r="R196" s="12" t="s">
        <v>1006</v>
      </c>
    </row>
    <row r="197" spans="1:18" hidden="1" outlineLevel="1" x14ac:dyDescent="0.25">
      <c r="A197" s="67"/>
      <c r="B197" s="201"/>
      <c r="C197" s="216"/>
      <c r="D197" s="217"/>
      <c r="E197" s="160" t="s">
        <v>266</v>
      </c>
      <c r="F197" s="59" t="s">
        <v>520</v>
      </c>
      <c r="G197" s="21" t="s">
        <v>521</v>
      </c>
      <c r="H197" s="116">
        <v>30000000</v>
      </c>
      <c r="I197" s="13">
        <v>43862</v>
      </c>
      <c r="J197" s="13">
        <v>44180</v>
      </c>
      <c r="K197" s="13">
        <f t="shared" si="40"/>
        <v>44104</v>
      </c>
      <c r="L197" s="39">
        <f t="shared" si="36"/>
        <v>0.76100628930817615</v>
      </c>
      <c r="M197" s="39">
        <f t="shared" si="37"/>
        <v>0.76100628930817615</v>
      </c>
      <c r="N197" s="12">
        <v>10</v>
      </c>
      <c r="O197" s="95">
        <f t="shared" si="41"/>
        <v>23.220125786163525</v>
      </c>
      <c r="P197" s="40">
        <f t="shared" si="38"/>
        <v>23.220125786163525</v>
      </c>
      <c r="Q197" s="41">
        <v>100</v>
      </c>
      <c r="R197" s="12" t="s">
        <v>844</v>
      </c>
    </row>
    <row r="198" spans="1:18" ht="60" hidden="1" outlineLevel="1" x14ac:dyDescent="0.25">
      <c r="A198" s="67"/>
      <c r="B198" s="201"/>
      <c r="C198" s="216"/>
      <c r="D198" s="217"/>
      <c r="E198" s="160"/>
      <c r="F198" s="59" t="s">
        <v>522</v>
      </c>
      <c r="G198" s="21" t="s">
        <v>523</v>
      </c>
      <c r="H198" s="119" t="s">
        <v>1087</v>
      </c>
      <c r="I198" s="13">
        <v>43862</v>
      </c>
      <c r="J198" s="13">
        <v>44180</v>
      </c>
      <c r="K198" s="13">
        <f t="shared" si="40"/>
        <v>44104</v>
      </c>
      <c r="L198" s="39">
        <f t="shared" si="36"/>
        <v>0.76100628930817615</v>
      </c>
      <c r="M198" s="39">
        <f t="shared" si="37"/>
        <v>0.76100628930817615</v>
      </c>
      <c r="N198" s="12">
        <v>50</v>
      </c>
      <c r="O198" s="95">
        <f t="shared" si="41"/>
        <v>55.220125786163521</v>
      </c>
      <c r="P198" s="40">
        <f t="shared" si="38"/>
        <v>55.220125786163521</v>
      </c>
      <c r="Q198" s="41">
        <v>100</v>
      </c>
      <c r="R198" s="12" t="s">
        <v>845</v>
      </c>
    </row>
    <row r="199" spans="1:18" ht="46.8" hidden="1" outlineLevel="1" x14ac:dyDescent="0.25">
      <c r="A199" s="67"/>
      <c r="B199" s="201"/>
      <c r="C199" s="216"/>
      <c r="D199" s="217"/>
      <c r="E199" s="160"/>
      <c r="F199" s="59" t="s">
        <v>524</v>
      </c>
      <c r="G199" s="21" t="s">
        <v>525</v>
      </c>
      <c r="H199" s="116">
        <v>25000000</v>
      </c>
      <c r="I199" s="13">
        <v>43862</v>
      </c>
      <c r="J199" s="13">
        <v>44180</v>
      </c>
      <c r="K199" s="13">
        <f t="shared" si="40"/>
        <v>44104</v>
      </c>
      <c r="L199" s="39">
        <f t="shared" si="36"/>
        <v>0.76100628930817615</v>
      </c>
      <c r="M199" s="39">
        <f t="shared" si="37"/>
        <v>0.76100628930817615</v>
      </c>
      <c r="N199" s="12">
        <v>10</v>
      </c>
      <c r="O199" s="95">
        <f t="shared" si="41"/>
        <v>23.220125786163525</v>
      </c>
      <c r="P199" s="40">
        <f t="shared" si="38"/>
        <v>23.220125786163525</v>
      </c>
      <c r="Q199" s="41">
        <v>100</v>
      </c>
      <c r="R199" s="12" t="s">
        <v>846</v>
      </c>
    </row>
    <row r="200" spans="1:18" ht="165" hidden="1" outlineLevel="1" x14ac:dyDescent="0.25">
      <c r="A200" s="67"/>
      <c r="B200" s="201"/>
      <c r="C200" s="216"/>
      <c r="D200" s="217"/>
      <c r="E200" s="160"/>
      <c r="F200" s="59" t="s">
        <v>526</v>
      </c>
      <c r="G200" s="21" t="s">
        <v>527</v>
      </c>
      <c r="H200" s="116">
        <v>100000000</v>
      </c>
      <c r="I200" s="13">
        <v>43862</v>
      </c>
      <c r="J200" s="13">
        <v>44180</v>
      </c>
      <c r="K200" s="13">
        <f t="shared" si="40"/>
        <v>44104</v>
      </c>
      <c r="L200" s="39">
        <f t="shared" si="36"/>
        <v>0.76100628930817615</v>
      </c>
      <c r="M200" s="39">
        <f t="shared" si="37"/>
        <v>0.76100628930817615</v>
      </c>
      <c r="N200" s="12">
        <v>70</v>
      </c>
      <c r="O200" s="95">
        <f t="shared" si="41"/>
        <v>71.220125786163521</v>
      </c>
      <c r="P200" s="40">
        <f t="shared" si="38"/>
        <v>71.220125786163521</v>
      </c>
      <c r="Q200" s="41">
        <v>100</v>
      </c>
      <c r="R200" s="12" t="s">
        <v>1007</v>
      </c>
    </row>
    <row r="201" spans="1:18" ht="62.4" hidden="1" outlineLevel="1" x14ac:dyDescent="0.25">
      <c r="A201" s="67"/>
      <c r="B201" s="201"/>
      <c r="C201" s="216"/>
      <c r="D201" s="217"/>
      <c r="E201" s="160"/>
      <c r="F201" s="59" t="s">
        <v>528</v>
      </c>
      <c r="G201" s="21" t="s">
        <v>529</v>
      </c>
      <c r="H201" s="116">
        <v>30000000</v>
      </c>
      <c r="I201" s="13">
        <v>43862</v>
      </c>
      <c r="J201" s="13">
        <v>44180</v>
      </c>
      <c r="K201" s="13">
        <f t="shared" si="40"/>
        <v>44104</v>
      </c>
      <c r="L201" s="39">
        <f t="shared" si="36"/>
        <v>0.76100628930817615</v>
      </c>
      <c r="M201" s="39">
        <f t="shared" si="37"/>
        <v>0.76100628930817615</v>
      </c>
      <c r="N201" s="12">
        <v>10</v>
      </c>
      <c r="O201" s="95">
        <f t="shared" si="41"/>
        <v>23.220125786163525</v>
      </c>
      <c r="P201" s="40">
        <f t="shared" si="38"/>
        <v>23.220125786163525</v>
      </c>
      <c r="Q201" s="41">
        <v>100</v>
      </c>
      <c r="R201" s="12" t="s">
        <v>844</v>
      </c>
    </row>
    <row r="202" spans="1:18" hidden="1" outlineLevel="1" x14ac:dyDescent="0.25">
      <c r="A202" s="67"/>
      <c r="B202" s="201"/>
      <c r="C202" s="216"/>
      <c r="D202" s="217"/>
      <c r="E202" s="160"/>
      <c r="F202" s="59" t="s">
        <v>530</v>
      </c>
      <c r="G202" s="21" t="s">
        <v>531</v>
      </c>
      <c r="H202" s="116">
        <v>8000000</v>
      </c>
      <c r="I202" s="13">
        <v>43862</v>
      </c>
      <c r="J202" s="13">
        <v>44180</v>
      </c>
      <c r="K202" s="13">
        <f t="shared" si="40"/>
        <v>44104</v>
      </c>
      <c r="L202" s="39">
        <f t="shared" si="36"/>
        <v>0.76100628930817615</v>
      </c>
      <c r="M202" s="39">
        <f t="shared" si="37"/>
        <v>0.76100628930817615</v>
      </c>
      <c r="N202" s="12">
        <v>10</v>
      </c>
      <c r="O202" s="95">
        <f t="shared" si="41"/>
        <v>23.220125786163525</v>
      </c>
      <c r="P202" s="40">
        <f t="shared" si="38"/>
        <v>23.220125786163525</v>
      </c>
      <c r="Q202" s="41">
        <v>100</v>
      </c>
      <c r="R202" s="12" t="s">
        <v>847</v>
      </c>
    </row>
    <row r="203" spans="1:18" ht="60" hidden="1" outlineLevel="1" x14ac:dyDescent="0.25">
      <c r="A203" s="67"/>
      <c r="B203" s="201"/>
      <c r="C203" s="216"/>
      <c r="D203" s="217"/>
      <c r="E203" s="160"/>
      <c r="F203" s="59" t="s">
        <v>532</v>
      </c>
      <c r="G203" s="21" t="s">
        <v>533</v>
      </c>
      <c r="H203" s="119" t="s">
        <v>1087</v>
      </c>
      <c r="I203" s="13">
        <v>43862</v>
      </c>
      <c r="J203" s="13">
        <v>44180</v>
      </c>
      <c r="K203" s="13">
        <f t="shared" si="40"/>
        <v>44104</v>
      </c>
      <c r="L203" s="39">
        <f t="shared" si="36"/>
        <v>0.76100628930817615</v>
      </c>
      <c r="M203" s="39">
        <f t="shared" si="37"/>
        <v>0.76100628930817615</v>
      </c>
      <c r="N203" s="12">
        <v>10</v>
      </c>
      <c r="O203" s="95">
        <f t="shared" si="41"/>
        <v>23.220125786163525</v>
      </c>
      <c r="P203" s="40">
        <f t="shared" si="38"/>
        <v>23.220125786163525</v>
      </c>
      <c r="Q203" s="41">
        <v>100</v>
      </c>
      <c r="R203" s="12" t="s">
        <v>847</v>
      </c>
    </row>
    <row r="204" spans="1:18" ht="45" hidden="1" outlineLevel="1" x14ac:dyDescent="0.25">
      <c r="A204" s="67"/>
      <c r="B204" s="201"/>
      <c r="C204" s="216"/>
      <c r="D204" s="217"/>
      <c r="E204" s="160"/>
      <c r="F204" s="59" t="s">
        <v>534</v>
      </c>
      <c r="G204" s="21" t="s">
        <v>848</v>
      </c>
      <c r="H204" s="119" t="s">
        <v>1087</v>
      </c>
      <c r="I204" s="13">
        <v>43862</v>
      </c>
      <c r="J204" s="13">
        <v>44180</v>
      </c>
      <c r="K204" s="13">
        <f t="shared" si="40"/>
        <v>44104</v>
      </c>
      <c r="L204" s="39">
        <f t="shared" si="36"/>
        <v>0.76100628930817615</v>
      </c>
      <c r="M204" s="39">
        <f t="shared" si="37"/>
        <v>0.76100628930817615</v>
      </c>
      <c r="N204" s="12">
        <v>10</v>
      </c>
      <c r="O204" s="95">
        <f t="shared" si="41"/>
        <v>23.220125786163525</v>
      </c>
      <c r="P204" s="40">
        <f t="shared" ref="P204:P235" si="42">+(N204*80%)+((M204*100)*20%)</f>
        <v>23.220125786163525</v>
      </c>
      <c r="Q204" s="41">
        <v>100</v>
      </c>
      <c r="R204" s="12" t="s">
        <v>849</v>
      </c>
    </row>
    <row r="205" spans="1:18" hidden="1" outlineLevel="1" x14ac:dyDescent="0.25">
      <c r="A205" s="67"/>
      <c r="B205" s="201"/>
      <c r="C205" s="216"/>
      <c r="D205" s="217"/>
      <c r="E205" s="160"/>
      <c r="F205" s="59" t="s">
        <v>535</v>
      </c>
      <c r="G205" s="21" t="s">
        <v>536</v>
      </c>
      <c r="H205" s="119" t="s">
        <v>1087</v>
      </c>
      <c r="I205" s="13">
        <v>43862</v>
      </c>
      <c r="J205" s="13">
        <v>44180</v>
      </c>
      <c r="K205" s="13">
        <f t="shared" si="40"/>
        <v>44104</v>
      </c>
      <c r="L205" s="39">
        <f t="shared" si="36"/>
        <v>0.76100628930817615</v>
      </c>
      <c r="M205" s="39">
        <f t="shared" si="37"/>
        <v>0.76100628930817615</v>
      </c>
      <c r="N205" s="12">
        <v>60</v>
      </c>
      <c r="O205" s="95">
        <f t="shared" si="41"/>
        <v>63.220125786163521</v>
      </c>
      <c r="P205" s="40">
        <f t="shared" si="42"/>
        <v>63.220125786163521</v>
      </c>
      <c r="Q205" s="41">
        <v>100</v>
      </c>
      <c r="R205" s="12" t="s">
        <v>1008</v>
      </c>
    </row>
    <row r="206" spans="1:18" ht="45" hidden="1" outlineLevel="1" x14ac:dyDescent="0.25">
      <c r="A206" s="67"/>
      <c r="B206" s="201"/>
      <c r="C206" s="216"/>
      <c r="D206" s="217"/>
      <c r="E206" s="160"/>
      <c r="F206" s="59" t="s">
        <v>537</v>
      </c>
      <c r="G206" s="21" t="s">
        <v>538</v>
      </c>
      <c r="H206" s="116">
        <v>57000000</v>
      </c>
      <c r="I206" s="13">
        <v>43862</v>
      </c>
      <c r="J206" s="13">
        <v>44180</v>
      </c>
      <c r="K206" s="13">
        <f t="shared" si="40"/>
        <v>44104</v>
      </c>
      <c r="L206" s="39">
        <f t="shared" si="36"/>
        <v>0.76100628930817615</v>
      </c>
      <c r="M206" s="39">
        <f t="shared" si="37"/>
        <v>0.76100628930817615</v>
      </c>
      <c r="N206" s="12">
        <v>90</v>
      </c>
      <c r="O206" s="95">
        <f t="shared" si="41"/>
        <v>87.220125786163521</v>
      </c>
      <c r="P206" s="40">
        <f t="shared" si="42"/>
        <v>87.220125786163521</v>
      </c>
      <c r="Q206" s="41">
        <v>100</v>
      </c>
      <c r="R206" s="12" t="s">
        <v>1009</v>
      </c>
    </row>
    <row r="207" spans="1:18" ht="45" hidden="1" outlineLevel="1" x14ac:dyDescent="0.25">
      <c r="A207" s="67"/>
      <c r="B207" s="201"/>
      <c r="C207" s="216"/>
      <c r="D207" s="217"/>
      <c r="E207" s="197" t="s">
        <v>540</v>
      </c>
      <c r="F207" s="65" t="s">
        <v>541</v>
      </c>
      <c r="G207" s="29" t="s">
        <v>425</v>
      </c>
      <c r="H207" s="104">
        <v>10000000</v>
      </c>
      <c r="I207" s="13">
        <v>43862</v>
      </c>
      <c r="J207" s="13">
        <v>44180</v>
      </c>
      <c r="K207" s="13">
        <f t="shared" si="40"/>
        <v>44104</v>
      </c>
      <c r="L207" s="39">
        <f t="shared" si="36"/>
        <v>0.76100628930817615</v>
      </c>
      <c r="M207" s="39">
        <f t="shared" si="37"/>
        <v>0.76100628930817615</v>
      </c>
      <c r="N207" s="12">
        <v>35</v>
      </c>
      <c r="O207" s="95">
        <f t="shared" si="41"/>
        <v>43.220125786163521</v>
      </c>
      <c r="P207" s="40">
        <f t="shared" si="42"/>
        <v>43.220125786163521</v>
      </c>
      <c r="Q207" s="41">
        <v>100</v>
      </c>
      <c r="R207" s="12" t="s">
        <v>850</v>
      </c>
    </row>
    <row r="208" spans="1:18" ht="45" hidden="1" outlineLevel="1" x14ac:dyDescent="0.25">
      <c r="A208" s="67"/>
      <c r="B208" s="201"/>
      <c r="C208" s="216"/>
      <c r="D208" s="217"/>
      <c r="E208" s="197"/>
      <c r="F208" s="65" t="s">
        <v>542</v>
      </c>
      <c r="G208" s="29" t="s">
        <v>453</v>
      </c>
      <c r="H208" s="104" t="s">
        <v>1087</v>
      </c>
      <c r="I208" s="13">
        <v>43862</v>
      </c>
      <c r="J208" s="13">
        <v>44180</v>
      </c>
      <c r="K208" s="13">
        <f t="shared" si="40"/>
        <v>44104</v>
      </c>
      <c r="L208" s="39">
        <f t="shared" si="36"/>
        <v>0.76100628930817615</v>
      </c>
      <c r="M208" s="39">
        <f t="shared" si="37"/>
        <v>0.76100628930817615</v>
      </c>
      <c r="N208" s="12">
        <v>10</v>
      </c>
      <c r="O208" s="95">
        <f t="shared" si="41"/>
        <v>23.220125786163525</v>
      </c>
      <c r="P208" s="40">
        <f t="shared" si="42"/>
        <v>23.220125786163525</v>
      </c>
      <c r="Q208" s="41">
        <v>100</v>
      </c>
      <c r="R208" s="12" t="s">
        <v>850</v>
      </c>
    </row>
    <row r="209" spans="1:18" ht="105" hidden="1" outlineLevel="1" x14ac:dyDescent="0.25">
      <c r="A209" s="67"/>
      <c r="B209" s="201"/>
      <c r="C209" s="216"/>
      <c r="D209" s="217"/>
      <c r="E209" s="197"/>
      <c r="F209" s="65" t="s">
        <v>543</v>
      </c>
      <c r="G209" s="29" t="s">
        <v>539</v>
      </c>
      <c r="H209" s="104">
        <v>12000000</v>
      </c>
      <c r="I209" s="13">
        <v>43862</v>
      </c>
      <c r="J209" s="13">
        <v>44180</v>
      </c>
      <c r="K209" s="13">
        <f t="shared" si="40"/>
        <v>44104</v>
      </c>
      <c r="L209" s="39">
        <f t="shared" si="36"/>
        <v>0.76100628930817615</v>
      </c>
      <c r="M209" s="39">
        <f t="shared" si="37"/>
        <v>0.76100628930817615</v>
      </c>
      <c r="N209" s="12">
        <v>70</v>
      </c>
      <c r="O209" s="95">
        <f t="shared" si="41"/>
        <v>71.220125786163521</v>
      </c>
      <c r="P209" s="40">
        <f t="shared" si="42"/>
        <v>71.220125786163521</v>
      </c>
      <c r="Q209" s="41">
        <v>100</v>
      </c>
      <c r="R209" s="12" t="s">
        <v>1010</v>
      </c>
    </row>
    <row r="210" spans="1:18" ht="105" hidden="1" outlineLevel="1" x14ac:dyDescent="0.25">
      <c r="A210" s="67"/>
      <c r="B210" s="201"/>
      <c r="C210" s="216"/>
      <c r="D210" s="217"/>
      <c r="E210" s="218" t="s">
        <v>577</v>
      </c>
      <c r="F210" s="80" t="s">
        <v>715</v>
      </c>
      <c r="G210" s="30" t="s">
        <v>851</v>
      </c>
      <c r="H210" s="120">
        <v>12000000</v>
      </c>
      <c r="I210" s="13">
        <v>43862</v>
      </c>
      <c r="J210" s="13">
        <v>44180</v>
      </c>
      <c r="K210" s="13">
        <f t="shared" si="40"/>
        <v>44104</v>
      </c>
      <c r="L210" s="39">
        <f t="shared" si="36"/>
        <v>0.76100628930817615</v>
      </c>
      <c r="M210" s="39">
        <f t="shared" si="37"/>
        <v>0.76100628930817615</v>
      </c>
      <c r="N210" s="12">
        <v>70</v>
      </c>
      <c r="O210" s="95">
        <f t="shared" si="41"/>
        <v>71.220125786163521</v>
      </c>
      <c r="P210" s="40">
        <f t="shared" si="42"/>
        <v>71.220125786163521</v>
      </c>
      <c r="Q210" s="41">
        <v>100</v>
      </c>
      <c r="R210" s="12" t="s">
        <v>1011</v>
      </c>
    </row>
    <row r="211" spans="1:18" ht="120" hidden="1" outlineLevel="1" x14ac:dyDescent="0.25">
      <c r="A211" s="67"/>
      <c r="B211" s="201"/>
      <c r="C211" s="216"/>
      <c r="D211" s="217"/>
      <c r="E211" s="218"/>
      <c r="F211" s="80" t="s">
        <v>716</v>
      </c>
      <c r="G211" s="30" t="s">
        <v>852</v>
      </c>
      <c r="H211" s="120">
        <v>15000000</v>
      </c>
      <c r="I211" s="13">
        <v>43862</v>
      </c>
      <c r="J211" s="13">
        <v>44180</v>
      </c>
      <c r="K211" s="13">
        <f>+K210</f>
        <v>44104</v>
      </c>
      <c r="L211" s="39">
        <f t="shared" si="36"/>
        <v>0.76100628930817615</v>
      </c>
      <c r="M211" s="39">
        <f t="shared" si="37"/>
        <v>0.76100628930817615</v>
      </c>
      <c r="N211" s="12">
        <v>100</v>
      </c>
      <c r="O211" s="95">
        <f t="shared" si="41"/>
        <v>95.220125786163521</v>
      </c>
      <c r="P211" s="40">
        <f t="shared" si="42"/>
        <v>95.220125786163521</v>
      </c>
      <c r="Q211" s="41">
        <v>100</v>
      </c>
      <c r="R211" s="12" t="s">
        <v>1012</v>
      </c>
    </row>
    <row r="212" spans="1:18" ht="105" hidden="1" outlineLevel="1" x14ac:dyDescent="0.25">
      <c r="A212" s="67"/>
      <c r="B212" s="201"/>
      <c r="C212" s="216"/>
      <c r="D212" s="217"/>
      <c r="E212" s="218"/>
      <c r="F212" s="80" t="s">
        <v>717</v>
      </c>
      <c r="G212" s="30" t="s">
        <v>544</v>
      </c>
      <c r="H212" s="120">
        <v>16500000</v>
      </c>
      <c r="I212" s="13">
        <v>43862</v>
      </c>
      <c r="J212" s="13">
        <v>44180</v>
      </c>
      <c r="K212" s="13">
        <f>+K211</f>
        <v>44104</v>
      </c>
      <c r="L212" s="39">
        <f t="shared" si="36"/>
        <v>0.76100628930817615</v>
      </c>
      <c r="M212" s="39">
        <f t="shared" si="37"/>
        <v>0.76100628930817615</v>
      </c>
      <c r="N212" s="12">
        <v>90</v>
      </c>
      <c r="O212" s="95">
        <f t="shared" si="41"/>
        <v>87.220125786163521</v>
      </c>
      <c r="P212" s="40">
        <f t="shared" si="42"/>
        <v>87.220125786163521</v>
      </c>
      <c r="Q212" s="41">
        <v>100</v>
      </c>
      <c r="R212" s="12" t="s">
        <v>1013</v>
      </c>
    </row>
    <row r="213" spans="1:18" ht="62.4" hidden="1" outlineLevel="1" x14ac:dyDescent="0.25">
      <c r="A213" s="67"/>
      <c r="B213" s="201"/>
      <c r="C213" s="216"/>
      <c r="D213" s="217"/>
      <c r="E213" s="218"/>
      <c r="F213" s="80" t="s">
        <v>545</v>
      </c>
      <c r="G213" s="30" t="s">
        <v>545</v>
      </c>
      <c r="H213" s="120">
        <v>19800000</v>
      </c>
      <c r="I213" s="13">
        <v>43862</v>
      </c>
      <c r="J213" s="13">
        <v>44180</v>
      </c>
      <c r="K213" s="13">
        <f t="shared" si="40"/>
        <v>44104</v>
      </c>
      <c r="L213" s="39">
        <f t="shared" si="36"/>
        <v>0.76100628930817615</v>
      </c>
      <c r="M213" s="39">
        <f t="shared" si="37"/>
        <v>0.76100628930817615</v>
      </c>
      <c r="N213" s="12">
        <v>60</v>
      </c>
      <c r="O213" s="95">
        <f t="shared" si="41"/>
        <v>63.220125786163521</v>
      </c>
      <c r="P213" s="40">
        <f t="shared" si="42"/>
        <v>63.220125786163521</v>
      </c>
      <c r="Q213" s="41">
        <v>100</v>
      </c>
      <c r="R213" s="12" t="s">
        <v>853</v>
      </c>
    </row>
    <row r="214" spans="1:18" ht="60" hidden="1" outlineLevel="1" x14ac:dyDescent="0.25">
      <c r="A214" s="67"/>
      <c r="B214" s="201"/>
      <c r="C214" s="216"/>
      <c r="D214" s="217"/>
      <c r="E214" s="218"/>
      <c r="F214" s="80" t="s">
        <v>570</v>
      </c>
      <c r="G214" s="30" t="s">
        <v>546</v>
      </c>
      <c r="H214" s="120">
        <v>21720000</v>
      </c>
      <c r="I214" s="13">
        <v>43862</v>
      </c>
      <c r="J214" s="13">
        <v>44180</v>
      </c>
      <c r="K214" s="13">
        <f t="shared" si="40"/>
        <v>44104</v>
      </c>
      <c r="L214" s="39">
        <f t="shared" si="36"/>
        <v>0.76100628930817615</v>
      </c>
      <c r="M214" s="39">
        <f t="shared" si="37"/>
        <v>0.76100628930817615</v>
      </c>
      <c r="N214" s="12">
        <v>70</v>
      </c>
      <c r="O214" s="95">
        <f t="shared" si="41"/>
        <v>71.220125786163521</v>
      </c>
      <c r="P214" s="40">
        <f t="shared" si="42"/>
        <v>71.220125786163521</v>
      </c>
      <c r="Q214" s="41">
        <v>100</v>
      </c>
      <c r="R214" s="12" t="s">
        <v>854</v>
      </c>
    </row>
    <row r="215" spans="1:18" ht="60" hidden="1" outlineLevel="1" x14ac:dyDescent="0.25">
      <c r="A215" s="67"/>
      <c r="B215" s="201"/>
      <c r="C215" s="216"/>
      <c r="D215" s="217"/>
      <c r="E215" s="218"/>
      <c r="F215" s="80" t="s">
        <v>571</v>
      </c>
      <c r="G215" s="30" t="s">
        <v>546</v>
      </c>
      <c r="H215" s="120">
        <v>30180000</v>
      </c>
      <c r="I215" s="13">
        <v>43862</v>
      </c>
      <c r="J215" s="13">
        <v>44180</v>
      </c>
      <c r="K215" s="13">
        <f t="shared" si="40"/>
        <v>44104</v>
      </c>
      <c r="L215" s="39">
        <f t="shared" si="36"/>
        <v>0.76100628930817615</v>
      </c>
      <c r="M215" s="39">
        <f t="shared" si="37"/>
        <v>0.76100628930817615</v>
      </c>
      <c r="N215" s="12">
        <v>70</v>
      </c>
      <c r="O215" s="95">
        <f t="shared" si="41"/>
        <v>71.220125786163521</v>
      </c>
      <c r="P215" s="40">
        <f t="shared" si="42"/>
        <v>71.220125786163521</v>
      </c>
      <c r="Q215" s="41">
        <v>100</v>
      </c>
      <c r="R215" s="12" t="s">
        <v>854</v>
      </c>
    </row>
    <row r="216" spans="1:18" ht="60" hidden="1" outlineLevel="1" x14ac:dyDescent="0.25">
      <c r="A216" s="67"/>
      <c r="B216" s="201"/>
      <c r="C216" s="216"/>
      <c r="D216" s="217"/>
      <c r="E216" s="218"/>
      <c r="F216" s="80" t="s">
        <v>572</v>
      </c>
      <c r="G216" s="30" t="s">
        <v>547</v>
      </c>
      <c r="H216" s="120">
        <v>600000</v>
      </c>
      <c r="I216" s="13">
        <v>43862</v>
      </c>
      <c r="J216" s="13">
        <v>44180</v>
      </c>
      <c r="K216" s="13">
        <f t="shared" si="40"/>
        <v>44104</v>
      </c>
      <c r="L216" s="39">
        <f t="shared" si="36"/>
        <v>0.76100628930817615</v>
      </c>
      <c r="M216" s="39">
        <f t="shared" si="37"/>
        <v>0.76100628930817615</v>
      </c>
      <c r="N216" s="12">
        <v>65</v>
      </c>
      <c r="O216" s="95">
        <f t="shared" si="41"/>
        <v>67.220125786163521</v>
      </c>
      <c r="P216" s="40">
        <f t="shared" si="42"/>
        <v>67.220125786163521</v>
      </c>
      <c r="Q216" s="41">
        <v>100</v>
      </c>
      <c r="R216" s="12" t="s">
        <v>855</v>
      </c>
    </row>
    <row r="217" spans="1:18" ht="45" hidden="1" outlineLevel="1" x14ac:dyDescent="0.25">
      <c r="A217" s="67"/>
      <c r="B217" s="201"/>
      <c r="C217" s="216"/>
      <c r="D217" s="217"/>
      <c r="E217" s="218"/>
      <c r="F217" s="80" t="s">
        <v>573</v>
      </c>
      <c r="G217" s="30" t="s">
        <v>718</v>
      </c>
      <c r="H217" s="120">
        <v>1350000</v>
      </c>
      <c r="I217" s="13">
        <v>43862</v>
      </c>
      <c r="J217" s="13">
        <v>44180</v>
      </c>
      <c r="K217" s="13">
        <f t="shared" si="40"/>
        <v>44104</v>
      </c>
      <c r="L217" s="39">
        <f t="shared" si="36"/>
        <v>0.76100628930817615</v>
      </c>
      <c r="M217" s="39">
        <f t="shared" si="37"/>
        <v>0.76100628930817615</v>
      </c>
      <c r="N217" s="12">
        <v>95</v>
      </c>
      <c r="O217" s="95">
        <f t="shared" si="41"/>
        <v>91.220125786163521</v>
      </c>
      <c r="P217" s="40">
        <f t="shared" si="42"/>
        <v>91.220125786163521</v>
      </c>
      <c r="Q217" s="41">
        <v>100</v>
      </c>
      <c r="R217" s="12" t="s">
        <v>856</v>
      </c>
    </row>
    <row r="218" spans="1:18" ht="45" hidden="1" outlineLevel="1" x14ac:dyDescent="0.25">
      <c r="A218" s="67"/>
      <c r="B218" s="201"/>
      <c r="C218" s="216"/>
      <c r="D218" s="217"/>
      <c r="E218" s="218"/>
      <c r="F218" s="80" t="s">
        <v>573</v>
      </c>
      <c r="G218" s="30" t="s">
        <v>548</v>
      </c>
      <c r="H218" s="120">
        <v>6000000</v>
      </c>
      <c r="I218" s="13">
        <v>43862</v>
      </c>
      <c r="J218" s="13">
        <v>44180</v>
      </c>
      <c r="K218" s="13">
        <f t="shared" si="40"/>
        <v>44104</v>
      </c>
      <c r="L218" s="39">
        <f t="shared" si="36"/>
        <v>0.76100628930817615</v>
      </c>
      <c r="M218" s="39">
        <f t="shared" si="37"/>
        <v>0.76100628930817615</v>
      </c>
      <c r="N218" s="12">
        <v>60</v>
      </c>
      <c r="O218" s="95">
        <f t="shared" si="41"/>
        <v>63.220125786163521</v>
      </c>
      <c r="P218" s="40">
        <f t="shared" si="42"/>
        <v>63.220125786163521</v>
      </c>
      <c r="Q218" s="41">
        <v>100</v>
      </c>
      <c r="R218" s="12" t="s">
        <v>1073</v>
      </c>
    </row>
    <row r="219" spans="1:18" hidden="1" outlineLevel="1" x14ac:dyDescent="0.25">
      <c r="A219" s="67"/>
      <c r="B219" s="201"/>
      <c r="C219" s="216"/>
      <c r="D219" s="217"/>
      <c r="E219" s="218"/>
      <c r="F219" s="80" t="s">
        <v>573</v>
      </c>
      <c r="G219" s="30" t="s">
        <v>549</v>
      </c>
      <c r="H219" s="120" t="s">
        <v>1087</v>
      </c>
      <c r="I219" s="13">
        <v>43862</v>
      </c>
      <c r="J219" s="13">
        <v>44180</v>
      </c>
      <c r="K219" s="13">
        <f t="shared" si="40"/>
        <v>44104</v>
      </c>
      <c r="L219" s="39">
        <f t="shared" si="36"/>
        <v>0.76100628930817615</v>
      </c>
      <c r="M219" s="39">
        <f t="shared" si="37"/>
        <v>0.76100628930817615</v>
      </c>
      <c r="N219" s="12">
        <v>95</v>
      </c>
      <c r="O219" s="95">
        <f t="shared" si="41"/>
        <v>91.220125786163521</v>
      </c>
      <c r="P219" s="40">
        <f t="shared" si="42"/>
        <v>91.220125786163521</v>
      </c>
      <c r="Q219" s="41">
        <v>100</v>
      </c>
      <c r="R219" s="12" t="s">
        <v>857</v>
      </c>
    </row>
    <row r="220" spans="1:18" hidden="1" outlineLevel="1" x14ac:dyDescent="0.25">
      <c r="A220" s="67"/>
      <c r="B220" s="201"/>
      <c r="C220" s="216"/>
      <c r="D220" s="217"/>
      <c r="E220" s="218"/>
      <c r="F220" s="80" t="s">
        <v>573</v>
      </c>
      <c r="G220" s="30" t="s">
        <v>550</v>
      </c>
      <c r="H220" s="120">
        <v>100000000</v>
      </c>
      <c r="I220" s="13">
        <v>43862</v>
      </c>
      <c r="J220" s="13">
        <v>44180</v>
      </c>
      <c r="K220" s="13">
        <f t="shared" si="40"/>
        <v>44104</v>
      </c>
      <c r="L220" s="39">
        <f t="shared" si="36"/>
        <v>0.76100628930817615</v>
      </c>
      <c r="M220" s="39">
        <f t="shared" si="37"/>
        <v>0.76100628930817615</v>
      </c>
      <c r="N220" s="12">
        <v>15</v>
      </c>
      <c r="O220" s="95">
        <f t="shared" si="41"/>
        <v>27.220125786163525</v>
      </c>
      <c r="P220" s="40">
        <f t="shared" si="42"/>
        <v>27.220125786163525</v>
      </c>
      <c r="Q220" s="41">
        <v>100</v>
      </c>
      <c r="R220" s="12" t="s">
        <v>858</v>
      </c>
    </row>
    <row r="221" spans="1:18" hidden="1" outlineLevel="1" x14ac:dyDescent="0.25">
      <c r="A221" s="67"/>
      <c r="B221" s="201"/>
      <c r="C221" s="216"/>
      <c r="D221" s="217"/>
      <c r="E221" s="218"/>
      <c r="F221" s="80" t="s">
        <v>574</v>
      </c>
      <c r="G221" s="30" t="s">
        <v>551</v>
      </c>
      <c r="H221" s="120">
        <v>8000000</v>
      </c>
      <c r="I221" s="13">
        <v>43862</v>
      </c>
      <c r="J221" s="13">
        <v>44180</v>
      </c>
      <c r="K221" s="13">
        <f t="shared" si="40"/>
        <v>44104</v>
      </c>
      <c r="L221" s="39">
        <f t="shared" si="36"/>
        <v>0.76100628930817615</v>
      </c>
      <c r="M221" s="39">
        <f t="shared" si="37"/>
        <v>0.76100628930817615</v>
      </c>
      <c r="N221" s="12">
        <v>15</v>
      </c>
      <c r="O221" s="95">
        <f t="shared" si="41"/>
        <v>27.220125786163525</v>
      </c>
      <c r="P221" s="40">
        <f t="shared" si="42"/>
        <v>27.220125786163525</v>
      </c>
      <c r="Q221" s="41">
        <v>100</v>
      </c>
      <c r="R221" s="12" t="s">
        <v>859</v>
      </c>
    </row>
    <row r="222" spans="1:18" ht="45" hidden="1" outlineLevel="1" x14ac:dyDescent="0.25">
      <c r="A222" s="67"/>
      <c r="B222" s="201"/>
      <c r="C222" s="216"/>
      <c r="D222" s="217"/>
      <c r="E222" s="218"/>
      <c r="F222" s="80" t="s">
        <v>573</v>
      </c>
      <c r="G222" s="30" t="s">
        <v>552</v>
      </c>
      <c r="H222" s="120">
        <v>10000000</v>
      </c>
      <c r="I222" s="13">
        <v>43862</v>
      </c>
      <c r="J222" s="13">
        <v>44180</v>
      </c>
      <c r="K222" s="13">
        <f t="shared" si="40"/>
        <v>44104</v>
      </c>
      <c r="L222" s="39">
        <f t="shared" si="36"/>
        <v>0.76100628930817615</v>
      </c>
      <c r="M222" s="39">
        <f t="shared" si="37"/>
        <v>0.76100628930817615</v>
      </c>
      <c r="N222" s="12">
        <v>90</v>
      </c>
      <c r="O222" s="95">
        <f t="shared" si="41"/>
        <v>87.220125786163521</v>
      </c>
      <c r="P222" s="40">
        <f t="shared" si="42"/>
        <v>87.220125786163521</v>
      </c>
      <c r="Q222" s="41">
        <v>100</v>
      </c>
      <c r="R222" s="12" t="s">
        <v>860</v>
      </c>
    </row>
    <row r="223" spans="1:18" hidden="1" outlineLevel="1" x14ac:dyDescent="0.25">
      <c r="A223" s="67"/>
      <c r="B223" s="201"/>
      <c r="C223" s="216"/>
      <c r="D223" s="217"/>
      <c r="E223" s="218"/>
      <c r="F223" s="80" t="s">
        <v>573</v>
      </c>
      <c r="G223" s="30" t="s">
        <v>553</v>
      </c>
      <c r="H223" s="120">
        <v>15000000</v>
      </c>
      <c r="I223" s="13">
        <v>43862</v>
      </c>
      <c r="J223" s="13">
        <v>44180</v>
      </c>
      <c r="K223" s="13">
        <f t="shared" si="40"/>
        <v>44104</v>
      </c>
      <c r="L223" s="39">
        <f t="shared" si="36"/>
        <v>0.76100628930817615</v>
      </c>
      <c r="M223" s="39">
        <f t="shared" si="37"/>
        <v>0.76100628930817615</v>
      </c>
      <c r="N223" s="12">
        <v>15</v>
      </c>
      <c r="O223" s="95">
        <f t="shared" si="41"/>
        <v>27.220125786163525</v>
      </c>
      <c r="P223" s="40">
        <f t="shared" si="42"/>
        <v>27.220125786163525</v>
      </c>
      <c r="Q223" s="41">
        <v>100</v>
      </c>
      <c r="R223" s="12" t="s">
        <v>861</v>
      </c>
    </row>
    <row r="224" spans="1:18" hidden="1" outlineLevel="1" x14ac:dyDescent="0.25">
      <c r="A224" s="67"/>
      <c r="B224" s="201"/>
      <c r="C224" s="216"/>
      <c r="D224" s="217"/>
      <c r="E224" s="218"/>
      <c r="F224" s="80" t="s">
        <v>573</v>
      </c>
      <c r="G224" s="30" t="s">
        <v>554</v>
      </c>
      <c r="H224" s="120">
        <v>15000000</v>
      </c>
      <c r="I224" s="13">
        <v>43862</v>
      </c>
      <c r="J224" s="13">
        <v>44180</v>
      </c>
      <c r="K224" s="13">
        <f t="shared" si="40"/>
        <v>44104</v>
      </c>
      <c r="L224" s="39">
        <f t="shared" si="36"/>
        <v>0.76100628930817615</v>
      </c>
      <c r="M224" s="39">
        <f t="shared" si="37"/>
        <v>0.76100628930817615</v>
      </c>
      <c r="N224" s="12">
        <v>15</v>
      </c>
      <c r="O224" s="95">
        <f t="shared" si="41"/>
        <v>27.220125786163525</v>
      </c>
      <c r="P224" s="40">
        <f t="shared" si="42"/>
        <v>27.220125786163525</v>
      </c>
      <c r="Q224" s="41">
        <v>100</v>
      </c>
      <c r="R224" s="12" t="s">
        <v>862</v>
      </c>
    </row>
    <row r="225" spans="1:18" ht="45" hidden="1" outlineLevel="1" x14ac:dyDescent="0.25">
      <c r="A225" s="67"/>
      <c r="B225" s="201"/>
      <c r="C225" s="216"/>
      <c r="D225" s="217"/>
      <c r="E225" s="218"/>
      <c r="F225" s="80" t="s">
        <v>573</v>
      </c>
      <c r="G225" s="30" t="s">
        <v>555</v>
      </c>
      <c r="H225" s="120">
        <v>9000000</v>
      </c>
      <c r="I225" s="13">
        <v>43862</v>
      </c>
      <c r="J225" s="13">
        <v>44180</v>
      </c>
      <c r="K225" s="13">
        <f t="shared" si="40"/>
        <v>44104</v>
      </c>
      <c r="L225" s="39">
        <f t="shared" ref="L225" si="43">+(+_xlfn.DAYS(I225,K225))/(+_xlfn.DAYS(I225,J225))</f>
        <v>0.76100628930817615</v>
      </c>
      <c r="M225" s="39">
        <f t="shared" si="37"/>
        <v>0.76100628930817615</v>
      </c>
      <c r="N225" s="12">
        <v>30</v>
      </c>
      <c r="O225" s="95">
        <f t="shared" ref="O225" si="44">+P225</f>
        <v>39.220125786163521</v>
      </c>
      <c r="P225" s="40">
        <f t="shared" si="42"/>
        <v>39.220125786163521</v>
      </c>
      <c r="Q225" s="41">
        <v>100</v>
      </c>
      <c r="R225" s="12" t="s">
        <v>863</v>
      </c>
    </row>
    <row r="226" spans="1:18" hidden="1" outlineLevel="1" x14ac:dyDescent="0.25">
      <c r="A226" s="67"/>
      <c r="B226" s="201"/>
      <c r="C226" s="216"/>
      <c r="D226" s="217"/>
      <c r="E226" s="218"/>
      <c r="F226" s="80" t="s">
        <v>573</v>
      </c>
      <c r="G226" s="30" t="s">
        <v>556</v>
      </c>
      <c r="H226" s="120">
        <v>1280000</v>
      </c>
      <c r="I226" s="13">
        <v>43862</v>
      </c>
      <c r="J226" s="13">
        <v>44180</v>
      </c>
      <c r="K226" s="13">
        <f t="shared" si="40"/>
        <v>44104</v>
      </c>
      <c r="L226" s="39">
        <f t="shared" si="36"/>
        <v>0.76100628930817615</v>
      </c>
      <c r="M226" s="39">
        <f t="shared" si="37"/>
        <v>0.76100628930817615</v>
      </c>
      <c r="N226" s="12">
        <v>95</v>
      </c>
      <c r="O226" s="95">
        <f t="shared" si="41"/>
        <v>91.220125786163521</v>
      </c>
      <c r="P226" s="40">
        <f t="shared" si="42"/>
        <v>91.220125786163521</v>
      </c>
      <c r="Q226" s="41">
        <v>100</v>
      </c>
      <c r="R226" s="12" t="s">
        <v>864</v>
      </c>
    </row>
    <row r="227" spans="1:18" hidden="1" outlineLevel="1" x14ac:dyDescent="0.25">
      <c r="A227" s="67"/>
      <c r="B227" s="201"/>
      <c r="C227" s="216"/>
      <c r="D227" s="217"/>
      <c r="E227" s="218"/>
      <c r="F227" s="80" t="s">
        <v>573</v>
      </c>
      <c r="G227" s="30" t="s">
        <v>557</v>
      </c>
      <c r="H227" s="120">
        <v>250000</v>
      </c>
      <c r="I227" s="13">
        <v>43862</v>
      </c>
      <c r="J227" s="13">
        <v>44012</v>
      </c>
      <c r="K227" s="13">
        <f t="shared" si="40"/>
        <v>44104</v>
      </c>
      <c r="L227" s="39">
        <v>1</v>
      </c>
      <c r="M227" s="39">
        <f t="shared" si="37"/>
        <v>1</v>
      </c>
      <c r="N227" s="12">
        <v>100</v>
      </c>
      <c r="O227" s="95">
        <f t="shared" si="41"/>
        <v>100</v>
      </c>
      <c r="P227" s="40">
        <f t="shared" si="42"/>
        <v>100</v>
      </c>
      <c r="Q227" s="41">
        <v>100</v>
      </c>
      <c r="R227" s="12" t="s">
        <v>865</v>
      </c>
    </row>
    <row r="228" spans="1:18" ht="45" hidden="1" outlineLevel="1" x14ac:dyDescent="0.25">
      <c r="A228" s="67"/>
      <c r="B228" s="201"/>
      <c r="C228" s="216"/>
      <c r="D228" s="217"/>
      <c r="E228" s="218"/>
      <c r="F228" s="80" t="s">
        <v>573</v>
      </c>
      <c r="G228" s="30" t="s">
        <v>719</v>
      </c>
      <c r="H228" s="120" t="s">
        <v>1087</v>
      </c>
      <c r="I228" s="13">
        <v>43862</v>
      </c>
      <c r="J228" s="13">
        <v>44180</v>
      </c>
      <c r="K228" s="13">
        <f t="shared" si="40"/>
        <v>44104</v>
      </c>
      <c r="L228" s="39">
        <f t="shared" ref="L228:L242" si="45">+(+_xlfn.DAYS(I228,K228))/(+_xlfn.DAYS(I228,J228))</f>
        <v>0.76100628930817615</v>
      </c>
      <c r="M228" s="39">
        <f t="shared" si="37"/>
        <v>0.76100628930817615</v>
      </c>
      <c r="N228" s="12">
        <v>80</v>
      </c>
      <c r="O228" s="95">
        <f t="shared" si="41"/>
        <v>79.220125786163521</v>
      </c>
      <c r="P228" s="40">
        <f t="shared" si="42"/>
        <v>79.220125786163521</v>
      </c>
      <c r="Q228" s="41">
        <v>100</v>
      </c>
      <c r="R228" s="12" t="s">
        <v>866</v>
      </c>
    </row>
    <row r="229" spans="1:18" hidden="1" outlineLevel="1" x14ac:dyDescent="0.25">
      <c r="A229" s="67"/>
      <c r="B229" s="201"/>
      <c r="C229" s="216"/>
      <c r="D229" s="217"/>
      <c r="E229" s="218"/>
      <c r="F229" s="80" t="s">
        <v>573</v>
      </c>
      <c r="G229" s="30" t="s">
        <v>558</v>
      </c>
      <c r="H229" s="120">
        <v>200000</v>
      </c>
      <c r="I229" s="13">
        <v>43862</v>
      </c>
      <c r="J229" s="13">
        <v>44180</v>
      </c>
      <c r="K229" s="13">
        <f t="shared" si="40"/>
        <v>44104</v>
      </c>
      <c r="L229" s="39">
        <f t="shared" si="45"/>
        <v>0.76100628930817615</v>
      </c>
      <c r="M229" s="39">
        <f t="shared" si="37"/>
        <v>0.76100628930817615</v>
      </c>
      <c r="N229" s="12">
        <v>15</v>
      </c>
      <c r="O229" s="95">
        <f t="shared" si="41"/>
        <v>27.220125786163525</v>
      </c>
      <c r="P229" s="40">
        <f t="shared" si="42"/>
        <v>27.220125786163525</v>
      </c>
      <c r="Q229" s="41">
        <v>100</v>
      </c>
      <c r="R229" s="12" t="s">
        <v>1054</v>
      </c>
    </row>
    <row r="230" spans="1:18" hidden="1" outlineLevel="1" x14ac:dyDescent="0.25">
      <c r="A230" s="67"/>
      <c r="B230" s="201"/>
      <c r="C230" s="216"/>
      <c r="D230" s="217"/>
      <c r="E230" s="218"/>
      <c r="F230" s="80" t="s">
        <v>573</v>
      </c>
      <c r="G230" s="30" t="s">
        <v>559</v>
      </c>
      <c r="H230" s="120">
        <v>300000</v>
      </c>
      <c r="I230" s="13">
        <v>43862</v>
      </c>
      <c r="J230" s="13">
        <v>44180</v>
      </c>
      <c r="K230" s="13">
        <f t="shared" si="40"/>
        <v>44104</v>
      </c>
      <c r="L230" s="39">
        <f t="shared" si="45"/>
        <v>0.76100628930817615</v>
      </c>
      <c r="M230" s="39">
        <f t="shared" si="37"/>
        <v>0.76100628930817615</v>
      </c>
      <c r="N230" s="12">
        <v>15</v>
      </c>
      <c r="O230" s="95">
        <f t="shared" si="41"/>
        <v>27.220125786163525</v>
      </c>
      <c r="P230" s="40">
        <f t="shared" si="42"/>
        <v>27.220125786163525</v>
      </c>
      <c r="Q230" s="41">
        <v>100</v>
      </c>
      <c r="R230" s="12" t="s">
        <v>867</v>
      </c>
    </row>
    <row r="231" spans="1:18" hidden="1" outlineLevel="1" x14ac:dyDescent="0.25">
      <c r="A231" s="67"/>
      <c r="B231" s="201"/>
      <c r="C231" s="216"/>
      <c r="D231" s="217"/>
      <c r="E231" s="218"/>
      <c r="F231" s="80" t="s">
        <v>573</v>
      </c>
      <c r="G231" s="30" t="s">
        <v>560</v>
      </c>
      <c r="H231" s="120">
        <v>500000</v>
      </c>
      <c r="I231" s="13">
        <v>43862</v>
      </c>
      <c r="J231" s="13">
        <v>44012</v>
      </c>
      <c r="K231" s="13">
        <v>44012</v>
      </c>
      <c r="L231" s="39">
        <f t="shared" si="45"/>
        <v>1</v>
      </c>
      <c r="M231" s="39">
        <f t="shared" si="37"/>
        <v>1</v>
      </c>
      <c r="N231" s="12">
        <v>10</v>
      </c>
      <c r="O231" s="95">
        <f t="shared" si="41"/>
        <v>28</v>
      </c>
      <c r="P231" s="40">
        <f t="shared" si="42"/>
        <v>28</v>
      </c>
      <c r="Q231" s="41">
        <v>100</v>
      </c>
      <c r="R231" s="12" t="s">
        <v>868</v>
      </c>
    </row>
    <row r="232" spans="1:18" hidden="1" outlineLevel="1" x14ac:dyDescent="0.25">
      <c r="A232" s="67"/>
      <c r="B232" s="201"/>
      <c r="C232" s="216"/>
      <c r="D232" s="217"/>
      <c r="E232" s="218"/>
      <c r="F232" s="80" t="s">
        <v>573</v>
      </c>
      <c r="G232" s="30" t="s">
        <v>561</v>
      </c>
      <c r="H232" s="120">
        <v>500000</v>
      </c>
      <c r="I232" s="13">
        <v>43862</v>
      </c>
      <c r="J232" s="13">
        <v>44012</v>
      </c>
      <c r="K232" s="13">
        <f t="shared" si="40"/>
        <v>44012</v>
      </c>
      <c r="L232" s="39">
        <f t="shared" si="45"/>
        <v>1</v>
      </c>
      <c r="M232" s="39">
        <f t="shared" si="37"/>
        <v>1</v>
      </c>
      <c r="N232" s="12">
        <v>100</v>
      </c>
      <c r="O232" s="95">
        <f t="shared" si="41"/>
        <v>100</v>
      </c>
      <c r="P232" s="40">
        <f t="shared" si="42"/>
        <v>100</v>
      </c>
      <c r="Q232" s="41">
        <v>100</v>
      </c>
      <c r="R232" s="12" t="s">
        <v>869</v>
      </c>
    </row>
    <row r="233" spans="1:18" hidden="1" outlineLevel="1" x14ac:dyDescent="0.25">
      <c r="A233" s="67"/>
      <c r="B233" s="201"/>
      <c r="C233" s="216"/>
      <c r="D233" s="217"/>
      <c r="E233" s="218"/>
      <c r="F233" s="80" t="s">
        <v>573</v>
      </c>
      <c r="G233" s="30" t="s">
        <v>562</v>
      </c>
      <c r="H233" s="120">
        <v>100000</v>
      </c>
      <c r="I233" s="13">
        <v>43862</v>
      </c>
      <c r="J233" s="13">
        <v>44012</v>
      </c>
      <c r="K233" s="13">
        <f t="shared" si="40"/>
        <v>44012</v>
      </c>
      <c r="L233" s="39">
        <f t="shared" si="45"/>
        <v>1</v>
      </c>
      <c r="M233" s="39">
        <f t="shared" si="37"/>
        <v>1</v>
      </c>
      <c r="N233" s="12">
        <v>100</v>
      </c>
      <c r="O233" s="95">
        <f t="shared" si="41"/>
        <v>100</v>
      </c>
      <c r="P233" s="40">
        <f t="shared" si="42"/>
        <v>100</v>
      </c>
      <c r="Q233" s="41">
        <v>100</v>
      </c>
      <c r="R233" s="12" t="s">
        <v>870</v>
      </c>
    </row>
    <row r="234" spans="1:18" hidden="1" outlineLevel="1" x14ac:dyDescent="0.25">
      <c r="A234" s="67"/>
      <c r="B234" s="201"/>
      <c r="C234" s="216"/>
      <c r="D234" s="217"/>
      <c r="E234" s="218"/>
      <c r="F234" s="80" t="s">
        <v>573</v>
      </c>
      <c r="G234" s="30" t="s">
        <v>563</v>
      </c>
      <c r="H234" s="120">
        <v>100000</v>
      </c>
      <c r="I234" s="13">
        <v>43862</v>
      </c>
      <c r="J234" s="13">
        <v>44012</v>
      </c>
      <c r="K234" s="13">
        <f t="shared" si="40"/>
        <v>44012</v>
      </c>
      <c r="L234" s="39">
        <f t="shared" si="45"/>
        <v>1</v>
      </c>
      <c r="M234" s="39">
        <f t="shared" ref="M234:M245" si="46">+IF(L234&gt;=100,100,IF(L234&lt;=0,0,L234))</f>
        <v>1</v>
      </c>
      <c r="N234" s="12">
        <v>100</v>
      </c>
      <c r="O234" s="95">
        <f t="shared" si="41"/>
        <v>100</v>
      </c>
      <c r="P234" s="40">
        <f t="shared" si="42"/>
        <v>100</v>
      </c>
      <c r="Q234" s="41">
        <v>100</v>
      </c>
      <c r="R234" s="12" t="s">
        <v>871</v>
      </c>
    </row>
    <row r="235" spans="1:18" hidden="1" outlineLevel="1" x14ac:dyDescent="0.25">
      <c r="A235" s="67"/>
      <c r="B235" s="201"/>
      <c r="C235" s="216"/>
      <c r="D235" s="217"/>
      <c r="E235" s="218"/>
      <c r="F235" s="80" t="s">
        <v>573</v>
      </c>
      <c r="G235" s="30" t="s">
        <v>564</v>
      </c>
      <c r="H235" s="120">
        <v>400000</v>
      </c>
      <c r="I235" s="13">
        <v>43862</v>
      </c>
      <c r="J235" s="13">
        <v>44012</v>
      </c>
      <c r="K235" s="13">
        <f t="shared" si="40"/>
        <v>44012</v>
      </c>
      <c r="L235" s="39">
        <f t="shared" si="45"/>
        <v>1</v>
      </c>
      <c r="M235" s="39">
        <f t="shared" si="46"/>
        <v>1</v>
      </c>
      <c r="N235" s="12">
        <v>100</v>
      </c>
      <c r="O235" s="95">
        <f t="shared" si="41"/>
        <v>100</v>
      </c>
      <c r="P235" s="40">
        <f t="shared" si="42"/>
        <v>100</v>
      </c>
      <c r="Q235" s="41">
        <v>100</v>
      </c>
      <c r="R235" s="12" t="s">
        <v>872</v>
      </c>
    </row>
    <row r="236" spans="1:18" hidden="1" outlineLevel="1" x14ac:dyDescent="0.25">
      <c r="A236" s="67"/>
      <c r="B236" s="201"/>
      <c r="C236" s="216"/>
      <c r="D236" s="217"/>
      <c r="E236" s="218"/>
      <c r="F236" s="80" t="s">
        <v>573</v>
      </c>
      <c r="G236" s="30" t="s">
        <v>565</v>
      </c>
      <c r="H236" s="120">
        <v>600000</v>
      </c>
      <c r="I236" s="13">
        <v>43862</v>
      </c>
      <c r="J236" s="13">
        <v>44012</v>
      </c>
      <c r="K236" s="13">
        <f t="shared" si="40"/>
        <v>44012</v>
      </c>
      <c r="L236" s="39">
        <f t="shared" si="45"/>
        <v>1</v>
      </c>
      <c r="M236" s="39">
        <f t="shared" si="46"/>
        <v>1</v>
      </c>
      <c r="N236" s="12">
        <v>100</v>
      </c>
      <c r="O236" s="95">
        <f t="shared" si="41"/>
        <v>100</v>
      </c>
      <c r="P236" s="40">
        <f t="shared" ref="P236:P245" si="47">+(N236*80%)+((M236*100)*20%)</f>
        <v>100</v>
      </c>
      <c r="Q236" s="41">
        <v>100</v>
      </c>
      <c r="R236" s="12" t="s">
        <v>873</v>
      </c>
    </row>
    <row r="237" spans="1:18" hidden="1" outlineLevel="1" x14ac:dyDescent="0.25">
      <c r="A237" s="67"/>
      <c r="B237" s="201"/>
      <c r="C237" s="216"/>
      <c r="D237" s="217"/>
      <c r="E237" s="218"/>
      <c r="F237" s="80" t="s">
        <v>575</v>
      </c>
      <c r="G237" s="30" t="s">
        <v>566</v>
      </c>
      <c r="H237" s="120">
        <v>100000</v>
      </c>
      <c r="I237" s="13">
        <v>43862</v>
      </c>
      <c r="J237" s="13">
        <v>44012</v>
      </c>
      <c r="K237" s="13">
        <f t="shared" si="40"/>
        <v>44012</v>
      </c>
      <c r="L237" s="39">
        <f t="shared" si="45"/>
        <v>1</v>
      </c>
      <c r="M237" s="39">
        <f t="shared" si="46"/>
        <v>1</v>
      </c>
      <c r="N237" s="12">
        <v>100</v>
      </c>
      <c r="O237" s="95">
        <f t="shared" si="41"/>
        <v>100</v>
      </c>
      <c r="P237" s="40">
        <f t="shared" si="47"/>
        <v>100</v>
      </c>
      <c r="Q237" s="41">
        <v>100</v>
      </c>
      <c r="R237" s="12" t="s">
        <v>874</v>
      </c>
    </row>
    <row r="238" spans="1:18" hidden="1" outlineLevel="1" x14ac:dyDescent="0.25">
      <c r="A238" s="67"/>
      <c r="B238" s="201"/>
      <c r="C238" s="216"/>
      <c r="D238" s="217"/>
      <c r="E238" s="218"/>
      <c r="F238" s="80" t="s">
        <v>573</v>
      </c>
      <c r="G238" s="30" t="s">
        <v>720</v>
      </c>
      <c r="H238" s="120">
        <v>200000000</v>
      </c>
      <c r="I238" s="13">
        <v>43862</v>
      </c>
      <c r="J238" s="13">
        <v>44180</v>
      </c>
      <c r="K238" s="13">
        <f>+K230</f>
        <v>44104</v>
      </c>
      <c r="L238" s="39">
        <f t="shared" si="45"/>
        <v>0.76100628930817615</v>
      </c>
      <c r="M238" s="39">
        <f t="shared" si="46"/>
        <v>0.76100628930817615</v>
      </c>
      <c r="N238" s="12">
        <v>15</v>
      </c>
      <c r="O238" s="95">
        <f t="shared" si="41"/>
        <v>27.220125786163525</v>
      </c>
      <c r="P238" s="40">
        <f t="shared" si="47"/>
        <v>27.220125786163525</v>
      </c>
      <c r="Q238" s="41">
        <v>100</v>
      </c>
      <c r="R238" s="12" t="s">
        <v>875</v>
      </c>
    </row>
    <row r="239" spans="1:18" ht="45" hidden="1" outlineLevel="1" x14ac:dyDescent="0.25">
      <c r="A239" s="67"/>
      <c r="B239" s="201"/>
      <c r="C239" s="216"/>
      <c r="D239" s="217"/>
      <c r="E239" s="218"/>
      <c r="F239" s="80" t="s">
        <v>492</v>
      </c>
      <c r="G239" s="30" t="s">
        <v>567</v>
      </c>
      <c r="H239" s="120" t="s">
        <v>1088</v>
      </c>
      <c r="I239" s="13">
        <v>43862</v>
      </c>
      <c r="J239" s="13">
        <v>44180</v>
      </c>
      <c r="K239" s="13">
        <f t="shared" si="40"/>
        <v>44104</v>
      </c>
      <c r="L239" s="39">
        <f t="shared" si="45"/>
        <v>0.76100628930817615</v>
      </c>
      <c r="M239" s="39">
        <f t="shared" si="46"/>
        <v>0.76100628930817615</v>
      </c>
      <c r="N239" s="12">
        <v>100</v>
      </c>
      <c r="O239" s="95">
        <f t="shared" si="41"/>
        <v>95.220125786163521</v>
      </c>
      <c r="P239" s="40">
        <f t="shared" si="47"/>
        <v>95.220125786163521</v>
      </c>
      <c r="Q239" s="41">
        <v>100</v>
      </c>
      <c r="R239" s="12" t="s">
        <v>876</v>
      </c>
    </row>
    <row r="240" spans="1:18" ht="60" hidden="1" outlineLevel="1" x14ac:dyDescent="0.25">
      <c r="A240" s="67"/>
      <c r="B240" s="201"/>
      <c r="C240" s="216"/>
      <c r="D240" s="217"/>
      <c r="E240" s="218"/>
      <c r="F240" s="80" t="s">
        <v>573</v>
      </c>
      <c r="G240" s="30" t="s">
        <v>568</v>
      </c>
      <c r="H240" s="120">
        <v>150000</v>
      </c>
      <c r="I240" s="13">
        <v>43862</v>
      </c>
      <c r="J240" s="13">
        <v>44180</v>
      </c>
      <c r="K240" s="13">
        <f t="shared" si="40"/>
        <v>44104</v>
      </c>
      <c r="L240" s="39">
        <f t="shared" ref="L240" si="48">+(+_xlfn.DAYS(I240,K240))/(+_xlfn.DAYS(I240,J240))</f>
        <v>0.76100628930817615</v>
      </c>
      <c r="M240" s="39">
        <f t="shared" si="46"/>
        <v>0.76100628930817615</v>
      </c>
      <c r="N240" s="12">
        <v>100</v>
      </c>
      <c r="O240" s="95">
        <f t="shared" ref="O240" si="49">+P240</f>
        <v>95.220125786163521</v>
      </c>
      <c r="P240" s="40">
        <f t="shared" si="47"/>
        <v>95.220125786163521</v>
      </c>
      <c r="Q240" s="41">
        <v>100</v>
      </c>
      <c r="R240" s="12" t="s">
        <v>877</v>
      </c>
    </row>
    <row r="241" spans="1:18" ht="60" hidden="1" outlineLevel="1" x14ac:dyDescent="0.25">
      <c r="A241" s="67"/>
      <c r="B241" s="201"/>
      <c r="C241" s="216"/>
      <c r="D241" s="217"/>
      <c r="E241" s="218"/>
      <c r="F241" s="80" t="s">
        <v>573</v>
      </c>
      <c r="G241" s="30" t="s">
        <v>568</v>
      </c>
      <c r="H241" s="120">
        <v>75000</v>
      </c>
      <c r="I241" s="13">
        <v>43862</v>
      </c>
      <c r="J241" s="13">
        <v>44180</v>
      </c>
      <c r="K241" s="13">
        <f t="shared" si="40"/>
        <v>44104</v>
      </c>
      <c r="L241" s="39">
        <f t="shared" si="45"/>
        <v>0.76100628930817615</v>
      </c>
      <c r="M241" s="39">
        <f t="shared" si="46"/>
        <v>0.76100628930817615</v>
      </c>
      <c r="N241" s="12">
        <v>100</v>
      </c>
      <c r="O241" s="95">
        <f t="shared" si="41"/>
        <v>95.220125786163521</v>
      </c>
      <c r="P241" s="40">
        <f t="shared" si="47"/>
        <v>95.220125786163521</v>
      </c>
      <c r="Q241" s="41">
        <v>100</v>
      </c>
      <c r="R241" s="12" t="s">
        <v>877</v>
      </c>
    </row>
    <row r="242" spans="1:18" hidden="1" outlineLevel="1" x14ac:dyDescent="0.25">
      <c r="A242" s="67"/>
      <c r="B242" s="201"/>
      <c r="C242" s="216"/>
      <c r="D242" s="217"/>
      <c r="E242" s="218"/>
      <c r="F242" s="80" t="s">
        <v>573</v>
      </c>
      <c r="G242" s="30" t="s">
        <v>569</v>
      </c>
      <c r="H242" s="120">
        <v>120000</v>
      </c>
      <c r="I242" s="13">
        <v>43862</v>
      </c>
      <c r="J242" s="13">
        <v>44180</v>
      </c>
      <c r="K242" s="13">
        <f t="shared" si="40"/>
        <v>44104</v>
      </c>
      <c r="L242" s="39">
        <f t="shared" si="45"/>
        <v>0.76100628930817615</v>
      </c>
      <c r="M242" s="39">
        <f t="shared" si="46"/>
        <v>0.76100628930817615</v>
      </c>
      <c r="N242" s="12">
        <v>100</v>
      </c>
      <c r="O242" s="95">
        <f t="shared" si="41"/>
        <v>95.220125786163521</v>
      </c>
      <c r="P242" s="40">
        <f t="shared" si="47"/>
        <v>95.220125786163521</v>
      </c>
      <c r="Q242" s="41">
        <v>100</v>
      </c>
      <c r="R242" s="12" t="s">
        <v>878</v>
      </c>
    </row>
    <row r="243" spans="1:18" hidden="1" outlineLevel="1" x14ac:dyDescent="0.25">
      <c r="A243" s="67"/>
      <c r="B243" s="201"/>
      <c r="C243" s="216"/>
      <c r="D243" s="217"/>
      <c r="E243" s="218"/>
      <c r="F243" s="80" t="s">
        <v>573</v>
      </c>
      <c r="G243" s="30" t="s">
        <v>569</v>
      </c>
      <c r="H243" s="120">
        <v>320000</v>
      </c>
      <c r="I243" s="13">
        <v>43862</v>
      </c>
      <c r="J243" s="13">
        <v>44180</v>
      </c>
      <c r="K243" s="13">
        <f t="shared" si="40"/>
        <v>44104</v>
      </c>
      <c r="L243" s="39">
        <f>+(+_xlfn.DAYS(I243,K243))/(+_xlfn.DAYS(I243,J243))</f>
        <v>0.76100628930817615</v>
      </c>
      <c r="M243" s="39">
        <f t="shared" si="46"/>
        <v>0.76100628930817615</v>
      </c>
      <c r="N243" s="12">
        <v>100</v>
      </c>
      <c r="O243" s="95">
        <f t="shared" si="41"/>
        <v>95.220125786163521</v>
      </c>
      <c r="P243" s="40">
        <f t="shared" si="47"/>
        <v>95.220125786163521</v>
      </c>
      <c r="Q243" s="41">
        <v>100</v>
      </c>
      <c r="R243" s="12" t="s">
        <v>878</v>
      </c>
    </row>
    <row r="244" spans="1:18" hidden="1" outlineLevel="1" x14ac:dyDescent="0.25">
      <c r="A244" s="67"/>
      <c r="B244" s="201"/>
      <c r="C244" s="216"/>
      <c r="D244" s="217"/>
      <c r="E244" s="218"/>
      <c r="F244" s="80" t="s">
        <v>573</v>
      </c>
      <c r="G244" s="30" t="s">
        <v>722</v>
      </c>
      <c r="H244" s="120" t="s">
        <v>1087</v>
      </c>
      <c r="I244" s="13">
        <v>43862</v>
      </c>
      <c r="J244" s="13">
        <v>44180</v>
      </c>
      <c r="K244" s="13">
        <f t="shared" si="40"/>
        <v>44104</v>
      </c>
      <c r="L244" s="39">
        <f>+(+_xlfn.DAYS(I244,K244))/(+_xlfn.DAYS(I244,J244))</f>
        <v>0.76100628930817615</v>
      </c>
      <c r="M244" s="39">
        <f t="shared" si="46"/>
        <v>0.76100628930817615</v>
      </c>
      <c r="N244" s="12">
        <v>30</v>
      </c>
      <c r="O244" s="95">
        <f t="shared" ref="O244" si="50">+P244</f>
        <v>39.220125786163521</v>
      </c>
      <c r="P244" s="40">
        <f t="shared" si="47"/>
        <v>39.220125786163521</v>
      </c>
      <c r="Q244" s="41">
        <v>100</v>
      </c>
      <c r="R244" s="12" t="s">
        <v>879</v>
      </c>
    </row>
    <row r="245" spans="1:18" ht="45" hidden="1" outlineLevel="1" thickBot="1" x14ac:dyDescent="0.3">
      <c r="A245" s="67"/>
      <c r="B245" s="201"/>
      <c r="C245" s="216"/>
      <c r="D245" s="217"/>
      <c r="E245" s="218"/>
      <c r="F245" s="80" t="s">
        <v>576</v>
      </c>
      <c r="G245" s="30" t="s">
        <v>721</v>
      </c>
      <c r="H245" s="120">
        <v>30000000</v>
      </c>
      <c r="I245" s="13">
        <v>43862</v>
      </c>
      <c r="J245" s="13">
        <v>44180</v>
      </c>
      <c r="K245" s="13">
        <f>+K243</f>
        <v>44104</v>
      </c>
      <c r="L245" s="39">
        <f>+(+_xlfn.DAYS(I245,K245))/(+_xlfn.DAYS(I245,J245))</f>
        <v>0.76100628930817615</v>
      </c>
      <c r="M245" s="39">
        <f t="shared" si="46"/>
        <v>0.76100628930817615</v>
      </c>
      <c r="N245" s="12">
        <v>40</v>
      </c>
      <c r="O245" s="95">
        <f t="shared" si="41"/>
        <v>47.220125786163521</v>
      </c>
      <c r="P245" s="40">
        <f t="shared" si="47"/>
        <v>47.220125786163521</v>
      </c>
      <c r="Q245" s="41">
        <v>100</v>
      </c>
      <c r="R245" s="12" t="s">
        <v>880</v>
      </c>
    </row>
    <row r="246" spans="1:18" s="6" customFormat="1" ht="360.6" collapsed="1" thickBot="1" x14ac:dyDescent="0.3">
      <c r="A246" s="191" t="s">
        <v>288</v>
      </c>
      <c r="B246" s="192"/>
      <c r="C246" s="193"/>
      <c r="D246" s="193"/>
      <c r="E246" s="193"/>
      <c r="F246" s="193"/>
      <c r="G246" s="194"/>
      <c r="H246" s="194"/>
      <c r="I246" s="195"/>
      <c r="J246" s="196"/>
      <c r="K246" s="55">
        <v>44104</v>
      </c>
      <c r="L246" s="56" cm="1">
        <f t="array" ref="L246">+AVERAGE((L108:L245)*100)</f>
        <v>79.054837146513051</v>
      </c>
      <c r="M246" s="56" cm="1">
        <f t="array" ref="M246">+AVERAGE((M108:M245)*100)</f>
        <v>79.054837146513051</v>
      </c>
      <c r="N246" s="57">
        <f>+AVERAGE(N245,N239:N243,N231:N237,N226:N228,N222,N209:N219,N205:N206,N200,N198,N196,N154:N194,N152,N149,N145,N139,N129:N137,N114:N127,N108:N112)</f>
        <v>75.015094339622649</v>
      </c>
      <c r="O246" s="96" t="str" cm="1">
        <f t="array" ref="O246">+_xlfn.IFS(P246&gt;=90,"😊",P246&gt;=65,"😶",P246&lt;=64,"😕")</f>
        <v>😶</v>
      </c>
      <c r="P246" s="102">
        <f>+AVERAGE(P237,P239:P243,P245,P231,P232,P233,P235,P234,P236,P226:P228,P222,P216:P219,P209:P215,P206,P205,P200,P198,P188:P194,P196,P175:P187,P171:P174,P154:P169,P152,P149,P145,P141,P36,P137,P136,P133:P135,P127,P129,P139,P131,P132,P130,P120:P126,P127,P117:P119,P114:P116,P108:P112)</f>
        <v>75.456592842761566</v>
      </c>
      <c r="Q246" s="56">
        <v>100</v>
      </c>
      <c r="R246" s="12" t="s">
        <v>1084</v>
      </c>
    </row>
    <row r="247" spans="1:18" ht="165" hidden="1" outlineLevel="1" x14ac:dyDescent="0.25">
      <c r="A247" s="81"/>
      <c r="B247" s="155" t="s">
        <v>725</v>
      </c>
      <c r="C247" s="216" t="s">
        <v>757</v>
      </c>
      <c r="D247" s="217" t="s">
        <v>759</v>
      </c>
      <c r="E247" s="160" t="s">
        <v>269</v>
      </c>
      <c r="F247" s="161" t="s">
        <v>578</v>
      </c>
      <c r="G247" s="31" t="s">
        <v>635</v>
      </c>
      <c r="H247" s="121">
        <v>21400000</v>
      </c>
      <c r="I247" s="13">
        <v>43862</v>
      </c>
      <c r="J247" s="13">
        <v>44104</v>
      </c>
      <c r="K247" s="13">
        <f>+K245</f>
        <v>44104</v>
      </c>
      <c r="L247" s="39">
        <f>+(+_xlfn.DAYS(I247,K247))/(+_xlfn.DAYS(I247,J247))</f>
        <v>1</v>
      </c>
      <c r="M247" s="39">
        <f>+IF(L247&gt;=100,100,IF(L247&lt;=0,0,L247))</f>
        <v>1</v>
      </c>
      <c r="N247" s="12">
        <v>76</v>
      </c>
      <c r="O247" s="95">
        <f t="shared" ref="O247:O290" si="51">+P247</f>
        <v>80.800000000000011</v>
      </c>
      <c r="P247" s="40">
        <f t="shared" ref="P247:P278" si="52">+(N247*80%)+((M247*100)*20%)</f>
        <v>80.800000000000011</v>
      </c>
      <c r="Q247" s="41">
        <v>100</v>
      </c>
      <c r="R247" s="12" t="s">
        <v>1014</v>
      </c>
    </row>
    <row r="248" spans="1:18" ht="60" hidden="1" outlineLevel="1" x14ac:dyDescent="0.25">
      <c r="A248" s="81"/>
      <c r="B248" s="155"/>
      <c r="C248" s="216"/>
      <c r="D248" s="217"/>
      <c r="E248" s="160"/>
      <c r="F248" s="161"/>
      <c r="G248" s="31" t="s">
        <v>636</v>
      </c>
      <c r="H248" s="122" t="s">
        <v>1087</v>
      </c>
      <c r="I248" s="13">
        <v>43862</v>
      </c>
      <c r="J248" s="13">
        <v>44180</v>
      </c>
      <c r="K248" s="13">
        <f>+K247</f>
        <v>44104</v>
      </c>
      <c r="L248" s="39">
        <f t="shared" ref="L248:L290" si="53">+(+_xlfn.DAYS(I248,K248))/(+_xlfn.DAYS(I248,J248))</f>
        <v>0.76100628930817615</v>
      </c>
      <c r="M248" s="39">
        <f t="shared" ref="M248:M306" si="54">+IF(L248&gt;=100,100,IF(L248&lt;=0,0,L248))</f>
        <v>0.76100628930817615</v>
      </c>
      <c r="N248" s="12">
        <v>40</v>
      </c>
      <c r="O248" s="95">
        <f t="shared" ref="O248:O249" si="55">+P248</f>
        <v>47.220125786163521</v>
      </c>
      <c r="P248" s="40">
        <f t="shared" si="52"/>
        <v>47.220125786163521</v>
      </c>
      <c r="Q248" s="41">
        <v>100</v>
      </c>
      <c r="R248" s="12" t="s">
        <v>1015</v>
      </c>
    </row>
    <row r="249" spans="1:18" ht="120" hidden="1" outlineLevel="1" x14ac:dyDescent="0.25">
      <c r="A249" s="81"/>
      <c r="B249" s="155"/>
      <c r="C249" s="216"/>
      <c r="D249" s="217"/>
      <c r="E249" s="160"/>
      <c r="F249" s="161"/>
      <c r="G249" s="31" t="s">
        <v>637</v>
      </c>
      <c r="H249" s="122" t="s">
        <v>1088</v>
      </c>
      <c r="I249" s="13">
        <v>43862</v>
      </c>
      <c r="J249" s="13">
        <v>44180</v>
      </c>
      <c r="K249" s="13">
        <f>+K248</f>
        <v>44104</v>
      </c>
      <c r="L249" s="39">
        <f t="shared" si="53"/>
        <v>0.76100628930817615</v>
      </c>
      <c r="M249" s="39">
        <f t="shared" si="54"/>
        <v>0.76100628930817615</v>
      </c>
      <c r="N249" s="12">
        <v>63</v>
      </c>
      <c r="O249" s="95">
        <f t="shared" si="55"/>
        <v>65.620125786163527</v>
      </c>
      <c r="P249" s="40">
        <f t="shared" si="52"/>
        <v>65.620125786163527</v>
      </c>
      <c r="Q249" s="41">
        <v>100</v>
      </c>
      <c r="R249" s="12" t="s">
        <v>1017</v>
      </c>
    </row>
    <row r="250" spans="1:18" hidden="1" outlineLevel="1" x14ac:dyDescent="0.25">
      <c r="A250" s="67"/>
      <c r="B250" s="155"/>
      <c r="C250" s="216"/>
      <c r="D250" s="217"/>
      <c r="E250" s="160"/>
      <c r="F250" s="161"/>
      <c r="G250" s="31" t="s">
        <v>638</v>
      </c>
      <c r="H250" s="122" t="s">
        <v>1088</v>
      </c>
      <c r="I250" s="13">
        <v>43862</v>
      </c>
      <c r="J250" s="13">
        <v>44180</v>
      </c>
      <c r="K250" s="13">
        <f>+K249</f>
        <v>44104</v>
      </c>
      <c r="L250" s="39">
        <f t="shared" si="53"/>
        <v>0.76100628930817615</v>
      </c>
      <c r="M250" s="39">
        <f t="shared" si="54"/>
        <v>0.76100628930817615</v>
      </c>
      <c r="N250" s="12">
        <v>50</v>
      </c>
      <c r="O250" s="95">
        <f t="shared" si="51"/>
        <v>55.220125786163521</v>
      </c>
      <c r="P250" s="40">
        <f t="shared" si="52"/>
        <v>55.220125786163521</v>
      </c>
      <c r="Q250" s="41">
        <v>100</v>
      </c>
      <c r="R250" s="12" t="s">
        <v>1016</v>
      </c>
    </row>
    <row r="251" spans="1:18" ht="60" hidden="1" outlineLevel="1" x14ac:dyDescent="0.25">
      <c r="A251" s="67"/>
      <c r="B251" s="155"/>
      <c r="C251" s="216"/>
      <c r="D251" s="217"/>
      <c r="E251" s="160"/>
      <c r="F251" s="162" t="s">
        <v>579</v>
      </c>
      <c r="G251" s="31" t="s">
        <v>639</v>
      </c>
      <c r="H251" s="121">
        <v>70000000</v>
      </c>
      <c r="I251" s="13">
        <v>43952</v>
      </c>
      <c r="J251" s="13">
        <v>44180</v>
      </c>
      <c r="K251" s="13">
        <f t="shared" ref="K251:K289" si="56">+K250</f>
        <v>44104</v>
      </c>
      <c r="L251" s="39">
        <f t="shared" si="53"/>
        <v>0.66666666666666663</v>
      </c>
      <c r="M251" s="39">
        <f t="shared" si="54"/>
        <v>0.66666666666666663</v>
      </c>
      <c r="N251" s="12">
        <v>78</v>
      </c>
      <c r="O251" s="95">
        <f t="shared" si="51"/>
        <v>75.733333333333334</v>
      </c>
      <c r="P251" s="40">
        <f t="shared" si="52"/>
        <v>75.733333333333334</v>
      </c>
      <c r="Q251" s="41">
        <v>100</v>
      </c>
      <c r="R251" s="12" t="s">
        <v>1018</v>
      </c>
    </row>
    <row r="252" spans="1:18" ht="165" hidden="1" outlineLevel="1" x14ac:dyDescent="0.25">
      <c r="A252" s="67"/>
      <c r="B252" s="155"/>
      <c r="C252" s="216"/>
      <c r="D252" s="217"/>
      <c r="E252" s="160"/>
      <c r="F252" s="162"/>
      <c r="G252" s="31" t="s">
        <v>640</v>
      </c>
      <c r="H252" s="122" t="s">
        <v>1088</v>
      </c>
      <c r="I252" s="13">
        <v>43891</v>
      </c>
      <c r="J252" s="13">
        <v>44180</v>
      </c>
      <c r="K252" s="13">
        <f t="shared" si="56"/>
        <v>44104</v>
      </c>
      <c r="L252" s="39">
        <f t="shared" si="53"/>
        <v>0.73702422145328716</v>
      </c>
      <c r="M252" s="39">
        <f t="shared" si="54"/>
        <v>0.73702422145328716</v>
      </c>
      <c r="N252" s="12">
        <v>80</v>
      </c>
      <c r="O252" s="95">
        <f t="shared" si="51"/>
        <v>78.740484429065745</v>
      </c>
      <c r="P252" s="40">
        <f t="shared" si="52"/>
        <v>78.740484429065745</v>
      </c>
      <c r="Q252" s="41">
        <v>100</v>
      </c>
      <c r="R252" s="12" t="s">
        <v>1019</v>
      </c>
    </row>
    <row r="253" spans="1:18" ht="150" hidden="1" outlineLevel="1" x14ac:dyDescent="0.25">
      <c r="A253" s="67"/>
      <c r="B253" s="155"/>
      <c r="C253" s="216"/>
      <c r="D253" s="217"/>
      <c r="E253" s="160"/>
      <c r="F253" s="162"/>
      <c r="G253" s="31" t="s">
        <v>641</v>
      </c>
      <c r="H253" s="121">
        <v>50000000</v>
      </c>
      <c r="I253" s="13">
        <v>43862</v>
      </c>
      <c r="J253" s="13">
        <v>44180</v>
      </c>
      <c r="K253" s="13">
        <f t="shared" si="56"/>
        <v>44104</v>
      </c>
      <c r="L253" s="39">
        <f t="shared" si="53"/>
        <v>0.76100628930817615</v>
      </c>
      <c r="M253" s="39">
        <f t="shared" si="54"/>
        <v>0.76100628930817615</v>
      </c>
      <c r="N253" s="12">
        <v>75</v>
      </c>
      <c r="O253" s="95">
        <f t="shared" si="51"/>
        <v>75.220125786163521</v>
      </c>
      <c r="P253" s="40">
        <f t="shared" si="52"/>
        <v>75.220125786163521</v>
      </c>
      <c r="Q253" s="41">
        <v>100</v>
      </c>
      <c r="R253" s="12" t="s">
        <v>1020</v>
      </c>
    </row>
    <row r="254" spans="1:18" hidden="1" outlineLevel="1" x14ac:dyDescent="0.25">
      <c r="A254" s="67"/>
      <c r="B254" s="155"/>
      <c r="C254" s="216"/>
      <c r="D254" s="217"/>
      <c r="E254" s="160"/>
      <c r="F254" s="162"/>
      <c r="G254" s="31" t="s">
        <v>642</v>
      </c>
      <c r="H254" s="121">
        <v>11200000</v>
      </c>
      <c r="I254" s="13">
        <v>44044</v>
      </c>
      <c r="J254" s="13">
        <v>44180</v>
      </c>
      <c r="K254" s="13">
        <f>+K253</f>
        <v>44104</v>
      </c>
      <c r="L254" s="39">
        <f t="shared" si="53"/>
        <v>0.44117647058823528</v>
      </c>
      <c r="M254" s="39">
        <f t="shared" si="54"/>
        <v>0.44117647058823528</v>
      </c>
      <c r="N254" s="12">
        <v>55</v>
      </c>
      <c r="O254" s="95">
        <f t="shared" ref="O254" si="57">+P254</f>
        <v>52.82352941176471</v>
      </c>
      <c r="P254" s="40">
        <f t="shared" si="52"/>
        <v>52.82352941176471</v>
      </c>
      <c r="Q254" s="41">
        <v>100</v>
      </c>
      <c r="R254" s="12" t="s">
        <v>1021</v>
      </c>
    </row>
    <row r="255" spans="1:18" ht="45" hidden="1" outlineLevel="1" x14ac:dyDescent="0.25">
      <c r="A255" s="67"/>
      <c r="B255" s="155"/>
      <c r="C255" s="216"/>
      <c r="D255" s="217"/>
      <c r="E255" s="160"/>
      <c r="F255" s="162"/>
      <c r="G255" s="31" t="s">
        <v>643</v>
      </c>
      <c r="H255" s="121">
        <v>60000000</v>
      </c>
      <c r="I255" s="18">
        <v>43862</v>
      </c>
      <c r="J255" s="18">
        <v>44180</v>
      </c>
      <c r="K255" s="18">
        <f>+K253</f>
        <v>44104</v>
      </c>
      <c r="L255" s="62">
        <f t="shared" si="53"/>
        <v>0.76100628930817615</v>
      </c>
      <c r="M255" s="62">
        <f t="shared" si="54"/>
        <v>0.76100628930817615</v>
      </c>
      <c r="N255" s="12">
        <v>50</v>
      </c>
      <c r="O255" s="95">
        <f t="shared" si="51"/>
        <v>55.220125786163521</v>
      </c>
      <c r="P255" s="40">
        <f t="shared" si="52"/>
        <v>55.220125786163521</v>
      </c>
      <c r="Q255" s="40">
        <v>100</v>
      </c>
      <c r="R255" s="12" t="s">
        <v>1051</v>
      </c>
    </row>
    <row r="256" spans="1:18" ht="165" hidden="1" outlineLevel="1" x14ac:dyDescent="0.25">
      <c r="A256" s="67"/>
      <c r="B256" s="155"/>
      <c r="C256" s="216"/>
      <c r="D256" s="217"/>
      <c r="E256" s="160"/>
      <c r="F256" s="162"/>
      <c r="G256" s="31" t="s">
        <v>644</v>
      </c>
      <c r="H256" s="121">
        <v>15000000</v>
      </c>
      <c r="I256" s="18">
        <v>43862</v>
      </c>
      <c r="J256" s="18">
        <v>44180</v>
      </c>
      <c r="K256" s="13">
        <f t="shared" si="56"/>
        <v>44104</v>
      </c>
      <c r="L256" s="39">
        <f t="shared" si="53"/>
        <v>0.76100628930817615</v>
      </c>
      <c r="M256" s="39">
        <f t="shared" si="54"/>
        <v>0.76100628930817615</v>
      </c>
      <c r="N256" s="12">
        <v>80</v>
      </c>
      <c r="O256" s="95">
        <f t="shared" si="51"/>
        <v>79.220125786163521</v>
      </c>
      <c r="P256" s="40">
        <f t="shared" si="52"/>
        <v>79.220125786163521</v>
      </c>
      <c r="Q256" s="41">
        <v>100</v>
      </c>
      <c r="R256" s="12" t="s">
        <v>1066</v>
      </c>
    </row>
    <row r="257" spans="1:18" ht="45" hidden="1" outlineLevel="1" x14ac:dyDescent="0.25">
      <c r="A257" s="67"/>
      <c r="B257" s="155"/>
      <c r="C257" s="216"/>
      <c r="D257" s="217"/>
      <c r="E257" s="160"/>
      <c r="F257" s="162" t="s">
        <v>645</v>
      </c>
      <c r="G257" s="31" t="s">
        <v>646</v>
      </c>
      <c r="H257" s="121">
        <v>35000000</v>
      </c>
      <c r="I257" s="18">
        <v>43862</v>
      </c>
      <c r="J257" s="18">
        <v>44180</v>
      </c>
      <c r="K257" s="18">
        <f t="shared" si="56"/>
        <v>44104</v>
      </c>
      <c r="L257" s="62">
        <f t="shared" si="53"/>
        <v>0.76100628930817615</v>
      </c>
      <c r="M257" s="62">
        <f t="shared" si="54"/>
        <v>0.76100628930817615</v>
      </c>
      <c r="N257" s="12">
        <v>10</v>
      </c>
      <c r="O257" s="95">
        <f t="shared" si="51"/>
        <v>23.220125786163525</v>
      </c>
      <c r="P257" s="40">
        <f t="shared" si="52"/>
        <v>23.220125786163525</v>
      </c>
      <c r="Q257" s="40">
        <v>100</v>
      </c>
      <c r="R257" s="12" t="s">
        <v>1052</v>
      </c>
    </row>
    <row r="258" spans="1:18" hidden="1" outlineLevel="1" x14ac:dyDescent="0.25">
      <c r="A258" s="67"/>
      <c r="B258" s="155"/>
      <c r="C258" s="216"/>
      <c r="D258" s="217"/>
      <c r="E258" s="160"/>
      <c r="F258" s="162"/>
      <c r="G258" s="31" t="s">
        <v>647</v>
      </c>
      <c r="H258" s="122" t="s">
        <v>1088</v>
      </c>
      <c r="I258" s="18">
        <v>43862</v>
      </c>
      <c r="J258" s="18">
        <v>44180</v>
      </c>
      <c r="K258" s="13">
        <f t="shared" ref="K258:K266" si="58">+K257</f>
        <v>44104</v>
      </c>
      <c r="L258" s="39">
        <f t="shared" si="53"/>
        <v>0.76100628930817615</v>
      </c>
      <c r="M258" s="39">
        <f t="shared" si="54"/>
        <v>0.76100628930817615</v>
      </c>
      <c r="N258" s="12">
        <v>100</v>
      </c>
      <c r="O258" s="95">
        <f t="shared" ref="O258:O266" si="59">+P258</f>
        <v>95.220125786163521</v>
      </c>
      <c r="P258" s="40">
        <f t="shared" si="52"/>
        <v>95.220125786163521</v>
      </c>
      <c r="Q258" s="41">
        <v>100</v>
      </c>
      <c r="R258" s="12" t="s">
        <v>1022</v>
      </c>
    </row>
    <row r="259" spans="1:18" hidden="1" outlineLevel="1" x14ac:dyDescent="0.25">
      <c r="A259" s="67"/>
      <c r="B259" s="155"/>
      <c r="C259" s="216"/>
      <c r="D259" s="217"/>
      <c r="E259" s="160"/>
      <c r="F259" s="162"/>
      <c r="G259" s="31" t="s">
        <v>648</v>
      </c>
      <c r="H259" s="122" t="s">
        <v>1088</v>
      </c>
      <c r="I259" s="18">
        <v>43862</v>
      </c>
      <c r="J259" s="18">
        <v>44180</v>
      </c>
      <c r="K259" s="13">
        <f t="shared" si="58"/>
        <v>44104</v>
      </c>
      <c r="L259" s="39">
        <f t="shared" si="53"/>
        <v>0.76100628930817615</v>
      </c>
      <c r="M259" s="39">
        <f t="shared" si="54"/>
        <v>0.76100628930817615</v>
      </c>
      <c r="N259" s="12">
        <v>100</v>
      </c>
      <c r="O259" s="95">
        <f t="shared" si="59"/>
        <v>95.220125786163521</v>
      </c>
      <c r="P259" s="40">
        <f t="shared" si="52"/>
        <v>95.220125786163521</v>
      </c>
      <c r="Q259" s="41">
        <v>100</v>
      </c>
      <c r="R259" s="12" t="s">
        <v>1023</v>
      </c>
    </row>
    <row r="260" spans="1:18" ht="45" hidden="1" outlineLevel="1" x14ac:dyDescent="0.25">
      <c r="A260" s="67"/>
      <c r="B260" s="155"/>
      <c r="C260" s="216"/>
      <c r="D260" s="217"/>
      <c r="E260" s="160"/>
      <c r="F260" s="162"/>
      <c r="G260" s="31" t="s">
        <v>649</v>
      </c>
      <c r="H260" s="121">
        <v>5000000</v>
      </c>
      <c r="I260" s="18">
        <v>43862</v>
      </c>
      <c r="J260" s="18">
        <v>44180</v>
      </c>
      <c r="K260" s="13">
        <f t="shared" si="58"/>
        <v>44104</v>
      </c>
      <c r="L260" s="39">
        <f t="shared" si="53"/>
        <v>0.76100628930817615</v>
      </c>
      <c r="M260" s="39">
        <f t="shared" si="54"/>
        <v>0.76100628930817615</v>
      </c>
      <c r="N260" s="12">
        <v>69</v>
      </c>
      <c r="O260" s="95">
        <f t="shared" si="59"/>
        <v>70.420125786163524</v>
      </c>
      <c r="P260" s="40">
        <f t="shared" si="52"/>
        <v>70.420125786163524</v>
      </c>
      <c r="Q260" s="41">
        <v>100</v>
      </c>
      <c r="R260" s="12" t="s">
        <v>1024</v>
      </c>
    </row>
    <row r="261" spans="1:18" ht="120" hidden="1" outlineLevel="1" x14ac:dyDescent="0.25">
      <c r="A261" s="67"/>
      <c r="B261" s="155"/>
      <c r="C261" s="216"/>
      <c r="D261" s="217"/>
      <c r="E261" s="160"/>
      <c r="F261" s="162"/>
      <c r="G261" s="31" t="s">
        <v>650</v>
      </c>
      <c r="H261" s="122" t="s">
        <v>1088</v>
      </c>
      <c r="I261" s="18">
        <v>43862</v>
      </c>
      <c r="J261" s="18">
        <v>44180</v>
      </c>
      <c r="K261" s="13">
        <f t="shared" si="58"/>
        <v>44104</v>
      </c>
      <c r="L261" s="39">
        <f t="shared" si="53"/>
        <v>0.76100628930817615</v>
      </c>
      <c r="M261" s="39">
        <f t="shared" si="54"/>
        <v>0.76100628930817615</v>
      </c>
      <c r="N261" s="12">
        <v>70</v>
      </c>
      <c r="O261" s="95">
        <f t="shared" si="59"/>
        <v>71.220125786163521</v>
      </c>
      <c r="P261" s="40">
        <f t="shared" si="52"/>
        <v>71.220125786163521</v>
      </c>
      <c r="Q261" s="41">
        <v>100</v>
      </c>
      <c r="R261" s="12" t="s">
        <v>1025</v>
      </c>
    </row>
    <row r="262" spans="1:18" ht="45" hidden="1" outlineLevel="1" x14ac:dyDescent="0.25">
      <c r="A262" s="67"/>
      <c r="B262" s="155"/>
      <c r="C262" s="216"/>
      <c r="D262" s="217"/>
      <c r="E262" s="160"/>
      <c r="F262" s="162"/>
      <c r="G262" s="31" t="s">
        <v>651</v>
      </c>
      <c r="H262" s="121">
        <v>1000000</v>
      </c>
      <c r="I262" s="18">
        <v>43862</v>
      </c>
      <c r="J262" s="18">
        <v>44180</v>
      </c>
      <c r="K262" s="13">
        <f t="shared" si="58"/>
        <v>44104</v>
      </c>
      <c r="L262" s="39">
        <f t="shared" si="53"/>
        <v>0.76100628930817615</v>
      </c>
      <c r="M262" s="39">
        <f t="shared" si="54"/>
        <v>0.76100628930817615</v>
      </c>
      <c r="N262" s="12">
        <v>70</v>
      </c>
      <c r="O262" s="95">
        <f t="shared" si="59"/>
        <v>71.220125786163521</v>
      </c>
      <c r="P262" s="40">
        <f t="shared" si="52"/>
        <v>71.220125786163521</v>
      </c>
      <c r="Q262" s="41">
        <v>100</v>
      </c>
      <c r="R262" s="12" t="s">
        <v>906</v>
      </c>
    </row>
    <row r="263" spans="1:18" hidden="1" outlineLevel="1" x14ac:dyDescent="0.25">
      <c r="A263" s="67"/>
      <c r="B263" s="155"/>
      <c r="C263" s="216"/>
      <c r="D263" s="217"/>
      <c r="E263" s="160"/>
      <c r="F263" s="162"/>
      <c r="G263" s="31" t="s">
        <v>652</v>
      </c>
      <c r="H263" s="121" t="s">
        <v>1087</v>
      </c>
      <c r="I263" s="18">
        <v>43862</v>
      </c>
      <c r="J263" s="18">
        <v>44180</v>
      </c>
      <c r="K263" s="13">
        <f t="shared" si="58"/>
        <v>44104</v>
      </c>
      <c r="L263" s="39">
        <f t="shared" si="53"/>
        <v>0.76100628930817615</v>
      </c>
      <c r="M263" s="39">
        <f t="shared" si="54"/>
        <v>0.76100628930817615</v>
      </c>
      <c r="N263" s="12">
        <v>40</v>
      </c>
      <c r="O263" s="95">
        <f t="shared" si="59"/>
        <v>47.220125786163521</v>
      </c>
      <c r="P263" s="40">
        <f t="shared" si="52"/>
        <v>47.220125786163521</v>
      </c>
      <c r="Q263" s="41">
        <v>100</v>
      </c>
      <c r="R263" s="12" t="s">
        <v>791</v>
      </c>
    </row>
    <row r="264" spans="1:18" hidden="1" outlineLevel="1" x14ac:dyDescent="0.25">
      <c r="A264" s="67"/>
      <c r="B264" s="155"/>
      <c r="C264" s="216"/>
      <c r="D264" s="217"/>
      <c r="E264" s="160"/>
      <c r="F264" s="162"/>
      <c r="G264" s="31" t="s">
        <v>653</v>
      </c>
      <c r="H264" s="121">
        <v>16000000</v>
      </c>
      <c r="I264" s="18">
        <v>43862</v>
      </c>
      <c r="J264" s="18">
        <v>44180</v>
      </c>
      <c r="K264" s="13">
        <f t="shared" si="58"/>
        <v>44104</v>
      </c>
      <c r="L264" s="39">
        <f t="shared" si="53"/>
        <v>0.76100628930817615</v>
      </c>
      <c r="M264" s="39">
        <f t="shared" si="54"/>
        <v>0.76100628930817615</v>
      </c>
      <c r="N264" s="12">
        <v>50</v>
      </c>
      <c r="O264" s="95">
        <f t="shared" si="59"/>
        <v>55.220125786163521</v>
      </c>
      <c r="P264" s="40">
        <f t="shared" si="52"/>
        <v>55.220125786163521</v>
      </c>
      <c r="Q264" s="41">
        <v>100</v>
      </c>
      <c r="R264" s="12" t="s">
        <v>905</v>
      </c>
    </row>
    <row r="265" spans="1:18" ht="105" hidden="1" outlineLevel="1" x14ac:dyDescent="0.25">
      <c r="A265" s="67"/>
      <c r="B265" s="155"/>
      <c r="C265" s="216"/>
      <c r="D265" s="217"/>
      <c r="E265" s="160"/>
      <c r="F265" s="162"/>
      <c r="G265" s="31" t="s">
        <v>654</v>
      </c>
      <c r="H265" s="122" t="s">
        <v>1088</v>
      </c>
      <c r="I265" s="18">
        <v>43862</v>
      </c>
      <c r="J265" s="18">
        <v>44180</v>
      </c>
      <c r="K265" s="13">
        <f>+K264</f>
        <v>44104</v>
      </c>
      <c r="L265" s="39">
        <f t="shared" si="53"/>
        <v>0.76100628930817615</v>
      </c>
      <c r="M265" s="39">
        <f t="shared" si="54"/>
        <v>0.76100628930817615</v>
      </c>
      <c r="N265" s="12">
        <v>66</v>
      </c>
      <c r="O265" s="95">
        <f t="shared" si="59"/>
        <v>68.020125786163533</v>
      </c>
      <c r="P265" s="40">
        <f t="shared" si="52"/>
        <v>68.020125786163533</v>
      </c>
      <c r="Q265" s="41">
        <v>100</v>
      </c>
      <c r="R265" s="12" t="s">
        <v>1026</v>
      </c>
    </row>
    <row r="266" spans="1:18" hidden="1" outlineLevel="1" x14ac:dyDescent="0.25">
      <c r="A266" s="67"/>
      <c r="B266" s="155"/>
      <c r="C266" s="216"/>
      <c r="D266" s="217"/>
      <c r="E266" s="160"/>
      <c r="F266" s="162"/>
      <c r="G266" s="31" t="s">
        <v>655</v>
      </c>
      <c r="H266" s="121">
        <v>8000000</v>
      </c>
      <c r="I266" s="18">
        <v>44013</v>
      </c>
      <c r="J266" s="18">
        <v>44180</v>
      </c>
      <c r="K266" s="18">
        <f t="shared" si="58"/>
        <v>44104</v>
      </c>
      <c r="L266" s="62">
        <f t="shared" si="53"/>
        <v>0.54491017964071853</v>
      </c>
      <c r="M266" s="39">
        <f t="shared" si="54"/>
        <v>0.54491017964071853</v>
      </c>
      <c r="N266" s="12">
        <v>10</v>
      </c>
      <c r="O266" s="95">
        <f t="shared" si="59"/>
        <v>18.898203592814369</v>
      </c>
      <c r="P266" s="40">
        <f t="shared" si="52"/>
        <v>18.898203592814369</v>
      </c>
      <c r="Q266" s="41">
        <v>100</v>
      </c>
      <c r="R266" s="12" t="s">
        <v>1027</v>
      </c>
    </row>
    <row r="267" spans="1:18" hidden="1" outlineLevel="1" x14ac:dyDescent="0.25">
      <c r="A267" s="67"/>
      <c r="B267" s="155"/>
      <c r="C267" s="216"/>
      <c r="D267" s="217"/>
      <c r="E267" s="160"/>
      <c r="F267" s="162"/>
      <c r="G267" s="31" t="s">
        <v>656</v>
      </c>
      <c r="H267" s="121">
        <v>8000000</v>
      </c>
      <c r="I267" s="18">
        <v>44105</v>
      </c>
      <c r="J267" s="18">
        <v>44134</v>
      </c>
      <c r="K267" s="13">
        <v>44131</v>
      </c>
      <c r="L267" s="39">
        <f>+(+_xlfn.DAYS(I267,K267))/(+_xlfn.DAYS(I267,J267))</f>
        <v>0.89655172413793105</v>
      </c>
      <c r="M267" s="39">
        <f t="shared" si="54"/>
        <v>0.89655172413793105</v>
      </c>
      <c r="N267" s="12">
        <v>10</v>
      </c>
      <c r="O267" s="95">
        <f t="shared" si="51"/>
        <v>25.931034482758623</v>
      </c>
      <c r="P267" s="40">
        <f t="shared" si="52"/>
        <v>25.931034482758623</v>
      </c>
      <c r="Q267" s="41">
        <v>100</v>
      </c>
      <c r="R267" s="12" t="s">
        <v>1027</v>
      </c>
    </row>
    <row r="268" spans="1:18" ht="45" hidden="1" outlineLevel="1" x14ac:dyDescent="0.25">
      <c r="A268" s="67"/>
      <c r="B268" s="155"/>
      <c r="C268" s="216"/>
      <c r="D268" s="217"/>
      <c r="E268" s="160"/>
      <c r="F268" s="162"/>
      <c r="G268" s="31" t="s">
        <v>657</v>
      </c>
      <c r="H268" s="122" t="s">
        <v>1087</v>
      </c>
      <c r="I268" s="18">
        <v>43862</v>
      </c>
      <c r="J268" s="18">
        <v>44180</v>
      </c>
      <c r="K268" s="18">
        <f>+K266</f>
        <v>44104</v>
      </c>
      <c r="L268" s="62">
        <f t="shared" si="53"/>
        <v>0.76100628930817615</v>
      </c>
      <c r="M268" s="62">
        <f t="shared" si="54"/>
        <v>0.76100628930817615</v>
      </c>
      <c r="N268" s="12">
        <v>10</v>
      </c>
      <c r="O268" s="95">
        <f t="shared" si="51"/>
        <v>23.220125786163525</v>
      </c>
      <c r="P268" s="40">
        <f t="shared" si="52"/>
        <v>23.220125786163525</v>
      </c>
      <c r="Q268" s="40">
        <v>100</v>
      </c>
      <c r="R268" s="12" t="s">
        <v>1053</v>
      </c>
    </row>
    <row r="269" spans="1:18" ht="120" hidden="1" outlineLevel="1" x14ac:dyDescent="0.25">
      <c r="A269" s="67"/>
      <c r="B269" s="155"/>
      <c r="C269" s="216"/>
      <c r="D269" s="217"/>
      <c r="E269" s="160"/>
      <c r="F269" s="162"/>
      <c r="G269" s="31" t="s">
        <v>580</v>
      </c>
      <c r="H269" s="121">
        <v>3000000</v>
      </c>
      <c r="I269" s="18">
        <v>43862</v>
      </c>
      <c r="J269" s="18">
        <v>44180</v>
      </c>
      <c r="K269" s="13">
        <f t="shared" si="56"/>
        <v>44104</v>
      </c>
      <c r="L269" s="39">
        <f t="shared" si="53"/>
        <v>0.76100628930817615</v>
      </c>
      <c r="M269" s="39">
        <f t="shared" si="54"/>
        <v>0.76100628930817615</v>
      </c>
      <c r="N269" s="12">
        <v>100</v>
      </c>
      <c r="O269" s="95">
        <f t="shared" si="51"/>
        <v>95.220125786163521</v>
      </c>
      <c r="P269" s="40">
        <f t="shared" si="52"/>
        <v>95.220125786163521</v>
      </c>
      <c r="Q269" s="41">
        <v>100</v>
      </c>
      <c r="R269" s="12" t="s">
        <v>1028</v>
      </c>
    </row>
    <row r="270" spans="1:18" hidden="1" outlineLevel="1" x14ac:dyDescent="0.25">
      <c r="A270" s="67"/>
      <c r="B270" s="155"/>
      <c r="C270" s="216"/>
      <c r="D270" s="217"/>
      <c r="E270" s="160"/>
      <c r="F270" s="162"/>
      <c r="G270" s="31" t="s">
        <v>658</v>
      </c>
      <c r="H270" s="121">
        <v>40000000</v>
      </c>
      <c r="I270" s="13">
        <v>43952</v>
      </c>
      <c r="J270" s="13">
        <v>44180</v>
      </c>
      <c r="K270" s="13">
        <f t="shared" si="56"/>
        <v>44104</v>
      </c>
      <c r="L270" s="39">
        <f t="shared" si="53"/>
        <v>0.66666666666666663</v>
      </c>
      <c r="M270" s="39">
        <f t="shared" si="54"/>
        <v>0.66666666666666663</v>
      </c>
      <c r="N270" s="12">
        <v>50</v>
      </c>
      <c r="O270" s="95">
        <f t="shared" si="51"/>
        <v>53.333333333333329</v>
      </c>
      <c r="P270" s="40">
        <f t="shared" si="52"/>
        <v>53.333333333333329</v>
      </c>
      <c r="Q270" s="41">
        <v>100</v>
      </c>
      <c r="R270" s="12" t="s">
        <v>1029</v>
      </c>
    </row>
    <row r="271" spans="1:18" ht="60" hidden="1" outlineLevel="1" x14ac:dyDescent="0.25">
      <c r="A271" s="67"/>
      <c r="B271" s="155"/>
      <c r="C271" s="216"/>
      <c r="D271" s="217"/>
      <c r="E271" s="160"/>
      <c r="F271" s="162"/>
      <c r="G271" s="31" t="s">
        <v>659</v>
      </c>
      <c r="H271" s="121">
        <v>6000000</v>
      </c>
      <c r="I271" s="13">
        <v>43952</v>
      </c>
      <c r="J271" s="13">
        <v>43966</v>
      </c>
      <c r="K271" s="13">
        <f>+K270</f>
        <v>44104</v>
      </c>
      <c r="L271" s="39">
        <v>1</v>
      </c>
      <c r="M271" s="39">
        <f t="shared" si="54"/>
        <v>1</v>
      </c>
      <c r="N271" s="12">
        <v>75</v>
      </c>
      <c r="O271" s="95">
        <f t="shared" si="51"/>
        <v>80</v>
      </c>
      <c r="P271" s="40">
        <f t="shared" si="52"/>
        <v>80</v>
      </c>
      <c r="Q271" s="41">
        <v>100</v>
      </c>
      <c r="R271" s="12" t="s">
        <v>1030</v>
      </c>
    </row>
    <row r="272" spans="1:18" ht="45" hidden="1" outlineLevel="1" x14ac:dyDescent="0.25">
      <c r="A272" s="67"/>
      <c r="B272" s="155"/>
      <c r="C272" s="216"/>
      <c r="D272" s="217"/>
      <c r="E272" s="160"/>
      <c r="F272" s="162"/>
      <c r="G272" s="31" t="s">
        <v>660</v>
      </c>
      <c r="H272" s="121" t="s">
        <v>1087</v>
      </c>
      <c r="I272" s="13">
        <v>44105</v>
      </c>
      <c r="J272" s="13">
        <v>44134</v>
      </c>
      <c r="K272" s="13">
        <f>+K267</f>
        <v>44131</v>
      </c>
      <c r="L272" s="39">
        <f t="shared" si="53"/>
        <v>0.89655172413793105</v>
      </c>
      <c r="M272" s="39">
        <f t="shared" si="54"/>
        <v>0.89655172413793105</v>
      </c>
      <c r="N272" s="12">
        <v>80</v>
      </c>
      <c r="O272" s="95">
        <f t="shared" si="51"/>
        <v>81.931034482758619</v>
      </c>
      <c r="P272" s="40">
        <f t="shared" si="52"/>
        <v>81.931034482758619</v>
      </c>
      <c r="Q272" s="41">
        <v>100</v>
      </c>
      <c r="R272" s="12" t="s">
        <v>1031</v>
      </c>
    </row>
    <row r="273" spans="1:18" hidden="1" outlineLevel="1" x14ac:dyDescent="0.25">
      <c r="A273" s="67"/>
      <c r="B273" s="155"/>
      <c r="C273" s="216"/>
      <c r="D273" s="217"/>
      <c r="E273" s="160"/>
      <c r="F273" s="162"/>
      <c r="G273" s="31" t="s">
        <v>661</v>
      </c>
      <c r="H273" s="121">
        <v>1000000</v>
      </c>
      <c r="I273" s="13">
        <v>43862</v>
      </c>
      <c r="J273" s="13">
        <v>44180</v>
      </c>
      <c r="K273" s="13">
        <f>+K270</f>
        <v>44104</v>
      </c>
      <c r="L273" s="39">
        <f t="shared" si="53"/>
        <v>0.76100628930817615</v>
      </c>
      <c r="M273" s="39">
        <f t="shared" si="54"/>
        <v>0.76100628930817615</v>
      </c>
      <c r="N273" s="12">
        <v>40</v>
      </c>
      <c r="O273" s="95">
        <f t="shared" si="51"/>
        <v>47.220125786163521</v>
      </c>
      <c r="P273" s="40">
        <f t="shared" si="52"/>
        <v>47.220125786163521</v>
      </c>
      <c r="Q273" s="41">
        <v>100</v>
      </c>
      <c r="R273" s="12" t="s">
        <v>1032</v>
      </c>
    </row>
    <row r="274" spans="1:18" ht="45" hidden="1" outlineLevel="1" x14ac:dyDescent="0.25">
      <c r="A274" s="67"/>
      <c r="B274" s="155"/>
      <c r="C274" s="216"/>
      <c r="D274" s="217"/>
      <c r="E274" s="160"/>
      <c r="F274" s="162"/>
      <c r="G274" s="31" t="s">
        <v>662</v>
      </c>
      <c r="H274" s="121" t="s">
        <v>1087</v>
      </c>
      <c r="I274" s="13">
        <v>43862</v>
      </c>
      <c r="J274" s="13">
        <v>44180</v>
      </c>
      <c r="K274" s="13">
        <f t="shared" si="56"/>
        <v>44104</v>
      </c>
      <c r="L274" s="39">
        <f t="shared" si="53"/>
        <v>0.76100628930817615</v>
      </c>
      <c r="M274" s="39">
        <f t="shared" si="54"/>
        <v>0.76100628930817615</v>
      </c>
      <c r="N274" s="12">
        <v>70</v>
      </c>
      <c r="O274" s="95">
        <f t="shared" si="51"/>
        <v>71.220125786163521</v>
      </c>
      <c r="P274" s="40">
        <f t="shared" si="52"/>
        <v>71.220125786163521</v>
      </c>
      <c r="Q274" s="41">
        <v>100</v>
      </c>
      <c r="R274" s="12" t="s">
        <v>1033</v>
      </c>
    </row>
    <row r="275" spans="1:18" ht="75" hidden="1" outlineLevel="1" x14ac:dyDescent="0.25">
      <c r="A275" s="67"/>
      <c r="B275" s="155"/>
      <c r="C275" s="216"/>
      <c r="D275" s="217"/>
      <c r="E275" s="160"/>
      <c r="F275" s="162"/>
      <c r="G275" s="31" t="s">
        <v>663</v>
      </c>
      <c r="H275" s="121">
        <v>6000000</v>
      </c>
      <c r="I275" s="13">
        <v>43862</v>
      </c>
      <c r="J275" s="13">
        <v>44180</v>
      </c>
      <c r="K275" s="13">
        <f t="shared" si="56"/>
        <v>44104</v>
      </c>
      <c r="L275" s="39">
        <f t="shared" si="53"/>
        <v>0.76100628930817615</v>
      </c>
      <c r="M275" s="39">
        <f t="shared" si="54"/>
        <v>0.76100628930817615</v>
      </c>
      <c r="N275" s="12">
        <v>80</v>
      </c>
      <c r="O275" s="95">
        <f t="shared" si="51"/>
        <v>79.220125786163521</v>
      </c>
      <c r="P275" s="40">
        <f t="shared" si="52"/>
        <v>79.220125786163521</v>
      </c>
      <c r="Q275" s="41">
        <v>100</v>
      </c>
      <c r="R275" s="12" t="s">
        <v>1034</v>
      </c>
    </row>
    <row r="276" spans="1:18" ht="60" hidden="1" outlineLevel="1" x14ac:dyDescent="0.25">
      <c r="A276" s="67"/>
      <c r="B276" s="155"/>
      <c r="C276" s="216"/>
      <c r="D276" s="217"/>
      <c r="E276" s="160"/>
      <c r="F276" s="162"/>
      <c r="G276" s="31" t="s">
        <v>664</v>
      </c>
      <c r="H276" s="122" t="s">
        <v>1088</v>
      </c>
      <c r="I276" s="13">
        <v>43862</v>
      </c>
      <c r="J276" s="13">
        <v>44180</v>
      </c>
      <c r="K276" s="13">
        <f t="shared" si="56"/>
        <v>44104</v>
      </c>
      <c r="L276" s="39">
        <f t="shared" si="53"/>
        <v>0.76100628930817615</v>
      </c>
      <c r="M276" s="39">
        <f t="shared" si="54"/>
        <v>0.76100628930817615</v>
      </c>
      <c r="N276" s="12">
        <v>100</v>
      </c>
      <c r="O276" s="95">
        <f t="shared" si="51"/>
        <v>95.220125786163521</v>
      </c>
      <c r="P276" s="40">
        <f t="shared" si="52"/>
        <v>95.220125786163521</v>
      </c>
      <c r="Q276" s="41">
        <v>100</v>
      </c>
      <c r="R276" s="12" t="s">
        <v>1035</v>
      </c>
    </row>
    <row r="277" spans="1:18" ht="75" hidden="1" outlineLevel="1" x14ac:dyDescent="0.25">
      <c r="A277" s="67"/>
      <c r="B277" s="155"/>
      <c r="C277" s="216"/>
      <c r="D277" s="217"/>
      <c r="E277" s="164" t="s">
        <v>601</v>
      </c>
      <c r="F277" s="163" t="s">
        <v>598</v>
      </c>
      <c r="G277" s="32" t="s">
        <v>665</v>
      </c>
      <c r="H277" s="123" t="s">
        <v>1087</v>
      </c>
      <c r="I277" s="13">
        <v>44013</v>
      </c>
      <c r="J277" s="13">
        <v>44180</v>
      </c>
      <c r="K277" s="13">
        <f t="shared" si="56"/>
        <v>44104</v>
      </c>
      <c r="L277" s="39">
        <f t="shared" ref="L277:L289" si="60">+(+_xlfn.DAYS(I277,K277))/(+_xlfn.DAYS(I277,J277))</f>
        <v>0.54491017964071853</v>
      </c>
      <c r="M277" s="39">
        <f t="shared" si="54"/>
        <v>0.54491017964071853</v>
      </c>
      <c r="N277" s="12">
        <v>90</v>
      </c>
      <c r="O277" s="95">
        <f t="shared" ref="O277:O288" si="61">+P277</f>
        <v>82.898203592814369</v>
      </c>
      <c r="P277" s="40">
        <f t="shared" si="52"/>
        <v>82.898203592814369</v>
      </c>
      <c r="Q277" s="41">
        <v>100</v>
      </c>
      <c r="R277" s="12" t="s">
        <v>792</v>
      </c>
    </row>
    <row r="278" spans="1:18" ht="60" hidden="1" outlineLevel="1" x14ac:dyDescent="0.25">
      <c r="A278" s="67"/>
      <c r="B278" s="155"/>
      <c r="C278" s="216"/>
      <c r="D278" s="217"/>
      <c r="E278" s="164"/>
      <c r="F278" s="163"/>
      <c r="G278" s="32" t="s">
        <v>666</v>
      </c>
      <c r="H278" s="124">
        <v>15000000</v>
      </c>
      <c r="I278" s="13">
        <v>44075</v>
      </c>
      <c r="J278" s="13">
        <v>44180</v>
      </c>
      <c r="K278" s="13">
        <f t="shared" si="56"/>
        <v>44104</v>
      </c>
      <c r="L278" s="39">
        <f t="shared" si="60"/>
        <v>0.27619047619047621</v>
      </c>
      <c r="M278" s="39">
        <f t="shared" si="54"/>
        <v>0.27619047619047621</v>
      </c>
      <c r="N278" s="12">
        <v>100</v>
      </c>
      <c r="O278" s="95">
        <f t="shared" si="61"/>
        <v>85.523809523809518</v>
      </c>
      <c r="P278" s="40">
        <f t="shared" si="52"/>
        <v>85.523809523809518</v>
      </c>
      <c r="Q278" s="41">
        <v>100</v>
      </c>
      <c r="R278" s="12" t="s">
        <v>1037</v>
      </c>
    </row>
    <row r="279" spans="1:18" ht="45" hidden="1" outlineLevel="1" x14ac:dyDescent="0.25">
      <c r="A279" s="67"/>
      <c r="B279" s="155"/>
      <c r="C279" s="216"/>
      <c r="D279" s="217"/>
      <c r="E279" s="164"/>
      <c r="F279" s="163"/>
      <c r="G279" s="32" t="s">
        <v>667</v>
      </c>
      <c r="H279" s="124" t="s">
        <v>1087</v>
      </c>
      <c r="I279" s="13">
        <v>43862</v>
      </c>
      <c r="J279" s="13">
        <v>44180</v>
      </c>
      <c r="K279" s="13">
        <f>+K278</f>
        <v>44104</v>
      </c>
      <c r="L279" s="39">
        <f t="shared" si="60"/>
        <v>0.76100628930817615</v>
      </c>
      <c r="M279" s="39">
        <f t="shared" si="54"/>
        <v>0.76100628930817615</v>
      </c>
      <c r="N279" s="12">
        <v>90</v>
      </c>
      <c r="O279" s="95">
        <f t="shared" si="61"/>
        <v>87.220125786163521</v>
      </c>
      <c r="P279" s="40">
        <f t="shared" ref="P279:P302" si="62">+(N279*80%)+((M279*100)*20%)</f>
        <v>87.220125786163521</v>
      </c>
      <c r="Q279" s="41">
        <v>100</v>
      </c>
      <c r="R279" s="12" t="s">
        <v>1036</v>
      </c>
    </row>
    <row r="280" spans="1:18" ht="45" hidden="1" outlineLevel="1" x14ac:dyDescent="0.25">
      <c r="A280" s="67"/>
      <c r="B280" s="155"/>
      <c r="C280" s="216"/>
      <c r="D280" s="217"/>
      <c r="E280" s="164"/>
      <c r="F280" s="163"/>
      <c r="G280" s="32" t="s">
        <v>668</v>
      </c>
      <c r="H280" s="124" t="s">
        <v>1087</v>
      </c>
      <c r="I280" s="13">
        <v>43862</v>
      </c>
      <c r="J280" s="13">
        <v>44180</v>
      </c>
      <c r="K280" s="13">
        <f>+K279</f>
        <v>44104</v>
      </c>
      <c r="L280" s="39">
        <f t="shared" si="60"/>
        <v>0.76100628930817615</v>
      </c>
      <c r="M280" s="39">
        <f t="shared" si="54"/>
        <v>0.76100628930817615</v>
      </c>
      <c r="N280" s="12">
        <v>60</v>
      </c>
      <c r="O280" s="95">
        <f t="shared" si="61"/>
        <v>63.220125786163521</v>
      </c>
      <c r="P280" s="40">
        <f t="shared" si="62"/>
        <v>63.220125786163521</v>
      </c>
      <c r="Q280" s="41">
        <v>100</v>
      </c>
      <c r="R280" s="12" t="s">
        <v>1038</v>
      </c>
    </row>
    <row r="281" spans="1:18" ht="45" hidden="1" outlineLevel="1" x14ac:dyDescent="0.25">
      <c r="A281" s="67"/>
      <c r="B281" s="155"/>
      <c r="C281" s="216"/>
      <c r="D281" s="217"/>
      <c r="E281" s="164"/>
      <c r="F281" s="163"/>
      <c r="G281" s="32" t="s">
        <v>669</v>
      </c>
      <c r="H281" s="124" t="s">
        <v>1087</v>
      </c>
      <c r="I281" s="13">
        <v>43862</v>
      </c>
      <c r="J281" s="13">
        <v>44180</v>
      </c>
      <c r="K281" s="13">
        <f>+K280</f>
        <v>44104</v>
      </c>
      <c r="L281" s="39">
        <f t="shared" si="60"/>
        <v>0.76100628930817615</v>
      </c>
      <c r="M281" s="39">
        <f t="shared" si="54"/>
        <v>0.76100628930817615</v>
      </c>
      <c r="N281" s="12">
        <v>94</v>
      </c>
      <c r="O281" s="95">
        <f t="shared" si="61"/>
        <v>90.420125786163524</v>
      </c>
      <c r="P281" s="40">
        <f t="shared" si="62"/>
        <v>90.420125786163524</v>
      </c>
      <c r="Q281" s="41">
        <v>100</v>
      </c>
      <c r="R281" s="12" t="s">
        <v>1039</v>
      </c>
    </row>
    <row r="282" spans="1:18" ht="90" hidden="1" outlineLevel="1" x14ac:dyDescent="0.25">
      <c r="A282" s="67"/>
      <c r="B282" s="155"/>
      <c r="C282" s="216"/>
      <c r="D282" s="217"/>
      <c r="E282" s="164"/>
      <c r="F282" s="163"/>
      <c r="G282" s="32" t="s">
        <v>670</v>
      </c>
      <c r="H282" s="124" t="s">
        <v>1087</v>
      </c>
      <c r="I282" s="13">
        <v>43862</v>
      </c>
      <c r="J282" s="13">
        <v>44180</v>
      </c>
      <c r="K282" s="13">
        <f>+K281</f>
        <v>44104</v>
      </c>
      <c r="L282" s="39">
        <f t="shared" si="60"/>
        <v>0.76100628930817615</v>
      </c>
      <c r="M282" s="39">
        <f t="shared" si="54"/>
        <v>0.76100628930817615</v>
      </c>
      <c r="N282" s="12">
        <v>90</v>
      </c>
      <c r="O282" s="95">
        <f t="shared" si="61"/>
        <v>87.220125786163521</v>
      </c>
      <c r="P282" s="40">
        <f t="shared" si="62"/>
        <v>87.220125786163521</v>
      </c>
      <c r="Q282" s="41">
        <v>100</v>
      </c>
      <c r="R282" s="12" t="s">
        <v>1040</v>
      </c>
    </row>
    <row r="283" spans="1:18" ht="60" hidden="1" outlineLevel="1" x14ac:dyDescent="0.25">
      <c r="A283" s="67"/>
      <c r="B283" s="155"/>
      <c r="C283" s="216"/>
      <c r="D283" s="217"/>
      <c r="E283" s="164"/>
      <c r="F283" s="163"/>
      <c r="G283" s="32" t="s">
        <v>671</v>
      </c>
      <c r="H283" s="124" t="s">
        <v>1087</v>
      </c>
      <c r="I283" s="13">
        <v>43862</v>
      </c>
      <c r="J283" s="13">
        <v>44180</v>
      </c>
      <c r="K283" s="13">
        <f>+K278</f>
        <v>44104</v>
      </c>
      <c r="L283" s="39">
        <f t="shared" si="60"/>
        <v>0.76100628930817615</v>
      </c>
      <c r="M283" s="39">
        <f t="shared" si="54"/>
        <v>0.76100628930817615</v>
      </c>
      <c r="N283" s="12">
        <v>60</v>
      </c>
      <c r="O283" s="95">
        <f t="shared" si="61"/>
        <v>63.220125786163521</v>
      </c>
      <c r="P283" s="40">
        <f t="shared" si="62"/>
        <v>63.220125786163521</v>
      </c>
      <c r="Q283" s="41">
        <v>100</v>
      </c>
      <c r="R283" s="12" t="s">
        <v>1041</v>
      </c>
    </row>
    <row r="284" spans="1:18" ht="45" hidden="1" outlineLevel="1" x14ac:dyDescent="0.25">
      <c r="A284" s="67"/>
      <c r="B284" s="155"/>
      <c r="C284" s="216"/>
      <c r="D284" s="217"/>
      <c r="E284" s="164"/>
      <c r="F284" s="163" t="s">
        <v>599</v>
      </c>
      <c r="G284" s="32" t="s">
        <v>672</v>
      </c>
      <c r="H284" s="124" t="s">
        <v>1088</v>
      </c>
      <c r="I284" s="13">
        <v>44013</v>
      </c>
      <c r="J284" s="13">
        <v>44180</v>
      </c>
      <c r="K284" s="13">
        <f t="shared" si="56"/>
        <v>44104</v>
      </c>
      <c r="L284" s="39">
        <f t="shared" si="60"/>
        <v>0.54491017964071853</v>
      </c>
      <c r="M284" s="39">
        <f t="shared" si="54"/>
        <v>0.54491017964071853</v>
      </c>
      <c r="N284" s="12">
        <v>60</v>
      </c>
      <c r="O284" s="95">
        <f t="shared" si="61"/>
        <v>58.898203592814369</v>
      </c>
      <c r="P284" s="40">
        <f t="shared" si="62"/>
        <v>58.898203592814369</v>
      </c>
      <c r="Q284" s="41">
        <v>100</v>
      </c>
      <c r="R284" s="12" t="s">
        <v>1042</v>
      </c>
    </row>
    <row r="285" spans="1:18" ht="60" hidden="1" outlineLevel="1" x14ac:dyDescent="0.25">
      <c r="A285" s="67"/>
      <c r="B285" s="155"/>
      <c r="C285" s="216"/>
      <c r="D285" s="217"/>
      <c r="E285" s="164"/>
      <c r="F285" s="163"/>
      <c r="G285" s="32" t="s">
        <v>673</v>
      </c>
      <c r="H285" s="124" t="s">
        <v>1087</v>
      </c>
      <c r="I285" s="13">
        <v>44013</v>
      </c>
      <c r="J285" s="13">
        <v>44180</v>
      </c>
      <c r="K285" s="13">
        <f t="shared" si="56"/>
        <v>44104</v>
      </c>
      <c r="L285" s="39">
        <f t="shared" si="60"/>
        <v>0.54491017964071853</v>
      </c>
      <c r="M285" s="39">
        <f t="shared" si="54"/>
        <v>0.54491017964071853</v>
      </c>
      <c r="N285" s="12">
        <v>60</v>
      </c>
      <c r="O285" s="95">
        <f t="shared" si="61"/>
        <v>58.898203592814369</v>
      </c>
      <c r="P285" s="40">
        <f t="shared" si="62"/>
        <v>58.898203592814369</v>
      </c>
      <c r="Q285" s="41">
        <v>100</v>
      </c>
      <c r="R285" s="12" t="s">
        <v>1043</v>
      </c>
    </row>
    <row r="286" spans="1:18" hidden="1" outlineLevel="1" x14ac:dyDescent="0.25">
      <c r="A286" s="67"/>
      <c r="B286" s="155"/>
      <c r="C286" s="216"/>
      <c r="D286" s="217"/>
      <c r="E286" s="164"/>
      <c r="F286" s="163"/>
      <c r="G286" s="32" t="s">
        <v>674</v>
      </c>
      <c r="H286" s="124">
        <v>24000000</v>
      </c>
      <c r="I286" s="13">
        <v>43862</v>
      </c>
      <c r="J286" s="13">
        <v>44180</v>
      </c>
      <c r="K286" s="13">
        <f t="shared" si="56"/>
        <v>44104</v>
      </c>
      <c r="L286" s="39">
        <f t="shared" si="60"/>
        <v>0.76100628930817615</v>
      </c>
      <c r="M286" s="39">
        <f t="shared" si="54"/>
        <v>0.76100628930817615</v>
      </c>
      <c r="N286" s="12">
        <v>90</v>
      </c>
      <c r="O286" s="95">
        <f t="shared" si="61"/>
        <v>87.220125786163521</v>
      </c>
      <c r="P286" s="40">
        <f t="shared" si="62"/>
        <v>87.220125786163521</v>
      </c>
      <c r="Q286" s="41">
        <v>100</v>
      </c>
      <c r="R286" s="12" t="s">
        <v>1044</v>
      </c>
    </row>
    <row r="287" spans="1:18" ht="135" hidden="1" outlineLevel="1" x14ac:dyDescent="0.25">
      <c r="A287" s="67"/>
      <c r="B287" s="155"/>
      <c r="C287" s="216"/>
      <c r="D287" s="217"/>
      <c r="E287" s="164"/>
      <c r="F287" s="163" t="s">
        <v>134</v>
      </c>
      <c r="G287" s="32" t="s">
        <v>714</v>
      </c>
      <c r="H287" s="124" t="s">
        <v>1087</v>
      </c>
      <c r="I287" s="13">
        <v>43862</v>
      </c>
      <c r="J287" s="13">
        <v>44180</v>
      </c>
      <c r="K287" s="13">
        <f t="shared" si="56"/>
        <v>44104</v>
      </c>
      <c r="L287" s="39">
        <f t="shared" si="60"/>
        <v>0.76100628930817615</v>
      </c>
      <c r="M287" s="39">
        <f t="shared" si="54"/>
        <v>0.76100628930817615</v>
      </c>
      <c r="N287" s="12">
        <v>80</v>
      </c>
      <c r="O287" s="95">
        <f t="shared" si="61"/>
        <v>79.220125786163521</v>
      </c>
      <c r="P287" s="40">
        <f t="shared" si="62"/>
        <v>79.220125786163521</v>
      </c>
      <c r="Q287" s="41">
        <v>100</v>
      </c>
      <c r="R287" s="12" t="s">
        <v>1045</v>
      </c>
    </row>
    <row r="288" spans="1:18" ht="60" hidden="1" outlineLevel="1" x14ac:dyDescent="0.25">
      <c r="A288" s="67"/>
      <c r="B288" s="155"/>
      <c r="C288" s="216"/>
      <c r="D288" s="217"/>
      <c r="E288" s="164"/>
      <c r="F288" s="163"/>
      <c r="G288" s="32" t="s">
        <v>675</v>
      </c>
      <c r="H288" s="124" t="s">
        <v>1088</v>
      </c>
      <c r="I288" s="13">
        <v>43862</v>
      </c>
      <c r="J288" s="13">
        <v>44180</v>
      </c>
      <c r="K288" s="13">
        <f t="shared" si="56"/>
        <v>44104</v>
      </c>
      <c r="L288" s="39">
        <f t="shared" si="60"/>
        <v>0.76100628930817615</v>
      </c>
      <c r="M288" s="39">
        <f t="shared" si="54"/>
        <v>0.76100628930817615</v>
      </c>
      <c r="N288" s="12">
        <v>70</v>
      </c>
      <c r="O288" s="95">
        <f t="shared" si="61"/>
        <v>71.220125786163521</v>
      </c>
      <c r="P288" s="40">
        <f t="shared" si="62"/>
        <v>71.220125786163521</v>
      </c>
      <c r="Q288" s="41">
        <v>100</v>
      </c>
      <c r="R288" s="12" t="s">
        <v>1046</v>
      </c>
    </row>
    <row r="289" spans="1:18" ht="75" hidden="1" outlineLevel="1" x14ac:dyDescent="0.25">
      <c r="A289" s="67"/>
      <c r="B289" s="155"/>
      <c r="C289" s="216"/>
      <c r="D289" s="217"/>
      <c r="E289" s="164"/>
      <c r="F289" s="163"/>
      <c r="G289" s="32" t="s">
        <v>676</v>
      </c>
      <c r="H289" s="124" t="s">
        <v>1087</v>
      </c>
      <c r="I289" s="13">
        <v>43862</v>
      </c>
      <c r="J289" s="13">
        <v>44180</v>
      </c>
      <c r="K289" s="13">
        <f t="shared" si="56"/>
        <v>44104</v>
      </c>
      <c r="L289" s="39">
        <f t="shared" si="60"/>
        <v>0.76100628930817615</v>
      </c>
      <c r="M289" s="39">
        <f t="shared" si="54"/>
        <v>0.76100628930817615</v>
      </c>
      <c r="N289" s="12">
        <v>60</v>
      </c>
      <c r="O289" s="95">
        <f>+P289</f>
        <v>63.220125786163521</v>
      </c>
      <c r="P289" s="40">
        <f t="shared" si="62"/>
        <v>63.220125786163521</v>
      </c>
      <c r="Q289" s="41">
        <v>100</v>
      </c>
      <c r="R289" s="12" t="s">
        <v>1047</v>
      </c>
    </row>
    <row r="290" spans="1:18" hidden="1" outlineLevel="1" x14ac:dyDescent="0.25">
      <c r="A290" s="67"/>
      <c r="B290" s="155"/>
      <c r="C290" s="204" t="s">
        <v>753</v>
      </c>
      <c r="D290" s="207" t="s">
        <v>760</v>
      </c>
      <c r="E290" s="149" t="s">
        <v>276</v>
      </c>
      <c r="F290" s="157" t="s">
        <v>581</v>
      </c>
      <c r="G290" s="33" t="s">
        <v>726</v>
      </c>
      <c r="H290" s="125" t="s">
        <v>1087</v>
      </c>
      <c r="I290" s="13">
        <v>43845</v>
      </c>
      <c r="J290" s="13">
        <v>44180</v>
      </c>
      <c r="K290" s="13">
        <f>+K276</f>
        <v>44104</v>
      </c>
      <c r="L290" s="39">
        <f t="shared" si="53"/>
        <v>0.77313432835820894</v>
      </c>
      <c r="M290" s="39">
        <f t="shared" si="54"/>
        <v>0.77313432835820894</v>
      </c>
      <c r="N290" s="12">
        <v>90</v>
      </c>
      <c r="O290" s="95">
        <f t="shared" si="51"/>
        <v>87.462686567164184</v>
      </c>
      <c r="P290" s="40">
        <f t="shared" si="62"/>
        <v>87.462686567164184</v>
      </c>
      <c r="Q290" s="41">
        <v>100</v>
      </c>
      <c r="R290" s="12" t="s">
        <v>881</v>
      </c>
    </row>
    <row r="291" spans="1:18" ht="45" hidden="1" outlineLevel="1" x14ac:dyDescent="0.25">
      <c r="A291" s="67"/>
      <c r="B291" s="155"/>
      <c r="C291" s="205"/>
      <c r="D291" s="208"/>
      <c r="E291" s="149"/>
      <c r="F291" s="158"/>
      <c r="G291" s="33" t="s">
        <v>727</v>
      </c>
      <c r="H291" s="125" t="s">
        <v>1087</v>
      </c>
      <c r="I291" s="13">
        <v>43845</v>
      </c>
      <c r="J291" s="13">
        <v>44180</v>
      </c>
      <c r="K291" s="13">
        <f t="shared" ref="K291:K328" si="63">+K277</f>
        <v>44104</v>
      </c>
      <c r="L291" s="39">
        <f t="shared" ref="L291:L301" si="64">+(+_xlfn.DAYS(I291,K291))/(+_xlfn.DAYS(I291,J291))</f>
        <v>0.77313432835820894</v>
      </c>
      <c r="M291" s="39">
        <f t="shared" si="54"/>
        <v>0.77313432835820894</v>
      </c>
      <c r="N291" s="12">
        <v>10</v>
      </c>
      <c r="O291" s="95">
        <f t="shared" ref="O291:O301" si="65">+P291</f>
        <v>23.462686567164177</v>
      </c>
      <c r="P291" s="40">
        <f t="shared" si="62"/>
        <v>23.462686567164177</v>
      </c>
      <c r="Q291" s="41">
        <v>100</v>
      </c>
      <c r="R291" s="12" t="s">
        <v>850</v>
      </c>
    </row>
    <row r="292" spans="1:18" hidden="1" outlineLevel="1" x14ac:dyDescent="0.25">
      <c r="A292" s="67"/>
      <c r="B292" s="155"/>
      <c r="C292" s="205"/>
      <c r="D292" s="208"/>
      <c r="E292" s="149"/>
      <c r="F292" s="158"/>
      <c r="G292" s="33" t="s">
        <v>596</v>
      </c>
      <c r="H292" s="125" t="s">
        <v>1087</v>
      </c>
      <c r="I292" s="13">
        <v>43845</v>
      </c>
      <c r="J292" s="13">
        <v>44180</v>
      </c>
      <c r="K292" s="13">
        <f t="shared" si="63"/>
        <v>44104</v>
      </c>
      <c r="L292" s="39">
        <f t="shared" si="64"/>
        <v>0.77313432835820894</v>
      </c>
      <c r="M292" s="39">
        <f t="shared" si="54"/>
        <v>0.77313432835820894</v>
      </c>
      <c r="N292" s="12">
        <v>10</v>
      </c>
      <c r="O292" s="95">
        <f t="shared" si="65"/>
        <v>23.462686567164177</v>
      </c>
      <c r="P292" s="40">
        <f t="shared" si="62"/>
        <v>23.462686567164177</v>
      </c>
      <c r="Q292" s="41">
        <v>100</v>
      </c>
      <c r="R292" s="12" t="s">
        <v>850</v>
      </c>
    </row>
    <row r="293" spans="1:18" ht="60" hidden="1" outlineLevel="1" x14ac:dyDescent="0.25">
      <c r="A293" s="67"/>
      <c r="B293" s="155"/>
      <c r="C293" s="205"/>
      <c r="D293" s="208"/>
      <c r="E293" s="149"/>
      <c r="F293" s="158"/>
      <c r="G293" s="33" t="s">
        <v>728</v>
      </c>
      <c r="H293" s="125" t="s">
        <v>1087</v>
      </c>
      <c r="I293" s="13">
        <v>43845</v>
      </c>
      <c r="J293" s="13">
        <v>44180</v>
      </c>
      <c r="K293" s="13">
        <f t="shared" si="63"/>
        <v>44104</v>
      </c>
      <c r="L293" s="39">
        <f t="shared" si="64"/>
        <v>0.77313432835820894</v>
      </c>
      <c r="M293" s="39">
        <f t="shared" si="54"/>
        <v>0.77313432835820894</v>
      </c>
      <c r="N293" s="12">
        <v>70</v>
      </c>
      <c r="O293" s="95">
        <f t="shared" si="65"/>
        <v>71.462686567164184</v>
      </c>
      <c r="P293" s="40">
        <f t="shared" si="62"/>
        <v>71.462686567164184</v>
      </c>
      <c r="Q293" s="41">
        <v>100</v>
      </c>
      <c r="R293" s="12" t="s">
        <v>882</v>
      </c>
    </row>
    <row r="294" spans="1:18" hidden="1" outlineLevel="1" x14ac:dyDescent="0.25">
      <c r="A294" s="67"/>
      <c r="B294" s="155"/>
      <c r="C294" s="205"/>
      <c r="D294" s="208"/>
      <c r="E294" s="149"/>
      <c r="F294" s="158"/>
      <c r="G294" s="33" t="s">
        <v>729</v>
      </c>
      <c r="H294" s="125" t="s">
        <v>1087</v>
      </c>
      <c r="I294" s="13">
        <v>43845</v>
      </c>
      <c r="J294" s="13">
        <v>44180</v>
      </c>
      <c r="K294" s="13">
        <f t="shared" si="63"/>
        <v>44104</v>
      </c>
      <c r="L294" s="39">
        <f t="shared" si="64"/>
        <v>0.77313432835820894</v>
      </c>
      <c r="M294" s="39">
        <f t="shared" si="54"/>
        <v>0.77313432835820894</v>
      </c>
      <c r="N294" s="12">
        <v>10</v>
      </c>
      <c r="O294" s="95">
        <f t="shared" si="65"/>
        <v>23.462686567164177</v>
      </c>
      <c r="P294" s="40">
        <f t="shared" si="62"/>
        <v>23.462686567164177</v>
      </c>
      <c r="Q294" s="41">
        <v>100</v>
      </c>
      <c r="R294" s="12" t="s">
        <v>850</v>
      </c>
    </row>
    <row r="295" spans="1:18" hidden="1" outlineLevel="1" x14ac:dyDescent="0.25">
      <c r="A295" s="67"/>
      <c r="B295" s="155"/>
      <c r="C295" s="205"/>
      <c r="D295" s="208"/>
      <c r="E295" s="149"/>
      <c r="F295" s="158"/>
      <c r="G295" s="33" t="s">
        <v>730</v>
      </c>
      <c r="H295" s="126">
        <v>25000000</v>
      </c>
      <c r="I295" s="13">
        <v>43845</v>
      </c>
      <c r="J295" s="13">
        <v>44180</v>
      </c>
      <c r="K295" s="13">
        <f t="shared" si="63"/>
        <v>44104</v>
      </c>
      <c r="L295" s="39">
        <f t="shared" si="64"/>
        <v>0.77313432835820894</v>
      </c>
      <c r="M295" s="39">
        <f t="shared" si="54"/>
        <v>0.77313432835820894</v>
      </c>
      <c r="N295" s="12">
        <v>10</v>
      </c>
      <c r="O295" s="95">
        <f t="shared" si="65"/>
        <v>23.462686567164177</v>
      </c>
      <c r="P295" s="40">
        <f t="shared" si="62"/>
        <v>23.462686567164177</v>
      </c>
      <c r="Q295" s="41">
        <v>100</v>
      </c>
      <c r="R295" s="12" t="s">
        <v>850</v>
      </c>
    </row>
    <row r="296" spans="1:18" ht="45" hidden="1" outlineLevel="1" x14ac:dyDescent="0.25">
      <c r="A296" s="67"/>
      <c r="B296" s="155"/>
      <c r="C296" s="205"/>
      <c r="D296" s="208"/>
      <c r="E296" s="149"/>
      <c r="F296" s="158"/>
      <c r="G296" s="33" t="s">
        <v>731</v>
      </c>
      <c r="H296" s="126">
        <v>10994000</v>
      </c>
      <c r="I296" s="13">
        <v>43845</v>
      </c>
      <c r="J296" s="13">
        <v>44180</v>
      </c>
      <c r="K296" s="13">
        <f t="shared" si="63"/>
        <v>44104</v>
      </c>
      <c r="L296" s="39">
        <f t="shared" si="64"/>
        <v>0.77313432835820894</v>
      </c>
      <c r="M296" s="39">
        <f t="shared" si="54"/>
        <v>0.77313432835820894</v>
      </c>
      <c r="N296" s="12">
        <v>83</v>
      </c>
      <c r="O296" s="95">
        <f t="shared" si="65"/>
        <v>81.862686567164189</v>
      </c>
      <c r="P296" s="40">
        <f t="shared" si="62"/>
        <v>81.862686567164189</v>
      </c>
      <c r="Q296" s="41">
        <v>100</v>
      </c>
      <c r="R296" s="12" t="s">
        <v>883</v>
      </c>
    </row>
    <row r="297" spans="1:18" ht="60" hidden="1" outlineLevel="1" x14ac:dyDescent="0.25">
      <c r="A297" s="67"/>
      <c r="B297" s="155"/>
      <c r="C297" s="205"/>
      <c r="D297" s="208"/>
      <c r="E297" s="149"/>
      <c r="F297" s="158"/>
      <c r="G297" s="33" t="s">
        <v>732</v>
      </c>
      <c r="H297" s="126">
        <v>20000000</v>
      </c>
      <c r="I297" s="13">
        <v>43845</v>
      </c>
      <c r="J297" s="13">
        <v>44180</v>
      </c>
      <c r="K297" s="13">
        <f t="shared" si="63"/>
        <v>44104</v>
      </c>
      <c r="L297" s="39">
        <f t="shared" si="64"/>
        <v>0.77313432835820894</v>
      </c>
      <c r="M297" s="39">
        <f t="shared" si="54"/>
        <v>0.77313432835820894</v>
      </c>
      <c r="N297" s="12">
        <v>80</v>
      </c>
      <c r="O297" s="95">
        <f t="shared" si="65"/>
        <v>79.462686567164184</v>
      </c>
      <c r="P297" s="40">
        <f t="shared" si="62"/>
        <v>79.462686567164184</v>
      </c>
      <c r="Q297" s="41">
        <v>100</v>
      </c>
      <c r="R297" s="12" t="s">
        <v>884</v>
      </c>
    </row>
    <row r="298" spans="1:18" ht="45" hidden="1" outlineLevel="1" x14ac:dyDescent="0.25">
      <c r="A298" s="67"/>
      <c r="B298" s="155"/>
      <c r="C298" s="205"/>
      <c r="D298" s="208"/>
      <c r="E298" s="149"/>
      <c r="F298" s="158"/>
      <c r="G298" s="33" t="s">
        <v>733</v>
      </c>
      <c r="H298" s="126">
        <v>21600000</v>
      </c>
      <c r="I298" s="13">
        <v>43845</v>
      </c>
      <c r="J298" s="13">
        <v>44180</v>
      </c>
      <c r="K298" s="13">
        <f t="shared" si="63"/>
        <v>44104</v>
      </c>
      <c r="L298" s="39">
        <f t="shared" si="64"/>
        <v>0.77313432835820894</v>
      </c>
      <c r="M298" s="39">
        <f t="shared" si="54"/>
        <v>0.77313432835820894</v>
      </c>
      <c r="N298" s="12">
        <v>70</v>
      </c>
      <c r="O298" s="95">
        <f t="shared" si="65"/>
        <v>71.462686567164184</v>
      </c>
      <c r="P298" s="40">
        <f t="shared" si="62"/>
        <v>71.462686567164184</v>
      </c>
      <c r="Q298" s="41">
        <v>100</v>
      </c>
      <c r="R298" s="12" t="s">
        <v>885</v>
      </c>
    </row>
    <row r="299" spans="1:18" ht="60" hidden="1" outlineLevel="1" x14ac:dyDescent="0.25">
      <c r="A299" s="67"/>
      <c r="B299" s="155"/>
      <c r="C299" s="205"/>
      <c r="D299" s="208"/>
      <c r="E299" s="149"/>
      <c r="F299" s="158"/>
      <c r="G299" s="33" t="s">
        <v>734</v>
      </c>
      <c r="H299" s="126">
        <v>21600000</v>
      </c>
      <c r="I299" s="13">
        <v>43845</v>
      </c>
      <c r="J299" s="13">
        <v>44180</v>
      </c>
      <c r="K299" s="13">
        <f t="shared" si="63"/>
        <v>44104</v>
      </c>
      <c r="L299" s="39">
        <f t="shared" si="64"/>
        <v>0.77313432835820894</v>
      </c>
      <c r="M299" s="39">
        <f t="shared" si="54"/>
        <v>0.77313432835820894</v>
      </c>
      <c r="N299" s="12">
        <v>85</v>
      </c>
      <c r="O299" s="95">
        <f t="shared" si="65"/>
        <v>83.462686567164184</v>
      </c>
      <c r="P299" s="40">
        <f t="shared" si="62"/>
        <v>83.462686567164184</v>
      </c>
      <c r="Q299" s="41">
        <v>100</v>
      </c>
      <c r="R299" s="12" t="s">
        <v>886</v>
      </c>
    </row>
    <row r="300" spans="1:18" ht="75" hidden="1" outlineLevel="1" x14ac:dyDescent="0.25">
      <c r="A300" s="67"/>
      <c r="B300" s="155"/>
      <c r="C300" s="205"/>
      <c r="D300" s="208"/>
      <c r="E300" s="149"/>
      <c r="F300" s="158"/>
      <c r="G300" s="33" t="s">
        <v>735</v>
      </c>
      <c r="H300" s="126">
        <v>10800000</v>
      </c>
      <c r="I300" s="13">
        <v>43845</v>
      </c>
      <c r="J300" s="13">
        <v>44180</v>
      </c>
      <c r="K300" s="13">
        <f t="shared" si="63"/>
        <v>44104</v>
      </c>
      <c r="L300" s="39">
        <f t="shared" si="64"/>
        <v>0.77313432835820894</v>
      </c>
      <c r="M300" s="39">
        <f t="shared" si="54"/>
        <v>0.77313432835820894</v>
      </c>
      <c r="N300" s="12">
        <v>85</v>
      </c>
      <c r="O300" s="95">
        <f t="shared" si="65"/>
        <v>83.462686567164184</v>
      </c>
      <c r="P300" s="40">
        <f t="shared" si="62"/>
        <v>83.462686567164184</v>
      </c>
      <c r="Q300" s="41">
        <v>100</v>
      </c>
      <c r="R300" s="12" t="s">
        <v>887</v>
      </c>
    </row>
    <row r="301" spans="1:18" hidden="1" outlineLevel="1" x14ac:dyDescent="0.25">
      <c r="A301" s="67"/>
      <c r="B301" s="155"/>
      <c r="C301" s="205"/>
      <c r="D301" s="208"/>
      <c r="E301" s="149"/>
      <c r="F301" s="158"/>
      <c r="G301" s="33" t="s">
        <v>736</v>
      </c>
      <c r="H301" s="126">
        <v>21600000</v>
      </c>
      <c r="I301" s="13">
        <v>43845</v>
      </c>
      <c r="J301" s="13">
        <v>44180</v>
      </c>
      <c r="K301" s="13">
        <f t="shared" si="63"/>
        <v>44104</v>
      </c>
      <c r="L301" s="39">
        <f t="shared" si="64"/>
        <v>0.77313432835820894</v>
      </c>
      <c r="M301" s="39">
        <f t="shared" si="54"/>
        <v>0.77313432835820894</v>
      </c>
      <c r="N301" s="12">
        <v>85</v>
      </c>
      <c r="O301" s="95">
        <f t="shared" si="65"/>
        <v>83.462686567164184</v>
      </c>
      <c r="P301" s="40">
        <f t="shared" si="62"/>
        <v>83.462686567164184</v>
      </c>
      <c r="Q301" s="41">
        <v>100</v>
      </c>
      <c r="R301" s="12" t="s">
        <v>888</v>
      </c>
    </row>
    <row r="302" spans="1:18" hidden="1" outlineLevel="1" x14ac:dyDescent="0.25">
      <c r="A302" s="67"/>
      <c r="B302" s="155"/>
      <c r="C302" s="205"/>
      <c r="D302" s="208"/>
      <c r="E302" s="149"/>
      <c r="F302" s="157" t="s">
        <v>608</v>
      </c>
      <c r="G302" s="33" t="s">
        <v>737</v>
      </c>
      <c r="H302" s="126">
        <v>10000000</v>
      </c>
      <c r="I302" s="13">
        <v>43845</v>
      </c>
      <c r="J302" s="13">
        <v>44180</v>
      </c>
      <c r="K302" s="13">
        <f t="shared" ref="K302:K310" si="66">+K293</f>
        <v>44104</v>
      </c>
      <c r="L302" s="39">
        <f t="shared" ref="L302" si="67">+(+_xlfn.DAYS(I302,K302))/(+_xlfn.DAYS(I302,J302))</f>
        <v>0.77313432835820894</v>
      </c>
      <c r="M302" s="39">
        <f t="shared" si="54"/>
        <v>0.77313432835820894</v>
      </c>
      <c r="N302" s="12">
        <v>10</v>
      </c>
      <c r="O302" s="95">
        <f t="shared" ref="O302" si="68">+P302</f>
        <v>23.462686567164177</v>
      </c>
      <c r="P302" s="40">
        <f t="shared" si="62"/>
        <v>23.462686567164177</v>
      </c>
      <c r="Q302" s="41">
        <v>100</v>
      </c>
      <c r="R302" s="12" t="s">
        <v>850</v>
      </c>
    </row>
    <row r="303" spans="1:18" hidden="1" outlineLevel="1" x14ac:dyDescent="0.25">
      <c r="A303" s="67"/>
      <c r="B303" s="155"/>
      <c r="C303" s="205"/>
      <c r="D303" s="208"/>
      <c r="E303" s="149"/>
      <c r="F303" s="158"/>
      <c r="G303" s="33" t="s">
        <v>738</v>
      </c>
      <c r="H303" s="126" t="s">
        <v>1088</v>
      </c>
      <c r="I303" s="13">
        <v>43845</v>
      </c>
      <c r="J303" s="13">
        <v>44180</v>
      </c>
      <c r="K303" s="13">
        <f t="shared" si="66"/>
        <v>44104</v>
      </c>
      <c r="L303" s="39">
        <f t="shared" ref="L303:L334" si="69">+(+_xlfn.DAYS(I303,K303))/(+_xlfn.DAYS(I303,J303))</f>
        <v>0.77313432835820894</v>
      </c>
      <c r="M303" s="39">
        <f t="shared" si="54"/>
        <v>0.77313432835820894</v>
      </c>
      <c r="N303" s="12">
        <v>50</v>
      </c>
      <c r="O303" s="95">
        <f t="shared" ref="O303:O334" si="70">+P303</f>
        <v>55.462686567164177</v>
      </c>
      <c r="P303" s="40">
        <f t="shared" ref="P303:P334" si="71">+(N303*80%)+((M303*100)*20%)</f>
        <v>55.462686567164177</v>
      </c>
      <c r="Q303" s="41">
        <v>100</v>
      </c>
      <c r="R303" s="12" t="s">
        <v>850</v>
      </c>
    </row>
    <row r="304" spans="1:18" hidden="1" outlineLevel="1" x14ac:dyDescent="0.25">
      <c r="A304" s="67"/>
      <c r="B304" s="155"/>
      <c r="C304" s="205"/>
      <c r="D304" s="208"/>
      <c r="E304" s="149"/>
      <c r="F304" s="158"/>
      <c r="G304" s="33" t="s">
        <v>739</v>
      </c>
      <c r="H304" s="126" t="s">
        <v>1087</v>
      </c>
      <c r="I304" s="13">
        <v>43845</v>
      </c>
      <c r="J304" s="13">
        <v>44180</v>
      </c>
      <c r="K304" s="13">
        <f t="shared" si="66"/>
        <v>44104</v>
      </c>
      <c r="L304" s="39">
        <f t="shared" si="69"/>
        <v>0.77313432835820894</v>
      </c>
      <c r="M304" s="39">
        <f t="shared" si="54"/>
        <v>0.77313432835820894</v>
      </c>
      <c r="N304" s="12">
        <v>10</v>
      </c>
      <c r="O304" s="95">
        <f t="shared" si="70"/>
        <v>23.462686567164177</v>
      </c>
      <c r="P304" s="40">
        <f t="shared" si="71"/>
        <v>23.462686567164177</v>
      </c>
      <c r="Q304" s="41">
        <v>100</v>
      </c>
      <c r="R304" s="12" t="s">
        <v>850</v>
      </c>
    </row>
    <row r="305" spans="1:18" hidden="1" outlineLevel="1" x14ac:dyDescent="0.25">
      <c r="A305" s="67"/>
      <c r="B305" s="155"/>
      <c r="C305" s="205"/>
      <c r="D305" s="208"/>
      <c r="E305" s="149"/>
      <c r="F305" s="158"/>
      <c r="G305" s="33" t="s">
        <v>740</v>
      </c>
      <c r="H305" s="126" t="s">
        <v>1087</v>
      </c>
      <c r="I305" s="13">
        <v>43845</v>
      </c>
      <c r="J305" s="13">
        <v>44180</v>
      </c>
      <c r="K305" s="13">
        <f t="shared" si="66"/>
        <v>44104</v>
      </c>
      <c r="L305" s="39">
        <f t="shared" si="69"/>
        <v>0.77313432835820894</v>
      </c>
      <c r="M305" s="39">
        <f t="shared" si="54"/>
        <v>0.77313432835820894</v>
      </c>
      <c r="N305" s="12">
        <v>10</v>
      </c>
      <c r="O305" s="95">
        <f t="shared" si="70"/>
        <v>23.462686567164177</v>
      </c>
      <c r="P305" s="40">
        <f t="shared" si="71"/>
        <v>23.462686567164177</v>
      </c>
      <c r="Q305" s="41">
        <v>100</v>
      </c>
      <c r="R305" s="12" t="s">
        <v>850</v>
      </c>
    </row>
    <row r="306" spans="1:18" hidden="1" outlineLevel="1" x14ac:dyDescent="0.25">
      <c r="A306" s="67"/>
      <c r="B306" s="155"/>
      <c r="C306" s="205"/>
      <c r="D306" s="208"/>
      <c r="E306" s="149"/>
      <c r="F306" s="222"/>
      <c r="G306" s="33" t="s">
        <v>741</v>
      </c>
      <c r="H306" s="126" t="s">
        <v>1087</v>
      </c>
      <c r="I306" s="13">
        <v>43845</v>
      </c>
      <c r="J306" s="13">
        <v>44180</v>
      </c>
      <c r="K306" s="13">
        <f t="shared" si="66"/>
        <v>44104</v>
      </c>
      <c r="L306" s="39">
        <f t="shared" si="69"/>
        <v>0.77313432835820894</v>
      </c>
      <c r="M306" s="39">
        <f t="shared" si="54"/>
        <v>0.77313432835820894</v>
      </c>
      <c r="N306" s="12">
        <v>10</v>
      </c>
      <c r="O306" s="95">
        <f t="shared" si="70"/>
        <v>23.462686567164177</v>
      </c>
      <c r="P306" s="40">
        <f t="shared" si="71"/>
        <v>23.462686567164177</v>
      </c>
      <c r="Q306" s="41">
        <v>100</v>
      </c>
      <c r="R306" s="12" t="s">
        <v>850</v>
      </c>
    </row>
    <row r="307" spans="1:18" hidden="1" outlineLevel="1" x14ac:dyDescent="0.25">
      <c r="A307" s="67"/>
      <c r="B307" s="155"/>
      <c r="C307" s="205"/>
      <c r="D307" s="208"/>
      <c r="E307" s="149"/>
      <c r="F307" s="82" t="s">
        <v>582</v>
      </c>
      <c r="G307" s="34" t="s">
        <v>742</v>
      </c>
      <c r="H307" s="126">
        <v>10000000</v>
      </c>
      <c r="I307" s="13">
        <v>43845</v>
      </c>
      <c r="J307" s="13">
        <v>44180</v>
      </c>
      <c r="K307" s="13">
        <f t="shared" si="66"/>
        <v>44104</v>
      </c>
      <c r="L307" s="39">
        <f t="shared" si="69"/>
        <v>0.77313432835820894</v>
      </c>
      <c r="M307" s="39">
        <f t="shared" ref="M307:M334" si="72">+IF(L307&gt;=100,100,IF(L307&lt;=0,0,L307))</f>
        <v>0.77313432835820894</v>
      </c>
      <c r="N307" s="12">
        <v>40</v>
      </c>
      <c r="O307" s="95">
        <f t="shared" si="70"/>
        <v>47.462686567164177</v>
      </c>
      <c r="P307" s="40">
        <f t="shared" si="71"/>
        <v>47.462686567164177</v>
      </c>
      <c r="Q307" s="41">
        <v>100</v>
      </c>
      <c r="R307" s="12" t="s">
        <v>907</v>
      </c>
    </row>
    <row r="308" spans="1:18" ht="60" hidden="1" outlineLevel="1" x14ac:dyDescent="0.25">
      <c r="A308" s="67"/>
      <c r="B308" s="155"/>
      <c r="C308" s="205"/>
      <c r="D308" s="208"/>
      <c r="E308" s="159" t="s">
        <v>273</v>
      </c>
      <c r="F308" s="223" t="s">
        <v>583</v>
      </c>
      <c r="G308" s="35" t="s">
        <v>584</v>
      </c>
      <c r="H308" s="127">
        <v>29700000</v>
      </c>
      <c r="I308" s="13">
        <v>43845</v>
      </c>
      <c r="J308" s="13">
        <v>44180</v>
      </c>
      <c r="K308" s="13">
        <f t="shared" si="66"/>
        <v>44104</v>
      </c>
      <c r="L308" s="39">
        <f t="shared" si="69"/>
        <v>0.77313432835820894</v>
      </c>
      <c r="M308" s="39">
        <f t="shared" si="72"/>
        <v>0.77313432835820894</v>
      </c>
      <c r="N308" s="12">
        <v>100</v>
      </c>
      <c r="O308" s="95">
        <f t="shared" si="70"/>
        <v>95.462686567164184</v>
      </c>
      <c r="P308" s="40">
        <f t="shared" si="71"/>
        <v>95.462686567164184</v>
      </c>
      <c r="Q308" s="41">
        <v>100</v>
      </c>
      <c r="R308" s="12" t="s">
        <v>889</v>
      </c>
    </row>
    <row r="309" spans="1:18" ht="195" hidden="1" outlineLevel="1" x14ac:dyDescent="0.25">
      <c r="A309" s="67"/>
      <c r="B309" s="155"/>
      <c r="C309" s="205"/>
      <c r="D309" s="208"/>
      <c r="E309" s="159"/>
      <c r="F309" s="224"/>
      <c r="G309" s="35" t="s">
        <v>600</v>
      </c>
      <c r="H309" s="128" t="s">
        <v>1089</v>
      </c>
      <c r="I309" s="13">
        <v>43845</v>
      </c>
      <c r="J309" s="13">
        <v>44180</v>
      </c>
      <c r="K309" s="13">
        <f t="shared" si="66"/>
        <v>44104</v>
      </c>
      <c r="L309" s="39">
        <f t="shared" si="69"/>
        <v>0.77313432835820894</v>
      </c>
      <c r="M309" s="39">
        <f t="shared" si="72"/>
        <v>0.77313432835820894</v>
      </c>
      <c r="N309" s="12">
        <v>70</v>
      </c>
      <c r="O309" s="95">
        <f t="shared" si="70"/>
        <v>71.462686567164184</v>
      </c>
      <c r="P309" s="40">
        <f t="shared" si="71"/>
        <v>71.462686567164184</v>
      </c>
      <c r="Q309" s="41">
        <v>100</v>
      </c>
      <c r="R309" s="12" t="s">
        <v>1048</v>
      </c>
    </row>
    <row r="310" spans="1:18" ht="60" hidden="1" outlineLevel="1" x14ac:dyDescent="0.25">
      <c r="A310" s="67"/>
      <c r="B310" s="155"/>
      <c r="C310" s="205"/>
      <c r="D310" s="208"/>
      <c r="E310" s="159"/>
      <c r="F310" s="224"/>
      <c r="G310" s="35" t="s">
        <v>290</v>
      </c>
      <c r="H310" s="128" t="s">
        <v>1087</v>
      </c>
      <c r="I310" s="13">
        <v>43845</v>
      </c>
      <c r="J310" s="13">
        <v>44180</v>
      </c>
      <c r="K310" s="13">
        <f t="shared" si="66"/>
        <v>44104</v>
      </c>
      <c r="L310" s="39">
        <f t="shared" si="69"/>
        <v>0.77313432835820894</v>
      </c>
      <c r="M310" s="39">
        <f t="shared" si="72"/>
        <v>0.77313432835820894</v>
      </c>
      <c r="N310" s="12">
        <v>100</v>
      </c>
      <c r="O310" s="95">
        <f t="shared" si="70"/>
        <v>95.462686567164184</v>
      </c>
      <c r="P310" s="40">
        <f t="shared" si="71"/>
        <v>95.462686567164184</v>
      </c>
      <c r="Q310" s="41">
        <v>100</v>
      </c>
      <c r="R310" s="12" t="s">
        <v>890</v>
      </c>
    </row>
    <row r="311" spans="1:18" hidden="1" outlineLevel="1" x14ac:dyDescent="0.25">
      <c r="A311" s="67"/>
      <c r="B311" s="155"/>
      <c r="C311" s="205"/>
      <c r="D311" s="208"/>
      <c r="E311" s="159"/>
      <c r="F311" s="224"/>
      <c r="G311" s="35" t="s">
        <v>585</v>
      </c>
      <c r="H311" s="128" t="s">
        <v>1087</v>
      </c>
      <c r="I311" s="13">
        <v>44013</v>
      </c>
      <c r="J311" s="13">
        <v>44165</v>
      </c>
      <c r="K311" s="13">
        <f>+K301</f>
        <v>44104</v>
      </c>
      <c r="L311" s="39">
        <f t="shared" si="69"/>
        <v>0.59868421052631582</v>
      </c>
      <c r="M311" s="39">
        <f t="shared" si="72"/>
        <v>0.59868421052631582</v>
      </c>
      <c r="N311" s="12">
        <v>10</v>
      </c>
      <c r="O311" s="95">
        <f t="shared" si="70"/>
        <v>19.973684210526315</v>
      </c>
      <c r="P311" s="40">
        <f t="shared" si="71"/>
        <v>19.973684210526315</v>
      </c>
      <c r="Q311" s="41">
        <v>100</v>
      </c>
      <c r="R311" s="12" t="s">
        <v>891</v>
      </c>
    </row>
    <row r="312" spans="1:18" ht="45" hidden="1" outlineLevel="1" x14ac:dyDescent="0.25">
      <c r="A312" s="67"/>
      <c r="B312" s="155"/>
      <c r="C312" s="205"/>
      <c r="D312" s="208"/>
      <c r="E312" s="159"/>
      <c r="F312" s="224"/>
      <c r="G312" s="35" t="s">
        <v>743</v>
      </c>
      <c r="H312" s="127">
        <v>32000000</v>
      </c>
      <c r="I312" s="13">
        <v>44013</v>
      </c>
      <c r="J312" s="13">
        <v>44165</v>
      </c>
      <c r="K312" s="13">
        <f>+K301</f>
        <v>44104</v>
      </c>
      <c r="L312" s="39">
        <f t="shared" si="69"/>
        <v>0.59868421052631582</v>
      </c>
      <c r="M312" s="39">
        <f t="shared" si="72"/>
        <v>0.59868421052631582</v>
      </c>
      <c r="N312" s="12">
        <v>50</v>
      </c>
      <c r="O312" s="95">
        <f t="shared" si="70"/>
        <v>51.973684210526315</v>
      </c>
      <c r="P312" s="40">
        <f t="shared" si="71"/>
        <v>51.973684210526315</v>
      </c>
      <c r="Q312" s="41">
        <v>100</v>
      </c>
      <c r="R312" s="12" t="s">
        <v>892</v>
      </c>
    </row>
    <row r="313" spans="1:18" hidden="1" outlineLevel="1" x14ac:dyDescent="0.25">
      <c r="A313" s="67"/>
      <c r="B313" s="155"/>
      <c r="C313" s="205"/>
      <c r="D313" s="208"/>
      <c r="E313" s="159"/>
      <c r="F313" s="224"/>
      <c r="G313" s="35" t="s">
        <v>586</v>
      </c>
      <c r="H313" s="127">
        <v>37100000</v>
      </c>
      <c r="I313" s="13">
        <v>43845</v>
      </c>
      <c r="J313" s="13">
        <v>44165</v>
      </c>
      <c r="K313" s="13">
        <f>+K301</f>
        <v>44104</v>
      </c>
      <c r="L313" s="39">
        <f t="shared" si="69"/>
        <v>0.80937499999999996</v>
      </c>
      <c r="M313" s="39">
        <f t="shared" si="72"/>
        <v>0.80937499999999996</v>
      </c>
      <c r="N313" s="12">
        <v>10</v>
      </c>
      <c r="O313" s="95">
        <f t="shared" si="70"/>
        <v>24.1875</v>
      </c>
      <c r="P313" s="40">
        <f t="shared" si="71"/>
        <v>24.1875</v>
      </c>
      <c r="Q313" s="41">
        <v>100</v>
      </c>
      <c r="R313" s="12" t="s">
        <v>1049</v>
      </c>
    </row>
    <row r="314" spans="1:18" hidden="1" outlineLevel="1" x14ac:dyDescent="0.25">
      <c r="A314" s="67"/>
      <c r="B314" s="155"/>
      <c r="C314" s="205"/>
      <c r="D314" s="208"/>
      <c r="E314" s="159"/>
      <c r="F314" s="224"/>
      <c r="G314" s="35" t="s">
        <v>587</v>
      </c>
      <c r="H314" s="128" t="s">
        <v>1090</v>
      </c>
      <c r="I314" s="13">
        <v>43845</v>
      </c>
      <c r="J314" s="13">
        <v>44180</v>
      </c>
      <c r="K314" s="13">
        <f>+K301</f>
        <v>44104</v>
      </c>
      <c r="L314" s="39">
        <f t="shared" si="69"/>
        <v>0.77313432835820894</v>
      </c>
      <c r="M314" s="39">
        <f t="shared" si="72"/>
        <v>0.77313432835820894</v>
      </c>
      <c r="N314" s="12">
        <v>10</v>
      </c>
      <c r="O314" s="95">
        <f t="shared" si="70"/>
        <v>23.462686567164177</v>
      </c>
      <c r="P314" s="40">
        <f t="shared" si="71"/>
        <v>23.462686567164177</v>
      </c>
      <c r="Q314" s="41">
        <v>100</v>
      </c>
      <c r="R314" s="12" t="s">
        <v>1049</v>
      </c>
    </row>
    <row r="315" spans="1:18" hidden="1" outlineLevel="1" x14ac:dyDescent="0.25">
      <c r="A315" s="67"/>
      <c r="B315" s="155"/>
      <c r="C315" s="205"/>
      <c r="D315" s="208"/>
      <c r="E315" s="159"/>
      <c r="F315" s="224"/>
      <c r="G315" s="35" t="s">
        <v>588</v>
      </c>
      <c r="H315" s="128" t="s">
        <v>1090</v>
      </c>
      <c r="I315" s="13">
        <v>43845</v>
      </c>
      <c r="J315" s="13">
        <v>44180</v>
      </c>
      <c r="K315" s="13">
        <f>+K301</f>
        <v>44104</v>
      </c>
      <c r="L315" s="39">
        <f t="shared" si="69"/>
        <v>0.77313432835820894</v>
      </c>
      <c r="M315" s="39">
        <f t="shared" si="72"/>
        <v>0.77313432835820894</v>
      </c>
      <c r="N315" s="12">
        <v>10</v>
      </c>
      <c r="O315" s="95">
        <f t="shared" si="70"/>
        <v>23.462686567164177</v>
      </c>
      <c r="P315" s="40">
        <f t="shared" si="71"/>
        <v>23.462686567164177</v>
      </c>
      <c r="Q315" s="41">
        <v>100</v>
      </c>
      <c r="R315" s="12" t="s">
        <v>1049</v>
      </c>
    </row>
    <row r="316" spans="1:18" hidden="1" outlineLevel="1" x14ac:dyDescent="0.25">
      <c r="A316" s="67"/>
      <c r="B316" s="155"/>
      <c r="C316" s="205"/>
      <c r="D316" s="208"/>
      <c r="E316" s="159"/>
      <c r="F316" s="224"/>
      <c r="G316" s="35" t="s">
        <v>589</v>
      </c>
      <c r="H316" s="128" t="s">
        <v>1090</v>
      </c>
      <c r="I316" s="13">
        <v>43845</v>
      </c>
      <c r="J316" s="13">
        <v>44180</v>
      </c>
      <c r="K316" s="13">
        <f>+K302</f>
        <v>44104</v>
      </c>
      <c r="L316" s="39">
        <f t="shared" si="69"/>
        <v>0.77313432835820894</v>
      </c>
      <c r="M316" s="39">
        <f t="shared" si="72"/>
        <v>0.77313432835820894</v>
      </c>
      <c r="N316" s="12">
        <v>10</v>
      </c>
      <c r="O316" s="95">
        <f t="shared" si="70"/>
        <v>23.462686567164177</v>
      </c>
      <c r="P316" s="40">
        <f t="shared" si="71"/>
        <v>23.462686567164177</v>
      </c>
      <c r="Q316" s="41">
        <v>100</v>
      </c>
      <c r="R316" s="12" t="s">
        <v>1049</v>
      </c>
    </row>
    <row r="317" spans="1:18" hidden="1" outlineLevel="1" x14ac:dyDescent="0.25">
      <c r="A317" s="67"/>
      <c r="B317" s="155"/>
      <c r="C317" s="205"/>
      <c r="D317" s="208"/>
      <c r="E317" s="159"/>
      <c r="F317" s="224"/>
      <c r="G317" s="35" t="s">
        <v>590</v>
      </c>
      <c r="H317" s="128" t="s">
        <v>1091</v>
      </c>
      <c r="I317" s="13">
        <v>43845</v>
      </c>
      <c r="J317" s="13">
        <v>44180</v>
      </c>
      <c r="K317" s="13">
        <f t="shared" si="63"/>
        <v>44104</v>
      </c>
      <c r="L317" s="39">
        <f t="shared" si="69"/>
        <v>0.77313432835820894</v>
      </c>
      <c r="M317" s="39">
        <f t="shared" si="72"/>
        <v>0.77313432835820894</v>
      </c>
      <c r="N317" s="12">
        <v>10</v>
      </c>
      <c r="O317" s="95">
        <f t="shared" si="70"/>
        <v>23.462686567164177</v>
      </c>
      <c r="P317" s="40">
        <f t="shared" si="71"/>
        <v>23.462686567164177</v>
      </c>
      <c r="Q317" s="41">
        <v>100</v>
      </c>
      <c r="R317" s="12" t="s">
        <v>1049</v>
      </c>
    </row>
    <row r="318" spans="1:18" hidden="1" outlineLevel="1" x14ac:dyDescent="0.25">
      <c r="A318" s="67"/>
      <c r="B318" s="155"/>
      <c r="C318" s="205"/>
      <c r="D318" s="208"/>
      <c r="E318" s="159"/>
      <c r="F318" s="224"/>
      <c r="G318" s="35" t="s">
        <v>744</v>
      </c>
      <c r="H318" s="128" t="s">
        <v>1088</v>
      </c>
      <c r="I318" s="13">
        <v>43845</v>
      </c>
      <c r="J318" s="13">
        <v>44180</v>
      </c>
      <c r="K318" s="13">
        <f t="shared" si="63"/>
        <v>44104</v>
      </c>
      <c r="L318" s="39">
        <f t="shared" si="69"/>
        <v>0.77313432835820894</v>
      </c>
      <c r="M318" s="39">
        <f t="shared" si="72"/>
        <v>0.77313432835820894</v>
      </c>
      <c r="N318" s="12">
        <v>50</v>
      </c>
      <c r="O318" s="95">
        <f t="shared" si="70"/>
        <v>55.462686567164177</v>
      </c>
      <c r="P318" s="40">
        <f t="shared" si="71"/>
        <v>55.462686567164177</v>
      </c>
      <c r="Q318" s="41">
        <v>100</v>
      </c>
      <c r="R318" s="12" t="s">
        <v>1049</v>
      </c>
    </row>
    <row r="319" spans="1:18" ht="90" hidden="1" outlineLevel="1" x14ac:dyDescent="0.25">
      <c r="A319" s="67"/>
      <c r="B319" s="155"/>
      <c r="C319" s="205"/>
      <c r="D319" s="208"/>
      <c r="E319" s="159"/>
      <c r="F319" s="224"/>
      <c r="G319" s="35" t="s">
        <v>745</v>
      </c>
      <c r="H319" s="128" t="s">
        <v>1088</v>
      </c>
      <c r="I319" s="13">
        <v>43845</v>
      </c>
      <c r="J319" s="13">
        <v>44180</v>
      </c>
      <c r="K319" s="13">
        <f t="shared" si="63"/>
        <v>44104</v>
      </c>
      <c r="L319" s="39">
        <f t="shared" si="69"/>
        <v>0.77313432835820894</v>
      </c>
      <c r="M319" s="39">
        <f t="shared" si="72"/>
        <v>0.77313432835820894</v>
      </c>
      <c r="N319" s="12">
        <v>65</v>
      </c>
      <c r="O319" s="95">
        <f t="shared" si="70"/>
        <v>67.462686567164184</v>
      </c>
      <c r="P319" s="40">
        <f t="shared" si="71"/>
        <v>67.462686567164184</v>
      </c>
      <c r="Q319" s="41">
        <v>100</v>
      </c>
      <c r="R319" s="12" t="s">
        <v>1050</v>
      </c>
    </row>
    <row r="320" spans="1:18" ht="60" hidden="1" outlineLevel="1" x14ac:dyDescent="0.25">
      <c r="A320" s="67"/>
      <c r="B320" s="155"/>
      <c r="C320" s="205"/>
      <c r="D320" s="208"/>
      <c r="E320" s="159"/>
      <c r="F320" s="156" t="s">
        <v>591</v>
      </c>
      <c r="G320" s="35" t="s">
        <v>586</v>
      </c>
      <c r="H320" s="128">
        <v>37100000</v>
      </c>
      <c r="I320" s="13">
        <v>44013</v>
      </c>
      <c r="J320" s="13">
        <v>44165</v>
      </c>
      <c r="K320" s="13">
        <f t="shared" si="63"/>
        <v>44104</v>
      </c>
      <c r="L320" s="39">
        <f t="shared" si="69"/>
        <v>0.59868421052631582</v>
      </c>
      <c r="M320" s="39">
        <f t="shared" si="72"/>
        <v>0.59868421052631582</v>
      </c>
      <c r="N320" s="12">
        <v>70</v>
      </c>
      <c r="O320" s="95">
        <f t="shared" si="70"/>
        <v>67.973684210526315</v>
      </c>
      <c r="P320" s="40">
        <f t="shared" si="71"/>
        <v>67.973684210526315</v>
      </c>
      <c r="Q320" s="41">
        <v>100</v>
      </c>
      <c r="R320" s="12" t="s">
        <v>893</v>
      </c>
    </row>
    <row r="321" spans="1:18" hidden="1" outlineLevel="1" x14ac:dyDescent="0.25">
      <c r="A321" s="67"/>
      <c r="B321" s="155"/>
      <c r="C321" s="205"/>
      <c r="D321" s="208"/>
      <c r="E321" s="159"/>
      <c r="F321" s="156"/>
      <c r="G321" s="35" t="s">
        <v>587</v>
      </c>
      <c r="H321" s="128" t="s">
        <v>1090</v>
      </c>
      <c r="I321" s="13">
        <v>44013</v>
      </c>
      <c r="J321" s="13">
        <v>44165</v>
      </c>
      <c r="K321" s="13">
        <f t="shared" si="63"/>
        <v>44104</v>
      </c>
      <c r="L321" s="39">
        <f t="shared" si="69"/>
        <v>0.59868421052631582</v>
      </c>
      <c r="M321" s="39">
        <f t="shared" si="72"/>
        <v>0.59868421052631582</v>
      </c>
      <c r="N321" s="12">
        <v>10</v>
      </c>
      <c r="O321" s="95">
        <f t="shared" si="70"/>
        <v>19.973684210526315</v>
      </c>
      <c r="P321" s="40">
        <f t="shared" si="71"/>
        <v>19.973684210526315</v>
      </c>
      <c r="Q321" s="41">
        <v>100</v>
      </c>
      <c r="R321" s="12" t="s">
        <v>894</v>
      </c>
    </row>
    <row r="322" spans="1:18" ht="45" hidden="1" outlineLevel="1" x14ac:dyDescent="0.25">
      <c r="A322" s="67"/>
      <c r="B322" s="155"/>
      <c r="C322" s="205"/>
      <c r="D322" s="208"/>
      <c r="E322" s="159"/>
      <c r="F322" s="156"/>
      <c r="G322" s="35" t="s">
        <v>588</v>
      </c>
      <c r="H322" s="128" t="s">
        <v>1090</v>
      </c>
      <c r="I322" s="13">
        <v>44013</v>
      </c>
      <c r="J322" s="13">
        <v>44165</v>
      </c>
      <c r="K322" s="13">
        <f t="shared" si="63"/>
        <v>44104</v>
      </c>
      <c r="L322" s="39">
        <f t="shared" si="69"/>
        <v>0.59868421052631582</v>
      </c>
      <c r="M322" s="39">
        <f t="shared" si="72"/>
        <v>0.59868421052631582</v>
      </c>
      <c r="N322" s="12">
        <v>10</v>
      </c>
      <c r="O322" s="95">
        <f t="shared" si="70"/>
        <v>19.973684210526315</v>
      </c>
      <c r="P322" s="40">
        <f t="shared" si="71"/>
        <v>19.973684210526315</v>
      </c>
      <c r="Q322" s="41">
        <v>100</v>
      </c>
      <c r="R322" s="12" t="s">
        <v>895</v>
      </c>
    </row>
    <row r="323" spans="1:18" ht="45" hidden="1" outlineLevel="1" x14ac:dyDescent="0.25">
      <c r="A323" s="67"/>
      <c r="B323" s="155"/>
      <c r="C323" s="205"/>
      <c r="D323" s="208"/>
      <c r="E323" s="159"/>
      <c r="F323" s="156"/>
      <c r="G323" s="35" t="s">
        <v>589</v>
      </c>
      <c r="H323" s="128" t="s">
        <v>1090</v>
      </c>
      <c r="I323" s="13">
        <v>44013</v>
      </c>
      <c r="J323" s="13">
        <v>44165</v>
      </c>
      <c r="K323" s="13">
        <f t="shared" si="63"/>
        <v>44104</v>
      </c>
      <c r="L323" s="39">
        <f t="shared" si="69"/>
        <v>0.59868421052631582</v>
      </c>
      <c r="M323" s="39">
        <f t="shared" si="72"/>
        <v>0.59868421052631582</v>
      </c>
      <c r="N323" s="12">
        <v>10</v>
      </c>
      <c r="O323" s="95">
        <f t="shared" si="70"/>
        <v>19.973684210526315</v>
      </c>
      <c r="P323" s="40">
        <f t="shared" si="71"/>
        <v>19.973684210526315</v>
      </c>
      <c r="Q323" s="41">
        <v>100</v>
      </c>
      <c r="R323" s="12" t="s">
        <v>895</v>
      </c>
    </row>
    <row r="324" spans="1:18" ht="60" hidden="1" outlineLevel="1" x14ac:dyDescent="0.25">
      <c r="A324" s="67"/>
      <c r="B324" s="155"/>
      <c r="C324" s="205"/>
      <c r="D324" s="208"/>
      <c r="E324" s="159"/>
      <c r="F324" s="156"/>
      <c r="G324" s="35" t="s">
        <v>592</v>
      </c>
      <c r="H324" s="128" t="s">
        <v>1087</v>
      </c>
      <c r="I324" s="13">
        <v>44013</v>
      </c>
      <c r="J324" s="13">
        <v>44165</v>
      </c>
      <c r="K324" s="13">
        <f t="shared" si="63"/>
        <v>44104</v>
      </c>
      <c r="L324" s="39">
        <f t="shared" si="69"/>
        <v>0.59868421052631582</v>
      </c>
      <c r="M324" s="39">
        <f t="shared" si="72"/>
        <v>0.59868421052631582</v>
      </c>
      <c r="N324" s="12">
        <v>20</v>
      </c>
      <c r="O324" s="95">
        <f t="shared" si="70"/>
        <v>27.973684210526315</v>
      </c>
      <c r="P324" s="40">
        <f t="shared" si="71"/>
        <v>27.973684210526315</v>
      </c>
      <c r="Q324" s="41">
        <v>100</v>
      </c>
      <c r="R324" s="12" t="s">
        <v>896</v>
      </c>
    </row>
    <row r="325" spans="1:18" ht="60" hidden="1" outlineLevel="1" x14ac:dyDescent="0.25">
      <c r="A325" s="67"/>
      <c r="B325" s="155"/>
      <c r="C325" s="205"/>
      <c r="D325" s="208"/>
      <c r="E325" s="159"/>
      <c r="F325" s="156"/>
      <c r="G325" s="35" t="s">
        <v>289</v>
      </c>
      <c r="H325" s="128" t="s">
        <v>1087</v>
      </c>
      <c r="I325" s="13">
        <v>44013</v>
      </c>
      <c r="J325" s="13">
        <v>44165</v>
      </c>
      <c r="K325" s="13">
        <f t="shared" si="63"/>
        <v>44104</v>
      </c>
      <c r="L325" s="39">
        <f t="shared" si="69"/>
        <v>0.59868421052631582</v>
      </c>
      <c r="M325" s="39">
        <f t="shared" si="72"/>
        <v>0.59868421052631582</v>
      </c>
      <c r="N325" s="12">
        <v>10</v>
      </c>
      <c r="O325" s="95">
        <f t="shared" si="70"/>
        <v>19.973684210526315</v>
      </c>
      <c r="P325" s="40">
        <f t="shared" si="71"/>
        <v>19.973684210526315</v>
      </c>
      <c r="Q325" s="41">
        <v>100</v>
      </c>
      <c r="R325" s="12" t="s">
        <v>897</v>
      </c>
    </row>
    <row r="326" spans="1:18" ht="60" hidden="1" outlineLevel="1" x14ac:dyDescent="0.25">
      <c r="A326" s="67"/>
      <c r="B326" s="155"/>
      <c r="C326" s="205"/>
      <c r="D326" s="208"/>
      <c r="E326" s="150" t="s">
        <v>277</v>
      </c>
      <c r="F326" s="219" t="s">
        <v>152</v>
      </c>
      <c r="G326" s="83" t="s">
        <v>593</v>
      </c>
      <c r="H326" s="129">
        <v>21600000</v>
      </c>
      <c r="I326" s="13">
        <v>43845</v>
      </c>
      <c r="J326" s="13">
        <v>44180</v>
      </c>
      <c r="K326" s="13">
        <f t="shared" si="63"/>
        <v>44104</v>
      </c>
      <c r="L326" s="39">
        <f t="shared" si="69"/>
        <v>0.77313432835820894</v>
      </c>
      <c r="M326" s="39">
        <f t="shared" si="72"/>
        <v>0.77313432835820894</v>
      </c>
      <c r="N326" s="12">
        <v>50</v>
      </c>
      <c r="O326" s="95">
        <f t="shared" si="70"/>
        <v>55.462686567164177</v>
      </c>
      <c r="P326" s="40">
        <f t="shared" si="71"/>
        <v>55.462686567164177</v>
      </c>
      <c r="Q326" s="41">
        <v>100</v>
      </c>
      <c r="R326" s="12" t="s">
        <v>898</v>
      </c>
    </row>
    <row r="327" spans="1:18" ht="60" hidden="1" outlineLevel="1" x14ac:dyDescent="0.25">
      <c r="A327" s="67"/>
      <c r="B327" s="155"/>
      <c r="C327" s="205"/>
      <c r="D327" s="208"/>
      <c r="E327" s="150"/>
      <c r="F327" s="220"/>
      <c r="G327" s="83" t="s">
        <v>291</v>
      </c>
      <c r="H327" s="130" t="s">
        <v>1087</v>
      </c>
      <c r="I327" s="13">
        <v>43845</v>
      </c>
      <c r="J327" s="13">
        <v>44180</v>
      </c>
      <c r="K327" s="13">
        <f t="shared" si="63"/>
        <v>44104</v>
      </c>
      <c r="L327" s="39">
        <f t="shared" si="69"/>
        <v>0.77313432835820894</v>
      </c>
      <c r="M327" s="39">
        <f t="shared" si="72"/>
        <v>0.77313432835820894</v>
      </c>
      <c r="N327" s="12">
        <v>100</v>
      </c>
      <c r="O327" s="95">
        <f>+P327</f>
        <v>95.462686567164184</v>
      </c>
      <c r="P327" s="40">
        <f t="shared" si="71"/>
        <v>95.462686567164184</v>
      </c>
      <c r="Q327" s="41">
        <v>100</v>
      </c>
      <c r="R327" s="12" t="s">
        <v>899</v>
      </c>
    </row>
    <row r="328" spans="1:18" ht="105" hidden="1" outlineLevel="1" x14ac:dyDescent="0.25">
      <c r="A328" s="67"/>
      <c r="B328" s="155"/>
      <c r="C328" s="205"/>
      <c r="D328" s="208"/>
      <c r="E328" s="150"/>
      <c r="F328" s="220"/>
      <c r="G328" s="83" t="s">
        <v>746</v>
      </c>
      <c r="H328" s="130" t="s">
        <v>1087</v>
      </c>
      <c r="I328" s="13">
        <v>43845</v>
      </c>
      <c r="J328" s="13">
        <v>44180</v>
      </c>
      <c r="K328" s="13">
        <f t="shared" si="63"/>
        <v>44104</v>
      </c>
      <c r="L328" s="39">
        <f t="shared" si="69"/>
        <v>0.77313432835820894</v>
      </c>
      <c r="M328" s="39">
        <f t="shared" si="72"/>
        <v>0.77313432835820894</v>
      </c>
      <c r="N328" s="12">
        <v>100</v>
      </c>
      <c r="O328" s="95">
        <f t="shared" si="70"/>
        <v>95.462686567164184</v>
      </c>
      <c r="P328" s="40">
        <f t="shared" si="71"/>
        <v>95.462686567164184</v>
      </c>
      <c r="Q328" s="41">
        <v>100</v>
      </c>
      <c r="R328" s="12" t="s">
        <v>1061</v>
      </c>
    </row>
    <row r="329" spans="1:18" ht="45" hidden="1" outlineLevel="1" x14ac:dyDescent="0.25">
      <c r="A329" s="67"/>
      <c r="B329" s="155"/>
      <c r="C329" s="205"/>
      <c r="D329" s="208"/>
      <c r="E329" s="150"/>
      <c r="F329" s="220"/>
      <c r="G329" s="83" t="s">
        <v>594</v>
      </c>
      <c r="H329" s="130" t="s">
        <v>1087</v>
      </c>
      <c r="I329" s="13">
        <v>43845</v>
      </c>
      <c r="J329" s="13">
        <v>44180</v>
      </c>
      <c r="K329" s="13">
        <f t="shared" ref="K329:K334" si="73">+K316</f>
        <v>44104</v>
      </c>
      <c r="L329" s="39">
        <f t="shared" si="69"/>
        <v>0.77313432835820894</v>
      </c>
      <c r="M329" s="39">
        <f t="shared" si="72"/>
        <v>0.77313432835820894</v>
      </c>
      <c r="N329" s="12">
        <v>50</v>
      </c>
      <c r="O329" s="95">
        <f t="shared" si="70"/>
        <v>55.462686567164177</v>
      </c>
      <c r="P329" s="40">
        <f t="shared" si="71"/>
        <v>55.462686567164177</v>
      </c>
      <c r="Q329" s="41">
        <v>100</v>
      </c>
      <c r="R329" s="12" t="s">
        <v>1062</v>
      </c>
    </row>
    <row r="330" spans="1:18" ht="45" hidden="1" outlineLevel="1" x14ac:dyDescent="0.25">
      <c r="A330" s="67"/>
      <c r="B330" s="155"/>
      <c r="C330" s="205"/>
      <c r="D330" s="208"/>
      <c r="E330" s="150"/>
      <c r="F330" s="220"/>
      <c r="G330" s="83" t="s">
        <v>747</v>
      </c>
      <c r="H330" s="129">
        <v>5000000</v>
      </c>
      <c r="I330" s="13">
        <v>43845</v>
      </c>
      <c r="J330" s="13">
        <v>44180</v>
      </c>
      <c r="K330" s="13">
        <f t="shared" si="73"/>
        <v>44104</v>
      </c>
      <c r="L330" s="39">
        <f t="shared" si="69"/>
        <v>0.77313432835820894</v>
      </c>
      <c r="M330" s="39">
        <f t="shared" si="72"/>
        <v>0.77313432835820894</v>
      </c>
      <c r="N330" s="12">
        <v>60</v>
      </c>
      <c r="O330" s="95">
        <f t="shared" si="70"/>
        <v>63.462686567164177</v>
      </c>
      <c r="P330" s="40">
        <f t="shared" si="71"/>
        <v>63.462686567164177</v>
      </c>
      <c r="Q330" s="41">
        <v>100</v>
      </c>
      <c r="R330" s="12" t="s">
        <v>900</v>
      </c>
    </row>
    <row r="331" spans="1:18" ht="90" hidden="1" outlineLevel="1" x14ac:dyDescent="0.25">
      <c r="A331" s="67"/>
      <c r="B331" s="155"/>
      <c r="C331" s="205"/>
      <c r="D331" s="208"/>
      <c r="E331" s="150"/>
      <c r="F331" s="220"/>
      <c r="G331" s="83" t="s">
        <v>595</v>
      </c>
      <c r="H331" s="130" t="s">
        <v>1087</v>
      </c>
      <c r="I331" s="13">
        <v>43845</v>
      </c>
      <c r="J331" s="13">
        <v>44180</v>
      </c>
      <c r="K331" s="13">
        <f t="shared" si="73"/>
        <v>44104</v>
      </c>
      <c r="L331" s="39">
        <f t="shared" si="69"/>
        <v>0.77313432835820894</v>
      </c>
      <c r="M331" s="39">
        <f t="shared" si="72"/>
        <v>0.77313432835820894</v>
      </c>
      <c r="N331" s="12">
        <v>60</v>
      </c>
      <c r="O331" s="95">
        <f t="shared" si="70"/>
        <v>63.462686567164177</v>
      </c>
      <c r="P331" s="40">
        <f t="shared" si="71"/>
        <v>63.462686567164177</v>
      </c>
      <c r="Q331" s="41">
        <v>100</v>
      </c>
      <c r="R331" s="12" t="s">
        <v>901</v>
      </c>
    </row>
    <row r="332" spans="1:18" hidden="1" outlineLevel="1" x14ac:dyDescent="0.25">
      <c r="A332" s="67"/>
      <c r="B332" s="155"/>
      <c r="C332" s="205"/>
      <c r="D332" s="208"/>
      <c r="E332" s="150"/>
      <c r="F332" s="221"/>
      <c r="G332" s="83" t="s">
        <v>596</v>
      </c>
      <c r="H332" s="130" t="s">
        <v>1087</v>
      </c>
      <c r="I332" s="13">
        <v>43845</v>
      </c>
      <c r="J332" s="13">
        <v>44180</v>
      </c>
      <c r="K332" s="13">
        <f t="shared" si="73"/>
        <v>44104</v>
      </c>
      <c r="L332" s="39">
        <f t="shared" si="69"/>
        <v>0.77313432835820894</v>
      </c>
      <c r="M332" s="39">
        <f t="shared" si="72"/>
        <v>0.77313432835820894</v>
      </c>
      <c r="N332" s="12">
        <v>10</v>
      </c>
      <c r="O332" s="95">
        <f t="shared" si="70"/>
        <v>23.462686567164177</v>
      </c>
      <c r="P332" s="40">
        <f t="shared" si="71"/>
        <v>23.462686567164177</v>
      </c>
      <c r="Q332" s="41">
        <v>100</v>
      </c>
      <c r="R332" s="12" t="s">
        <v>902</v>
      </c>
    </row>
    <row r="333" spans="1:18" ht="75" hidden="1" outlineLevel="1" x14ac:dyDescent="0.25">
      <c r="A333" s="67"/>
      <c r="B333" s="155"/>
      <c r="C333" s="205"/>
      <c r="D333" s="208"/>
      <c r="E333" s="150"/>
      <c r="F333" s="84" t="s">
        <v>597</v>
      </c>
      <c r="G333" s="83" t="s">
        <v>609</v>
      </c>
      <c r="H333" s="129">
        <v>25000000</v>
      </c>
      <c r="I333" s="13">
        <v>44013</v>
      </c>
      <c r="J333" s="13">
        <v>44180</v>
      </c>
      <c r="K333" s="13">
        <f t="shared" si="73"/>
        <v>44104</v>
      </c>
      <c r="L333" s="39">
        <f t="shared" si="69"/>
        <v>0.54491017964071853</v>
      </c>
      <c r="M333" s="39">
        <f t="shared" si="72"/>
        <v>0.54491017964071853</v>
      </c>
      <c r="N333" s="12">
        <v>80</v>
      </c>
      <c r="O333" s="95">
        <f t="shared" si="70"/>
        <v>74.898203592814369</v>
      </c>
      <c r="P333" s="40">
        <f t="shared" si="71"/>
        <v>74.898203592814369</v>
      </c>
      <c r="Q333" s="41">
        <v>100</v>
      </c>
      <c r="R333" s="12" t="s">
        <v>903</v>
      </c>
    </row>
    <row r="334" spans="1:18" ht="75.599999999999994" hidden="1" outlineLevel="1" thickBot="1" x14ac:dyDescent="0.3">
      <c r="A334" s="67"/>
      <c r="B334" s="155"/>
      <c r="C334" s="206"/>
      <c r="D334" s="209"/>
      <c r="E334" s="150"/>
      <c r="F334" s="85" t="s">
        <v>156</v>
      </c>
      <c r="G334" s="36" t="s">
        <v>292</v>
      </c>
      <c r="H334" s="130" t="s">
        <v>1087</v>
      </c>
      <c r="I334" s="13">
        <v>43845</v>
      </c>
      <c r="J334" s="13">
        <v>44180</v>
      </c>
      <c r="K334" s="13">
        <f t="shared" si="73"/>
        <v>44104</v>
      </c>
      <c r="L334" s="39">
        <f t="shared" si="69"/>
        <v>0.77313432835820894</v>
      </c>
      <c r="M334" s="39">
        <f t="shared" si="72"/>
        <v>0.77313432835820894</v>
      </c>
      <c r="N334" s="12">
        <v>10</v>
      </c>
      <c r="O334" s="95">
        <f t="shared" si="70"/>
        <v>23.462686567164177</v>
      </c>
      <c r="P334" s="40">
        <f t="shared" si="71"/>
        <v>23.462686567164177</v>
      </c>
      <c r="Q334" s="41">
        <v>100</v>
      </c>
      <c r="R334" s="12" t="s">
        <v>904</v>
      </c>
    </row>
    <row r="335" spans="1:18" s="5" customFormat="1" ht="231.75" customHeight="1" collapsed="1" thickBot="1" x14ac:dyDescent="0.35">
      <c r="A335" s="151" t="s">
        <v>725</v>
      </c>
      <c r="B335" s="152"/>
      <c r="C335" s="153"/>
      <c r="D335" s="153"/>
      <c r="E335" s="153"/>
      <c r="F335" s="153"/>
      <c r="G335" s="153"/>
      <c r="H335" s="153"/>
      <c r="I335" s="152"/>
      <c r="J335" s="154"/>
      <c r="K335" s="86">
        <v>44104</v>
      </c>
      <c r="L335" s="87" cm="1">
        <f t="array" ref="L335">+AVERAGE((L247:L334)*100)</f>
        <v>73.629679209134039</v>
      </c>
      <c r="M335" s="87" cm="1">
        <f t="array" ref="M335">+AVERAGE((M247:M334)*100)</f>
        <v>73.629679209134039</v>
      </c>
      <c r="N335" s="88">
        <f>+AVERAGE(N247,N249,N251:N256,N258:N259,N261,N264:N265,N269,N271:N272,N274,N275:N276,N277,N278,N280,N279,N281,N282,N283,N284,N285,N286,N287,N288,N289,N290,N293,N296,N297,N298:N301,N303,N308,N309,N310,N319,N327:N328,N326,N329:N334)</f>
        <v>74.166666666666671</v>
      </c>
      <c r="O335" s="96" t="str" cm="1">
        <f t="array" ref="O335">+_xlfn.IFS(P335&gt;=90,"😊",P335&gt;=65,"😶",P335&lt;=64,"😕")</f>
        <v>😶</v>
      </c>
      <c r="P335" s="89">
        <f>+AVERAGE(P247,P249,P250,P251,P252,P253,P254,P256,P258,P258:P262,P264,P265,P269,P271,P272:P275,P276:P281,P282:P286,P287:P290,P293,P296,P297,P298:P301,P303,P307,P308,P309,P310,P319,P320,P326:P328,P329:P333)</f>
        <v>74.297599629037578</v>
      </c>
      <c r="Q335" s="90">
        <v>100</v>
      </c>
      <c r="R335" s="94" t="s">
        <v>1085</v>
      </c>
    </row>
    <row r="336" spans="1:18" ht="45" thickBot="1" x14ac:dyDescent="0.75">
      <c r="Q336" s="91"/>
      <c r="R336" s="92"/>
    </row>
    <row r="337" spans="2:18" ht="45" thickBot="1" x14ac:dyDescent="0.75">
      <c r="B337" s="100" t="s">
        <v>1074</v>
      </c>
      <c r="C337" s="99" t="s">
        <v>1078</v>
      </c>
      <c r="D337" s="101" t="s">
        <v>1075</v>
      </c>
      <c r="E337" s="99" t="s">
        <v>1076</v>
      </c>
      <c r="F337" s="101" t="s">
        <v>1077</v>
      </c>
      <c r="G337" s="99">
        <v>1</v>
      </c>
      <c r="H337" s="138"/>
      <c r="Q337" s="91"/>
      <c r="R337" s="92"/>
    </row>
    <row r="338" spans="2:18" x14ac:dyDescent="0.7">
      <c r="Q338" s="91"/>
      <c r="R338" s="92"/>
    </row>
    <row r="339" spans="2:18" x14ac:dyDescent="0.7">
      <c r="Q339" s="91"/>
      <c r="R339" s="92"/>
    </row>
    <row r="340" spans="2:18" x14ac:dyDescent="0.7">
      <c r="Q340" s="91"/>
      <c r="R340" s="92"/>
    </row>
    <row r="341" spans="2:18" x14ac:dyDescent="0.7">
      <c r="Q341" s="91"/>
      <c r="R341" s="92"/>
    </row>
    <row r="342" spans="2:18" x14ac:dyDescent="0.7">
      <c r="Q342" s="91"/>
      <c r="R342" s="92"/>
    </row>
    <row r="343" spans="2:18" x14ac:dyDescent="0.7">
      <c r="Q343" s="91"/>
      <c r="R343" s="92"/>
    </row>
    <row r="344" spans="2:18" x14ac:dyDescent="0.7">
      <c r="Q344" s="91"/>
      <c r="R344" s="92"/>
    </row>
    <row r="345" spans="2:18" x14ac:dyDescent="0.7">
      <c r="Q345" s="91"/>
      <c r="R345" s="92"/>
    </row>
    <row r="346" spans="2:18" x14ac:dyDescent="0.7">
      <c r="Q346" s="91"/>
      <c r="R346" s="92"/>
    </row>
    <row r="347" spans="2:18" x14ac:dyDescent="0.7">
      <c r="Q347" s="91"/>
      <c r="R347" s="92"/>
    </row>
    <row r="348" spans="2:18" x14ac:dyDescent="0.7">
      <c r="Q348" s="91"/>
      <c r="R348" s="92"/>
    </row>
    <row r="349" spans="2:18" x14ac:dyDescent="0.7">
      <c r="Q349" s="91"/>
      <c r="R349" s="92"/>
    </row>
    <row r="350" spans="2:18" x14ac:dyDescent="0.7">
      <c r="Q350" s="91"/>
      <c r="R350" s="92"/>
    </row>
    <row r="351" spans="2:18" x14ac:dyDescent="0.7">
      <c r="Q351" s="91"/>
      <c r="R351" s="92"/>
    </row>
    <row r="352" spans="2:18" x14ac:dyDescent="0.7">
      <c r="Q352" s="91"/>
      <c r="R352" s="92"/>
    </row>
    <row r="353" spans="17:18" x14ac:dyDescent="0.7">
      <c r="Q353" s="91"/>
      <c r="R353" s="92"/>
    </row>
    <row r="354" spans="17:18" x14ac:dyDescent="0.7">
      <c r="Q354" s="91"/>
      <c r="R354" s="92"/>
    </row>
    <row r="355" spans="17:18" x14ac:dyDescent="0.7">
      <c r="Q355" s="91"/>
      <c r="R355" s="92"/>
    </row>
    <row r="356" spans="17:18" x14ac:dyDescent="0.7">
      <c r="Q356" s="91"/>
      <c r="R356" s="92"/>
    </row>
    <row r="357" spans="17:18" x14ac:dyDescent="0.7">
      <c r="Q357" s="91"/>
      <c r="R357" s="92"/>
    </row>
    <row r="358" spans="17:18" x14ac:dyDescent="0.7">
      <c r="Q358" s="91"/>
      <c r="R358" s="92"/>
    </row>
    <row r="359" spans="17:18" x14ac:dyDescent="0.7">
      <c r="Q359" s="91"/>
      <c r="R359" s="92"/>
    </row>
    <row r="360" spans="17:18" x14ac:dyDescent="0.7">
      <c r="Q360" s="91"/>
      <c r="R360" s="92"/>
    </row>
    <row r="361" spans="17:18" x14ac:dyDescent="0.7">
      <c r="Q361" s="91"/>
      <c r="R361" s="92"/>
    </row>
    <row r="362" spans="17:18" x14ac:dyDescent="0.7">
      <c r="Q362" s="91"/>
      <c r="R362" s="92"/>
    </row>
    <row r="363" spans="17:18" x14ac:dyDescent="0.7">
      <c r="Q363" s="91"/>
      <c r="R363" s="92"/>
    </row>
    <row r="364" spans="17:18" x14ac:dyDescent="0.7">
      <c r="Q364" s="91"/>
      <c r="R364" s="92"/>
    </row>
    <row r="365" spans="17:18" x14ac:dyDescent="0.7">
      <c r="Q365" s="91"/>
      <c r="R365" s="92"/>
    </row>
    <row r="366" spans="17:18" x14ac:dyDescent="0.7">
      <c r="Q366" s="91"/>
      <c r="R366" s="92"/>
    </row>
    <row r="367" spans="17:18" x14ac:dyDescent="0.7">
      <c r="Q367" s="91"/>
      <c r="R367" s="92"/>
    </row>
    <row r="368" spans="17:18" x14ac:dyDescent="0.7">
      <c r="Q368" s="91"/>
      <c r="R368" s="92"/>
    </row>
    <row r="369" spans="17:18" x14ac:dyDescent="0.7">
      <c r="Q369" s="91"/>
      <c r="R369" s="92"/>
    </row>
    <row r="370" spans="17:18" x14ac:dyDescent="0.7">
      <c r="Q370" s="91"/>
      <c r="R370" s="92"/>
    </row>
    <row r="371" spans="17:18" x14ac:dyDescent="0.7">
      <c r="Q371" s="91"/>
      <c r="R371" s="92"/>
    </row>
    <row r="372" spans="17:18" x14ac:dyDescent="0.7">
      <c r="Q372" s="91"/>
      <c r="R372" s="92"/>
    </row>
    <row r="373" spans="17:18" x14ac:dyDescent="0.7">
      <c r="Q373" s="91"/>
      <c r="R373" s="92"/>
    </row>
    <row r="374" spans="17:18" x14ac:dyDescent="0.7">
      <c r="Q374" s="91"/>
      <c r="R374" s="92"/>
    </row>
    <row r="375" spans="17:18" x14ac:dyDescent="0.7">
      <c r="Q375" s="91"/>
      <c r="R375" s="92"/>
    </row>
    <row r="376" spans="17:18" x14ac:dyDescent="0.7">
      <c r="Q376" s="91"/>
      <c r="R376" s="92"/>
    </row>
    <row r="377" spans="17:18" x14ac:dyDescent="0.7">
      <c r="Q377" s="91"/>
      <c r="R377" s="92"/>
    </row>
    <row r="378" spans="17:18" x14ac:dyDescent="0.7">
      <c r="Q378" s="91"/>
      <c r="R378" s="92"/>
    </row>
    <row r="379" spans="17:18" x14ac:dyDescent="0.7">
      <c r="Q379" s="91"/>
      <c r="R379" s="92"/>
    </row>
    <row r="380" spans="17:18" x14ac:dyDescent="0.7">
      <c r="Q380" s="91"/>
      <c r="R380" s="92"/>
    </row>
    <row r="381" spans="17:18" x14ac:dyDescent="0.7">
      <c r="Q381" s="91"/>
      <c r="R381" s="92"/>
    </row>
    <row r="382" spans="17:18" x14ac:dyDescent="0.7">
      <c r="Q382" s="91"/>
      <c r="R382" s="92"/>
    </row>
    <row r="383" spans="17:18" x14ac:dyDescent="0.7">
      <c r="Q383" s="91"/>
      <c r="R383" s="92"/>
    </row>
    <row r="384" spans="17:18" x14ac:dyDescent="0.7">
      <c r="Q384" s="91"/>
      <c r="R384" s="92"/>
    </row>
    <row r="385" spans="17:18" x14ac:dyDescent="0.7">
      <c r="Q385" s="91"/>
      <c r="R385" s="92"/>
    </row>
    <row r="386" spans="17:18" x14ac:dyDescent="0.7">
      <c r="Q386" s="91"/>
      <c r="R386" s="92"/>
    </row>
    <row r="387" spans="17:18" x14ac:dyDescent="0.7">
      <c r="Q387" s="91"/>
      <c r="R387" s="92"/>
    </row>
    <row r="388" spans="17:18" x14ac:dyDescent="0.7">
      <c r="Q388" s="91"/>
      <c r="R388" s="92"/>
    </row>
    <row r="389" spans="17:18" x14ac:dyDescent="0.7">
      <c r="Q389" s="91"/>
      <c r="R389" s="92"/>
    </row>
    <row r="390" spans="17:18" x14ac:dyDescent="0.7">
      <c r="Q390" s="91"/>
      <c r="R390" s="92"/>
    </row>
    <row r="391" spans="17:18" x14ac:dyDescent="0.7">
      <c r="Q391" s="91"/>
      <c r="R391" s="92"/>
    </row>
    <row r="392" spans="17:18" x14ac:dyDescent="0.7">
      <c r="Q392" s="91"/>
      <c r="R392" s="92"/>
    </row>
    <row r="393" spans="17:18" x14ac:dyDescent="0.7">
      <c r="Q393" s="91"/>
      <c r="R393" s="92"/>
    </row>
    <row r="394" spans="17:18" x14ac:dyDescent="0.7">
      <c r="Q394" s="91"/>
      <c r="R394" s="92"/>
    </row>
    <row r="395" spans="17:18" x14ac:dyDescent="0.7">
      <c r="Q395" s="91"/>
      <c r="R395" s="92"/>
    </row>
    <row r="396" spans="17:18" x14ac:dyDescent="0.7">
      <c r="Q396" s="91"/>
      <c r="R396" s="92"/>
    </row>
    <row r="397" spans="17:18" x14ac:dyDescent="0.7">
      <c r="Q397" s="91"/>
      <c r="R397" s="92"/>
    </row>
    <row r="398" spans="17:18" x14ac:dyDescent="0.7">
      <c r="Q398" s="91"/>
      <c r="R398" s="92"/>
    </row>
    <row r="399" spans="17:18" x14ac:dyDescent="0.7">
      <c r="Q399" s="91"/>
      <c r="R399" s="92"/>
    </row>
    <row r="400" spans="17:18" x14ac:dyDescent="0.7">
      <c r="Q400" s="91"/>
      <c r="R400" s="92"/>
    </row>
    <row r="401" spans="17:18" x14ac:dyDescent="0.7">
      <c r="Q401" s="91"/>
      <c r="R401" s="92"/>
    </row>
    <row r="402" spans="17:18" x14ac:dyDescent="0.7">
      <c r="Q402" s="91"/>
      <c r="R402" s="92"/>
    </row>
    <row r="403" spans="17:18" x14ac:dyDescent="0.7">
      <c r="Q403" s="91"/>
      <c r="R403" s="92"/>
    </row>
    <row r="404" spans="17:18" x14ac:dyDescent="0.7">
      <c r="Q404" s="91"/>
      <c r="R404" s="92"/>
    </row>
    <row r="405" spans="17:18" x14ac:dyDescent="0.7">
      <c r="Q405" s="91"/>
      <c r="R405" s="92"/>
    </row>
    <row r="406" spans="17:18" x14ac:dyDescent="0.7">
      <c r="Q406" s="91"/>
      <c r="R406" s="92"/>
    </row>
    <row r="407" spans="17:18" x14ac:dyDescent="0.7">
      <c r="Q407" s="91"/>
      <c r="R407" s="92"/>
    </row>
    <row r="408" spans="17:18" x14ac:dyDescent="0.7">
      <c r="Q408" s="91"/>
      <c r="R408" s="92"/>
    </row>
    <row r="409" spans="17:18" x14ac:dyDescent="0.7">
      <c r="Q409" s="91"/>
      <c r="R409" s="92"/>
    </row>
    <row r="410" spans="17:18" x14ac:dyDescent="0.7">
      <c r="Q410" s="91"/>
      <c r="R410" s="92"/>
    </row>
    <row r="411" spans="17:18" x14ac:dyDescent="0.7">
      <c r="Q411" s="91"/>
      <c r="R411" s="92"/>
    </row>
    <row r="412" spans="17:18" x14ac:dyDescent="0.7">
      <c r="Q412" s="91"/>
      <c r="R412" s="92"/>
    </row>
    <row r="413" spans="17:18" x14ac:dyDescent="0.7">
      <c r="Q413" s="91"/>
      <c r="R413" s="92"/>
    </row>
    <row r="414" spans="17:18" x14ac:dyDescent="0.7">
      <c r="Q414" s="91"/>
      <c r="R414" s="92"/>
    </row>
    <row r="415" spans="17:18" x14ac:dyDescent="0.7">
      <c r="Q415" s="91"/>
      <c r="R415" s="92"/>
    </row>
    <row r="416" spans="17:18" x14ac:dyDescent="0.7">
      <c r="Q416" s="91"/>
      <c r="R416" s="92"/>
    </row>
    <row r="417" spans="17:18" x14ac:dyDescent="0.7">
      <c r="Q417" s="91"/>
      <c r="R417" s="92"/>
    </row>
    <row r="418" spans="17:18" x14ac:dyDescent="0.7">
      <c r="Q418" s="91"/>
      <c r="R418" s="92"/>
    </row>
    <row r="419" spans="17:18" x14ac:dyDescent="0.7">
      <c r="Q419" s="91"/>
      <c r="R419" s="92"/>
    </row>
    <row r="420" spans="17:18" x14ac:dyDescent="0.7">
      <c r="Q420" s="91"/>
      <c r="R420" s="92"/>
    </row>
    <row r="421" spans="17:18" x14ac:dyDescent="0.7">
      <c r="Q421" s="91"/>
      <c r="R421" s="92"/>
    </row>
    <row r="422" spans="17:18" x14ac:dyDescent="0.7">
      <c r="Q422" s="91"/>
      <c r="R422" s="92"/>
    </row>
    <row r="423" spans="17:18" x14ac:dyDescent="0.7">
      <c r="Q423" s="91"/>
      <c r="R423" s="92"/>
    </row>
    <row r="424" spans="17:18" x14ac:dyDescent="0.7">
      <c r="Q424" s="91"/>
      <c r="R424" s="92"/>
    </row>
    <row r="425" spans="17:18" x14ac:dyDescent="0.7">
      <c r="Q425" s="91"/>
      <c r="R425" s="92"/>
    </row>
    <row r="426" spans="17:18" x14ac:dyDescent="0.7">
      <c r="Q426" s="91"/>
      <c r="R426" s="92"/>
    </row>
    <row r="427" spans="17:18" x14ac:dyDescent="0.7">
      <c r="Q427" s="91"/>
      <c r="R427" s="92"/>
    </row>
    <row r="428" spans="17:18" x14ac:dyDescent="0.7">
      <c r="Q428" s="91"/>
      <c r="R428" s="92"/>
    </row>
    <row r="429" spans="17:18" x14ac:dyDescent="0.7">
      <c r="Q429" s="91"/>
      <c r="R429" s="92"/>
    </row>
    <row r="430" spans="17:18" x14ac:dyDescent="0.7">
      <c r="Q430" s="91"/>
      <c r="R430" s="92"/>
    </row>
    <row r="431" spans="17:18" x14ac:dyDescent="0.7">
      <c r="Q431" s="91"/>
      <c r="R431" s="92"/>
    </row>
    <row r="432" spans="17:18" x14ac:dyDescent="0.7">
      <c r="Q432" s="91"/>
      <c r="R432" s="92"/>
    </row>
    <row r="433" spans="17:18" x14ac:dyDescent="0.7">
      <c r="Q433" s="91"/>
      <c r="R433" s="92"/>
    </row>
    <row r="434" spans="17:18" x14ac:dyDescent="0.7">
      <c r="Q434" s="91"/>
      <c r="R434" s="92"/>
    </row>
    <row r="435" spans="17:18" x14ac:dyDescent="0.7">
      <c r="Q435" s="91"/>
      <c r="R435" s="92"/>
    </row>
    <row r="436" spans="17:18" x14ac:dyDescent="0.7">
      <c r="Q436" s="91"/>
      <c r="R436" s="92"/>
    </row>
    <row r="437" spans="17:18" x14ac:dyDescent="0.7">
      <c r="Q437" s="91"/>
      <c r="R437" s="92"/>
    </row>
    <row r="438" spans="17:18" x14ac:dyDescent="0.7">
      <c r="Q438" s="91"/>
      <c r="R438" s="92"/>
    </row>
    <row r="439" spans="17:18" x14ac:dyDescent="0.7">
      <c r="Q439" s="91"/>
      <c r="R439" s="92"/>
    </row>
    <row r="440" spans="17:18" x14ac:dyDescent="0.7">
      <c r="Q440" s="91"/>
      <c r="R440" s="92"/>
    </row>
    <row r="441" spans="17:18" x14ac:dyDescent="0.7">
      <c r="Q441" s="91"/>
      <c r="R441" s="92"/>
    </row>
    <row r="442" spans="17:18" x14ac:dyDescent="0.7">
      <c r="Q442" s="91"/>
      <c r="R442" s="92"/>
    </row>
    <row r="443" spans="17:18" x14ac:dyDescent="0.7">
      <c r="Q443" s="91"/>
      <c r="R443" s="92"/>
    </row>
    <row r="444" spans="17:18" x14ac:dyDescent="0.7">
      <c r="Q444" s="91"/>
      <c r="R444" s="92"/>
    </row>
    <row r="445" spans="17:18" x14ac:dyDescent="0.7">
      <c r="Q445" s="91"/>
      <c r="R445" s="92"/>
    </row>
    <row r="446" spans="17:18" x14ac:dyDescent="0.7">
      <c r="Q446" s="91"/>
      <c r="R446" s="92"/>
    </row>
    <row r="447" spans="17:18" x14ac:dyDescent="0.7">
      <c r="Q447" s="91"/>
      <c r="R447" s="92"/>
    </row>
    <row r="448" spans="17:18" x14ac:dyDescent="0.7">
      <c r="Q448" s="91"/>
      <c r="R448" s="92"/>
    </row>
    <row r="449" spans="17:18" x14ac:dyDescent="0.7">
      <c r="Q449" s="91"/>
      <c r="R449" s="92"/>
    </row>
    <row r="450" spans="17:18" x14ac:dyDescent="0.7">
      <c r="Q450" s="91"/>
      <c r="R450" s="92"/>
    </row>
    <row r="451" spans="17:18" x14ac:dyDescent="0.7">
      <c r="Q451" s="91"/>
      <c r="R451" s="92"/>
    </row>
    <row r="452" spans="17:18" x14ac:dyDescent="0.7">
      <c r="Q452" s="91"/>
      <c r="R452" s="92"/>
    </row>
    <row r="453" spans="17:18" x14ac:dyDescent="0.7">
      <c r="Q453" s="91"/>
      <c r="R453" s="92"/>
    </row>
    <row r="454" spans="17:18" x14ac:dyDescent="0.7">
      <c r="Q454" s="91"/>
      <c r="R454" s="92"/>
    </row>
    <row r="455" spans="17:18" x14ac:dyDescent="0.7">
      <c r="Q455" s="91"/>
      <c r="R455" s="92"/>
    </row>
    <row r="456" spans="17:18" x14ac:dyDescent="0.7">
      <c r="Q456" s="91"/>
      <c r="R456" s="92"/>
    </row>
    <row r="457" spans="17:18" x14ac:dyDescent="0.7">
      <c r="Q457" s="91"/>
      <c r="R457" s="92"/>
    </row>
    <row r="458" spans="17:18" x14ac:dyDescent="0.7">
      <c r="Q458" s="91"/>
      <c r="R458" s="92"/>
    </row>
    <row r="459" spans="17:18" x14ac:dyDescent="0.7">
      <c r="Q459" s="91"/>
      <c r="R459" s="92"/>
    </row>
    <row r="460" spans="17:18" x14ac:dyDescent="0.7">
      <c r="Q460" s="91"/>
      <c r="R460" s="92"/>
    </row>
    <row r="461" spans="17:18" x14ac:dyDescent="0.7">
      <c r="Q461" s="91"/>
      <c r="R461" s="92"/>
    </row>
    <row r="462" spans="17:18" x14ac:dyDescent="0.7">
      <c r="Q462" s="91"/>
      <c r="R462" s="92"/>
    </row>
    <row r="463" spans="17:18" x14ac:dyDescent="0.7">
      <c r="Q463" s="91"/>
      <c r="R463" s="92"/>
    </row>
    <row r="464" spans="17:18" x14ac:dyDescent="0.7">
      <c r="Q464" s="91"/>
      <c r="R464" s="92"/>
    </row>
    <row r="465" spans="17:18" x14ac:dyDescent="0.7">
      <c r="Q465" s="91"/>
      <c r="R465" s="92"/>
    </row>
    <row r="466" spans="17:18" x14ac:dyDescent="0.7">
      <c r="Q466" s="91"/>
      <c r="R466" s="92"/>
    </row>
    <row r="467" spans="17:18" x14ac:dyDescent="0.7">
      <c r="Q467" s="91"/>
      <c r="R467" s="92"/>
    </row>
    <row r="468" spans="17:18" x14ac:dyDescent="0.7">
      <c r="Q468" s="91"/>
      <c r="R468" s="92"/>
    </row>
    <row r="469" spans="17:18" x14ac:dyDescent="0.7">
      <c r="Q469" s="91"/>
      <c r="R469" s="92"/>
    </row>
    <row r="470" spans="17:18" x14ac:dyDescent="0.7">
      <c r="Q470" s="91"/>
      <c r="R470" s="92"/>
    </row>
    <row r="471" spans="17:18" x14ac:dyDescent="0.7">
      <c r="Q471" s="91"/>
      <c r="R471" s="92"/>
    </row>
    <row r="472" spans="17:18" x14ac:dyDescent="0.7">
      <c r="Q472" s="91"/>
      <c r="R472" s="92"/>
    </row>
    <row r="473" spans="17:18" x14ac:dyDescent="0.7">
      <c r="Q473" s="91"/>
      <c r="R473" s="92"/>
    </row>
    <row r="474" spans="17:18" x14ac:dyDescent="0.7">
      <c r="Q474" s="91"/>
      <c r="R474" s="92"/>
    </row>
    <row r="475" spans="17:18" x14ac:dyDescent="0.7">
      <c r="Q475" s="91"/>
      <c r="R475" s="92"/>
    </row>
    <row r="476" spans="17:18" x14ac:dyDescent="0.7">
      <c r="Q476" s="91"/>
      <c r="R476" s="92"/>
    </row>
    <row r="477" spans="17:18" x14ac:dyDescent="0.7">
      <c r="Q477" s="91"/>
      <c r="R477" s="92"/>
    </row>
    <row r="478" spans="17:18" x14ac:dyDescent="0.7">
      <c r="Q478" s="91"/>
      <c r="R478" s="92"/>
    </row>
    <row r="479" spans="17:18" x14ac:dyDescent="0.7">
      <c r="Q479" s="91"/>
      <c r="R479" s="92"/>
    </row>
    <row r="480" spans="17:18" x14ac:dyDescent="0.7">
      <c r="Q480" s="91"/>
      <c r="R480" s="92"/>
    </row>
    <row r="481" spans="17:18" x14ac:dyDescent="0.7">
      <c r="Q481" s="91"/>
      <c r="R481" s="92"/>
    </row>
    <row r="482" spans="17:18" x14ac:dyDescent="0.7">
      <c r="Q482" s="91"/>
      <c r="R482" s="92"/>
    </row>
    <row r="483" spans="17:18" x14ac:dyDescent="0.7">
      <c r="Q483" s="91"/>
      <c r="R483" s="92"/>
    </row>
    <row r="484" spans="17:18" x14ac:dyDescent="0.7">
      <c r="Q484" s="91"/>
      <c r="R484" s="92"/>
    </row>
    <row r="485" spans="17:18" x14ac:dyDescent="0.7">
      <c r="Q485" s="91"/>
      <c r="R485" s="92"/>
    </row>
    <row r="486" spans="17:18" x14ac:dyDescent="0.7">
      <c r="Q486" s="91"/>
      <c r="R486" s="92"/>
    </row>
    <row r="487" spans="17:18" x14ac:dyDescent="0.7">
      <c r="Q487" s="91"/>
      <c r="R487" s="92"/>
    </row>
    <row r="488" spans="17:18" x14ac:dyDescent="0.7">
      <c r="Q488" s="91"/>
      <c r="R488" s="92"/>
    </row>
    <row r="489" spans="17:18" x14ac:dyDescent="0.7">
      <c r="Q489" s="91"/>
      <c r="R489" s="92"/>
    </row>
    <row r="490" spans="17:18" x14ac:dyDescent="0.7">
      <c r="Q490" s="91"/>
      <c r="R490" s="92"/>
    </row>
    <row r="491" spans="17:18" x14ac:dyDescent="0.7">
      <c r="Q491" s="91"/>
      <c r="R491" s="92"/>
    </row>
    <row r="492" spans="17:18" x14ac:dyDescent="0.7">
      <c r="Q492" s="91"/>
      <c r="R492" s="92"/>
    </row>
    <row r="493" spans="17:18" x14ac:dyDescent="0.7">
      <c r="Q493" s="91"/>
      <c r="R493" s="92"/>
    </row>
    <row r="494" spans="17:18" x14ac:dyDescent="0.7">
      <c r="Q494" s="91"/>
      <c r="R494" s="92"/>
    </row>
    <row r="495" spans="17:18" x14ac:dyDescent="0.7">
      <c r="Q495" s="91"/>
      <c r="R495" s="92"/>
    </row>
    <row r="496" spans="17:18" x14ac:dyDescent="0.7">
      <c r="Q496" s="91"/>
      <c r="R496" s="92"/>
    </row>
    <row r="497" spans="17:18" x14ac:dyDescent="0.7">
      <c r="Q497" s="91"/>
      <c r="R497" s="92"/>
    </row>
    <row r="498" spans="17:18" x14ac:dyDescent="0.7">
      <c r="Q498" s="91"/>
      <c r="R498" s="92"/>
    </row>
    <row r="499" spans="17:18" x14ac:dyDescent="0.7">
      <c r="Q499" s="91"/>
      <c r="R499" s="92"/>
    </row>
    <row r="500" spans="17:18" x14ac:dyDescent="0.7">
      <c r="Q500" s="91"/>
      <c r="R500" s="92"/>
    </row>
    <row r="501" spans="17:18" x14ac:dyDescent="0.7">
      <c r="Q501" s="91"/>
      <c r="R501" s="92"/>
    </row>
    <row r="502" spans="17:18" x14ac:dyDescent="0.7">
      <c r="Q502" s="91"/>
      <c r="R502" s="92"/>
    </row>
    <row r="503" spans="17:18" x14ac:dyDescent="0.7">
      <c r="Q503" s="91"/>
      <c r="R503" s="92"/>
    </row>
    <row r="504" spans="17:18" x14ac:dyDescent="0.7">
      <c r="Q504" s="91"/>
      <c r="R504" s="92"/>
    </row>
    <row r="505" spans="17:18" x14ac:dyDescent="0.7">
      <c r="Q505" s="91"/>
      <c r="R505" s="92"/>
    </row>
    <row r="506" spans="17:18" x14ac:dyDescent="0.7">
      <c r="Q506" s="91"/>
      <c r="R506" s="92"/>
    </row>
    <row r="507" spans="17:18" x14ac:dyDescent="0.7">
      <c r="Q507" s="91"/>
      <c r="R507" s="92"/>
    </row>
    <row r="508" spans="17:18" x14ac:dyDescent="0.7">
      <c r="Q508" s="91"/>
      <c r="R508" s="92"/>
    </row>
    <row r="509" spans="17:18" x14ac:dyDescent="0.7">
      <c r="Q509" s="91"/>
      <c r="R509" s="92"/>
    </row>
    <row r="510" spans="17:18" x14ac:dyDescent="0.7">
      <c r="Q510" s="91"/>
      <c r="R510" s="92"/>
    </row>
    <row r="511" spans="17:18" x14ac:dyDescent="0.7">
      <c r="Q511" s="91"/>
      <c r="R511" s="92"/>
    </row>
    <row r="512" spans="17:18" x14ac:dyDescent="0.7">
      <c r="Q512" s="91"/>
      <c r="R512" s="92"/>
    </row>
    <row r="513" spans="17:18" x14ac:dyDescent="0.7">
      <c r="Q513" s="91"/>
      <c r="R513" s="92"/>
    </row>
    <row r="514" spans="17:18" x14ac:dyDescent="0.7">
      <c r="Q514" s="91"/>
      <c r="R514" s="92"/>
    </row>
    <row r="515" spans="17:18" x14ac:dyDescent="0.7">
      <c r="Q515" s="91"/>
      <c r="R515" s="92"/>
    </row>
    <row r="516" spans="17:18" x14ac:dyDescent="0.7">
      <c r="Q516" s="91"/>
      <c r="R516" s="92"/>
    </row>
    <row r="517" spans="17:18" x14ac:dyDescent="0.7">
      <c r="Q517" s="91"/>
      <c r="R517" s="92"/>
    </row>
    <row r="518" spans="17:18" x14ac:dyDescent="0.7">
      <c r="Q518" s="91"/>
      <c r="R518" s="92"/>
    </row>
    <row r="519" spans="17:18" x14ac:dyDescent="0.7">
      <c r="Q519" s="91"/>
      <c r="R519" s="92"/>
    </row>
    <row r="520" spans="17:18" x14ac:dyDescent="0.7">
      <c r="Q520" s="91"/>
      <c r="R520" s="92"/>
    </row>
    <row r="521" spans="17:18" x14ac:dyDescent="0.7">
      <c r="Q521" s="91"/>
      <c r="R521" s="92"/>
    </row>
    <row r="522" spans="17:18" x14ac:dyDescent="0.7">
      <c r="Q522" s="91"/>
      <c r="R522" s="92"/>
    </row>
    <row r="523" spans="17:18" x14ac:dyDescent="0.7">
      <c r="Q523" s="91"/>
      <c r="R523" s="92"/>
    </row>
    <row r="524" spans="17:18" x14ac:dyDescent="0.7">
      <c r="Q524" s="91"/>
      <c r="R524" s="92"/>
    </row>
    <row r="525" spans="17:18" x14ac:dyDescent="0.7">
      <c r="Q525" s="91"/>
      <c r="R525" s="92"/>
    </row>
    <row r="526" spans="17:18" x14ac:dyDescent="0.7">
      <c r="Q526" s="91"/>
      <c r="R526" s="92"/>
    </row>
    <row r="527" spans="17:18" x14ac:dyDescent="0.7">
      <c r="Q527" s="91"/>
      <c r="R527" s="92"/>
    </row>
    <row r="528" spans="17:18" x14ac:dyDescent="0.7">
      <c r="Q528" s="91"/>
      <c r="R528" s="92"/>
    </row>
    <row r="529" spans="17:18" x14ac:dyDescent="0.7">
      <c r="Q529" s="91"/>
      <c r="R529" s="92"/>
    </row>
    <row r="530" spans="17:18" x14ac:dyDescent="0.7">
      <c r="Q530" s="91"/>
      <c r="R530" s="92"/>
    </row>
    <row r="531" spans="17:18" x14ac:dyDescent="0.7">
      <c r="Q531" s="91"/>
      <c r="R531" s="92"/>
    </row>
    <row r="532" spans="17:18" x14ac:dyDescent="0.7">
      <c r="Q532" s="91"/>
      <c r="R532" s="92"/>
    </row>
    <row r="533" spans="17:18" x14ac:dyDescent="0.7">
      <c r="Q533" s="91"/>
      <c r="R533" s="92"/>
    </row>
    <row r="534" spans="17:18" x14ac:dyDescent="0.7">
      <c r="Q534" s="91"/>
      <c r="R534" s="92"/>
    </row>
    <row r="535" spans="17:18" x14ac:dyDescent="0.7">
      <c r="Q535" s="91"/>
      <c r="R535" s="92"/>
    </row>
    <row r="536" spans="17:18" x14ac:dyDescent="0.7">
      <c r="Q536" s="91"/>
      <c r="R536" s="92"/>
    </row>
    <row r="537" spans="17:18" x14ac:dyDescent="0.7">
      <c r="Q537" s="91"/>
      <c r="R537" s="92"/>
    </row>
    <row r="538" spans="17:18" x14ac:dyDescent="0.7">
      <c r="Q538" s="91"/>
      <c r="R538" s="92"/>
    </row>
    <row r="539" spans="17:18" x14ac:dyDescent="0.7">
      <c r="Q539" s="91"/>
      <c r="R539" s="92"/>
    </row>
    <row r="540" spans="17:18" x14ac:dyDescent="0.7">
      <c r="Q540" s="91"/>
      <c r="R540" s="92"/>
    </row>
    <row r="541" spans="17:18" x14ac:dyDescent="0.7">
      <c r="Q541" s="91"/>
      <c r="R541" s="92"/>
    </row>
    <row r="542" spans="17:18" x14ac:dyDescent="0.7">
      <c r="Q542" s="91"/>
      <c r="R542" s="92"/>
    </row>
    <row r="543" spans="17:18" x14ac:dyDescent="0.7">
      <c r="Q543" s="91"/>
      <c r="R543" s="92"/>
    </row>
    <row r="544" spans="17:18" x14ac:dyDescent="0.7">
      <c r="Q544" s="91"/>
      <c r="R544" s="92"/>
    </row>
    <row r="545" spans="17:18" x14ac:dyDescent="0.7">
      <c r="Q545" s="91"/>
      <c r="R545" s="92"/>
    </row>
    <row r="546" spans="17:18" x14ac:dyDescent="0.7">
      <c r="Q546" s="91"/>
      <c r="R546" s="92"/>
    </row>
    <row r="547" spans="17:18" x14ac:dyDescent="0.7">
      <c r="Q547" s="91"/>
      <c r="R547" s="92"/>
    </row>
    <row r="548" spans="17:18" x14ac:dyDescent="0.7">
      <c r="Q548" s="91"/>
      <c r="R548" s="92"/>
    </row>
    <row r="549" spans="17:18" x14ac:dyDescent="0.7">
      <c r="Q549" s="91"/>
      <c r="R549" s="92"/>
    </row>
    <row r="550" spans="17:18" x14ac:dyDescent="0.7">
      <c r="Q550" s="91"/>
      <c r="R550" s="92"/>
    </row>
    <row r="551" spans="17:18" x14ac:dyDescent="0.7">
      <c r="Q551" s="91"/>
      <c r="R551" s="92"/>
    </row>
    <row r="552" spans="17:18" x14ac:dyDescent="0.7">
      <c r="Q552" s="91"/>
      <c r="R552" s="92"/>
    </row>
    <row r="553" spans="17:18" x14ac:dyDescent="0.7">
      <c r="Q553" s="91"/>
      <c r="R553" s="92"/>
    </row>
    <row r="554" spans="17:18" x14ac:dyDescent="0.7">
      <c r="Q554" s="91"/>
      <c r="R554" s="92"/>
    </row>
    <row r="555" spans="17:18" x14ac:dyDescent="0.7">
      <c r="Q555" s="91"/>
      <c r="R555" s="92"/>
    </row>
    <row r="556" spans="17:18" x14ac:dyDescent="0.7">
      <c r="Q556" s="91"/>
      <c r="R556" s="92"/>
    </row>
    <row r="557" spans="17:18" x14ac:dyDescent="0.7">
      <c r="Q557" s="91"/>
      <c r="R557" s="92"/>
    </row>
    <row r="558" spans="17:18" x14ac:dyDescent="0.7">
      <c r="Q558" s="91"/>
      <c r="R558" s="92"/>
    </row>
    <row r="559" spans="17:18" x14ac:dyDescent="0.7">
      <c r="Q559" s="91"/>
      <c r="R559" s="92"/>
    </row>
    <row r="560" spans="17:18" x14ac:dyDescent="0.7">
      <c r="Q560" s="91"/>
      <c r="R560" s="92"/>
    </row>
    <row r="561" spans="17:18" x14ac:dyDescent="0.7">
      <c r="Q561" s="91"/>
      <c r="R561" s="92"/>
    </row>
    <row r="562" spans="17:18" x14ac:dyDescent="0.7">
      <c r="Q562" s="91"/>
      <c r="R562" s="92"/>
    </row>
    <row r="563" spans="17:18" x14ac:dyDescent="0.7">
      <c r="Q563" s="91"/>
      <c r="R563" s="92"/>
    </row>
    <row r="564" spans="17:18" x14ac:dyDescent="0.7">
      <c r="Q564" s="91"/>
      <c r="R564" s="92"/>
    </row>
    <row r="565" spans="17:18" x14ac:dyDescent="0.7">
      <c r="Q565" s="91"/>
      <c r="R565" s="92"/>
    </row>
    <row r="566" spans="17:18" x14ac:dyDescent="0.7">
      <c r="Q566" s="91"/>
      <c r="R566" s="92"/>
    </row>
    <row r="567" spans="17:18" x14ac:dyDescent="0.7">
      <c r="Q567" s="91"/>
      <c r="R567" s="92"/>
    </row>
    <row r="568" spans="17:18" x14ac:dyDescent="0.7">
      <c r="Q568" s="91"/>
      <c r="R568" s="92"/>
    </row>
    <row r="569" spans="17:18" x14ac:dyDescent="0.7">
      <c r="Q569" s="91"/>
      <c r="R569" s="92"/>
    </row>
    <row r="570" spans="17:18" x14ac:dyDescent="0.7">
      <c r="Q570" s="91"/>
      <c r="R570" s="92"/>
    </row>
    <row r="571" spans="17:18" x14ac:dyDescent="0.7">
      <c r="Q571" s="91"/>
      <c r="R571" s="92"/>
    </row>
    <row r="572" spans="17:18" x14ac:dyDescent="0.7">
      <c r="Q572" s="91"/>
      <c r="R572" s="92"/>
    </row>
    <row r="573" spans="17:18" x14ac:dyDescent="0.7">
      <c r="Q573" s="91"/>
      <c r="R573" s="92"/>
    </row>
    <row r="574" spans="17:18" x14ac:dyDescent="0.7">
      <c r="Q574" s="91"/>
      <c r="R574" s="92"/>
    </row>
    <row r="575" spans="17:18" x14ac:dyDescent="0.7">
      <c r="Q575" s="91"/>
      <c r="R575" s="92"/>
    </row>
    <row r="576" spans="17:18" x14ac:dyDescent="0.7">
      <c r="Q576" s="91"/>
      <c r="R576" s="92"/>
    </row>
    <row r="577" spans="17:18" x14ac:dyDescent="0.7">
      <c r="Q577" s="91"/>
      <c r="R577" s="92"/>
    </row>
    <row r="578" spans="17:18" x14ac:dyDescent="0.7">
      <c r="Q578" s="91"/>
      <c r="R578" s="92"/>
    </row>
    <row r="579" spans="17:18" x14ac:dyDescent="0.7">
      <c r="Q579" s="91"/>
      <c r="R579" s="92"/>
    </row>
    <row r="580" spans="17:18" x14ac:dyDescent="0.7">
      <c r="Q580" s="91"/>
      <c r="R580" s="92"/>
    </row>
    <row r="581" spans="17:18" x14ac:dyDescent="0.7">
      <c r="Q581" s="91"/>
      <c r="R581" s="92"/>
    </row>
    <row r="582" spans="17:18" x14ac:dyDescent="0.7">
      <c r="Q582" s="91"/>
      <c r="R582" s="92"/>
    </row>
  </sheetData>
  <dataConsolidate/>
  <mergeCells count="92">
    <mergeCell ref="R121:R122"/>
    <mergeCell ref="C290:C334"/>
    <mergeCell ref="D290:D334"/>
    <mergeCell ref="C247:C289"/>
    <mergeCell ref="D247:D289"/>
    <mergeCell ref="D108:D245"/>
    <mergeCell ref="C108:C245"/>
    <mergeCell ref="E210:E245"/>
    <mergeCell ref="F326:F332"/>
    <mergeCell ref="E277:E289"/>
    <mergeCell ref="F302:F306"/>
    <mergeCell ref="F308:F319"/>
    <mergeCell ref="F287:F289"/>
    <mergeCell ref="H142:H144"/>
    <mergeCell ref="C16:C25"/>
    <mergeCell ref="D16:D25"/>
    <mergeCell ref="D2:D9"/>
    <mergeCell ref="D10:D15"/>
    <mergeCell ref="D41:D106"/>
    <mergeCell ref="D26:D30"/>
    <mergeCell ref="D31:D39"/>
    <mergeCell ref="C2:C9"/>
    <mergeCell ref="C10:C15"/>
    <mergeCell ref="C41:C106"/>
    <mergeCell ref="C26:C30"/>
    <mergeCell ref="C31:C39"/>
    <mergeCell ref="B41:B106"/>
    <mergeCell ref="F257:F276"/>
    <mergeCell ref="A246:J246"/>
    <mergeCell ref="E185:E193"/>
    <mergeCell ref="E194:E196"/>
    <mergeCell ref="E197:E206"/>
    <mergeCell ref="E207:E209"/>
    <mergeCell ref="A107:J107"/>
    <mergeCell ref="B108:B245"/>
    <mergeCell ref="E115:E123"/>
    <mergeCell ref="E124:E130"/>
    <mergeCell ref="E131:E178"/>
    <mergeCell ref="E179:E184"/>
    <mergeCell ref="F108:F114"/>
    <mergeCell ref="E108:E114"/>
    <mergeCell ref="F177:F178"/>
    <mergeCell ref="E10:E15"/>
    <mergeCell ref="F11:F12"/>
    <mergeCell ref="F37:F39"/>
    <mergeCell ref="A40:J40"/>
    <mergeCell ref="F73:F74"/>
    <mergeCell ref="F19:F21"/>
    <mergeCell ref="F23:F25"/>
    <mergeCell ref="F26:F30"/>
    <mergeCell ref="F31:F36"/>
    <mergeCell ref="E19:E39"/>
    <mergeCell ref="B2:B39"/>
    <mergeCell ref="E41:E52"/>
    <mergeCell ref="E53:E84"/>
    <mergeCell ref="F75:F77"/>
    <mergeCell ref="F78:F79"/>
    <mergeCell ref="F41:F44"/>
    <mergeCell ref="E16:E18"/>
    <mergeCell ref="F16:F18"/>
    <mergeCell ref="E98:E106"/>
    <mergeCell ref="F102:F105"/>
    <mergeCell ref="F96:F97"/>
    <mergeCell ref="E96:E97"/>
    <mergeCell ref="F80:F82"/>
    <mergeCell ref="F83:F84"/>
    <mergeCell ref="F86:F89"/>
    <mergeCell ref="F90:F95"/>
    <mergeCell ref="E85:E95"/>
    <mergeCell ref="F53:F56"/>
    <mergeCell ref="F57:F72"/>
    <mergeCell ref="F8:F9"/>
    <mergeCell ref="F2:F7"/>
    <mergeCell ref="E2:E7"/>
    <mergeCell ref="E8:E9"/>
    <mergeCell ref="A335:J335"/>
    <mergeCell ref="B247:B334"/>
    <mergeCell ref="F320:F325"/>
    <mergeCell ref="F290:F301"/>
    <mergeCell ref="E290:E307"/>
    <mergeCell ref="E308:E325"/>
    <mergeCell ref="E326:E334"/>
    <mergeCell ref="E247:E276"/>
    <mergeCell ref="F247:F250"/>
    <mergeCell ref="F251:F256"/>
    <mergeCell ref="F277:F283"/>
    <mergeCell ref="F284:F286"/>
    <mergeCell ref="H2:H7"/>
    <mergeCell ref="H19:H21"/>
    <mergeCell ref="H23:H25"/>
    <mergeCell ref="H32:H33"/>
    <mergeCell ref="H36:H39"/>
  </mergeCells>
  <conditionalFormatting sqref="L107">
    <cfRule type="colorScale" priority="94">
      <colorScale>
        <cfvo type="num" val="50"/>
        <cfvo type="num" val="70"/>
        <cfvo type="num" val="90"/>
        <color rgb="FFF8696B"/>
        <color rgb="FFFFEB84"/>
        <color rgb="FF63BE7B"/>
      </colorScale>
    </cfRule>
    <cfRule type="colorScale" priority="95">
      <colorScale>
        <cfvo type="min"/>
        <cfvo type="percentile" val="50"/>
        <cfvo type="max"/>
        <color rgb="FFF8696B"/>
        <color rgb="FFFFEB84"/>
        <color rgb="FF63BE7B"/>
      </colorScale>
    </cfRule>
  </conditionalFormatting>
  <conditionalFormatting sqref="L246">
    <cfRule type="colorScale" priority="86">
      <colorScale>
        <cfvo type="num" val="50"/>
        <cfvo type="num" val="70"/>
        <cfvo type="num" val="90"/>
        <color rgb="FFF8696B"/>
        <color rgb="FFFFEB84"/>
        <color rgb="FF63BE7B"/>
      </colorScale>
    </cfRule>
    <cfRule type="colorScale" priority="87">
      <colorScale>
        <cfvo type="min"/>
        <cfvo type="percentile" val="50"/>
        <cfvo type="max"/>
        <color rgb="FFF8696B"/>
        <color rgb="FFFFEB84"/>
        <color rgb="FF63BE7B"/>
      </colorScale>
    </cfRule>
  </conditionalFormatting>
  <conditionalFormatting sqref="L335">
    <cfRule type="colorScale" priority="81">
      <colorScale>
        <cfvo type="num" val="50"/>
        <cfvo type="num" val="70"/>
        <cfvo type="num" val="90"/>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O9">
    <cfRule type="iconSet" priority="160">
      <iconSet iconSet="3Symbols">
        <cfvo type="percent" val="0"/>
        <cfvo type="num" val="65"/>
        <cfvo type="num" val="90"/>
      </iconSet>
    </cfRule>
  </conditionalFormatting>
  <conditionalFormatting sqref="O2">
    <cfRule type="iconSet" priority="167">
      <iconSet iconSet="3Symbols">
        <cfvo type="percent" val="0"/>
        <cfvo type="num" val="65"/>
        <cfvo type="num" val="90"/>
      </iconSet>
    </cfRule>
  </conditionalFormatting>
  <conditionalFormatting sqref="O3">
    <cfRule type="iconSet" priority="168">
      <iconSet iconSet="3Symbols">
        <cfvo type="percent" val="0"/>
        <cfvo type="num" val="65"/>
        <cfvo type="num" val="90"/>
      </iconSet>
    </cfRule>
  </conditionalFormatting>
  <conditionalFormatting sqref="O4">
    <cfRule type="iconSet" priority="169">
      <iconSet iconSet="3Symbols">
        <cfvo type="percent" val="0"/>
        <cfvo type="num" val="65"/>
        <cfvo type="num" val="90"/>
      </iconSet>
    </cfRule>
  </conditionalFormatting>
  <conditionalFormatting sqref="O5">
    <cfRule type="iconSet" priority="170">
      <iconSet iconSet="3Symbols">
        <cfvo type="percent" val="0"/>
        <cfvo type="num" val="65"/>
        <cfvo type="num" val="90"/>
      </iconSet>
    </cfRule>
  </conditionalFormatting>
  <conditionalFormatting sqref="O6">
    <cfRule type="iconSet" priority="171">
      <iconSet iconSet="3Symbols">
        <cfvo type="percent" val="0"/>
        <cfvo type="num" val="65"/>
        <cfvo type="num" val="90"/>
      </iconSet>
    </cfRule>
  </conditionalFormatting>
  <conditionalFormatting sqref="O7">
    <cfRule type="iconSet" priority="172">
      <iconSet iconSet="3Symbols">
        <cfvo type="percent" val="0"/>
        <cfvo type="num" val="65"/>
        <cfvo type="num" val="90"/>
      </iconSet>
    </cfRule>
  </conditionalFormatting>
  <conditionalFormatting sqref="O10">
    <cfRule type="iconSet" priority="173">
      <iconSet iconSet="3Symbols">
        <cfvo type="percent" val="0"/>
        <cfvo type="num" val="65"/>
        <cfvo type="num" val="90"/>
      </iconSet>
    </cfRule>
  </conditionalFormatting>
  <conditionalFormatting sqref="O11">
    <cfRule type="iconSet" priority="174">
      <iconSet iconSet="3Symbols">
        <cfvo type="percent" val="0"/>
        <cfvo type="num" val="65"/>
        <cfvo type="num" val="90"/>
      </iconSet>
    </cfRule>
  </conditionalFormatting>
  <conditionalFormatting sqref="O12">
    <cfRule type="iconSet" priority="175">
      <iconSet iconSet="3Symbols">
        <cfvo type="percent" val="0"/>
        <cfvo type="num" val="65"/>
        <cfvo type="num" val="90"/>
      </iconSet>
    </cfRule>
  </conditionalFormatting>
  <conditionalFormatting sqref="O13">
    <cfRule type="iconSet" priority="176">
      <iconSet iconSet="3Symbols">
        <cfvo type="percent" val="0"/>
        <cfvo type="num" val="65"/>
        <cfvo type="num" val="90"/>
      </iconSet>
    </cfRule>
  </conditionalFormatting>
  <conditionalFormatting sqref="O14">
    <cfRule type="iconSet" priority="177">
      <iconSet iconSet="3Symbols">
        <cfvo type="percent" val="0"/>
        <cfvo type="num" val="65"/>
        <cfvo type="num" val="90"/>
      </iconSet>
    </cfRule>
  </conditionalFormatting>
  <conditionalFormatting sqref="O15">
    <cfRule type="iconSet" priority="178">
      <iconSet iconSet="3Symbols">
        <cfvo type="percent" val="0"/>
        <cfvo type="num" val="65"/>
        <cfvo type="num" val="90"/>
      </iconSet>
    </cfRule>
  </conditionalFormatting>
  <conditionalFormatting sqref="O16">
    <cfRule type="iconSet" priority="182">
      <iconSet iconSet="3Symbols">
        <cfvo type="percent" val="0"/>
        <cfvo type="num" val="65"/>
        <cfvo type="num" val="90"/>
      </iconSet>
    </cfRule>
  </conditionalFormatting>
  <conditionalFormatting sqref="O108">
    <cfRule type="iconSet" priority="189">
      <iconSet iconSet="3Symbols">
        <cfvo type="percent" val="0"/>
        <cfvo type="num" val="65"/>
        <cfvo type="num" val="90"/>
      </iconSet>
    </cfRule>
  </conditionalFormatting>
  <conditionalFormatting sqref="O41">
    <cfRule type="iconSet" priority="190">
      <iconSet iconSet="3Symbols">
        <cfvo type="percent" val="0"/>
        <cfvo type="num" val="65"/>
        <cfvo type="num" val="90"/>
      </iconSet>
    </cfRule>
  </conditionalFormatting>
  <conditionalFormatting sqref="O42">
    <cfRule type="iconSet" priority="191">
      <iconSet iconSet="3Symbols">
        <cfvo type="percent" val="0"/>
        <cfvo type="num" val="65"/>
        <cfvo type="num" val="90"/>
      </iconSet>
    </cfRule>
  </conditionalFormatting>
  <conditionalFormatting sqref="O109">
    <cfRule type="iconSet" priority="192">
      <iconSet iconSet="3Symbols">
        <cfvo type="percent" val="0"/>
        <cfvo type="num" val="65"/>
        <cfvo type="num" val="90"/>
      </iconSet>
    </cfRule>
  </conditionalFormatting>
  <conditionalFormatting sqref="O247">
    <cfRule type="iconSet" priority="195">
      <iconSet iconSet="3Symbols">
        <cfvo type="percent" val="0"/>
        <cfvo type="num" val="65"/>
        <cfvo type="num" val="90"/>
      </iconSet>
    </cfRule>
  </conditionalFormatting>
  <conditionalFormatting sqref="O250">
    <cfRule type="iconSet" priority="196">
      <iconSet iconSet="3Symbols">
        <cfvo type="percent" val="0"/>
        <cfvo type="num" val="65"/>
        <cfvo type="num" val="90"/>
      </iconSet>
    </cfRule>
  </conditionalFormatting>
  <conditionalFormatting sqref="O335">
    <cfRule type="colorScale" priority="72">
      <colorScale>
        <cfvo type="min"/>
        <cfvo type="percentile" val="65"/>
        <cfvo type="max"/>
        <color rgb="FFF8696B"/>
        <color rgb="FFFFEB84"/>
        <color rgb="FF63BE7B"/>
      </colorScale>
    </cfRule>
    <cfRule type="colorScale" priority="77">
      <colorScale>
        <cfvo type="num" val="50"/>
        <cfvo type="num" val="70"/>
        <cfvo type="num" val="90"/>
        <color rgb="FFF8696B"/>
        <color rgb="FFFFEB84"/>
        <color rgb="FF63BE7B"/>
      </colorScale>
    </cfRule>
    <cfRule type="colorScale" priority="78">
      <colorScale>
        <cfvo type="min"/>
        <cfvo type="percentile" val="50"/>
        <cfvo type="max"/>
        <color rgb="FFF8696B"/>
        <color rgb="FFFFEB84"/>
        <color rgb="FF63BE7B"/>
      </colorScale>
    </cfRule>
  </conditionalFormatting>
  <conditionalFormatting sqref="O107">
    <cfRule type="colorScale" priority="75">
      <colorScale>
        <cfvo type="num" val="50"/>
        <cfvo type="num" val="70"/>
        <cfvo type="num" val="90"/>
        <color rgb="FFF8696B"/>
        <color rgb="FFFFEB84"/>
        <color rgb="FF63BE7B"/>
      </colorScale>
    </cfRule>
    <cfRule type="colorScale" priority="76">
      <colorScale>
        <cfvo type="min"/>
        <cfvo type="percentile" val="50"/>
        <cfvo type="max"/>
        <color rgb="FFF8696B"/>
        <color rgb="FFFFEB84"/>
        <color rgb="FF63BE7B"/>
      </colorScale>
    </cfRule>
  </conditionalFormatting>
  <conditionalFormatting sqref="O17:O23 O25:O27">
    <cfRule type="iconSet" priority="220">
      <iconSet iconSet="3Symbols">
        <cfvo type="percent" val="0"/>
        <cfvo type="num" val="65"/>
        <cfvo type="num" val="90"/>
      </iconSet>
    </cfRule>
  </conditionalFormatting>
  <conditionalFormatting sqref="O29">
    <cfRule type="iconSet" priority="71">
      <iconSet iconSet="3Symbols">
        <cfvo type="percent" val="0"/>
        <cfvo type="num" val="65"/>
        <cfvo type="num" val="90"/>
      </iconSet>
    </cfRule>
  </conditionalFormatting>
  <conditionalFormatting sqref="O96">
    <cfRule type="iconSet" priority="69">
      <iconSet iconSet="3Symbols">
        <cfvo type="percent" val="0"/>
        <cfvo type="num" val="65"/>
        <cfvo type="num" val="90"/>
      </iconSet>
    </cfRule>
  </conditionalFormatting>
  <conditionalFormatting sqref="O24">
    <cfRule type="iconSet" priority="68">
      <iconSet iconSet="3Symbols">
        <cfvo type="percent" val="0"/>
        <cfvo type="num" val="65"/>
        <cfvo type="num" val="90"/>
      </iconSet>
    </cfRule>
  </conditionalFormatting>
  <conditionalFormatting sqref="O95 O73:O93">
    <cfRule type="iconSet" priority="222">
      <iconSet iconSet="3Symbols">
        <cfvo type="percent" val="0"/>
        <cfvo type="num" val="65"/>
        <cfvo type="num" val="90"/>
      </iconSet>
    </cfRule>
  </conditionalFormatting>
  <conditionalFormatting sqref="O94">
    <cfRule type="iconSet" priority="67">
      <iconSet iconSet="3Symbols">
        <cfvo type="percent" val="0"/>
        <cfvo type="num" val="65"/>
        <cfvo type="num" val="90"/>
      </iconSet>
    </cfRule>
  </conditionalFormatting>
  <conditionalFormatting sqref="O112">
    <cfRule type="iconSet" priority="66">
      <iconSet iconSet="3Symbols">
        <cfvo type="percent" val="0"/>
        <cfvo type="num" val="65"/>
        <cfvo type="num" val="90"/>
      </iconSet>
    </cfRule>
  </conditionalFormatting>
  <conditionalFormatting sqref="O159">
    <cfRule type="iconSet" priority="65">
      <iconSet iconSet="3Symbols">
        <cfvo type="percent" val="0"/>
        <cfvo type="num" val="65"/>
        <cfvo type="num" val="90"/>
      </iconSet>
    </cfRule>
  </conditionalFormatting>
  <conditionalFormatting sqref="O193">
    <cfRule type="iconSet" priority="64">
      <iconSet iconSet="3Symbols">
        <cfvo type="percent" val="0"/>
        <cfvo type="num" val="65"/>
        <cfvo type="num" val="90"/>
      </iconSet>
    </cfRule>
  </conditionalFormatting>
  <conditionalFormatting sqref="O248">
    <cfRule type="iconSet" priority="63">
      <iconSet iconSet="3Symbols">
        <cfvo type="percent" val="0"/>
        <cfvo type="num" val="65"/>
        <cfvo type="num" val="90"/>
      </iconSet>
    </cfRule>
  </conditionalFormatting>
  <conditionalFormatting sqref="O249">
    <cfRule type="iconSet" priority="62">
      <iconSet iconSet="3Symbols">
        <cfvo type="percent" val="0"/>
        <cfvo type="num" val="65"/>
        <cfvo type="num" val="90"/>
      </iconSet>
    </cfRule>
  </conditionalFormatting>
  <conditionalFormatting sqref="O254">
    <cfRule type="iconSet" priority="61">
      <iconSet iconSet="3Symbols">
        <cfvo type="percent" val="0"/>
        <cfvo type="num" val="65"/>
        <cfvo type="num" val="90"/>
      </iconSet>
    </cfRule>
  </conditionalFormatting>
  <conditionalFormatting sqref="O258:O266">
    <cfRule type="iconSet" priority="55">
      <iconSet iconSet="3Symbols">
        <cfvo type="percent" val="0"/>
        <cfvo type="num" val="65"/>
        <cfvo type="num" val="90"/>
      </iconSet>
    </cfRule>
  </conditionalFormatting>
  <conditionalFormatting sqref="N107">
    <cfRule type="colorScale" priority="255">
      <colorScale>
        <cfvo type="num" val="50"/>
        <cfvo type="num" val="70"/>
        <cfvo type="num" val="90"/>
        <color rgb="FFF8696B"/>
        <color rgb="FFFFEB84"/>
        <color rgb="FF63BE7B"/>
      </colorScale>
    </cfRule>
    <cfRule type="colorScale" priority="256">
      <colorScale>
        <cfvo type="min"/>
        <cfvo type="percentile" val="50"/>
        <cfvo type="max"/>
        <color rgb="FFF8696B"/>
        <color rgb="FFFFEB84"/>
        <color rgb="FF63BE7B"/>
      </colorScale>
    </cfRule>
  </conditionalFormatting>
  <conditionalFormatting sqref="N246:O246">
    <cfRule type="colorScale" priority="257">
      <colorScale>
        <cfvo type="num" val="50"/>
        <cfvo type="num" val="70"/>
        <cfvo type="num" val="90"/>
        <color rgb="FFF8696B"/>
        <color rgb="FFFFEB84"/>
        <color rgb="FF63BE7B"/>
      </colorScale>
    </cfRule>
    <cfRule type="colorScale" priority="258">
      <colorScale>
        <cfvo type="min"/>
        <cfvo type="percentile" val="50"/>
        <cfvo type="max"/>
        <color rgb="FFF8696B"/>
        <color rgb="FFFFEB84"/>
        <color rgb="FF63BE7B"/>
      </colorScale>
    </cfRule>
  </conditionalFormatting>
  <conditionalFormatting sqref="N335">
    <cfRule type="colorScale" priority="259">
      <colorScale>
        <cfvo type="num" val="50"/>
        <cfvo type="num" val="70"/>
        <cfvo type="num" val="90"/>
        <color rgb="FFF8696B"/>
        <color rgb="FFFFEB84"/>
        <color rgb="FF63BE7B"/>
      </colorScale>
    </cfRule>
    <cfRule type="colorScale" priority="260">
      <colorScale>
        <cfvo type="min"/>
        <cfvo type="percentile" val="50"/>
        <cfvo type="max"/>
        <color rgb="FFF8696B"/>
        <color rgb="FFFFEB84"/>
        <color rgb="FF63BE7B"/>
      </colorScale>
    </cfRule>
  </conditionalFormatting>
  <conditionalFormatting sqref="O35">
    <cfRule type="iconSet" priority="54">
      <iconSet iconSet="3Symbols">
        <cfvo type="percent" val="0"/>
        <cfvo type="num" val="65"/>
        <cfvo type="num" val="90"/>
      </iconSet>
    </cfRule>
  </conditionalFormatting>
  <conditionalFormatting sqref="O34">
    <cfRule type="iconSet" priority="52">
      <iconSet iconSet="3Symbols">
        <cfvo type="percent" val="0"/>
        <cfvo type="num" val="65"/>
        <cfvo type="num" val="90"/>
      </iconSet>
    </cfRule>
  </conditionalFormatting>
  <conditionalFormatting sqref="O36">
    <cfRule type="iconSet" priority="51">
      <iconSet iconSet="3Symbols">
        <cfvo type="percent" val="0"/>
        <cfvo type="num" val="65"/>
        <cfvo type="num" val="90"/>
      </iconSet>
    </cfRule>
  </conditionalFormatting>
  <conditionalFormatting sqref="M335">
    <cfRule type="colorScale" priority="49">
      <colorScale>
        <cfvo type="num" val="50"/>
        <cfvo type="num" val="70"/>
        <cfvo type="num" val="90"/>
        <color rgb="FFF8696B"/>
        <color rgb="FFFFEB84"/>
        <color rgb="FF63BE7B"/>
      </colorScale>
    </cfRule>
    <cfRule type="colorScale" priority="50">
      <colorScale>
        <cfvo type="min"/>
        <cfvo type="percentile" val="50"/>
        <cfvo type="max"/>
        <color rgb="FFF8696B"/>
        <color rgb="FFFFEB84"/>
        <color rgb="FF63BE7B"/>
      </colorScale>
    </cfRule>
  </conditionalFormatting>
  <conditionalFormatting sqref="M107">
    <cfRule type="colorScale" priority="43">
      <colorScale>
        <cfvo type="num" val="50"/>
        <cfvo type="num" val="70"/>
        <cfvo type="num" val="90"/>
        <color rgb="FFF8696B"/>
        <color rgb="FFFFEB84"/>
        <color rgb="FF63BE7B"/>
      </colorScale>
    </cfRule>
    <cfRule type="colorScale" priority="44">
      <colorScale>
        <cfvo type="min"/>
        <cfvo type="percentile" val="50"/>
        <cfvo type="max"/>
        <color rgb="FFF8696B"/>
        <color rgb="FFFFEB84"/>
        <color rgb="FF63BE7B"/>
      </colorScale>
    </cfRule>
  </conditionalFormatting>
  <conditionalFormatting sqref="M246">
    <cfRule type="colorScale" priority="41">
      <colorScale>
        <cfvo type="num" val="50"/>
        <cfvo type="num" val="70"/>
        <cfvo type="num" val="90"/>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O8">
    <cfRule type="iconSet" priority="40">
      <iconSet iconSet="3Symbols">
        <cfvo type="percent" val="0"/>
        <cfvo type="num" val="65"/>
        <cfvo type="num" val="90"/>
      </iconSet>
    </cfRule>
  </conditionalFormatting>
  <conditionalFormatting sqref="O37:O39 O28 O30:O33">
    <cfRule type="iconSet" priority="279">
      <iconSet iconSet="3Symbols">
        <cfvo type="percent" val="0"/>
        <cfvo type="num" val="65"/>
        <cfvo type="num" val="90"/>
      </iconSet>
    </cfRule>
  </conditionalFormatting>
  <conditionalFormatting sqref="O63">
    <cfRule type="iconSet" priority="39">
      <iconSet iconSet="3Symbols">
        <cfvo type="percent" val="0"/>
        <cfvo type="num" val="65"/>
        <cfvo type="num" val="90"/>
      </iconSet>
    </cfRule>
  </conditionalFormatting>
  <conditionalFormatting sqref="O43:O62 O64:O72">
    <cfRule type="iconSet" priority="288">
      <iconSet iconSet="3Symbols">
        <cfvo type="percent" val="0"/>
        <cfvo type="num" val="65"/>
        <cfvo type="num" val="90"/>
      </iconSet>
    </cfRule>
  </conditionalFormatting>
  <conditionalFormatting sqref="O283:O284 O286:O289 O277:O278">
    <cfRule type="iconSet" priority="38">
      <iconSet iconSet="3Symbols">
        <cfvo type="percent" val="0"/>
        <cfvo type="num" val="65"/>
        <cfvo type="num" val="90"/>
      </iconSet>
    </cfRule>
  </conditionalFormatting>
  <conditionalFormatting sqref="O279">
    <cfRule type="iconSet" priority="37">
      <iconSet iconSet="3Symbols">
        <cfvo type="percent" val="0"/>
        <cfvo type="num" val="65"/>
        <cfvo type="num" val="90"/>
      </iconSet>
    </cfRule>
  </conditionalFormatting>
  <conditionalFormatting sqref="O280">
    <cfRule type="iconSet" priority="36">
      <iconSet iconSet="3Symbols">
        <cfvo type="percent" val="0"/>
        <cfvo type="num" val="65"/>
        <cfvo type="num" val="90"/>
      </iconSet>
    </cfRule>
  </conditionalFormatting>
  <conditionalFormatting sqref="O281">
    <cfRule type="iconSet" priority="35">
      <iconSet iconSet="3Symbols">
        <cfvo type="percent" val="0"/>
        <cfvo type="num" val="65"/>
        <cfvo type="num" val="90"/>
      </iconSet>
    </cfRule>
  </conditionalFormatting>
  <conditionalFormatting sqref="O282">
    <cfRule type="iconSet" priority="34">
      <iconSet iconSet="3Symbols">
        <cfvo type="percent" val="0"/>
        <cfvo type="num" val="65"/>
        <cfvo type="num" val="90"/>
      </iconSet>
    </cfRule>
  </conditionalFormatting>
  <conditionalFormatting sqref="O285">
    <cfRule type="iconSet" priority="33">
      <iconSet iconSet="3Symbols">
        <cfvo type="percent" val="0"/>
        <cfvo type="num" val="65"/>
        <cfvo type="num" val="90"/>
      </iconSet>
    </cfRule>
  </conditionalFormatting>
  <conditionalFormatting sqref="O194:O224 O226:O239 O241:O243 O245">
    <cfRule type="iconSet" priority="296">
      <iconSet iconSet="3Symbols">
        <cfvo type="percent" val="0"/>
        <cfvo type="num" val="65"/>
        <cfvo type="num" val="90"/>
      </iconSet>
    </cfRule>
  </conditionalFormatting>
  <conditionalFormatting sqref="O225">
    <cfRule type="iconSet" priority="32">
      <iconSet iconSet="3Symbols">
        <cfvo type="percent" val="0"/>
        <cfvo type="num" val="65"/>
        <cfvo type="num" val="90"/>
      </iconSet>
    </cfRule>
  </conditionalFormatting>
  <conditionalFormatting sqref="O240">
    <cfRule type="iconSet" priority="31">
      <iconSet iconSet="3Symbols">
        <cfvo type="percent" val="0"/>
        <cfvo type="num" val="65"/>
        <cfvo type="num" val="90"/>
      </iconSet>
    </cfRule>
  </conditionalFormatting>
  <conditionalFormatting sqref="O244">
    <cfRule type="iconSet" priority="30">
      <iconSet iconSet="3Symbols">
        <cfvo type="percent" val="0"/>
        <cfvo type="num" val="65"/>
        <cfvo type="num" val="90"/>
      </iconSet>
    </cfRule>
  </conditionalFormatting>
  <conditionalFormatting sqref="O302">
    <cfRule type="iconSet" priority="29">
      <iconSet iconSet="3Symbols">
        <cfvo type="percent" val="0"/>
        <cfvo type="num" val="65"/>
        <cfvo type="num" val="90"/>
      </iconSet>
    </cfRule>
  </conditionalFormatting>
  <conditionalFormatting sqref="Q335">
    <cfRule type="colorScale" priority="26">
      <colorScale>
        <cfvo type="num" val="50"/>
        <cfvo type="num" val="70"/>
        <cfvo type="num" val="90"/>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Q246">
    <cfRule type="colorScale" priority="24">
      <colorScale>
        <cfvo type="num" val="50"/>
        <cfvo type="num" val="70"/>
        <cfvo type="num" val="90"/>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Q107">
    <cfRule type="colorScale" priority="22">
      <colorScale>
        <cfvo type="num" val="50"/>
        <cfvo type="num" val="70"/>
        <cfvo type="num" val="90"/>
        <color rgb="FFF8696B"/>
        <color rgb="FFFFEB84"/>
        <color rgb="FF63BE7B"/>
      </colorScale>
    </cfRule>
    <cfRule type="colorScale" priority="23">
      <colorScale>
        <cfvo type="min"/>
        <cfvo type="percentile" val="50"/>
        <cfvo type="max"/>
        <color rgb="FFF8696B"/>
        <color rgb="FFFFEB84"/>
        <color rgb="FF63BE7B"/>
      </colorScale>
    </cfRule>
  </conditionalFormatting>
  <conditionalFormatting sqref="O98">
    <cfRule type="iconSet" priority="11">
      <iconSet iconSet="3Symbols">
        <cfvo type="percent" val="0"/>
        <cfvo type="num" val="65"/>
        <cfvo type="num" val="90"/>
      </iconSet>
    </cfRule>
  </conditionalFormatting>
  <conditionalFormatting sqref="O99">
    <cfRule type="iconSet" priority="12">
      <iconSet iconSet="3Symbols">
        <cfvo type="percent" val="0"/>
        <cfvo type="num" val="65"/>
        <cfvo type="num" val="90"/>
      </iconSet>
    </cfRule>
  </conditionalFormatting>
  <conditionalFormatting sqref="O100">
    <cfRule type="iconSet" priority="13">
      <iconSet iconSet="3Symbols">
        <cfvo type="percent" val="0"/>
        <cfvo type="num" val="65"/>
        <cfvo type="num" val="90"/>
      </iconSet>
    </cfRule>
  </conditionalFormatting>
  <conditionalFormatting sqref="O101">
    <cfRule type="iconSet" priority="14">
      <iconSet iconSet="3Symbols">
        <cfvo type="percent" val="0"/>
        <cfvo type="num" val="65"/>
        <cfvo type="num" val="90"/>
      </iconSet>
    </cfRule>
  </conditionalFormatting>
  <conditionalFormatting sqref="O102">
    <cfRule type="iconSet" priority="15">
      <iconSet iconSet="3Symbols">
        <cfvo type="percent" val="0"/>
        <cfvo type="num" val="65"/>
        <cfvo type="num" val="90"/>
      </iconSet>
    </cfRule>
  </conditionalFormatting>
  <conditionalFormatting sqref="O103">
    <cfRule type="iconSet" priority="16">
      <iconSet iconSet="3Symbols">
        <cfvo type="percent" val="0"/>
        <cfvo type="num" val="65"/>
        <cfvo type="num" val="90"/>
      </iconSet>
    </cfRule>
  </conditionalFormatting>
  <conditionalFormatting sqref="O104">
    <cfRule type="iconSet" priority="17">
      <iconSet iconSet="3Symbols">
        <cfvo type="percent" val="0"/>
        <cfvo type="num" val="65"/>
        <cfvo type="num" val="90"/>
      </iconSet>
    </cfRule>
  </conditionalFormatting>
  <conditionalFormatting sqref="O105">
    <cfRule type="iconSet" priority="18">
      <iconSet iconSet="3Symbols">
        <cfvo type="percent" val="0"/>
        <cfvo type="num" val="65"/>
        <cfvo type="num" val="90"/>
      </iconSet>
    </cfRule>
  </conditionalFormatting>
  <conditionalFormatting sqref="O106">
    <cfRule type="iconSet" priority="19">
      <iconSet iconSet="3Symbols">
        <cfvo type="percent" val="0"/>
        <cfvo type="num" val="65"/>
        <cfvo type="num" val="90"/>
      </iconSet>
    </cfRule>
  </conditionalFormatting>
  <conditionalFormatting sqref="O97">
    <cfRule type="iconSet" priority="307">
      <iconSet iconSet="3Symbols">
        <cfvo type="percent" val="0"/>
        <cfvo type="num" val="65"/>
        <cfvo type="num" val="90"/>
      </iconSet>
    </cfRule>
  </conditionalFormatting>
  <conditionalFormatting sqref="O40">
    <cfRule type="colorScale" priority="308">
      <colorScale>
        <cfvo type="num" val="50"/>
        <cfvo type="num" val="70"/>
        <cfvo type="num" val="90"/>
        <color rgb="FFF8696B"/>
        <color rgb="FFFFEB84"/>
        <color rgb="FF63BE7B"/>
      </colorScale>
    </cfRule>
    <cfRule type="colorScale" priority="309">
      <colorScale>
        <cfvo type="min"/>
        <cfvo type="percentile" val="50"/>
        <cfvo type="max"/>
        <color rgb="FFF8696B"/>
        <color rgb="FFFFEB84"/>
        <color rgb="FF63BE7B"/>
      </colorScale>
    </cfRule>
  </conditionalFormatting>
  <conditionalFormatting sqref="Q40">
    <cfRule type="colorScale" priority="326">
      <colorScale>
        <cfvo type="num" val="50"/>
        <cfvo type="num" val="70"/>
        <cfvo type="num" val="90"/>
        <color rgb="FFF8696B"/>
        <color rgb="FFFFEB84"/>
        <color rgb="FF63BE7B"/>
      </colorScale>
    </cfRule>
    <cfRule type="colorScale" priority="327">
      <colorScale>
        <cfvo type="min"/>
        <cfvo type="percentile" val="50"/>
        <cfvo type="max"/>
        <color rgb="FFF8696B"/>
        <color rgb="FFFFEB84"/>
        <color rgb="FF63BE7B"/>
      </colorScale>
    </cfRule>
  </conditionalFormatting>
  <conditionalFormatting sqref="P246">
    <cfRule type="colorScale" priority="328">
      <colorScale>
        <cfvo type="num" val="50"/>
        <cfvo type="num" val="70"/>
        <cfvo type="num" val="90"/>
        <color rgb="FFF8696B"/>
        <color rgb="FFFFEB84"/>
        <color rgb="FF63BE7B"/>
      </colorScale>
    </cfRule>
    <cfRule type="colorScale" priority="329">
      <colorScale>
        <cfvo type="min"/>
        <cfvo type="percentile" val="50"/>
        <cfvo type="max"/>
        <color rgb="FFF8696B"/>
        <color rgb="FFFFEB84"/>
        <color rgb="FF63BE7B"/>
      </colorScale>
    </cfRule>
  </conditionalFormatting>
  <conditionalFormatting sqref="P335">
    <cfRule type="colorScale" priority="330">
      <colorScale>
        <cfvo type="num" val="50"/>
        <cfvo type="num" val="70"/>
        <cfvo type="num" val="90"/>
        <color rgb="FFF8696B"/>
        <color rgb="FFFFEB84"/>
        <color rgb="FF63BE7B"/>
      </colorScale>
    </cfRule>
    <cfRule type="colorScale" priority="331">
      <colorScale>
        <cfvo type="min"/>
        <cfvo type="percentile" val="50"/>
        <cfvo type="max"/>
        <color rgb="FFF8696B"/>
        <color rgb="FFFFEB84"/>
        <color rgb="FF63BE7B"/>
      </colorScale>
    </cfRule>
  </conditionalFormatting>
  <conditionalFormatting sqref="L40:N40 P40">
    <cfRule type="colorScale" priority="332">
      <colorScale>
        <cfvo type="num" val="50"/>
        <cfvo type="num" val="70"/>
        <cfvo type="num" val="90"/>
        <color rgb="FFF8696B"/>
        <color rgb="FFFFEB84"/>
        <color rgb="FF63BE7B"/>
      </colorScale>
    </cfRule>
    <cfRule type="colorScale" priority="333">
      <colorScale>
        <cfvo type="min"/>
        <cfvo type="percentile" val="50"/>
        <cfvo type="max"/>
        <color rgb="FFF8696B"/>
        <color rgb="FFFFEB84"/>
        <color rgb="FF63BE7B"/>
      </colorScale>
    </cfRule>
  </conditionalFormatting>
  <conditionalFormatting sqref="P107">
    <cfRule type="colorScale" priority="336">
      <colorScale>
        <cfvo type="num" val="50"/>
        <cfvo type="num" val="70"/>
        <cfvo type="num" val="90"/>
        <color rgb="FFF8696B"/>
        <color rgb="FFFFEB84"/>
        <color rgb="FF63BE7B"/>
      </colorScale>
    </cfRule>
    <cfRule type="colorScale" priority="337">
      <colorScale>
        <cfvo type="min"/>
        <cfvo type="percentile" val="50"/>
        <cfvo type="max"/>
        <color rgb="FFF8696B"/>
        <color rgb="FFFFEB84"/>
        <color rgb="FF63BE7B"/>
      </colorScale>
    </cfRule>
  </conditionalFormatting>
  <conditionalFormatting sqref="O251:O253 O255:O257 O267:O276 O290:O301">
    <cfRule type="iconSet" priority="338">
      <iconSet iconSet="3Symbols">
        <cfvo type="percent" val="0"/>
        <cfvo type="num" val="65"/>
        <cfvo type="num" val="90"/>
      </iconSet>
    </cfRule>
  </conditionalFormatting>
  <conditionalFormatting sqref="O160:O192 O110:O111 O113:O158">
    <cfRule type="iconSet" priority="357">
      <iconSet iconSet="3Symbols">
        <cfvo type="percent" val="0"/>
        <cfvo type="num" val="65"/>
        <cfvo type="num" val="90"/>
      </iconSet>
    </cfRule>
  </conditionalFormatting>
  <conditionalFormatting sqref="O303:O334">
    <cfRule type="iconSet" priority="358">
      <iconSet iconSet="3Symbols">
        <cfvo type="percent" val="0"/>
        <cfvo type="num" val="65"/>
        <cfvo type="num" val="90"/>
      </iconSet>
    </cfRule>
  </conditionalFormatting>
  <printOptions gridLinesSet="0"/>
  <pageMargins left="0.75" right="0.75" top="1" bottom="1" header="0.5" footer="0.5"/>
  <pageSetup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63305D-6236-4C56-A7F5-E7F5B2DCAA6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405077B-6F11-4B50-8A07-BF3892F6F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AB121C-0D54-449E-A3C1-DCD06D27E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Area</vt:lpstr>
      <vt:lpstr>Reporte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 de accion ETITC.</dc:creator>
  <cp:keywords/>
  <dc:description/>
  <cp:lastModifiedBy>mylife</cp:lastModifiedBy>
  <cp:revision/>
  <dcterms:created xsi:type="dcterms:W3CDTF">2019-12-26T17:32:37Z</dcterms:created>
  <dcterms:modified xsi:type="dcterms:W3CDTF">2021-05-17T15:48:35Z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