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ylife\Desktop\ETITC\Vigencia 2020\SEGUIMIENTO PLAN DE ACCIÓN\"/>
    </mc:Choice>
  </mc:AlternateContent>
  <xr:revisionPtr revIDLastSave="0" documentId="13_ncr:1_{9100DCD4-0030-4C24-8E56-7A19B688062C}" xr6:coauthVersionLast="45" xr6:coauthVersionMax="45" xr10:uidLastSave="{00000000-0000-0000-0000-000000000000}"/>
  <bookViews>
    <workbookView xWindow="-108" yWindow="-108" windowWidth="16608" windowHeight="8856" firstSheet="1" activeTab="1" xr2:uid="{00000000-000D-0000-FFFF-FFFF00000000}"/>
  </bookViews>
  <sheets>
    <sheet name="Area" sheetId="1" state="hidden" r:id="rId1"/>
    <sheet name="Repor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08" i="2" l="1"/>
  <c r="N345" i="2"/>
  <c r="N40" i="2"/>
  <c r="K102" i="2"/>
  <c r="L102" i="2" s="1"/>
  <c r="M102" i="2" s="1" a="1"/>
  <c r="M102" i="2" s="1"/>
  <c r="P102" i="2" s="1"/>
  <c r="O102" i="2" s="1"/>
  <c r="K100" i="2"/>
  <c r="K101" i="2" s="1"/>
  <c r="L101" i="2" s="1"/>
  <c r="M101" i="2" s="1" a="1"/>
  <c r="M101" i="2" s="1"/>
  <c r="P101" i="2" s="1"/>
  <c r="O101" i="2" s="1"/>
  <c r="L99" i="2"/>
  <c r="M99" i="2" s="1" a="1"/>
  <c r="M99" i="2" s="1"/>
  <c r="P99" i="2" s="1"/>
  <c r="O99" i="2" s="1"/>
  <c r="K103" i="2" l="1"/>
  <c r="L100" i="2"/>
  <c r="M100" i="2" s="1" a="1"/>
  <c r="M100" i="2" s="1"/>
  <c r="P100" i="2" s="1"/>
  <c r="O100" i="2" s="1"/>
  <c r="L103" i="2" l="1"/>
  <c r="M103" i="2" s="1" a="1"/>
  <c r="M103" i="2" s="1"/>
  <c r="P103" i="2" s="1"/>
  <c r="O103" i="2" s="1"/>
  <c r="K104" i="2"/>
  <c r="P19" i="2"/>
  <c r="L41" i="2"/>
  <c r="M41" i="2" s="1" a="1"/>
  <c r="M41" i="2" s="1"/>
  <c r="P41" i="2" s="1"/>
  <c r="P194" i="2"/>
  <c r="P126" i="2"/>
  <c r="P275" i="2"/>
  <c r="N250" i="2"/>
  <c r="K105" i="2" l="1"/>
  <c r="L104" i="2"/>
  <c r="M104" i="2" s="1" a="1"/>
  <c r="M104" i="2" s="1"/>
  <c r="P104" i="2" s="1"/>
  <c r="O104" i="2" s="1"/>
  <c r="L105" i="2" l="1"/>
  <c r="M105" i="2" s="1" a="1"/>
  <c r="M105" i="2" s="1"/>
  <c r="P105" i="2" s="1"/>
  <c r="O105" i="2" s="1"/>
  <c r="K106" i="2"/>
  <c r="L106" i="2" l="1"/>
  <c r="M106" i="2" s="1" a="1"/>
  <c r="M106" i="2" s="1"/>
  <c r="P106" i="2" s="1"/>
  <c r="O106" i="2" s="1"/>
  <c r="K107" i="2"/>
  <c r="L107" i="2" s="1"/>
  <c r="M107" i="2" s="1" a="1"/>
  <c r="M107" i="2" s="1"/>
  <c r="K42" i="2"/>
  <c r="L42" i="2" s="1"/>
  <c r="M42" i="2" s="1" a="1"/>
  <c r="M42" i="2" s="1"/>
  <c r="P42" i="2" s="1"/>
  <c r="P107" i="2" l="1"/>
  <c r="O107" i="2" s="1"/>
  <c r="O41" i="2"/>
  <c r="K43" i="2" l="1"/>
  <c r="L43" i="2" s="1"/>
  <c r="M43" i="2" s="1" a="1"/>
  <c r="M43" i="2" s="1"/>
  <c r="P43" i="2" s="1"/>
  <c r="O42" i="2"/>
  <c r="K44" i="2" l="1"/>
  <c r="L44" i="2" s="1"/>
  <c r="M44" i="2" s="1" a="1"/>
  <c r="M44" i="2" s="1"/>
  <c r="P44" i="2" s="1"/>
  <c r="O43" i="2" l="1"/>
  <c r="K45" i="2"/>
  <c r="L45" i="2" s="1"/>
  <c r="M45" i="2" s="1" a="1"/>
  <c r="M45" i="2" s="1"/>
  <c r="P45" i="2" s="1"/>
  <c r="L2" i="2"/>
  <c r="M2" i="2" s="1" a="1"/>
  <c r="M2" i="2" s="1"/>
  <c r="P2" i="2" l="1"/>
  <c r="O44" i="2"/>
  <c r="K46" i="2"/>
  <c r="L46" i="2" s="1"/>
  <c r="M46" i="2" s="1" a="1"/>
  <c r="M46" i="2" s="1"/>
  <c r="P46" i="2" s="1"/>
  <c r="K3" i="2"/>
  <c r="L3" i="2" s="1"/>
  <c r="M3" i="2" s="1" a="1"/>
  <c r="M3" i="2" s="1"/>
  <c r="P3" i="2" s="1"/>
  <c r="O2" i="2" l="1"/>
  <c r="O45" i="2"/>
  <c r="K47" i="2"/>
  <c r="L47" i="2" s="1"/>
  <c r="M47" i="2" s="1" a="1"/>
  <c r="M47" i="2" s="1"/>
  <c r="P47" i="2" s="1"/>
  <c r="K4" i="2"/>
  <c r="L4" i="2" s="1"/>
  <c r="M4" i="2" s="1" a="1"/>
  <c r="M4" i="2" s="1"/>
  <c r="P4" i="2" s="1"/>
  <c r="O3" i="2" l="1"/>
  <c r="O46" i="2"/>
  <c r="K48" i="2"/>
  <c r="L48" i="2" s="1"/>
  <c r="M48" i="2" s="1" a="1"/>
  <c r="M48" i="2" s="1"/>
  <c r="P48" i="2" s="1"/>
  <c r="K5" i="2"/>
  <c r="L5" i="2" s="1"/>
  <c r="M5" i="2" s="1" a="1"/>
  <c r="M5" i="2" s="1"/>
  <c r="P5" i="2" s="1"/>
  <c r="O4" i="2" l="1"/>
  <c r="O47" i="2"/>
  <c r="K49" i="2"/>
  <c r="L49" i="2" s="1"/>
  <c r="M49" i="2" s="1" a="1"/>
  <c r="M49" i="2" s="1"/>
  <c r="P49" i="2" s="1"/>
  <c r="K6" i="2"/>
  <c r="L6" i="2" s="1"/>
  <c r="M6" i="2" s="1" a="1"/>
  <c r="M6" i="2" s="1"/>
  <c r="P6" i="2" s="1"/>
  <c r="O5" i="2" l="1"/>
  <c r="O48" i="2"/>
  <c r="K50" i="2"/>
  <c r="L50" i="2" s="1"/>
  <c r="M50" i="2" s="1" a="1"/>
  <c r="M50" i="2" s="1"/>
  <c r="P50" i="2" s="1"/>
  <c r="K7" i="2"/>
  <c r="L7" i="2" l="1"/>
  <c r="M7" i="2" s="1" a="1"/>
  <c r="M7" i="2" s="1"/>
  <c r="P7" i="2" s="1"/>
  <c r="K8" i="2"/>
  <c r="O6" i="2"/>
  <c r="O49" i="2"/>
  <c r="K51" i="2"/>
  <c r="L51" i="2" s="1"/>
  <c r="M51" i="2" s="1" a="1"/>
  <c r="M51" i="2" s="1"/>
  <c r="P51" i="2" s="1"/>
  <c r="K10" i="2"/>
  <c r="L10" i="2" s="1"/>
  <c r="M10" i="2" s="1" a="1"/>
  <c r="M10" i="2" s="1"/>
  <c r="P10" i="2" s="1"/>
  <c r="L8" i="2" l="1"/>
  <c r="M8" i="2" s="1" a="1"/>
  <c r="M8" i="2" s="1"/>
  <c r="P8" i="2" s="1"/>
  <c r="O8" i="2" s="1"/>
  <c r="K9" i="2"/>
  <c r="L9" i="2" s="1"/>
  <c r="M9" i="2" s="1" a="1"/>
  <c r="M9" i="2" s="1"/>
  <c r="P9" i="2" s="1"/>
  <c r="O9" i="2" s="1"/>
  <c r="O7" i="2"/>
  <c r="O50" i="2"/>
  <c r="K52" i="2"/>
  <c r="L52" i="2" s="1"/>
  <c r="M52" i="2" s="1" a="1"/>
  <c r="M52" i="2" s="1"/>
  <c r="P52" i="2" s="1"/>
  <c r="K11" i="2"/>
  <c r="L11" i="2" s="1"/>
  <c r="M11" i="2" s="1" a="1"/>
  <c r="M11" i="2" s="1"/>
  <c r="P11" i="2" s="1"/>
  <c r="O10" i="2" l="1"/>
  <c r="O51" i="2"/>
  <c r="K53" i="2"/>
  <c r="L53" i="2" s="1"/>
  <c r="M53" i="2" s="1" a="1"/>
  <c r="M53" i="2" s="1"/>
  <c r="P53" i="2" s="1"/>
  <c r="K12" i="2"/>
  <c r="L12" i="2" s="1"/>
  <c r="M12" i="2" s="1" a="1"/>
  <c r="M12" i="2" s="1"/>
  <c r="P12" i="2" s="1"/>
  <c r="O11" i="2" l="1"/>
  <c r="O52" i="2"/>
  <c r="K54" i="2"/>
  <c r="L54" i="2" s="1"/>
  <c r="M54" i="2" s="1" a="1"/>
  <c r="M54" i="2" s="1"/>
  <c r="P54" i="2" s="1"/>
  <c r="K13" i="2"/>
  <c r="L13" i="2" s="1"/>
  <c r="M13" i="2" s="1" a="1"/>
  <c r="M13" i="2" s="1"/>
  <c r="P13" i="2" s="1"/>
  <c r="O12" i="2" l="1"/>
  <c r="O53" i="2"/>
  <c r="K55" i="2"/>
  <c r="L55" i="2" s="1"/>
  <c r="M55" i="2" s="1" a="1"/>
  <c r="M55" i="2" s="1"/>
  <c r="P55" i="2" s="1"/>
  <c r="K14" i="2"/>
  <c r="L14" i="2" s="1"/>
  <c r="M14" i="2" s="1" a="1"/>
  <c r="M14" i="2" s="1"/>
  <c r="P14" i="2" s="1"/>
  <c r="O13" i="2" l="1"/>
  <c r="O54" i="2"/>
  <c r="K56" i="2"/>
  <c r="K15" i="2"/>
  <c r="L56" i="2" l="1"/>
  <c r="M56" i="2" s="1" a="1"/>
  <c r="M56" i="2" s="1"/>
  <c r="P56" i="2" s="1"/>
  <c r="K57" i="2"/>
  <c r="K16" i="2"/>
  <c r="L16" i="2" s="1"/>
  <c r="M16" i="2" s="1" a="1"/>
  <c r="M16" i="2" s="1"/>
  <c r="P16" i="2" s="1"/>
  <c r="L15" i="2"/>
  <c r="M15" i="2" s="1" a="1"/>
  <c r="M15" i="2" s="1"/>
  <c r="P15" i="2" s="1"/>
  <c r="O14" i="2"/>
  <c r="O55" i="2"/>
  <c r="O15" i="2" l="1"/>
  <c r="O56" i="2"/>
  <c r="L57" i="2"/>
  <c r="M57" i="2" s="1" a="1"/>
  <c r="M57" i="2" s="1"/>
  <c r="P57" i="2" s="1"/>
  <c r="K58" i="2" l="1"/>
  <c r="L58" i="2" s="1"/>
  <c r="M58" i="2" s="1" a="1"/>
  <c r="M58" i="2" s="1"/>
  <c r="P58" i="2" s="1"/>
  <c r="O57" i="2" l="1"/>
  <c r="K59" i="2"/>
  <c r="L59" i="2" s="1"/>
  <c r="M59" i="2" s="1" a="1"/>
  <c r="M59" i="2" s="1"/>
  <c r="P59" i="2" s="1"/>
  <c r="O58" i="2" l="1"/>
  <c r="K60" i="2"/>
  <c r="L60" i="2" s="1"/>
  <c r="M60" i="2" s="1" a="1"/>
  <c r="M60" i="2" s="1"/>
  <c r="P60" i="2" s="1"/>
  <c r="K17" i="2"/>
  <c r="L17" i="2" s="1"/>
  <c r="M17" i="2" s="1" a="1"/>
  <c r="M17" i="2" s="1"/>
  <c r="P17" i="2" s="1"/>
  <c r="O16" i="2" l="1"/>
  <c r="O59" i="2"/>
  <c r="K61" i="2"/>
  <c r="L61" i="2" s="1"/>
  <c r="M61" i="2" s="1" a="1"/>
  <c r="M61" i="2" s="1"/>
  <c r="P61" i="2" s="1"/>
  <c r="K18" i="2"/>
  <c r="L18" i="2" s="1"/>
  <c r="M18" i="2" s="1" a="1"/>
  <c r="M18" i="2" s="1"/>
  <c r="P18" i="2" s="1"/>
  <c r="O17" i="2" l="1"/>
  <c r="O60" i="2"/>
  <c r="K62" i="2"/>
  <c r="K19" i="2"/>
  <c r="L19" i="2" s="1"/>
  <c r="L62" i="2" l="1"/>
  <c r="M62" i="2" s="1" a="1"/>
  <c r="M62" i="2" s="1"/>
  <c r="P62" i="2" s="1"/>
  <c r="K63" i="2"/>
  <c r="L63" i="2" s="1"/>
  <c r="M63" i="2" s="1" a="1"/>
  <c r="M63" i="2" s="1"/>
  <c r="P63" i="2" s="1"/>
  <c r="O18" i="2"/>
  <c r="O61" i="2"/>
  <c r="K64" i="2"/>
  <c r="L64" i="2" s="1"/>
  <c r="M64" i="2" s="1" a="1"/>
  <c r="M64" i="2" s="1"/>
  <c r="P64" i="2" s="1"/>
  <c r="K20" i="2"/>
  <c r="L20" i="2" s="1"/>
  <c r="M20" i="2" s="1" a="1"/>
  <c r="M20" i="2" s="1"/>
  <c r="P20" i="2" s="1"/>
  <c r="O63" i="2" l="1"/>
  <c r="O62" i="2"/>
  <c r="K65" i="2"/>
  <c r="L65" i="2" s="1"/>
  <c r="M65" i="2" s="1" a="1"/>
  <c r="M65" i="2" s="1"/>
  <c r="P65" i="2" s="1"/>
  <c r="K21" i="2"/>
  <c r="K22" i="2" l="1"/>
  <c r="L22" i="2" s="1"/>
  <c r="M22" i="2" s="1" a="1"/>
  <c r="M22" i="2" s="1"/>
  <c r="P22" i="2" s="1"/>
  <c r="L21" i="2"/>
  <c r="M21" i="2" s="1" a="1"/>
  <c r="M21" i="2" s="1"/>
  <c r="P21" i="2" s="1"/>
  <c r="O19" i="2"/>
  <c r="O64" i="2"/>
  <c r="K66" i="2"/>
  <c r="L66" i="2" l="1"/>
  <c r="M66" i="2" s="1" a="1"/>
  <c r="M66" i="2" s="1"/>
  <c r="P66" i="2" s="1"/>
  <c r="K67" i="2"/>
  <c r="O20" i="2"/>
  <c r="O65" i="2"/>
  <c r="K72" i="2"/>
  <c r="L72" i="2" l="1"/>
  <c r="M72" i="2" s="1" a="1"/>
  <c r="M72" i="2" s="1"/>
  <c r="P72" i="2" s="1"/>
  <c r="K73" i="2"/>
  <c r="L67" i="2"/>
  <c r="M67" i="2" s="1" a="1"/>
  <c r="M67" i="2" s="1"/>
  <c r="P67" i="2" s="1"/>
  <c r="O67" i="2" s="1"/>
  <c r="K68" i="2"/>
  <c r="O21" i="2"/>
  <c r="O66" i="2"/>
  <c r="K23" i="2"/>
  <c r="L23" i="2" s="1"/>
  <c r="M23" i="2" s="1" a="1"/>
  <c r="M23" i="2" s="1"/>
  <c r="P23" i="2" s="1"/>
  <c r="L68" i="2" l="1"/>
  <c r="M68" i="2" s="1" a="1"/>
  <c r="M68" i="2" s="1"/>
  <c r="P68" i="2" s="1"/>
  <c r="O68" i="2" s="1"/>
  <c r="K69" i="2"/>
  <c r="K25" i="2"/>
  <c r="L25" i="2" s="1"/>
  <c r="M25" i="2" s="1" a="1"/>
  <c r="M25" i="2" s="1"/>
  <c r="P25" i="2" s="1"/>
  <c r="K24" i="2"/>
  <c r="O22" i="2"/>
  <c r="O72" i="2"/>
  <c r="L69" i="2" l="1"/>
  <c r="M69" i="2" s="1" a="1"/>
  <c r="M69" i="2" s="1"/>
  <c r="P69" i="2" s="1"/>
  <c r="K70" i="2"/>
  <c r="L24" i="2"/>
  <c r="M24" i="2" s="1" a="1"/>
  <c r="M24" i="2" s="1"/>
  <c r="P24" i="2" s="1"/>
  <c r="L73" i="2"/>
  <c r="M73" i="2" s="1" a="1"/>
  <c r="M73" i="2" s="1"/>
  <c r="P73" i="2" s="1"/>
  <c r="O23" i="2"/>
  <c r="K26" i="2"/>
  <c r="O69" i="2" l="1"/>
  <c r="O24" i="2"/>
  <c r="L70" i="2"/>
  <c r="M70" i="2" s="1" a="1"/>
  <c r="M70" i="2" s="1"/>
  <c r="P70" i="2" s="1"/>
  <c r="O70" i="2" s="1"/>
  <c r="K71" i="2"/>
  <c r="L71" i="2" s="1"/>
  <c r="M71" i="2" s="1" a="1"/>
  <c r="M71" i="2" s="1"/>
  <c r="P71" i="2" s="1"/>
  <c r="O71" i="2" s="1"/>
  <c r="K27" i="2"/>
  <c r="L27" i="2" s="1"/>
  <c r="M27" i="2" s="1" a="1"/>
  <c r="M27" i="2" s="1"/>
  <c r="P27" i="2" s="1"/>
  <c r="L26" i="2"/>
  <c r="M26" i="2" s="1" a="1"/>
  <c r="M26" i="2" s="1"/>
  <c r="P26" i="2" s="1"/>
  <c r="K74" i="2"/>
  <c r="L74" i="2" s="1"/>
  <c r="M74" i="2" s="1" a="1"/>
  <c r="M74" i="2" s="1"/>
  <c r="P74" i="2" s="1"/>
  <c r="O25" i="2"/>
  <c r="O73" i="2"/>
  <c r="K75" i="2" l="1"/>
  <c r="L75" i="2" s="1"/>
  <c r="M75" i="2" s="1" a="1"/>
  <c r="M75" i="2" s="1"/>
  <c r="P75" i="2" s="1"/>
  <c r="O26" i="2"/>
  <c r="O74" i="2"/>
  <c r="K76" i="2" l="1"/>
  <c r="L76" i="2" s="1"/>
  <c r="M76" i="2" s="1" a="1"/>
  <c r="M76" i="2" s="1"/>
  <c r="P76" i="2" s="1"/>
  <c r="O75" i="2"/>
  <c r="K77" i="2" l="1"/>
  <c r="L77" i="2" s="1"/>
  <c r="M77" i="2" s="1" a="1"/>
  <c r="M77" i="2" s="1"/>
  <c r="P77" i="2" s="1"/>
  <c r="O76" i="2"/>
  <c r="K78" i="2" l="1"/>
  <c r="L78" i="2" s="1"/>
  <c r="M78" i="2" s="1" a="1"/>
  <c r="M78" i="2" s="1"/>
  <c r="P78" i="2" s="1"/>
  <c r="O77" i="2"/>
  <c r="K28" i="2"/>
  <c r="K79" i="2" l="1"/>
  <c r="L79" i="2" s="1"/>
  <c r="M79" i="2" s="1" a="1"/>
  <c r="M79" i="2" s="1"/>
  <c r="P79" i="2" s="1"/>
  <c r="K29" i="2"/>
  <c r="L28" i="2"/>
  <c r="M28" i="2" s="1" a="1"/>
  <c r="M28" i="2" s="1"/>
  <c r="P28" i="2" s="1"/>
  <c r="O27" i="2"/>
  <c r="O78" i="2"/>
  <c r="K30" i="2"/>
  <c r="L30" i="2" s="1"/>
  <c r="M30" i="2" s="1" a="1"/>
  <c r="M30" i="2" s="1"/>
  <c r="P30" i="2" s="1"/>
  <c r="K80" i="2" l="1"/>
  <c r="L29" i="2"/>
  <c r="M29" i="2" s="1" a="1"/>
  <c r="M29" i="2" s="1"/>
  <c r="P29" i="2" s="1"/>
  <c r="O29" i="2" s="1"/>
  <c r="O28" i="2"/>
  <c r="O79" i="2"/>
  <c r="K31" i="2"/>
  <c r="L31" i="2" s="1"/>
  <c r="M31" i="2" s="1" a="1"/>
  <c r="M31" i="2" s="1"/>
  <c r="P31" i="2" s="1"/>
  <c r="L80" i="2" l="1"/>
  <c r="M80" i="2" s="1" a="1"/>
  <c r="M80" i="2" s="1"/>
  <c r="P80" i="2" s="1"/>
  <c r="K81" i="2"/>
  <c r="O30" i="2"/>
  <c r="K32" i="2"/>
  <c r="L32" i="2" s="1"/>
  <c r="M32" i="2" s="1" a="1"/>
  <c r="M32" i="2" s="1"/>
  <c r="P32" i="2" s="1"/>
  <c r="O80" i="2" l="1"/>
  <c r="O31" i="2"/>
  <c r="K33" i="2"/>
  <c r="L81" i="2" l="1"/>
  <c r="M81" i="2" s="1" a="1"/>
  <c r="M81" i="2" s="1"/>
  <c r="P81" i="2" s="1"/>
  <c r="K34" i="2"/>
  <c r="L34" i="2" s="1"/>
  <c r="M34" i="2" s="1" a="1"/>
  <c r="M34" i="2" s="1"/>
  <c r="P34" i="2" s="1"/>
  <c r="O34" i="2" s="1"/>
  <c r="L33" i="2"/>
  <c r="M33" i="2" s="1" a="1"/>
  <c r="M33" i="2" s="1"/>
  <c r="P33" i="2" s="1"/>
  <c r="O32" i="2"/>
  <c r="K35" i="2" l="1"/>
  <c r="K82" i="2"/>
  <c r="L82" i="2" s="1"/>
  <c r="M82" i="2" s="1" a="1"/>
  <c r="M82" i="2" s="1"/>
  <c r="P82" i="2" s="1"/>
  <c r="O33" i="2"/>
  <c r="O81" i="2"/>
  <c r="L35" i="2" l="1"/>
  <c r="M35" i="2" s="1" a="1"/>
  <c r="M35" i="2" s="1"/>
  <c r="P35" i="2" s="1"/>
  <c r="O35" i="2" s="1"/>
  <c r="K36" i="2"/>
  <c r="K37" i="2" s="1"/>
  <c r="K83" i="2"/>
  <c r="L83" i="2" s="1"/>
  <c r="M83" i="2" s="1" a="1"/>
  <c r="M83" i="2" s="1"/>
  <c r="P83" i="2" s="1"/>
  <c r="O82" i="2"/>
  <c r="L36" i="2" l="1"/>
  <c r="M36" i="2" s="1" a="1"/>
  <c r="M36" i="2" s="1"/>
  <c r="P36" i="2" s="1"/>
  <c r="K84" i="2"/>
  <c r="L84" i="2" s="1"/>
  <c r="M84" i="2" s="1" a="1"/>
  <c r="M84" i="2" s="1"/>
  <c r="P84" i="2" s="1"/>
  <c r="O83" i="2"/>
  <c r="P40" i="2" l="1"/>
  <c r="O40" i="2" s="1" a="1"/>
  <c r="O40" i="2" s="1"/>
  <c r="O36" i="2"/>
  <c r="K85" i="2"/>
  <c r="L85" i="2" s="1"/>
  <c r="M85" i="2" s="1" a="1"/>
  <c r="M85" i="2" s="1"/>
  <c r="P85" i="2" s="1"/>
  <c r="O84" i="2"/>
  <c r="L37" i="2" l="1"/>
  <c r="M37" i="2" s="1" a="1"/>
  <c r="M37" i="2" s="1"/>
  <c r="P37" i="2" s="1"/>
  <c r="O37" i="2" s="1"/>
  <c r="K38" i="2"/>
  <c r="K86" i="2"/>
  <c r="K87" i="2" s="1"/>
  <c r="L87" i="2" s="1"/>
  <c r="M87" i="2" s="1" a="1"/>
  <c r="M87" i="2" s="1"/>
  <c r="P87" i="2" s="1"/>
  <c r="O85" i="2"/>
  <c r="L38" i="2" l="1"/>
  <c r="K39" i="2"/>
  <c r="L39" i="2" s="1"/>
  <c r="M39" i="2" s="1" a="1"/>
  <c r="M39" i="2" s="1"/>
  <c r="L86" i="2"/>
  <c r="M86" i="2" s="1" a="1"/>
  <c r="M86" i="2" s="1"/>
  <c r="P86" i="2" s="1"/>
  <c r="O86" i="2" l="1"/>
  <c r="P39" i="2"/>
  <c r="O39" i="2" s="1"/>
  <c r="M38" i="2" a="1"/>
  <c r="M38" i="2" s="1"/>
  <c r="M40" i="2" s="1" a="1"/>
  <c r="M40" i="2" s="1"/>
  <c r="L40" i="2" a="1"/>
  <c r="L40" i="2" s="1"/>
  <c r="K88" i="2"/>
  <c r="L88" i="2" s="1"/>
  <c r="M88" i="2" s="1" a="1"/>
  <c r="M88" i="2" s="1"/>
  <c r="P88" i="2" s="1"/>
  <c r="P38" i="2" l="1"/>
  <c r="O87" i="2"/>
  <c r="K89" i="2"/>
  <c r="O38" i="2" l="1"/>
  <c r="K90" i="2"/>
  <c r="L90" i="2" s="1"/>
  <c r="M90" i="2" s="1" a="1"/>
  <c r="M90" i="2" s="1"/>
  <c r="P90" i="2" s="1"/>
  <c r="L89" i="2"/>
  <c r="M89" i="2" s="1" a="1"/>
  <c r="M89" i="2" s="1"/>
  <c r="P89" i="2" s="1"/>
  <c r="O88" i="2"/>
  <c r="O89" i="2" l="1"/>
  <c r="K91" i="2" l="1"/>
  <c r="L91" i="2" s="1"/>
  <c r="M91" i="2" s="1" a="1"/>
  <c r="M91" i="2" s="1"/>
  <c r="P91" i="2" s="1"/>
  <c r="O90" i="2" l="1"/>
  <c r="K92" i="2"/>
  <c r="L92" i="2" s="1"/>
  <c r="M92" i="2" s="1" a="1"/>
  <c r="M92" i="2" s="1"/>
  <c r="P92" i="2" s="1"/>
  <c r="O91" i="2" l="1"/>
  <c r="K93" i="2"/>
  <c r="L93" i="2" s="1"/>
  <c r="M93" i="2" s="1" a="1"/>
  <c r="M93" i="2" s="1"/>
  <c r="P93" i="2" s="1"/>
  <c r="O92" i="2" l="1"/>
  <c r="K94" i="2"/>
  <c r="K95" i="2" l="1"/>
  <c r="L95" i="2" s="1"/>
  <c r="M95" i="2" s="1" a="1"/>
  <c r="M95" i="2" s="1"/>
  <c r="P95" i="2" s="1"/>
  <c r="L94" i="2"/>
  <c r="M94" i="2" s="1" a="1"/>
  <c r="M94" i="2" s="1"/>
  <c r="P94" i="2" s="1"/>
  <c r="O93" i="2"/>
  <c r="K96" i="2"/>
  <c r="L96" i="2" s="1"/>
  <c r="M96" i="2" s="1" a="1"/>
  <c r="M96" i="2" s="1"/>
  <c r="P96" i="2" s="1"/>
  <c r="O95" i="2" l="1"/>
  <c r="K109" i="2"/>
  <c r="L109" i="2" s="1"/>
  <c r="K97" i="2"/>
  <c r="L97" i="2" s="1"/>
  <c r="M97" i="2" s="1" a="1"/>
  <c r="M97" i="2" s="1"/>
  <c r="P97" i="2" s="1"/>
  <c r="P108" i="2" s="1"/>
  <c r="O94" i="2"/>
  <c r="M109" i="2" l="1" a="1"/>
  <c r="M109" i="2" s="1"/>
  <c r="K110" i="2"/>
  <c r="K98" i="2"/>
  <c r="O97" i="2"/>
  <c r="L98" i="2" l="1"/>
  <c r="P109" i="2"/>
  <c r="O109" i="2" s="1"/>
  <c r="K111" i="2"/>
  <c r="L111" i="2" s="1"/>
  <c r="M111" i="2" s="1" a="1"/>
  <c r="M111" i="2" s="1"/>
  <c r="P111" i="2" s="1"/>
  <c r="L110" i="2"/>
  <c r="O96" i="2"/>
  <c r="M98" i="2" l="1" a="1"/>
  <c r="M98" i="2" s="1"/>
  <c r="L108" i="2" a="1"/>
  <c r="L108" i="2" s="1"/>
  <c r="M110" i="2" a="1"/>
  <c r="M110" i="2" s="1"/>
  <c r="P110" i="2" s="1"/>
  <c r="K112" i="2"/>
  <c r="K113" i="2" s="1"/>
  <c r="O111" i="2"/>
  <c r="K114" i="2" l="1"/>
  <c r="L114" i="2" s="1"/>
  <c r="M114" i="2" s="1" a="1"/>
  <c r="M114" i="2" s="1"/>
  <c r="P114" i="2" s="1"/>
  <c r="L112" i="2"/>
  <c r="M112" i="2" s="1" a="1"/>
  <c r="M112" i="2" s="1"/>
  <c r="P112" i="2" s="1"/>
  <c r="P98" i="2"/>
  <c r="M108" i="2" a="1"/>
  <c r="M108" i="2" s="1"/>
  <c r="L113" i="2"/>
  <c r="M113" i="2" s="1" a="1"/>
  <c r="M113" i="2" s="1"/>
  <c r="P113" i="2" s="1"/>
  <c r="O113" i="2" s="1"/>
  <c r="O110" i="2"/>
  <c r="K115" i="2" l="1"/>
  <c r="L115" i="2" s="1"/>
  <c r="M115" i="2" s="1" a="1"/>
  <c r="M115" i="2" s="1"/>
  <c r="P115" i="2" s="1"/>
  <c r="O108" i="2" a="1"/>
  <c r="O108" i="2" s="1"/>
  <c r="O98" i="2"/>
  <c r="O114" i="2"/>
  <c r="O112" i="2"/>
  <c r="K116" i="2" l="1"/>
  <c r="L116" i="2" s="1"/>
  <c r="M116" i="2" s="1" a="1"/>
  <c r="M116" i="2" s="1"/>
  <c r="P116" i="2" s="1"/>
  <c r="O115" i="2"/>
  <c r="K117" i="2" l="1"/>
  <c r="L117" i="2" s="1"/>
  <c r="M117" i="2" s="1" a="1"/>
  <c r="M117" i="2" s="1"/>
  <c r="P117" i="2" s="1"/>
  <c r="O116" i="2"/>
  <c r="K118" i="2" l="1"/>
  <c r="L118" i="2" s="1"/>
  <c r="M118" i="2" s="1" a="1"/>
  <c r="M118" i="2" s="1"/>
  <c r="P118" i="2" s="1"/>
  <c r="O117" i="2"/>
  <c r="K119" i="2" l="1"/>
  <c r="L119" i="2" s="1"/>
  <c r="M119" i="2" s="1" a="1"/>
  <c r="M119" i="2" s="1"/>
  <c r="P119" i="2" s="1"/>
  <c r="O118" i="2"/>
  <c r="K120" i="2" l="1"/>
  <c r="L120" i="2" s="1"/>
  <c r="M120" i="2" s="1" a="1"/>
  <c r="M120" i="2" s="1"/>
  <c r="P120" i="2" s="1"/>
  <c r="O119" i="2"/>
  <c r="K121" i="2" l="1"/>
  <c r="L121" i="2" s="1"/>
  <c r="M121" i="2" s="1" a="1"/>
  <c r="M121" i="2" s="1"/>
  <c r="P121" i="2" s="1"/>
  <c r="O120" i="2"/>
  <c r="K122" i="2" l="1"/>
  <c r="L122" i="2" s="1"/>
  <c r="M122" i="2" s="1" a="1"/>
  <c r="M122" i="2" s="1"/>
  <c r="P122" i="2" s="1"/>
  <c r="O121" i="2"/>
  <c r="K123" i="2" l="1"/>
  <c r="L123" i="2" s="1"/>
  <c r="M123" i="2" s="1" a="1"/>
  <c r="M123" i="2" s="1"/>
  <c r="P123" i="2" s="1"/>
  <c r="O122" i="2"/>
  <c r="K124" i="2" l="1"/>
  <c r="L124" i="2" s="1"/>
  <c r="M124" i="2" s="1" a="1"/>
  <c r="M124" i="2" s="1"/>
  <c r="P124" i="2" s="1"/>
  <c r="O123" i="2"/>
  <c r="K125" i="2" l="1"/>
  <c r="L125" i="2" s="1"/>
  <c r="M125" i="2" s="1" a="1"/>
  <c r="M125" i="2" s="1"/>
  <c r="P125" i="2" s="1"/>
  <c r="O124" i="2"/>
  <c r="K126" i="2" l="1"/>
  <c r="L126" i="2" s="1"/>
  <c r="O125" i="2"/>
  <c r="K127" i="2" l="1"/>
  <c r="L127" i="2" s="1"/>
  <c r="M127" i="2" s="1" a="1"/>
  <c r="M127" i="2" s="1"/>
  <c r="P127" i="2" s="1"/>
  <c r="O126" i="2"/>
  <c r="K128" i="2" l="1"/>
  <c r="L128" i="2" s="1"/>
  <c r="M128" i="2" s="1" a="1"/>
  <c r="M128" i="2" s="1"/>
  <c r="P128" i="2" s="1"/>
  <c r="O127" i="2"/>
  <c r="K129" i="2" l="1"/>
  <c r="L129" i="2" s="1"/>
  <c r="M129" i="2" s="1" a="1"/>
  <c r="M129" i="2" s="1"/>
  <c r="P129" i="2" s="1"/>
  <c r="O128" i="2"/>
  <c r="K130" i="2" l="1"/>
  <c r="L130" i="2" s="1"/>
  <c r="M130" i="2" s="1" a="1"/>
  <c r="M130" i="2" s="1"/>
  <c r="P130" i="2" s="1"/>
  <c r="O129" i="2"/>
  <c r="K131" i="2" l="1"/>
  <c r="L131" i="2" s="1"/>
  <c r="M131" i="2" s="1" a="1"/>
  <c r="M131" i="2" s="1"/>
  <c r="P131" i="2" s="1"/>
  <c r="O130" i="2"/>
  <c r="K132" i="2" l="1"/>
  <c r="L132" i="2" s="1"/>
  <c r="M132" i="2" s="1" a="1"/>
  <c r="M132" i="2" s="1"/>
  <c r="P132" i="2" s="1"/>
  <c r="O131" i="2"/>
  <c r="K133" i="2" l="1"/>
  <c r="L133" i="2" s="1"/>
  <c r="M133" i="2" s="1" a="1"/>
  <c r="M133" i="2" s="1"/>
  <c r="P133" i="2" s="1"/>
  <c r="O132" i="2"/>
  <c r="K134" i="2" l="1"/>
  <c r="L134" i="2" s="1"/>
  <c r="M134" i="2" s="1" a="1"/>
  <c r="M134" i="2" s="1"/>
  <c r="P134" i="2" s="1"/>
  <c r="O133" i="2"/>
  <c r="K135" i="2" l="1"/>
  <c r="L135" i="2" s="1"/>
  <c r="M135" i="2" s="1" a="1"/>
  <c r="M135" i="2" s="1"/>
  <c r="P135" i="2" s="1"/>
  <c r="O134" i="2"/>
  <c r="K136" i="2" l="1"/>
  <c r="L136" i="2" s="1"/>
  <c r="M136" i="2" s="1" a="1"/>
  <c r="M136" i="2" s="1"/>
  <c r="P136" i="2" s="1"/>
  <c r="O135" i="2"/>
  <c r="K137" i="2" l="1"/>
  <c r="L137" i="2" s="1"/>
  <c r="M137" i="2" s="1" a="1"/>
  <c r="M137" i="2" s="1"/>
  <c r="P137" i="2" s="1"/>
  <c r="O136" i="2"/>
  <c r="K138" i="2" l="1"/>
  <c r="L138" i="2" s="1"/>
  <c r="M138" i="2" s="1" a="1"/>
  <c r="M138" i="2" s="1"/>
  <c r="P138" i="2" s="1"/>
  <c r="O137" i="2"/>
  <c r="K139" i="2" l="1"/>
  <c r="L139" i="2" s="1"/>
  <c r="M139" i="2" s="1" a="1"/>
  <c r="M139" i="2" s="1"/>
  <c r="P139" i="2" s="1"/>
  <c r="O138" i="2"/>
  <c r="K140" i="2" l="1"/>
  <c r="L140" i="2" s="1"/>
  <c r="M140" i="2" s="1" a="1"/>
  <c r="M140" i="2" s="1"/>
  <c r="P140" i="2" s="1"/>
  <c r="O139" i="2"/>
  <c r="K141" i="2" l="1"/>
  <c r="L141" i="2" s="1"/>
  <c r="M141" i="2" s="1" a="1"/>
  <c r="M141" i="2" s="1"/>
  <c r="P141" i="2" s="1"/>
  <c r="O140" i="2"/>
  <c r="K142" i="2" l="1"/>
  <c r="L142" i="2" s="1"/>
  <c r="M142" i="2" s="1" a="1"/>
  <c r="M142" i="2" s="1"/>
  <c r="P142" i="2" s="1"/>
  <c r="O141" i="2"/>
  <c r="K143" i="2" l="1"/>
  <c r="L143" i="2" s="1"/>
  <c r="M143" i="2" s="1" a="1"/>
  <c r="M143" i="2" s="1"/>
  <c r="P143" i="2" s="1"/>
  <c r="O142" i="2"/>
  <c r="K144" i="2" l="1"/>
  <c r="L144" i="2" s="1"/>
  <c r="M144" i="2" s="1" a="1"/>
  <c r="M144" i="2" s="1"/>
  <c r="P144" i="2" s="1"/>
  <c r="O143" i="2"/>
  <c r="K145" i="2" l="1"/>
  <c r="L145" i="2" s="1"/>
  <c r="M145" i="2" s="1" a="1"/>
  <c r="M145" i="2" s="1"/>
  <c r="P145" i="2" s="1"/>
  <c r="O144" i="2"/>
  <c r="K146" i="2" l="1"/>
  <c r="L146" i="2" s="1"/>
  <c r="M146" i="2" s="1" a="1"/>
  <c r="M146" i="2" s="1"/>
  <c r="P146" i="2" s="1"/>
  <c r="O145" i="2"/>
  <c r="K147" i="2" l="1"/>
  <c r="L147" i="2" s="1"/>
  <c r="M147" i="2" s="1" a="1"/>
  <c r="M147" i="2" s="1"/>
  <c r="P147" i="2" s="1"/>
  <c r="O146" i="2"/>
  <c r="K148" i="2" l="1"/>
  <c r="L148" i="2" s="1"/>
  <c r="M148" i="2" s="1" a="1"/>
  <c r="M148" i="2" s="1"/>
  <c r="P148" i="2" s="1"/>
  <c r="O147" i="2"/>
  <c r="K149" i="2" l="1"/>
  <c r="L149" i="2" s="1"/>
  <c r="M149" i="2" s="1" a="1"/>
  <c r="M149" i="2" s="1"/>
  <c r="P149" i="2" s="1"/>
  <c r="O148" i="2"/>
  <c r="K150" i="2" l="1"/>
  <c r="L150" i="2" s="1"/>
  <c r="M150" i="2" s="1" a="1"/>
  <c r="M150" i="2" s="1"/>
  <c r="P150" i="2" s="1"/>
  <c r="O149" i="2"/>
  <c r="K151" i="2" l="1"/>
  <c r="L151" i="2" s="1"/>
  <c r="M151" i="2" s="1" a="1"/>
  <c r="M151" i="2" s="1"/>
  <c r="P151" i="2" s="1"/>
  <c r="O150" i="2"/>
  <c r="K152" i="2" l="1"/>
  <c r="L152" i="2" s="1"/>
  <c r="M152" i="2" s="1" a="1"/>
  <c r="M152" i="2" s="1"/>
  <c r="P152" i="2" s="1"/>
  <c r="O151" i="2" l="1"/>
  <c r="K153" i="2"/>
  <c r="K154" i="2" l="1"/>
  <c r="L153" i="2"/>
  <c r="M153" i="2" s="1" a="1"/>
  <c r="M153" i="2" s="1"/>
  <c r="P153" i="2" s="1"/>
  <c r="O152" i="2"/>
  <c r="K155" i="2" l="1"/>
  <c r="L154" i="2"/>
  <c r="M154" i="2" s="1" a="1"/>
  <c r="M154" i="2" s="1"/>
  <c r="P154" i="2" s="1"/>
  <c r="O153" i="2"/>
  <c r="K156" i="2" l="1"/>
  <c r="L156" i="2" s="1"/>
  <c r="M156" i="2" s="1" a="1"/>
  <c r="M156" i="2" s="1"/>
  <c r="P156" i="2" s="1"/>
  <c r="L155" i="2"/>
  <c r="M155" i="2" s="1" a="1"/>
  <c r="M155" i="2" s="1"/>
  <c r="P155" i="2" s="1"/>
  <c r="O154" i="2"/>
  <c r="O155" i="2" l="1"/>
  <c r="K157" i="2" l="1"/>
  <c r="L157" i="2" s="1"/>
  <c r="M157" i="2" s="1" a="1"/>
  <c r="M157" i="2" s="1"/>
  <c r="P157" i="2" s="1"/>
  <c r="O156" i="2" l="1"/>
  <c r="K158" i="2"/>
  <c r="K159" i="2" l="1"/>
  <c r="L159" i="2" s="1"/>
  <c r="M159" i="2" s="1" a="1"/>
  <c r="M159" i="2" s="1"/>
  <c r="P159" i="2" s="1"/>
  <c r="L158" i="2"/>
  <c r="M158" i="2" s="1" a="1"/>
  <c r="M158" i="2" s="1"/>
  <c r="P158" i="2" s="1"/>
  <c r="O157" i="2"/>
  <c r="O158" i="2" l="1"/>
  <c r="K160" i="2" l="1"/>
  <c r="L160" i="2" l="1"/>
  <c r="M160" i="2" s="1" a="1"/>
  <c r="M160" i="2" s="1"/>
  <c r="P160" i="2" s="1"/>
  <c r="O160" i="2" s="1"/>
  <c r="K161" i="2"/>
  <c r="K162" i="2" l="1"/>
  <c r="L162" i="2" s="1"/>
  <c r="M162" i="2" s="1" a="1"/>
  <c r="M162" i="2" s="1"/>
  <c r="P162" i="2" s="1"/>
  <c r="L161" i="2"/>
  <c r="M161" i="2" s="1" a="1"/>
  <c r="M161" i="2" s="1"/>
  <c r="P161" i="2" s="1"/>
  <c r="O159" i="2"/>
  <c r="O161" i="2" l="1"/>
  <c r="K163" i="2" l="1"/>
  <c r="L163" i="2" s="1"/>
  <c r="M163" i="2" s="1" a="1"/>
  <c r="M163" i="2" s="1"/>
  <c r="P163" i="2" s="1"/>
  <c r="O162" i="2" l="1"/>
  <c r="K164" i="2"/>
  <c r="L164" i="2" s="1"/>
  <c r="M164" i="2" s="1" a="1"/>
  <c r="M164" i="2" s="1"/>
  <c r="P164" i="2" s="1"/>
  <c r="O163" i="2" l="1"/>
  <c r="K165" i="2"/>
  <c r="L165" i="2" s="1"/>
  <c r="M165" i="2" s="1" a="1"/>
  <c r="M165" i="2" s="1"/>
  <c r="P165" i="2" s="1"/>
  <c r="O164" i="2" l="1"/>
  <c r="K166" i="2"/>
  <c r="L166" i="2" s="1"/>
  <c r="M166" i="2" s="1" a="1"/>
  <c r="M166" i="2" s="1"/>
  <c r="P166" i="2" s="1"/>
  <c r="O165" i="2" l="1"/>
  <c r="K167" i="2"/>
  <c r="L167" i="2" s="1"/>
  <c r="M167" i="2" s="1" a="1"/>
  <c r="M167" i="2" s="1"/>
  <c r="P167" i="2" s="1"/>
  <c r="O166" i="2" l="1"/>
  <c r="K168" i="2"/>
  <c r="L168" i="2" s="1"/>
  <c r="M168" i="2" s="1" a="1"/>
  <c r="M168" i="2" s="1"/>
  <c r="P168" i="2" s="1"/>
  <c r="O167" i="2" l="1"/>
  <c r="K169" i="2"/>
  <c r="L169" i="2" l="1"/>
  <c r="M169" i="2" s="1" a="1"/>
  <c r="M169" i="2" s="1"/>
  <c r="P169" i="2" s="1"/>
  <c r="K170" i="2"/>
  <c r="O168" i="2"/>
  <c r="O169" i="2" l="1"/>
  <c r="L170" i="2" l="1"/>
  <c r="M170" i="2" s="1" a="1"/>
  <c r="M170" i="2" s="1"/>
  <c r="P170" i="2" s="1"/>
  <c r="K171" i="2" l="1"/>
  <c r="L171" i="2" s="1"/>
  <c r="M171" i="2" s="1" a="1"/>
  <c r="M171" i="2" s="1"/>
  <c r="P171" i="2" s="1"/>
  <c r="O170" i="2" l="1"/>
  <c r="K172" i="2"/>
  <c r="L172" i="2" s="1"/>
  <c r="M172" i="2" s="1" a="1"/>
  <c r="M172" i="2" s="1"/>
  <c r="P172" i="2" s="1"/>
  <c r="O171" i="2" l="1"/>
  <c r="K173" i="2"/>
  <c r="L173" i="2" l="1"/>
  <c r="M173" i="2" s="1" a="1"/>
  <c r="M173" i="2" s="1"/>
  <c r="P173" i="2" s="1"/>
  <c r="K174" i="2"/>
  <c r="O172" i="2"/>
  <c r="O173" i="2" l="1"/>
  <c r="L174" i="2"/>
  <c r="M174" i="2" s="1" a="1"/>
  <c r="M174" i="2" s="1"/>
  <c r="P174" i="2" s="1"/>
  <c r="K175" i="2" l="1"/>
  <c r="L175" i="2" s="1"/>
  <c r="M175" i="2" s="1" a="1"/>
  <c r="M175" i="2" s="1"/>
  <c r="P175" i="2" s="1"/>
  <c r="O174" i="2" l="1"/>
  <c r="K176" i="2"/>
  <c r="L176" i="2" s="1"/>
  <c r="M176" i="2" s="1" a="1"/>
  <c r="M176" i="2" s="1"/>
  <c r="P176" i="2" s="1"/>
  <c r="O175" i="2" l="1"/>
  <c r="K177" i="2"/>
  <c r="L177" i="2" s="1"/>
  <c r="M177" i="2" s="1" a="1"/>
  <c r="M177" i="2" s="1"/>
  <c r="P177" i="2" s="1"/>
  <c r="O176" i="2" l="1"/>
  <c r="K178" i="2"/>
  <c r="L178" i="2" s="1"/>
  <c r="M178" i="2" s="1" a="1"/>
  <c r="M178" i="2" s="1"/>
  <c r="P178" i="2" s="1"/>
  <c r="O177" i="2" l="1"/>
  <c r="K179" i="2"/>
  <c r="L179" i="2" s="1"/>
  <c r="M179" i="2" s="1" a="1"/>
  <c r="M179" i="2" s="1"/>
  <c r="P179" i="2" s="1"/>
  <c r="O178" i="2" l="1"/>
  <c r="K180" i="2"/>
  <c r="L180" i="2" l="1"/>
  <c r="M180" i="2" s="1" a="1"/>
  <c r="M180" i="2" s="1"/>
  <c r="P180" i="2" s="1"/>
  <c r="K181" i="2"/>
  <c r="O179" i="2"/>
  <c r="O180" i="2" l="1"/>
  <c r="L181" i="2"/>
  <c r="M181" i="2" s="1" a="1"/>
  <c r="M181" i="2" s="1"/>
  <c r="P181" i="2" s="1"/>
  <c r="K182" i="2" l="1"/>
  <c r="L182" i="2" l="1"/>
  <c r="M182" i="2" s="1" a="1"/>
  <c r="M182" i="2" s="1"/>
  <c r="P182" i="2" s="1"/>
  <c r="K183" i="2"/>
  <c r="O181" i="2"/>
  <c r="O182" i="2" l="1"/>
  <c r="L183" i="2"/>
  <c r="M183" i="2" s="1" a="1"/>
  <c r="M183" i="2" s="1"/>
  <c r="P183" i="2" s="1"/>
  <c r="K184" i="2" l="1"/>
  <c r="L184" i="2" s="1"/>
  <c r="M184" i="2" s="1" a="1"/>
  <c r="M184" i="2" s="1"/>
  <c r="P184" i="2" s="1"/>
  <c r="O183" i="2" l="1"/>
  <c r="K185" i="2"/>
  <c r="L185" i="2" s="1"/>
  <c r="M185" i="2" s="1" a="1"/>
  <c r="M185" i="2" s="1"/>
  <c r="P185" i="2" s="1"/>
  <c r="O184" i="2" l="1"/>
  <c r="K186" i="2"/>
  <c r="L186" i="2" s="1"/>
  <c r="M186" i="2" s="1" a="1"/>
  <c r="M186" i="2" s="1"/>
  <c r="P186" i="2" s="1"/>
  <c r="O185" i="2" l="1"/>
  <c r="K187" i="2"/>
  <c r="L187" i="2" s="1"/>
  <c r="M187" i="2" s="1" a="1"/>
  <c r="M187" i="2" s="1"/>
  <c r="P187" i="2" s="1"/>
  <c r="O186" i="2" l="1"/>
  <c r="K188" i="2"/>
  <c r="K189" i="2" l="1"/>
  <c r="L189" i="2" s="1"/>
  <c r="M189" i="2" s="1" a="1"/>
  <c r="M189" i="2" s="1"/>
  <c r="P189" i="2" s="1"/>
  <c r="L188" i="2"/>
  <c r="M188" i="2" s="1" a="1"/>
  <c r="M188" i="2" s="1"/>
  <c r="P188" i="2" s="1"/>
  <c r="O187" i="2"/>
  <c r="O188" i="2" l="1"/>
  <c r="K190" i="2" l="1"/>
  <c r="L190" i="2" s="1"/>
  <c r="M190" i="2" s="1" a="1"/>
  <c r="M190" i="2" s="1"/>
  <c r="P190" i="2" s="1"/>
  <c r="O189" i="2" l="1"/>
  <c r="K191" i="2"/>
  <c r="L191" i="2" s="1"/>
  <c r="M191" i="2" s="1" a="1"/>
  <c r="M191" i="2" s="1"/>
  <c r="P191" i="2" s="1"/>
  <c r="O190" i="2" l="1"/>
  <c r="K192" i="2"/>
  <c r="L192" i="2" s="1"/>
  <c r="M192" i="2" s="1" a="1"/>
  <c r="M192" i="2" s="1"/>
  <c r="P192" i="2" s="1"/>
  <c r="O191" i="2" l="1"/>
  <c r="K193" i="2"/>
  <c r="J193" i="2" l="1"/>
  <c r="L193" i="2" s="1"/>
  <c r="M193" i="2" s="1" a="1"/>
  <c r="M193" i="2" s="1"/>
  <c r="P193" i="2" s="1"/>
  <c r="K194" i="2"/>
  <c r="L194" i="2" s="1"/>
  <c r="O192" i="2"/>
  <c r="O193" i="2" l="1"/>
  <c r="K195" i="2" l="1"/>
  <c r="J195" i="2" l="1"/>
  <c r="L195" i="2" s="1"/>
  <c r="M195" i="2" s="1" a="1"/>
  <c r="M195" i="2" s="1"/>
  <c r="P195" i="2" s="1"/>
  <c r="O194" i="2"/>
  <c r="K196" i="2"/>
  <c r="K197" i="2" l="1"/>
  <c r="L197" i="2" s="1"/>
  <c r="M197" i="2" s="1" a="1"/>
  <c r="M197" i="2" s="1"/>
  <c r="P197" i="2" s="1"/>
  <c r="J196" i="2"/>
  <c r="L196" i="2" s="1"/>
  <c r="M196" i="2" s="1" a="1"/>
  <c r="M196" i="2" s="1"/>
  <c r="P196" i="2" s="1"/>
  <c r="O195" i="2"/>
  <c r="O197" i="2" l="1"/>
  <c r="K198" i="2"/>
  <c r="L198" i="2" s="1"/>
  <c r="M198" i="2" s="1" a="1"/>
  <c r="M198" i="2" s="1"/>
  <c r="P198" i="2" s="1"/>
  <c r="O196" i="2"/>
  <c r="K199" i="2" l="1"/>
  <c r="L199" i="2" s="1"/>
  <c r="M199" i="2" s="1" a="1"/>
  <c r="M199" i="2" s="1"/>
  <c r="P199" i="2" s="1"/>
  <c r="O198" i="2" l="1"/>
  <c r="K200" i="2"/>
  <c r="L200" i="2" s="1"/>
  <c r="M200" i="2" s="1" a="1"/>
  <c r="M200" i="2" s="1"/>
  <c r="P200" i="2" s="1"/>
  <c r="O199" i="2" l="1"/>
  <c r="K201" i="2"/>
  <c r="L201" i="2" s="1"/>
  <c r="M201" i="2" s="1" a="1"/>
  <c r="M201" i="2" s="1"/>
  <c r="P201" i="2" s="1"/>
  <c r="O200" i="2" l="1"/>
  <c r="K202" i="2"/>
  <c r="L202" i="2" s="1"/>
  <c r="M202" i="2" s="1" a="1"/>
  <c r="M202" i="2" s="1"/>
  <c r="P202" i="2" s="1"/>
  <c r="O201" i="2" l="1"/>
  <c r="K203" i="2"/>
  <c r="L203" i="2" s="1"/>
  <c r="M203" i="2" s="1" a="1"/>
  <c r="M203" i="2" s="1"/>
  <c r="P203" i="2" s="1"/>
  <c r="O202" i="2" l="1"/>
  <c r="K204" i="2"/>
  <c r="L204" i="2" s="1"/>
  <c r="M204" i="2" s="1" a="1"/>
  <c r="M204" i="2" s="1"/>
  <c r="P204" i="2" s="1"/>
  <c r="O203" i="2" l="1"/>
  <c r="K205" i="2"/>
  <c r="L205" i="2" s="1"/>
  <c r="M205" i="2" s="1" a="1"/>
  <c r="M205" i="2" s="1"/>
  <c r="P205" i="2" s="1"/>
  <c r="O204" i="2" l="1"/>
  <c r="K206" i="2"/>
  <c r="L206" i="2" s="1"/>
  <c r="M206" i="2" s="1" a="1"/>
  <c r="M206" i="2" s="1"/>
  <c r="P206" i="2" s="1"/>
  <c r="O205" i="2" l="1"/>
  <c r="K207" i="2"/>
  <c r="L207" i="2" s="1"/>
  <c r="M207" i="2" s="1" a="1"/>
  <c r="M207" i="2" s="1"/>
  <c r="P207" i="2" s="1"/>
  <c r="O206" i="2" l="1"/>
  <c r="K208" i="2"/>
  <c r="L208" i="2" s="1"/>
  <c r="M208" i="2" s="1" a="1"/>
  <c r="M208" i="2" s="1"/>
  <c r="P208" i="2" s="1"/>
  <c r="O207" i="2" l="1"/>
  <c r="K209" i="2"/>
  <c r="L209" i="2" s="1"/>
  <c r="M209" i="2" s="1" a="1"/>
  <c r="M209" i="2" s="1"/>
  <c r="P209" i="2" s="1"/>
  <c r="O208" i="2" l="1"/>
  <c r="K210" i="2"/>
  <c r="L210" i="2" s="1"/>
  <c r="M210" i="2" s="1" a="1"/>
  <c r="M210" i="2" s="1"/>
  <c r="P210" i="2" s="1"/>
  <c r="O209" i="2" l="1"/>
  <c r="K211" i="2"/>
  <c r="L211" i="2" s="1"/>
  <c r="M211" i="2" s="1" a="1"/>
  <c r="M211" i="2" s="1"/>
  <c r="P211" i="2" s="1"/>
  <c r="O210" i="2" l="1"/>
  <c r="K212" i="2"/>
  <c r="L212" i="2" s="1"/>
  <c r="M212" i="2" s="1" a="1"/>
  <c r="M212" i="2" s="1"/>
  <c r="P212" i="2" s="1"/>
  <c r="O211" i="2" l="1"/>
  <c r="K213" i="2"/>
  <c r="L213" i="2" s="1"/>
  <c r="M213" i="2" s="1" a="1"/>
  <c r="M213" i="2" s="1"/>
  <c r="P213" i="2" s="1"/>
  <c r="O212" i="2" l="1"/>
  <c r="K214" i="2"/>
  <c r="L214" i="2" s="1"/>
  <c r="M214" i="2" s="1" a="1"/>
  <c r="M214" i="2" s="1"/>
  <c r="P214" i="2" s="1"/>
  <c r="O213" i="2" l="1"/>
  <c r="K215" i="2"/>
  <c r="L215" i="2" s="1"/>
  <c r="M215" i="2" s="1" a="1"/>
  <c r="M215" i="2" s="1"/>
  <c r="P215" i="2" s="1"/>
  <c r="O214" i="2" l="1"/>
  <c r="K216" i="2"/>
  <c r="L216" i="2" s="1"/>
  <c r="M216" i="2" s="1" a="1"/>
  <c r="M216" i="2" s="1"/>
  <c r="P216" i="2" s="1"/>
  <c r="O215" i="2" l="1"/>
  <c r="K217" i="2"/>
  <c r="L217" i="2" s="1"/>
  <c r="M217" i="2" s="1" a="1"/>
  <c r="M217" i="2" s="1"/>
  <c r="P217" i="2" s="1"/>
  <c r="O216" i="2" l="1"/>
  <c r="K218" i="2"/>
  <c r="L218" i="2" s="1"/>
  <c r="M218" i="2" s="1" a="1"/>
  <c r="M218" i="2" s="1"/>
  <c r="P218" i="2" s="1"/>
  <c r="O217" i="2" l="1"/>
  <c r="K219" i="2"/>
  <c r="L219" i="2" s="1"/>
  <c r="M219" i="2" s="1" a="1"/>
  <c r="M219" i="2" s="1"/>
  <c r="P219" i="2" s="1"/>
  <c r="O218" i="2" l="1"/>
  <c r="K220" i="2"/>
  <c r="L220" i="2" s="1"/>
  <c r="M220" i="2" s="1" a="1"/>
  <c r="M220" i="2" s="1"/>
  <c r="P220" i="2" s="1"/>
  <c r="O219" i="2" l="1"/>
  <c r="K221" i="2"/>
  <c r="L221" i="2" s="1"/>
  <c r="M221" i="2" s="1" a="1"/>
  <c r="M221" i="2" s="1"/>
  <c r="P221" i="2" s="1"/>
  <c r="O220" i="2" l="1"/>
  <c r="K222" i="2"/>
  <c r="L222" i="2" s="1"/>
  <c r="M222" i="2" s="1" a="1"/>
  <c r="M222" i="2" s="1"/>
  <c r="P222" i="2" s="1"/>
  <c r="O221" i="2" l="1"/>
  <c r="K223" i="2"/>
  <c r="L223" i="2" s="1"/>
  <c r="M223" i="2" s="1" a="1"/>
  <c r="M223" i="2" s="1"/>
  <c r="P223" i="2" s="1"/>
  <c r="O222" i="2" l="1"/>
  <c r="K224" i="2"/>
  <c r="L224" i="2" s="1"/>
  <c r="M224" i="2" s="1" a="1"/>
  <c r="M224" i="2" s="1"/>
  <c r="P224" i="2" s="1"/>
  <c r="O223" i="2" l="1"/>
  <c r="K225" i="2"/>
  <c r="L225" i="2" s="1"/>
  <c r="M225" i="2" s="1" a="1"/>
  <c r="M225" i="2" s="1"/>
  <c r="P225" i="2" s="1"/>
  <c r="O224" i="2" l="1"/>
  <c r="K226" i="2"/>
  <c r="L226" i="2" s="1"/>
  <c r="M226" i="2" s="1" a="1"/>
  <c r="M226" i="2" s="1"/>
  <c r="P226" i="2" s="1"/>
  <c r="O225" i="2" l="1"/>
  <c r="K227" i="2"/>
  <c r="L227" i="2" s="1"/>
  <c r="M227" i="2" s="1" a="1"/>
  <c r="M227" i="2" s="1"/>
  <c r="P227" i="2" s="1"/>
  <c r="O226" i="2" l="1"/>
  <c r="K228" i="2"/>
  <c r="L228" i="2" l="1"/>
  <c r="M228" i="2" s="1" a="1"/>
  <c r="M228" i="2" s="1"/>
  <c r="P228" i="2" s="1"/>
  <c r="K229" i="2"/>
  <c r="L229" i="2" s="1"/>
  <c r="M229" i="2" s="1" a="1"/>
  <c r="M229" i="2" s="1"/>
  <c r="P229" i="2" s="1"/>
  <c r="O229" i="2" s="1"/>
  <c r="O227" i="2"/>
  <c r="O228" i="2" l="1"/>
  <c r="K230" i="2" l="1"/>
  <c r="L230" i="2" s="1"/>
  <c r="M230" i="2" s="1" a="1"/>
  <c r="M230" i="2" s="1"/>
  <c r="P230" i="2" s="1"/>
  <c r="K231" i="2" l="1"/>
  <c r="L231" i="2" s="1"/>
  <c r="M231" i="2" s="1" a="1"/>
  <c r="M231" i="2" s="1"/>
  <c r="P231" i="2" s="1"/>
  <c r="O230" i="2" l="1"/>
  <c r="K232" i="2"/>
  <c r="L232" i="2" s="1"/>
  <c r="M232" i="2" s="1" a="1"/>
  <c r="M232" i="2" s="1"/>
  <c r="P232" i="2" s="1"/>
  <c r="O231" i="2" l="1"/>
  <c r="K233" i="2"/>
  <c r="L233" i="2" s="1"/>
  <c r="M233" i="2" s="1" a="1"/>
  <c r="M233" i="2" s="1"/>
  <c r="P233" i="2" s="1"/>
  <c r="O232" i="2" l="1"/>
  <c r="K234" i="2"/>
  <c r="L234" i="2" s="1"/>
  <c r="M234" i="2" s="1" a="1"/>
  <c r="M234" i="2" s="1"/>
  <c r="P234" i="2" s="1"/>
  <c r="O233" i="2" l="1"/>
  <c r="K235" i="2"/>
  <c r="L235" i="2" s="1"/>
  <c r="M235" i="2" s="1" a="1"/>
  <c r="M235" i="2" s="1"/>
  <c r="P235" i="2" s="1"/>
  <c r="O234" i="2" l="1"/>
  <c r="K236" i="2"/>
  <c r="L236" i="2" s="1"/>
  <c r="M236" i="2" s="1" a="1"/>
  <c r="M236" i="2" s="1"/>
  <c r="P236" i="2" s="1"/>
  <c r="O235" i="2" l="1"/>
  <c r="K237" i="2"/>
  <c r="L237" i="2" s="1"/>
  <c r="M237" i="2" s="1" a="1"/>
  <c r="M237" i="2" s="1"/>
  <c r="P237" i="2" s="1"/>
  <c r="O236" i="2" l="1"/>
  <c r="K238" i="2"/>
  <c r="L238" i="2" s="1"/>
  <c r="M238" i="2" s="1" a="1"/>
  <c r="M238" i="2" s="1"/>
  <c r="P238" i="2" s="1"/>
  <c r="O237" i="2" l="1"/>
  <c r="K239" i="2"/>
  <c r="L239" i="2" s="1"/>
  <c r="M239" i="2" s="1" a="1"/>
  <c r="M239" i="2" s="1"/>
  <c r="P239" i="2" s="1"/>
  <c r="O238" i="2" l="1"/>
  <c r="K240" i="2"/>
  <c r="L240" i="2" s="1"/>
  <c r="M240" i="2" s="1" a="1"/>
  <c r="M240" i="2" s="1"/>
  <c r="P240" i="2" s="1"/>
  <c r="O239" i="2" l="1"/>
  <c r="K241" i="2"/>
  <c r="L241" i="2" s="1"/>
  <c r="M241" i="2" s="1" a="1"/>
  <c r="M241" i="2" s="1"/>
  <c r="P241" i="2" s="1"/>
  <c r="O240" i="2" l="1"/>
  <c r="K242" i="2"/>
  <c r="L242" i="2" s="1"/>
  <c r="M242" i="2" s="1" a="1"/>
  <c r="M242" i="2" s="1"/>
  <c r="P242" i="2" s="1"/>
  <c r="O241" i="2" l="1"/>
  <c r="K243" i="2"/>
  <c r="L243" i="2" l="1"/>
  <c r="M243" i="2" s="1" a="1"/>
  <c r="M243" i="2" s="1"/>
  <c r="P243" i="2" s="1"/>
  <c r="K244" i="2"/>
  <c r="L244" i="2" s="1"/>
  <c r="M244" i="2" s="1" a="1"/>
  <c r="M244" i="2" s="1"/>
  <c r="P244" i="2" s="1"/>
  <c r="O244" i="2" s="1"/>
  <c r="O242" i="2"/>
  <c r="O243" i="2" l="1"/>
  <c r="K245" i="2" l="1"/>
  <c r="L245" i="2" s="1"/>
  <c r="M245" i="2" s="1" a="1"/>
  <c r="M245" i="2" s="1"/>
  <c r="P245" i="2" s="1"/>
  <c r="K246" i="2" l="1"/>
  <c r="L246" i="2" s="1"/>
  <c r="M246" i="2" s="1" a="1"/>
  <c r="M246" i="2" s="1"/>
  <c r="P246" i="2" s="1"/>
  <c r="O245" i="2" l="1"/>
  <c r="K247" i="2"/>
  <c r="L247" i="2" l="1"/>
  <c r="M247" i="2" s="1" a="1"/>
  <c r="M247" i="2" s="1"/>
  <c r="P247" i="2" s="1"/>
  <c r="K248" i="2"/>
  <c r="L248" i="2" s="1"/>
  <c r="M248" i="2" s="1" a="1"/>
  <c r="M248" i="2" s="1"/>
  <c r="P248" i="2" s="1"/>
  <c r="O248" i="2" s="1"/>
  <c r="O246" i="2"/>
  <c r="K249" i="2"/>
  <c r="L249" i="2" s="1"/>
  <c r="M249" i="2" l="1" a="1"/>
  <c r="M249" i="2" s="1"/>
  <c r="M250" i="2" s="1" a="1"/>
  <c r="M250" i="2" s="1"/>
  <c r="L250" i="2" a="1"/>
  <c r="L250" i="2" s="1"/>
  <c r="O247" i="2"/>
  <c r="K251" i="2"/>
  <c r="L251" i="2" s="1"/>
  <c r="P249" i="2" l="1"/>
  <c r="M251" i="2" a="1"/>
  <c r="M251" i="2" s="1"/>
  <c r="K252" i="2"/>
  <c r="P250" i="2" l="1"/>
  <c r="O250" i="2" s="1" a="1"/>
  <c r="O250" i="2" s="1"/>
  <c r="O249" i="2"/>
  <c r="P251" i="2"/>
  <c r="L252" i="2"/>
  <c r="K253" i="2"/>
  <c r="M252" i="2" l="1" a="1"/>
  <c r="M252" i="2" s="1"/>
  <c r="L253" i="2"/>
  <c r="M253" i="2" s="1" a="1"/>
  <c r="M253" i="2" s="1"/>
  <c r="P253" i="2" s="1"/>
  <c r="K254" i="2"/>
  <c r="O251" i="2"/>
  <c r="P252" i="2" l="1"/>
  <c r="O253" i="2"/>
  <c r="L254" i="2"/>
  <c r="M254" i="2" s="1" a="1"/>
  <c r="M254" i="2" s="1"/>
  <c r="P254" i="2" s="1"/>
  <c r="K255" i="2"/>
  <c r="O252" i="2" l="1"/>
  <c r="O254" i="2"/>
  <c r="L255" i="2"/>
  <c r="K256" i="2"/>
  <c r="M255" i="2" l="1" a="1"/>
  <c r="M255" i="2" s="1"/>
  <c r="L256" i="2"/>
  <c r="M256" i="2" s="1" a="1"/>
  <c r="M256" i="2" s="1"/>
  <c r="P256" i="2" s="1"/>
  <c r="K257" i="2"/>
  <c r="L257" i="2" s="1"/>
  <c r="M257" i="2" s="1" a="1"/>
  <c r="M257" i="2" s="1"/>
  <c r="P257" i="2" s="1"/>
  <c r="P255" i="2" l="1"/>
  <c r="O256" i="2"/>
  <c r="K258" i="2"/>
  <c r="L258" i="2" s="1"/>
  <c r="M258" i="2" s="1" a="1"/>
  <c r="M258" i="2" s="1"/>
  <c r="P258" i="2" s="1"/>
  <c r="K259" i="2"/>
  <c r="L259" i="2" s="1"/>
  <c r="M259" i="2" s="1" a="1"/>
  <c r="M259" i="2" s="1"/>
  <c r="P259" i="2" s="1"/>
  <c r="O255" i="2" l="1"/>
  <c r="O257" i="2"/>
  <c r="K260" i="2"/>
  <c r="L260" i="2" s="1"/>
  <c r="M260" i="2" s="1" a="1"/>
  <c r="M260" i="2" s="1"/>
  <c r="P260" i="2" s="1"/>
  <c r="O259" i="2"/>
  <c r="K261" i="2" l="1"/>
  <c r="L261" i="2" s="1"/>
  <c r="O260" i="2"/>
  <c r="O258" i="2"/>
  <c r="M261" i="2" l="1" a="1"/>
  <c r="M261" i="2" s="1"/>
  <c r="P261" i="2" s="1"/>
  <c r="O261" i="2" s="1"/>
  <c r="K262" i="2"/>
  <c r="K271" i="2"/>
  <c r="L271" i="2" s="1"/>
  <c r="M271" i="2" s="1" a="1"/>
  <c r="M271" i="2" s="1"/>
  <c r="P271" i="2" s="1"/>
  <c r="K272" i="2" l="1"/>
  <c r="L272" i="2" s="1"/>
  <c r="M272" i="2" s="1" a="1"/>
  <c r="M272" i="2" s="1"/>
  <c r="P272" i="2" s="1"/>
  <c r="K263" i="2"/>
  <c r="L262" i="2"/>
  <c r="M262" i="2" l="1" a="1"/>
  <c r="M262" i="2" s="1"/>
  <c r="P262" i="2" s="1"/>
  <c r="K264" i="2"/>
  <c r="L263" i="2"/>
  <c r="O271" i="2"/>
  <c r="O272" i="2"/>
  <c r="K273" i="2"/>
  <c r="L273" i="2" s="1"/>
  <c r="M273" i="2" s="1" a="1"/>
  <c r="M273" i="2" s="1"/>
  <c r="P273" i="2" s="1"/>
  <c r="O262" i="2" l="1"/>
  <c r="M263" i="2" a="1"/>
  <c r="M263" i="2" s="1"/>
  <c r="P263" i="2" s="1"/>
  <c r="O263" i="2" s="1"/>
  <c r="O273" i="2"/>
  <c r="K274" i="2"/>
  <c r="L274" i="2" s="1"/>
  <c r="M274" i="2" s="1" a="1"/>
  <c r="M274" i="2" s="1"/>
  <c r="P274" i="2" s="1"/>
  <c r="K265" i="2"/>
  <c r="L264" i="2"/>
  <c r="M264" i="2" l="1" a="1"/>
  <c r="M264" i="2" s="1"/>
  <c r="P264" i="2" s="1"/>
  <c r="O264" i="2" s="1"/>
  <c r="K266" i="2"/>
  <c r="L266" i="2" s="1"/>
  <c r="M266" i="2" s="1" a="1"/>
  <c r="M266" i="2" s="1"/>
  <c r="P266" i="2" s="1"/>
  <c r="L265" i="2"/>
  <c r="O274" i="2"/>
  <c r="K275" i="2"/>
  <c r="L275" i="2" s="1"/>
  <c r="M265" i="2" l="1" a="1"/>
  <c r="M265" i="2" s="1"/>
  <c r="P265" i="2" s="1"/>
  <c r="O275" i="2"/>
  <c r="K276" i="2"/>
  <c r="K267" i="2"/>
  <c r="L267" i="2" s="1"/>
  <c r="M267" i="2" s="1" a="1"/>
  <c r="M267" i="2" s="1"/>
  <c r="P267" i="2" s="1"/>
  <c r="O266" i="2"/>
  <c r="O265" i="2" l="1"/>
  <c r="K277" i="2"/>
  <c r="L276" i="2"/>
  <c r="K268" i="2"/>
  <c r="L268" i="2" s="1"/>
  <c r="M268" i="2" s="1" a="1"/>
  <c r="M268" i="2" s="1"/>
  <c r="P268" i="2" s="1"/>
  <c r="O267" i="2"/>
  <c r="M276" i="2" l="1" a="1"/>
  <c r="M276" i="2" s="1"/>
  <c r="P276" i="2" s="1"/>
  <c r="O276" i="2" s="1"/>
  <c r="L277" i="2"/>
  <c r="K278" i="2"/>
  <c r="K269" i="2"/>
  <c r="L269" i="2" s="1"/>
  <c r="M269" i="2" s="1" a="1"/>
  <c r="M269" i="2" s="1"/>
  <c r="P269" i="2" s="1"/>
  <c r="O268" i="2"/>
  <c r="L278" i="2" l="1"/>
  <c r="K279" i="2"/>
  <c r="M277" i="2" a="1"/>
  <c r="M277" i="2" s="1"/>
  <c r="P277" i="2" s="1"/>
  <c r="O277" i="2" s="1"/>
  <c r="K270" i="2"/>
  <c r="L270" i="2" s="1"/>
  <c r="M270" i="2" s="1" a="1"/>
  <c r="M270" i="2" s="1"/>
  <c r="P270" i="2" s="1"/>
  <c r="O269" i="2"/>
  <c r="L279" i="2" l="1"/>
  <c r="K280" i="2"/>
  <c r="K281" i="2" s="1"/>
  <c r="K295" i="2" s="1"/>
  <c r="M278" i="2" a="1"/>
  <c r="M278" i="2" s="1"/>
  <c r="P278" i="2" s="1"/>
  <c r="O278" i="2" s="1"/>
  <c r="O270" i="2"/>
  <c r="K309" i="2" l="1"/>
  <c r="L295" i="2"/>
  <c r="M295" i="2" s="1" a="1"/>
  <c r="M295" i="2" s="1"/>
  <c r="P295" i="2" s="1"/>
  <c r="O295" i="2" s="1"/>
  <c r="K282" i="2"/>
  <c r="K296" i="2" s="1"/>
  <c r="L281" i="2"/>
  <c r="M281" i="2" s="1" a="1"/>
  <c r="M281" i="2" s="1"/>
  <c r="P281" i="2" s="1"/>
  <c r="O281" i="2" s="1"/>
  <c r="L280" i="2"/>
  <c r="K294" i="2"/>
  <c r="K308" i="2" s="1"/>
  <c r="M279" i="2" a="1"/>
  <c r="M279" i="2" s="1"/>
  <c r="P279" i="2" s="1"/>
  <c r="O279" i="2" l="1"/>
  <c r="L308" i="2"/>
  <c r="M308" i="2" s="1" a="1"/>
  <c r="M308" i="2" s="1"/>
  <c r="P308" i="2" s="1"/>
  <c r="O308" i="2" s="1"/>
  <c r="K322" i="2"/>
  <c r="L309" i="2"/>
  <c r="M309" i="2" s="1" a="1"/>
  <c r="M309" i="2" s="1"/>
  <c r="P309" i="2" s="1"/>
  <c r="O309" i="2" s="1"/>
  <c r="K323" i="2"/>
  <c r="L296" i="2"/>
  <c r="M296" i="2" s="1" a="1"/>
  <c r="M296" i="2" s="1"/>
  <c r="P296" i="2" s="1"/>
  <c r="O296" i="2" s="1"/>
  <c r="K310" i="2"/>
  <c r="K324" i="2" s="1"/>
  <c r="L282" i="2"/>
  <c r="M282" i="2" s="1" a="1"/>
  <c r="M282" i="2" s="1"/>
  <c r="P282" i="2" s="1"/>
  <c r="O282" i="2" s="1"/>
  <c r="K287" i="2"/>
  <c r="K301" i="2" s="1"/>
  <c r="K283" i="2"/>
  <c r="K297" i="2" s="1"/>
  <c r="L294" i="2"/>
  <c r="M280" i="2" a="1"/>
  <c r="M280" i="2" s="1"/>
  <c r="P280" i="2" s="1"/>
  <c r="O280" i="2" s="1"/>
  <c r="K338" i="2" l="1"/>
  <c r="L338" i="2" s="1"/>
  <c r="M338" i="2" s="1" a="1"/>
  <c r="M338" i="2" s="1"/>
  <c r="P338" i="2" s="1"/>
  <c r="O338" i="2" s="1"/>
  <c r="L324" i="2"/>
  <c r="M324" i="2" s="1" a="1"/>
  <c r="M324" i="2" s="1"/>
  <c r="P324" i="2" s="1"/>
  <c r="O324" i="2" s="1"/>
  <c r="L323" i="2"/>
  <c r="M323" i="2" s="1" a="1"/>
  <c r="M323" i="2" s="1"/>
  <c r="P323" i="2" s="1"/>
  <c r="O323" i="2" s="1"/>
  <c r="K337" i="2"/>
  <c r="L337" i="2" s="1"/>
  <c r="M337" i="2" s="1" a="1"/>
  <c r="M337" i="2" s="1"/>
  <c r="P337" i="2" s="1"/>
  <c r="O337" i="2" s="1"/>
  <c r="L322" i="2"/>
  <c r="M322" i="2" s="1" a="1"/>
  <c r="M322" i="2" s="1"/>
  <c r="P322" i="2" s="1"/>
  <c r="O322" i="2" s="1"/>
  <c r="K336" i="2"/>
  <c r="L336" i="2" s="1"/>
  <c r="M336" i="2" s="1" a="1"/>
  <c r="M336" i="2" s="1"/>
  <c r="P336" i="2" s="1"/>
  <c r="O336" i="2" s="1"/>
  <c r="L297" i="2"/>
  <c r="M297" i="2" s="1" a="1"/>
  <c r="M297" i="2" s="1"/>
  <c r="P297" i="2" s="1"/>
  <c r="O297" i="2" s="1"/>
  <c r="K311" i="2"/>
  <c r="L301" i="2"/>
  <c r="M301" i="2" s="1" a="1"/>
  <c r="M301" i="2" s="1"/>
  <c r="P301" i="2" s="1"/>
  <c r="O301" i="2" s="1"/>
  <c r="K315" i="2"/>
  <c r="L310" i="2"/>
  <c r="M310" i="2" s="1" a="1"/>
  <c r="M310" i="2" s="1"/>
  <c r="P310" i="2" s="1"/>
  <c r="O310" i="2" s="1"/>
  <c r="K284" i="2"/>
  <c r="K298" i="2" s="1"/>
  <c r="L283" i="2"/>
  <c r="M283" i="2" s="1" a="1"/>
  <c r="M283" i="2" s="1"/>
  <c r="P283" i="2" s="1"/>
  <c r="O283" i="2" s="1"/>
  <c r="L287" i="2"/>
  <c r="M287" i="2" s="1" a="1"/>
  <c r="M287" i="2" s="1"/>
  <c r="P287" i="2" s="1"/>
  <c r="O287" i="2" s="1"/>
  <c r="K288" i="2"/>
  <c r="K302" i="2" s="1"/>
  <c r="M294" i="2" a="1"/>
  <c r="M294" i="2" s="1"/>
  <c r="P294" i="2" s="1"/>
  <c r="O294" i="2" s="1"/>
  <c r="L302" i="2" l="1"/>
  <c r="M302" i="2" s="1" a="1"/>
  <c r="M302" i="2" s="1"/>
  <c r="P302" i="2" s="1"/>
  <c r="O302" i="2" s="1"/>
  <c r="K316" i="2"/>
  <c r="L311" i="2"/>
  <c r="M311" i="2" s="1" a="1"/>
  <c r="M311" i="2" s="1"/>
  <c r="P311" i="2" s="1"/>
  <c r="O311" i="2" s="1"/>
  <c r="K325" i="2"/>
  <c r="L298" i="2"/>
  <c r="M298" i="2" s="1" a="1"/>
  <c r="M298" i="2" s="1"/>
  <c r="P298" i="2" s="1"/>
  <c r="O298" i="2" s="1"/>
  <c r="K312" i="2"/>
  <c r="L315" i="2"/>
  <c r="M315" i="2" s="1" a="1"/>
  <c r="M315" i="2" s="1"/>
  <c r="P315" i="2" s="1"/>
  <c r="O315" i="2" s="1"/>
  <c r="K329" i="2"/>
  <c r="K289" i="2"/>
  <c r="K303" i="2" s="1"/>
  <c r="L288" i="2"/>
  <c r="M288" i="2" s="1" a="1"/>
  <c r="M288" i="2" s="1"/>
  <c r="P288" i="2" s="1"/>
  <c r="O288" i="2" s="1"/>
  <c r="L284" i="2"/>
  <c r="M284" i="2" s="1" a="1"/>
  <c r="M284" i="2" s="1"/>
  <c r="P284" i="2" s="1"/>
  <c r="O284" i="2" s="1"/>
  <c r="K285" i="2"/>
  <c r="K299" i="2" s="1"/>
  <c r="K326" i="2" l="1"/>
  <c r="L312" i="2"/>
  <c r="M312" i="2" s="1" a="1"/>
  <c r="M312" i="2" s="1"/>
  <c r="P312" i="2" s="1"/>
  <c r="O312" i="2" s="1"/>
  <c r="L325" i="2"/>
  <c r="M325" i="2" s="1" a="1"/>
  <c r="M325" i="2" s="1"/>
  <c r="P325" i="2" s="1"/>
  <c r="O325" i="2" s="1"/>
  <c r="K339" i="2"/>
  <c r="L339" i="2" s="1"/>
  <c r="M339" i="2" s="1" a="1"/>
  <c r="M339" i="2" s="1"/>
  <c r="P339" i="2" s="1"/>
  <c r="O339" i="2" s="1"/>
  <c r="L303" i="2"/>
  <c r="M303" i="2" s="1" a="1"/>
  <c r="M303" i="2" s="1"/>
  <c r="P303" i="2" s="1"/>
  <c r="O303" i="2" s="1"/>
  <c r="K317" i="2"/>
  <c r="K330" i="2"/>
  <c r="L316" i="2"/>
  <c r="M316" i="2" s="1" a="1"/>
  <c r="M316" i="2" s="1"/>
  <c r="P316" i="2" s="1"/>
  <c r="O316" i="2" s="1"/>
  <c r="L299" i="2"/>
  <c r="M299" i="2" s="1" a="1"/>
  <c r="M299" i="2" s="1"/>
  <c r="P299" i="2" s="1"/>
  <c r="O299" i="2" s="1"/>
  <c r="K313" i="2"/>
  <c r="K343" i="2"/>
  <c r="L343" i="2" s="1"/>
  <c r="M343" i="2" s="1" a="1"/>
  <c r="M343" i="2" s="1"/>
  <c r="P343" i="2" s="1"/>
  <c r="O343" i="2" s="1"/>
  <c r="L329" i="2"/>
  <c r="M329" i="2" s="1" a="1"/>
  <c r="M329" i="2" s="1"/>
  <c r="P329" i="2" s="1"/>
  <c r="O329" i="2" s="1"/>
  <c r="K286" i="2"/>
  <c r="L285" i="2"/>
  <c r="M285" i="2" s="1" a="1"/>
  <c r="M285" i="2" s="1"/>
  <c r="P285" i="2" s="1"/>
  <c r="K290" i="2"/>
  <c r="K304" i="2" s="1"/>
  <c r="L289" i="2"/>
  <c r="M289" i="2" s="1" a="1"/>
  <c r="M289" i="2" s="1"/>
  <c r="P289" i="2" s="1"/>
  <c r="O289" i="2" s="1"/>
  <c r="L304" i="2" l="1"/>
  <c r="M304" i="2" s="1" a="1"/>
  <c r="M304" i="2" s="1"/>
  <c r="P304" i="2" s="1"/>
  <c r="O304" i="2" s="1"/>
  <c r="K318" i="2"/>
  <c r="L330" i="2"/>
  <c r="M330" i="2" s="1" a="1"/>
  <c r="M330" i="2" s="1"/>
  <c r="P330" i="2" s="1"/>
  <c r="O330" i="2" s="1"/>
  <c r="K344" i="2"/>
  <c r="L344" i="2" s="1"/>
  <c r="M344" i="2" s="1" a="1"/>
  <c r="M344" i="2" s="1"/>
  <c r="P344" i="2" s="1"/>
  <c r="O344" i="2" s="1"/>
  <c r="O285" i="2"/>
  <c r="L317" i="2"/>
  <c r="M317" i="2" s="1" a="1"/>
  <c r="M317" i="2" s="1"/>
  <c r="P317" i="2" s="1"/>
  <c r="O317" i="2" s="1"/>
  <c r="K331" i="2"/>
  <c r="L331" i="2" s="1"/>
  <c r="M331" i="2" s="1" a="1"/>
  <c r="M331" i="2" s="1"/>
  <c r="P331" i="2" s="1"/>
  <c r="O331" i="2" s="1"/>
  <c r="K327" i="2"/>
  <c r="L313" i="2"/>
  <c r="M313" i="2" s="1" a="1"/>
  <c r="M313" i="2" s="1"/>
  <c r="P313" i="2" s="1"/>
  <c r="O313" i="2" s="1"/>
  <c r="L326" i="2"/>
  <c r="M326" i="2" s="1" a="1"/>
  <c r="M326" i="2" s="1"/>
  <c r="P326" i="2" s="1"/>
  <c r="O326" i="2" s="1"/>
  <c r="K340" i="2"/>
  <c r="L340" i="2" s="1"/>
  <c r="M340" i="2" s="1" a="1"/>
  <c r="M340" i="2" s="1"/>
  <c r="P340" i="2" s="1"/>
  <c r="O340" i="2" s="1"/>
  <c r="L286" i="2"/>
  <c r="M286" i="2" s="1" a="1"/>
  <c r="M286" i="2" s="1"/>
  <c r="P286" i="2" s="1"/>
  <c r="O286" i="2" s="1"/>
  <c r="K300" i="2"/>
  <c r="L290" i="2"/>
  <c r="M290" i="2" s="1" a="1"/>
  <c r="M290" i="2" s="1"/>
  <c r="P290" i="2" s="1"/>
  <c r="O290" i="2" s="1"/>
  <c r="K291" i="2"/>
  <c r="K305" i="2" s="1"/>
  <c r="L305" i="2" l="1"/>
  <c r="M305" i="2" s="1" a="1"/>
  <c r="M305" i="2" s="1"/>
  <c r="P305" i="2" s="1"/>
  <c r="O305" i="2" s="1"/>
  <c r="K319" i="2"/>
  <c r="L300" i="2"/>
  <c r="M300" i="2" s="1" a="1"/>
  <c r="M300" i="2" s="1"/>
  <c r="P300" i="2" s="1"/>
  <c r="O300" i="2" s="1"/>
  <c r="K314" i="2"/>
  <c r="L318" i="2"/>
  <c r="M318" i="2" s="1" a="1"/>
  <c r="M318" i="2" s="1"/>
  <c r="P318" i="2" s="1"/>
  <c r="O318" i="2" s="1"/>
  <c r="K332" i="2"/>
  <c r="L332" i="2" s="1"/>
  <c r="M332" i="2" s="1" a="1"/>
  <c r="M332" i="2" s="1"/>
  <c r="P332" i="2" s="1"/>
  <c r="O332" i="2" s="1"/>
  <c r="K341" i="2"/>
  <c r="L341" i="2" s="1"/>
  <c r="M341" i="2" s="1" a="1"/>
  <c r="M341" i="2" s="1"/>
  <c r="P341" i="2" s="1"/>
  <c r="O341" i="2" s="1"/>
  <c r="L327" i="2"/>
  <c r="M327" i="2" s="1" a="1"/>
  <c r="M327" i="2" s="1"/>
  <c r="P327" i="2" s="1"/>
  <c r="O327" i="2" s="1"/>
  <c r="K292" i="2"/>
  <c r="K306" i="2" s="1"/>
  <c r="L291" i="2"/>
  <c r="M291" i="2" s="1" a="1"/>
  <c r="M291" i="2" s="1"/>
  <c r="P291" i="2" s="1"/>
  <c r="O291" i="2" s="1"/>
  <c r="L314" i="2" l="1"/>
  <c r="M314" i="2" s="1" a="1"/>
  <c r="M314" i="2" s="1"/>
  <c r="P314" i="2" s="1"/>
  <c r="O314" i="2" s="1"/>
  <c r="K328" i="2"/>
  <c r="L319" i="2"/>
  <c r="M319" i="2" s="1" a="1"/>
  <c r="M319" i="2" s="1"/>
  <c r="P319" i="2" s="1"/>
  <c r="O319" i="2" s="1"/>
  <c r="K333" i="2"/>
  <c r="L333" i="2" s="1"/>
  <c r="M333" i="2" s="1" a="1"/>
  <c r="M333" i="2" s="1"/>
  <c r="P333" i="2" s="1"/>
  <c r="O333" i="2" s="1"/>
  <c r="L306" i="2"/>
  <c r="M306" i="2" s="1" a="1"/>
  <c r="M306" i="2" s="1"/>
  <c r="P306" i="2" s="1"/>
  <c r="O306" i="2" s="1"/>
  <c r="K320" i="2"/>
  <c r="L292" i="2"/>
  <c r="M292" i="2" s="1" a="1"/>
  <c r="M292" i="2" s="1"/>
  <c r="P292" i="2" s="1"/>
  <c r="O292" i="2" s="1"/>
  <c r="K293" i="2"/>
  <c r="K334" i="2" l="1"/>
  <c r="L334" i="2" s="1"/>
  <c r="M334" i="2" s="1" a="1"/>
  <c r="M334" i="2" s="1"/>
  <c r="P334" i="2" s="1"/>
  <c r="O334" i="2" s="1"/>
  <c r="L320" i="2"/>
  <c r="M320" i="2" s="1" a="1"/>
  <c r="M320" i="2" s="1"/>
  <c r="P320" i="2" s="1"/>
  <c r="O320" i="2" s="1"/>
  <c r="K342" i="2"/>
  <c r="L342" i="2" s="1"/>
  <c r="M342" i="2" s="1" a="1"/>
  <c r="M342" i="2" s="1"/>
  <c r="P342" i="2" s="1"/>
  <c r="O342" i="2" s="1"/>
  <c r="L328" i="2"/>
  <c r="M328" i="2" s="1" a="1"/>
  <c r="M328" i="2" s="1"/>
  <c r="P328" i="2" s="1"/>
  <c r="O328" i="2" s="1"/>
  <c r="L293" i="2"/>
  <c r="M293" i="2" s="1" a="1"/>
  <c r="M293" i="2" s="1"/>
  <c r="P293" i="2" s="1"/>
  <c r="O293" i="2" s="1"/>
  <c r="K307" i="2"/>
  <c r="L307" i="2" l="1"/>
  <c r="M307" i="2" s="1" a="1"/>
  <c r="M307" i="2" s="1"/>
  <c r="P307" i="2" s="1"/>
  <c r="K321" i="2"/>
  <c r="K335" i="2" l="1"/>
  <c r="L335" i="2" s="1"/>
  <c r="M335" i="2" s="1" a="1"/>
  <c r="M335" i="2" s="1"/>
  <c r="P335" i="2" s="1"/>
  <c r="O335" i="2" s="1"/>
  <c r="L321" i="2"/>
  <c r="O307" i="2"/>
  <c r="P345" i="2" l="1"/>
  <c r="O345" i="2" s="1" a="1"/>
  <c r="O345" i="2" s="1"/>
  <c r="M321" i="2" a="1"/>
  <c r="M321" i="2" s="1"/>
  <c r="L345" i="2" a="1"/>
  <c r="L345" i="2" s="1"/>
  <c r="P321" i="2" l="1"/>
  <c r="O321" i="2" s="1"/>
  <c r="M345" i="2" a="1"/>
  <c r="M345"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<sst xmlns="http://schemas.openxmlformats.org/spreadsheetml/2006/main" count="1915" uniqueCount="1093">
  <si>
    <t>Institucion</t>
  </si>
  <si>
    <t>Area</t>
  </si>
  <si>
    <t>Subarea</t>
  </si>
  <si>
    <t>Proyecto</t>
  </si>
  <si>
    <t>Actividad</t>
  </si>
  <si>
    <t>Fecha inicio</t>
  </si>
  <si>
    <t>Fecha fin</t>
  </si>
  <si>
    <t>Producto o entregable</t>
  </si>
  <si>
    <t>OBJETO DE LA CONTRATACIÓN</t>
  </si>
  <si>
    <t>CLASE DE CONTRATACIÓN</t>
  </si>
  <si>
    <t>MES RADICACION</t>
  </si>
  <si>
    <t>CANTIDAD</t>
  </si>
  <si>
    <t>VR. UNITARIO</t>
  </si>
  <si>
    <t>VR. TOTAL</t>
  </si>
  <si>
    <t>DÍAS</t>
  </si>
  <si>
    <t>Inicio</t>
  </si>
  <si>
    <t>Avance en tiempo</t>
  </si>
  <si>
    <t>Avance del mes</t>
  </si>
  <si>
    <t>Avance acumulado</t>
  </si>
  <si>
    <t>Eficiencia del mes</t>
  </si>
  <si>
    <t>Valoración</t>
  </si>
  <si>
    <t>icon</t>
  </si>
  <si>
    <t>% Avance</t>
  </si>
  <si>
    <t>Observaciones</t>
  </si>
  <si>
    <t>Estado</t>
  </si>
  <si>
    <t>Año</t>
  </si>
  <si>
    <t>Creado</t>
  </si>
  <si>
    <t>Actualizado</t>
  </si>
  <si>
    <t>Mantenimiento Elétcrico</t>
  </si>
  <si>
    <t>Terminado</t>
  </si>
  <si>
    <t>terminado</t>
  </si>
  <si>
    <t>activo</t>
  </si>
  <si>
    <t>2019-03-14 15:00:06</t>
  </si>
  <si>
    <t>2019-12-12 13:36:29</t>
  </si>
  <si>
    <t>Adopción de tecnologías de Código Abierto para la ETITC: Fase II Software SIGAF_Académico - Pruebas y puesta en Producción</t>
  </si>
  <si>
    <t>2019-03-14 15:46:57</t>
  </si>
  <si>
    <t xml:space="preserve">Desarrollo de Ajustes y nuevos requerimientos SIGAF_Financiero en producción </t>
  </si>
  <si>
    <t>2019-03-14 15:49:29</t>
  </si>
  <si>
    <t>Implementación de controles técnicos TI para asegurar la continuidad de los servicios  bajo la norma ISO / IEC 27001:2015</t>
  </si>
  <si>
    <t>2019-03-14 15:50:59</t>
  </si>
  <si>
    <t>Operación de la gestión del servicio de informática y Comunicaciones</t>
  </si>
  <si>
    <t>2019-03-14 15:51:37</t>
  </si>
  <si>
    <t>Modernización tecnológica de talleres y laboratorios</t>
  </si>
  <si>
    <t>2019-03-14 15:52:10</t>
  </si>
  <si>
    <t>Ampliación de Cobertura - Conectividad</t>
  </si>
  <si>
    <t>2019-03-14 15:52:38</t>
  </si>
  <si>
    <t xml:space="preserve">Ampliación de cobertura - Virtualización de cursos malla curricular </t>
  </si>
  <si>
    <t>2019-03-14 15:54:54</t>
  </si>
  <si>
    <t xml:space="preserve">Seguimiento y apoyo al cumplimiento  del Modelo Integrado de Planeación y Gestión </t>
  </si>
  <si>
    <t>2019-03-15 16:52:25</t>
  </si>
  <si>
    <t>Fortalecimiento a los procesos del área de control interno</t>
  </si>
  <si>
    <t>Normal</t>
  </si>
  <si>
    <t>normal</t>
  </si>
  <si>
    <t>2019-03-18 10:17:27</t>
  </si>
  <si>
    <t xml:space="preserve">Seguimiento Y Apoyo Al Cumplimiento Del Modelo Integrado De Planeación Y Gestión_x000D_
</t>
  </si>
  <si>
    <t>2019-03-18 10:52:32</t>
  </si>
  <si>
    <t>Gestión de procesos de convenios, alianzas y redes</t>
  </si>
  <si>
    <t>2019-03-18 11:11:17</t>
  </si>
  <si>
    <t>Movilidad académica</t>
  </si>
  <si>
    <t>En Proceso</t>
  </si>
  <si>
    <t>proceso</t>
  </si>
  <si>
    <t>2019-03-18 11:11:29</t>
  </si>
  <si>
    <t>Fortalecimiento de la ORII</t>
  </si>
  <si>
    <t>2019-03-18 11:11:40</t>
  </si>
  <si>
    <t>Internacionalización del currículo, investigación, extensión y proyección social</t>
  </si>
  <si>
    <t>2019-03-18 11:12:14</t>
  </si>
  <si>
    <t>Publicaciones - Visibilidad</t>
  </si>
  <si>
    <t>Crítico</t>
  </si>
  <si>
    <t>critico</t>
  </si>
  <si>
    <t>2019-03-18 11:12:27</t>
  </si>
  <si>
    <t>Automatización de servicios y trámites institucionales</t>
  </si>
  <si>
    <t>2019-03-18 11:48:12</t>
  </si>
  <si>
    <t>Actualización y armonización de la normatividad y reglamentos internos de acuerdo a las necesidades institucionales como nacionales</t>
  </si>
  <si>
    <t>2019-03-18 11:52:03</t>
  </si>
  <si>
    <t>Seguimiento Y Apoyo Al Cumplimiento Del Modelo Integrado De Planeación Y Gestión</t>
  </si>
  <si>
    <t>2019-03-18 14:11:20</t>
  </si>
  <si>
    <t>Fortalecimiento de los procesos de planeación</t>
  </si>
  <si>
    <t>2019-03-18 16:12:22</t>
  </si>
  <si>
    <t>2019-03-18 16:46:25</t>
  </si>
  <si>
    <t xml:space="preserve">Mantener, mejorar y fortalecer los procesos de calidad </t>
  </si>
  <si>
    <t>2019-03-18 16:47:14</t>
  </si>
  <si>
    <t>Implementar la estrategia de comunicaciones para la visibilidad de la ETITC</t>
  </si>
  <si>
    <t>2019-03-18 16:48:12</t>
  </si>
  <si>
    <t>Fortalecimiento del área de contratación</t>
  </si>
  <si>
    <t>2019-03-23 11:51:56</t>
  </si>
  <si>
    <t>Diseño y creación de la estructura de centros de costos</t>
  </si>
  <si>
    <t>2019-03-23 11:52:24</t>
  </si>
  <si>
    <t>2019-12-12 13:37:40</t>
  </si>
  <si>
    <t>Acompañamiento e implementación del nuevo catalogo de clasificación presupuestal - ccp</t>
  </si>
  <si>
    <t>2019-03-23 11:53:04</t>
  </si>
  <si>
    <t>2019-03-23 11:53:29</t>
  </si>
  <si>
    <t>Mejoramiento de la Planta Física</t>
  </si>
  <si>
    <t>2019-03-26 09:53:27</t>
  </si>
  <si>
    <t>Mantenimiento de los Diferentes Soportes de las Diferentes Sedes de la Escuela</t>
  </si>
  <si>
    <t>2019-03-26 09:55:44</t>
  </si>
  <si>
    <t>Mantenimiento Planta Física</t>
  </si>
  <si>
    <t>2019-03-26 10:39:49</t>
  </si>
  <si>
    <t>Ferretería sede calle 13 y calle 18</t>
  </si>
  <si>
    <t>2019-03-27 10:55:27</t>
  </si>
  <si>
    <t>Mobiliario aulas de clases y oficina</t>
  </si>
  <si>
    <t>2019-03-27 10:55:42</t>
  </si>
  <si>
    <t>Consultoria para el diseño, licencias y puesta en marcha del ascensor</t>
  </si>
  <si>
    <t>2019-03-27 10:56:15</t>
  </si>
  <si>
    <t>Mantenimiento fachada calle 18 - mano de obra</t>
  </si>
  <si>
    <t>2019-03-27 10:56:33</t>
  </si>
  <si>
    <t>Neutralizador de olor</t>
  </si>
  <si>
    <t>2019-03-27 10:56:47</t>
  </si>
  <si>
    <t>Fortalecimiento del talento humano "Ruta del servicio y la información"</t>
  </si>
  <si>
    <t>2019-03-27 11:40:43</t>
  </si>
  <si>
    <t xml:space="preserve">Sistema de gestión ambiental "La felicidad nos hace productivos" </t>
  </si>
  <si>
    <t>2019-03-27 11:46:10</t>
  </si>
  <si>
    <t>Sistema de seguridad y salud en el trabajo "Ruta de la felicidad"</t>
  </si>
  <si>
    <t>2019-03-27 11:46:34</t>
  </si>
  <si>
    <t>Bienestar laboral "Liderando talento"</t>
  </si>
  <si>
    <t>2019-03-27 11:47:00</t>
  </si>
  <si>
    <t>Capacitación "Liderando Talento"</t>
  </si>
  <si>
    <t>2019-03-27 11:47:11</t>
  </si>
  <si>
    <t>Selección y vinculación "La cultura de hacer las cosas bien"</t>
  </si>
  <si>
    <t>2019-03-27 11:47:31</t>
  </si>
  <si>
    <t>2019-04-01 11:39:25</t>
  </si>
  <si>
    <t>Cursos de Lenguas I Semestre</t>
  </si>
  <si>
    <t>2019-04-01 11:55:08</t>
  </si>
  <si>
    <t>Curso de lenguas II Semestre</t>
  </si>
  <si>
    <t>2019-04-01 11:55:21</t>
  </si>
  <si>
    <t>Formación de Investigadores</t>
  </si>
  <si>
    <t>2019-04-01 16:57:11</t>
  </si>
  <si>
    <t>Gestión del Conocimiento</t>
  </si>
  <si>
    <t>2019-04-01 16:57:23</t>
  </si>
  <si>
    <t>Investigación</t>
  </si>
  <si>
    <t>2019-04-01 16:57:39</t>
  </si>
  <si>
    <t>Propiedad intelectual</t>
  </si>
  <si>
    <t>2019-04-02 15:49:30</t>
  </si>
  <si>
    <t>Redes de innovación</t>
  </si>
  <si>
    <t>2019-04-02 15:49:45</t>
  </si>
  <si>
    <t>Emprendimiento</t>
  </si>
  <si>
    <t>2019-04-02 15:49:59</t>
  </si>
  <si>
    <t>2019-12-12 13:38:32</t>
  </si>
  <si>
    <t>Vigilancia tecnológica</t>
  </si>
  <si>
    <t>2019-04-02 15:50:12</t>
  </si>
  <si>
    <t>2019-12-12 13:37:03</t>
  </si>
  <si>
    <t>Inteligencia competitiva</t>
  </si>
  <si>
    <t>2019-04-02 15:50:26</t>
  </si>
  <si>
    <t>Banco de proyectos</t>
  </si>
  <si>
    <t>2019-04-02 15:50:41</t>
  </si>
  <si>
    <t>Educación Continuada Semestre I</t>
  </si>
  <si>
    <t>2019-04-03 20:02:07</t>
  </si>
  <si>
    <t>Educación Continuada Semestre II</t>
  </si>
  <si>
    <t>2019-04-03 20:02:20</t>
  </si>
  <si>
    <t>Interrrelación sector productivo</t>
  </si>
  <si>
    <t>2019-04-03 20:02:30</t>
  </si>
  <si>
    <t>Proyección Social</t>
  </si>
  <si>
    <t>2019-04-03 20:02:42</t>
  </si>
  <si>
    <t>Seguimiento de egresados</t>
  </si>
  <si>
    <t>2019-04-03 20:38:10</t>
  </si>
  <si>
    <t>Encuentro de egresados</t>
  </si>
  <si>
    <t>2019-04-03 20:38:28</t>
  </si>
  <si>
    <t>Asociación</t>
  </si>
  <si>
    <t>2019-04-03 20:38:51</t>
  </si>
  <si>
    <t>Eventos académicos</t>
  </si>
  <si>
    <t>2019-04-03 21:01:48</t>
  </si>
  <si>
    <t>Biblioteca</t>
  </si>
  <si>
    <t>2019-04-03 21:02:01</t>
  </si>
  <si>
    <t xml:space="preserve">Movilidad académica </t>
  </si>
  <si>
    <t>2019-04-03 21:02:17</t>
  </si>
  <si>
    <t>Reconocimientos</t>
  </si>
  <si>
    <t>2019-04-03 21:02:31</t>
  </si>
  <si>
    <t>Quedate en la ETITC Psicología</t>
  </si>
  <si>
    <t>2019-04-03 21:32:06</t>
  </si>
  <si>
    <t>Trabajo Social Contigo</t>
  </si>
  <si>
    <t>2019-04-03 21:35:08</t>
  </si>
  <si>
    <t>Una ETITC activa</t>
  </si>
  <si>
    <t>2019-04-04 06:34:21</t>
  </si>
  <si>
    <t>ETITC una nota con arte</t>
  </si>
  <si>
    <t>2019-04-04 06:34:33</t>
  </si>
  <si>
    <t>Humanizar la escuela</t>
  </si>
  <si>
    <t>2019-04-04 06:34:43</t>
  </si>
  <si>
    <t>Salud</t>
  </si>
  <si>
    <t>2019-04-04 06:34:50</t>
  </si>
  <si>
    <t>Banda de Marcha</t>
  </si>
  <si>
    <t>2019-04-04 06:35:03</t>
  </si>
  <si>
    <t>Equipo</t>
  </si>
  <si>
    <t>2019-04-04 06:35:12</t>
  </si>
  <si>
    <t>Mejoramiento de los procesos del área</t>
  </si>
  <si>
    <t>2019-04-08 10:47:11</t>
  </si>
  <si>
    <t>Movilidad eventos y visibilidad</t>
  </si>
  <si>
    <t>2019-04-08 10:51:20</t>
  </si>
  <si>
    <t>Fortalecimiento del proceso de la docencia</t>
  </si>
  <si>
    <t>2019-04-08 10:51:34</t>
  </si>
  <si>
    <t>Implementación del departamento de ciencias básicas</t>
  </si>
  <si>
    <t>2019-04-08 10:51:51</t>
  </si>
  <si>
    <t>Otras actividades del procesos de docencia</t>
  </si>
  <si>
    <t>2019-04-08 10:52:06</t>
  </si>
  <si>
    <t xml:space="preserve">Nuevos proyectos_x000D_
</t>
  </si>
  <si>
    <t>2019-04-08 10:52:16</t>
  </si>
  <si>
    <t>Adquisición bibliográfica, renovación de suscripciones paras las facultados</t>
  </si>
  <si>
    <t>2019-04-08 11:06:20</t>
  </si>
  <si>
    <t>Fortalecimiento de la gestión de la biblioteca</t>
  </si>
  <si>
    <t>2019-04-08 11:07:05</t>
  </si>
  <si>
    <t>Facultad de Sistemas</t>
  </si>
  <si>
    <t>2019-04-08 11:27:45</t>
  </si>
  <si>
    <t>Facultad de Mecatrónica</t>
  </si>
  <si>
    <t>2019-04-08 11:28:00</t>
  </si>
  <si>
    <t>Facultad de Mecánica</t>
  </si>
  <si>
    <t>2019-04-08 11:28:07</t>
  </si>
  <si>
    <t>Facultad de Procesos industriales</t>
  </si>
  <si>
    <t>2019-04-08 11:28:15</t>
  </si>
  <si>
    <t>Facultad de Electromecánica</t>
  </si>
  <si>
    <t>2019-04-08 11:28:42</t>
  </si>
  <si>
    <t>Proceso de autoevaluación 2019 - 2020</t>
  </si>
  <si>
    <t>2019-04-08 11:53:33</t>
  </si>
  <si>
    <t xml:space="preserve">Socialización y seguimiento al proceso de acreditación </t>
  </si>
  <si>
    <t>2019-04-08 11:53:57</t>
  </si>
  <si>
    <t>Facultades gestión de registros calificados</t>
  </si>
  <si>
    <t>2019-04-08 11:54:18</t>
  </si>
  <si>
    <t>Nuevos programas de educación superior</t>
  </si>
  <si>
    <t>2019-04-08 11:54:36</t>
  </si>
  <si>
    <t>Seguimiento planes de mejoramiento</t>
  </si>
  <si>
    <t>2019-04-08 11:54:53</t>
  </si>
  <si>
    <t>Facultades gestión de acreditación</t>
  </si>
  <si>
    <t>2019-04-08 12:05:20</t>
  </si>
  <si>
    <t>Facultad de sistemas</t>
  </si>
  <si>
    <t>2019-04-08 15:50:41</t>
  </si>
  <si>
    <t>2019-04-08 15:50:53</t>
  </si>
  <si>
    <t>2019-04-08 15:51:01</t>
  </si>
  <si>
    <t>2019-04-08 15:51:11</t>
  </si>
  <si>
    <t>Faculta de Mecatrónica</t>
  </si>
  <si>
    <t>2019-04-08 15:51:33</t>
  </si>
  <si>
    <t>Despacho</t>
  </si>
  <si>
    <t>2019-04-08 15:51:45</t>
  </si>
  <si>
    <t>Especializaciones</t>
  </si>
  <si>
    <t>2019-04-08 15:51:52</t>
  </si>
  <si>
    <t>2019-04-09 15:37:57</t>
  </si>
  <si>
    <t>2019-04-09 15:38:12</t>
  </si>
  <si>
    <t>Facultad de Procesos Industriales</t>
  </si>
  <si>
    <t>2019-04-09 15:58:45</t>
  </si>
  <si>
    <t>Funcionamiento del CEL</t>
  </si>
  <si>
    <t>2019-05-21 10:48:43</t>
  </si>
  <si>
    <t>CREACIÓN DE NUEVOS PROGRAMAS</t>
  </si>
  <si>
    <t>2019-06-20 18:18:20</t>
  </si>
  <si>
    <t>FERIAS DE PROYECTOS</t>
  </si>
  <si>
    <t>2019-06-20 18:22:15</t>
  </si>
  <si>
    <t>FACULTAD DE MECÁTRONICA</t>
  </si>
  <si>
    <t>2019-06-20 19:24:35</t>
  </si>
  <si>
    <t>ELABORACIÓN DE DOCUMENTOS MAESTROS PARA EL CAMBIO DE CARACTER DE LAS ESPECIALIZACIONES</t>
  </si>
  <si>
    <t>2019-06-20 19:43:00</t>
  </si>
  <si>
    <t>2019-08-28 20:20:52</t>
  </si>
  <si>
    <t>Convenios Procesos Industriales</t>
  </si>
  <si>
    <t>2019-11-20 19:40:07</t>
  </si>
  <si>
    <t>.</t>
  </si>
  <si>
    <t>2019-12-12 13:13:49</t>
  </si>
  <si>
    <t>2019-12-12 13:14:34</t>
  </si>
  <si>
    <t>INFORMÁTICA Y COMUNICACIONES</t>
  </si>
  <si>
    <t>2019-03-11 21:36:18</t>
  </si>
  <si>
    <t>CONTROL INTERNO</t>
  </si>
  <si>
    <t>ORII</t>
  </si>
  <si>
    <t>SECRETARIA GENERAL</t>
  </si>
  <si>
    <t>PLANEACIÓN</t>
  </si>
  <si>
    <t>ADMINISTRATIVA</t>
  </si>
  <si>
    <t>2019-03-11 02:16:09</t>
  </si>
  <si>
    <t>PLANTA FÍSICA - MTO ELÉCTRICO</t>
  </si>
  <si>
    <t>PLANTA FÍSICA</t>
  </si>
  <si>
    <t>TALENTO HUMANO</t>
  </si>
  <si>
    <t>BACHILLERATO TÉCNICO INDUSTRAL</t>
  </si>
  <si>
    <t>BIENESTAR UNIVERSITARIO</t>
  </si>
  <si>
    <t>REGISTRO Y CONTROL</t>
  </si>
  <si>
    <t>DESPACHO</t>
  </si>
  <si>
    <t>BIBLIOTECA</t>
  </si>
  <si>
    <t>ACREDITACIÓN Y AUTOEVALUACIÓN</t>
  </si>
  <si>
    <t>TALLERES Y LABORATORIOS</t>
  </si>
  <si>
    <t>INVESTIGACIÓN</t>
  </si>
  <si>
    <t>MOVILIDAD, EVENTOS Y VISIBILIDAD</t>
  </si>
  <si>
    <t>CAPACITACIÓN</t>
  </si>
  <si>
    <t>FORTALECIMIENTO A LOS PROCESOS ACADÉMICOS</t>
  </si>
  <si>
    <t>CENTRO DE LENGUAS</t>
  </si>
  <si>
    <t>2019-03-11 22:28:07</t>
  </si>
  <si>
    <t>INNOVACIÓN Y DESARROLLO TECNOLÓGICO</t>
  </si>
  <si>
    <t>EXTENSIÓN</t>
  </si>
  <si>
    <t>EGRESADOS</t>
  </si>
  <si>
    <t>PUNTO VIVE DIGITAL</t>
  </si>
  <si>
    <t>RECTORÍA</t>
  </si>
  <si>
    <t/>
  </si>
  <si>
    <t>2019-03-11 01:00:00</t>
  </si>
  <si>
    <t>VICERRECTORÍA ADMINISTRATIVA</t>
  </si>
  <si>
    <t>VICERRECTORÍA ACADÉMICA</t>
  </si>
  <si>
    <t>VICERRECTORÍA DE INVESTIGACIÓN</t>
  </si>
  <si>
    <t xml:space="preserve">Seguimiento plan anticorrupción - mapas de riesgo de corrupción </t>
  </si>
  <si>
    <t>Promover la articulación de las funciones sustantivas de la ETITC, como búsqueda permanente del aseguramiento de la calidad.</t>
  </si>
  <si>
    <t>Capacitación y puesta en marcha del laboratorio de física.</t>
  </si>
  <si>
    <t>VICERRECTORIA ACADÉMICA</t>
  </si>
  <si>
    <t>Cursos a la medida</t>
  </si>
  <si>
    <t>Clausura de cursos</t>
  </si>
  <si>
    <t>Aplicación e informe de la encuesta momento cero</t>
  </si>
  <si>
    <t xml:space="preserve">Aplicación e informe de la  encuesta momentos uno y cinco </t>
  </si>
  <si>
    <t>Participación en eventos interinstitucionales nacionales e internacionales</t>
  </si>
  <si>
    <t>Renovación de licenciamiento para talleres y laboratorio</t>
  </si>
  <si>
    <t>Contratación de personal de desarrollo y sistemas de información</t>
  </si>
  <si>
    <t xml:space="preserve">Instalación de un (1) canal de internet  dedicado 1024 MB sede central  y  tres MPLS 256, 256 y 12 MB para las sedes </t>
  </si>
  <si>
    <t>Contratación de servicios profesionales</t>
  </si>
  <si>
    <t>Adecuación tecnológica de las sede principal sede Cll 18, sede tintal y sede Carvajal</t>
  </si>
  <si>
    <t>Repotenciación de equipos de computo</t>
  </si>
  <si>
    <t>Mantenimientos impresoras y carnetizadoras</t>
  </si>
  <si>
    <t xml:space="preserve">Compra de 3 impresoras multifuncionales para las tres(3) Vicerrectorias </t>
  </si>
  <si>
    <t>Contratación de servicios profesionales para la virtualización</t>
  </si>
  <si>
    <t>Optimización de los
Recursos de Apoyo
Académico</t>
  </si>
  <si>
    <t>Modernización de sistemas de información</t>
  </si>
  <si>
    <t xml:space="preserve">Ampliación de cobertura - Conectividad </t>
  </si>
  <si>
    <t>Informática y comunicaciones</t>
  </si>
  <si>
    <t>Modernización, adecuación y mantenimiento  de recursos tecnológicos de sede principal y otras instalaciones</t>
  </si>
  <si>
    <t>Virtualización de cursos</t>
  </si>
  <si>
    <t>Servicios de análisis de vulnerabilidades</t>
  </si>
  <si>
    <t>Fecha seguimiento</t>
  </si>
  <si>
    <t>Formular y desarrollar el programa anual de auditorias  para evaluar la gestión  institucional</t>
  </si>
  <si>
    <t>Seguimiento al cumplimiento y efectividad en las acciones de mejoramiento generadas en las diferentes fuentes de evaluación  sistema integrado de gestión - Control Interno</t>
  </si>
  <si>
    <t xml:space="preserve">Seguimiento a los mapas de riesgos </t>
  </si>
  <si>
    <t>Seguimiento informes que la entidad debe rendir frente a entes externos</t>
  </si>
  <si>
    <t>Presentar Informes por requerimiento legal exigidos</t>
  </si>
  <si>
    <t>Fortalecimiento a la gestión de la Oficina de Control Interno</t>
  </si>
  <si>
    <t>Renovación y modificación de convenios existentes; gestión de nuevos convenios y alianzas. Desarrollo de capacidades colaborativas y de trabajo en red.</t>
  </si>
  <si>
    <t>Entrante y saliente; Administrativos, docentes y estudiantes; Nacional e Internacional</t>
  </si>
  <si>
    <t>Contratación de un profesional de apoyo para atención al público y gestión operativa</t>
  </si>
  <si>
    <t>Participación en actividades de redes y asociaciones; desarrollo de capacidades; divulgación y visibilidad. Renovación membresía Conahec y RCI.</t>
  </si>
  <si>
    <t>Taller de Internacionalización; Estancias cortas; Proyectos.</t>
  </si>
  <si>
    <t>Gestión de procesos de convenios, alianzas, redes</t>
  </si>
  <si>
    <t>Movilidad Académica</t>
  </si>
  <si>
    <t xml:space="preserve">Diseño, aprobación del SISTEMA INTEGRADO DE CONSERVACIÓN -SIC y adquisión de equipos bàsicos para su implementaciòn </t>
  </si>
  <si>
    <t>Implementación Fase I Sistema de Gestión de Documento Electrónico. 
1. Definiciòn del proyecto
2. Contratación para la implementacion Fase I
3. Informes de avances de actividades de la implementación</t>
  </si>
  <si>
    <t>Capacitaciones en procesos disciplinarios dirigidas a funcionarios públicos y colaboradores de la ETITC y retroalimentación a la Secretaria General</t>
  </si>
  <si>
    <t>Garantizar el correcto desarrollo de las ceremonias de grado de Bachillerato y Educación Superior</t>
  </si>
  <si>
    <t>SECRETARÍA GENERAL</t>
  </si>
  <si>
    <t>Programación presupuestal</t>
  </si>
  <si>
    <t>Asistencia técnica a las dependencia de la entidad</t>
  </si>
  <si>
    <t xml:space="preserve">Formulación y seguimiento a la estrategia de masificación de  Proyectos de inversión </t>
  </si>
  <si>
    <t>Seguimiento y evaluación a las 7 dimensiones, 17 políticas, y lineamientos nacionales del modelo integrado de planeación y gestión</t>
  </si>
  <si>
    <t>Formación en el  manejo del sistema de información POWER BI para el desarrollo de procesos estratégicos y tratamiento de datos de la Entidad. (Diplomado)</t>
  </si>
  <si>
    <t>Implementación de datos abiertos a través del uso de Power BI</t>
  </si>
  <si>
    <t>Programa de formación en Análisis de Causa</t>
  </si>
  <si>
    <t>Apoyar la evaluación de la gestión de riesgos en la entidad como insumo para la toma de decisiones</t>
  </si>
  <si>
    <t>Apoyar en el plan de racionalización de trámites</t>
  </si>
  <si>
    <t>Organizar y realizar todas las actividades necesarias para las auditorías de seguimiento de las certificaciones NTC ISO 9001:2015 y NTC ISO IEC 27001:2013</t>
  </si>
  <si>
    <t xml:space="preserve">Seguimiento e implementación a la estrategia de comunicaciones </t>
  </si>
  <si>
    <t>Realización de la revista ADVIZZOR como  componente de divulgación y rendición de cuentas de la entidad</t>
  </si>
  <si>
    <t>Creación y seguimiento de los programas radiales de la ETITC</t>
  </si>
  <si>
    <t>Realización del proyecto para adquirir el espacio radial en banda FM para puesta en marcha de la emisora</t>
  </si>
  <si>
    <t>Radicación de Proyecto para adquirir el espacio radial en banda FM</t>
  </si>
  <si>
    <t>Implementación de Proyecto</t>
  </si>
  <si>
    <t>Fortalecimiento a los procesos de Planeación</t>
  </si>
  <si>
    <t>Implementación, seguimiento y evaluación al Módelo Integrado de Planeación y Gestión</t>
  </si>
  <si>
    <t>Mejoramiento a los procesos de datos abiertos a través de la implementación de mineria de datos</t>
  </si>
  <si>
    <t>Mantener, Mejorar Y Fortalecer Los Procesos De Calidad</t>
  </si>
  <si>
    <t>Implementar La Estrategia De Comunicaciones Para La Visibilidad De La ETITC</t>
  </si>
  <si>
    <t>Puesta en Marcha de la Emisora en Banda Radial FM</t>
  </si>
  <si>
    <t>GESTIÓN DEL TALENTO HUMANO</t>
  </si>
  <si>
    <t>Programa de Gestión Integral de Residuos</t>
  </si>
  <si>
    <t>Programa de Control de Vertimientos.</t>
  </si>
  <si>
    <t>Programa de prácticas sostenibles</t>
  </si>
  <si>
    <t>Apoyo a la gestión</t>
  </si>
  <si>
    <t>Capacitación, preauditoría y Certificación  del SST</t>
  </si>
  <si>
    <t>Gestión de Talento Humano - Proyecto Reestructuración</t>
  </si>
  <si>
    <t>Programa de Selección y Vinculación, Concursos</t>
  </si>
  <si>
    <t>Plan Institucional de Capacitación PIC - ETITC 2020</t>
  </si>
  <si>
    <t>Gestión Ambiental</t>
  </si>
  <si>
    <t>Capacitación</t>
  </si>
  <si>
    <t>Bienestar Laboral e Inventivos</t>
  </si>
  <si>
    <t>Nómina</t>
  </si>
  <si>
    <t>Selección y Vinculación</t>
  </si>
  <si>
    <t>Bonos Pensionales</t>
  </si>
  <si>
    <t>Historias Laborales</t>
  </si>
  <si>
    <t>Gestión GTH</t>
  </si>
  <si>
    <t>Seguridad y Salud en el Trabajo</t>
  </si>
  <si>
    <t>Gestión para emisión de permisos a Mincultura</t>
  </si>
  <si>
    <t>Presentación de proyectos a la Alta Gerencia</t>
  </si>
  <si>
    <t>Coordinación actividades de mantenimiento con su respectiva subsanación</t>
  </si>
  <si>
    <t>Elaboración de estudios previos y supervisión según sea el caso</t>
  </si>
  <si>
    <t>Atención de solicitudes y mantenimiento de muros de fachada internas, externas y espacios de la Planta Física, mediante la contratación de una persona natural con conocimientos y experiencia en pintura</t>
  </si>
  <si>
    <t>Atención de solicitudes y mantenimiento preventivo - correctivo de las cubiertas de la ETITC, en cuanto al sellado de filtraciones de aguas lluvias y mantenimiento de canales; mediante la contratación de una persona natural con experiencia como techador</t>
  </si>
  <si>
    <t>Atención de solicitudes y mantenimiento preventivo - correctivo de la red hidrosanitaria, baterias sanitarias y sistemas de drenaje  de la Planta Física; mediante la contratación de una persona natural con conocimientos y experiencia en plomeria y/o fontanería.</t>
  </si>
  <si>
    <t>Atención de solicitudes y adecuación de nuevos espacios mediante construcción, demoliciones, restauracion de elementos patrimoniales; a través de la contratación de una persona natural con conomientos y experiencia en contrucción.</t>
  </si>
  <si>
    <t>Atención de solicitudes y adecuación de espacios mediante la construcción de muros falsos, instalación de vidrios; a través de la contratación de una persona natural mantenimiento con conocimientos y experiencia en albañileria.</t>
  </si>
  <si>
    <t>Atención de solicitudes y mantenimiento de puertas, ventanas, mobiliario y general todo lo relacionado con la carpinteria en madera de la Planta Física, mediante la contratación de una persona natural con experiencia y conocimientos en carpinteria.</t>
  </si>
  <si>
    <t>Mantenimiento al sistema de bombeo en sede calle 13, calle 18, Tintal y Carvajal. Incluye suministro de materiales. Mantenimiento realizado 2 veces al año. Para preservar la vida util de los equipos de bombeo de agua para cocinas y baterias sanitarias.</t>
  </si>
  <si>
    <t>Estudios y diseños reforzamiento estructural mediante metodologia no invasiva al BIC. Tramite de aprobacion ante Ministerio de Cultura y Licencia de reforzamiento ante Curaduria Urbana</t>
  </si>
  <si>
    <t>Interventoria tecnica, administrativa y financiera del proyecto Estudios y diseños reforzamiento estructural mediante metodologia no invasiva al BIC</t>
  </si>
  <si>
    <t>Estudios y Diseños para la actualizacion de la red hidrosanitara sede calle 13</t>
  </si>
  <si>
    <t>Estudios y diseños red contra incendio sede calle 13 y Carvajal</t>
  </si>
  <si>
    <t>Tramite de aprobacion ante Ministerio de Cultura y Licencia de reforzamiento ante Curaduria Urbana</t>
  </si>
  <si>
    <t>Estudios y diseños para adecuar ascensores para la comunidad con movilidad reducida en cumplimiento a la NTC4595. Tramite de aprobacion ante Ministerio de Cultura y Licencia de reforzamiento ante Curaduria Urbana</t>
  </si>
  <si>
    <t>Instalacion de salvaescaleras acceso calle 13, Instalacion de salvaescaleras acceso sotano a primera planta, Instalacion de salvaescaleras acceso calle 18</t>
  </si>
  <si>
    <t>Gestion y tramite para englobar los predios no patrimoniales del sector norte (parqueadero) de la ETITC</t>
  </si>
  <si>
    <t>Estudios y diseños para edificio de parqueadero o semisotano en sector norte (parqueadero) de la ETITC</t>
  </si>
  <si>
    <t>Modernizacion mobiliario de aulas de clase</t>
  </si>
  <si>
    <t>Dotacion de muebles necesarios para las oficinas administrativas que lo requieran</t>
  </si>
  <si>
    <t>Adecuación de espacios funcionales y generación de proyectos.</t>
  </si>
  <si>
    <t>Mantenimiento todas las instalaciones de la planta fisica de la ETITC</t>
  </si>
  <si>
    <t>Reforzamiento estructural instalación calle 13</t>
  </si>
  <si>
    <t>Trámite de aprobacion ante Ministerio de Cultura y Licencia de reforzamiento ante Curaduria Urbana</t>
  </si>
  <si>
    <t>Estudios y diseños Red hidrosanitaria, contraincendio y gas de la ETITC (instalaciones calle 13 y Carvajal)</t>
  </si>
  <si>
    <t>Mecanismos para brindar acceso a la poblacion de condición de movilidad reducida</t>
  </si>
  <si>
    <t xml:space="preserve">Estudios y diseños para edificio parqueadero en sector norte de la ETITC </t>
  </si>
  <si>
    <t>Mobiliario oficinas administrativas y aulas de clase sede calle 18 y sede calle 13</t>
  </si>
  <si>
    <t>Realizar el mantenimiento del sistema eléctrico, adecuaciones, instalaciones nuevas y demás necesidades locativas</t>
  </si>
  <si>
    <t>Modernización de espacios para la academia. Suministro instalación y puesta en marcha del sistema de multimedia en los laboratorios y talleres y algunas aulas de clase que están pendientes de la ETITC, cambio de Tv y cable HDMI.</t>
  </si>
  <si>
    <t>Ampliación de cobertura del CCTV en las instalaciones de Carvajal y Tintal.</t>
  </si>
  <si>
    <t>Actualización del sistema control de acceso</t>
  </si>
  <si>
    <t>Mantenimiento preventivo y correctivo  de las tres plantas eléctricas de emergencia</t>
  </si>
  <si>
    <t>Mantenimiento preventivo y correctivo de los aires acondicionados de la Escuela</t>
  </si>
  <si>
    <t>Mantenimiento preventivo y correctivo de las UPS y reguladores de todas las instalaciones de la Escuela</t>
  </si>
  <si>
    <t>Mantenimiento preventivo y correctivo del sistema automatizado de la apertura/cierre en los puntos de la calle 15, carrera 17 y patio central (Nuevo)</t>
  </si>
  <si>
    <t>Mejoramiento de la planta física</t>
  </si>
  <si>
    <t>PLANTA FÍSICA - INFRAESTRUCTURA ELÉCTRICA</t>
  </si>
  <si>
    <t>Continuidad Académica</t>
  </si>
  <si>
    <t>Eventos Académicos</t>
  </si>
  <si>
    <t>Proyectos Académicos</t>
  </si>
  <si>
    <t xml:space="preserve">Movilidad Académica </t>
  </si>
  <si>
    <t xml:space="preserve">Fortalecimiento a los procesos académicos del bachillerato </t>
  </si>
  <si>
    <t>IBTI</t>
  </si>
  <si>
    <t>DIRECCIÓN DEL BACHILLERATO IBTI ETITC</t>
  </si>
  <si>
    <t>MUEVETE ETITC Y UNA ETITC ACTIVA (DEPORTES)</t>
  </si>
  <si>
    <t>CUIDA TU SALUD EN ETITC (SALUD)</t>
  </si>
  <si>
    <t>QUEDATE EN LA ETITC (PSICOLOGIA)</t>
  </si>
  <si>
    <t>BANDA DE MARCHA</t>
  </si>
  <si>
    <t>EQUIPO</t>
  </si>
  <si>
    <t xml:space="preserve">        ETITC UNA NOTA CON ARTE (ARTE Y MUSICA)</t>
  </si>
  <si>
    <t xml:space="preserve">TRABAJO CONTIGO (TRABAJO SOCIAL) </t>
  </si>
  <si>
    <t>HUMANIZAR LA ESCUELA (PASTORAL)</t>
  </si>
  <si>
    <t>SUBSIDIO ALIMENTARIO (BANCO DE ALIMENTOS)</t>
  </si>
  <si>
    <t>*Insumos                             
*Talleres</t>
  </si>
  <si>
    <t>Elaboración De Exámenes, Aplicación Y Generación De Resultados</t>
  </si>
  <si>
    <t>Una Persona Para El Área De Autoevaluación Y Otra Como Asistente Adminstrativo De La Viceacademica</t>
  </si>
  <si>
    <t>Brochure, folletos de información, pendones, mallas curriculares ( tamaño pliego), material publicitario</t>
  </si>
  <si>
    <t>Evaluar las necesidades de formación en el personal Docente, y cursos intersemestrales para Estudiantes, garantizando la pertinencia en el desarrollo de las actividades.</t>
  </si>
  <si>
    <t>Promover las relaciones nacionales e internacionales con Docentes y/o expertos</t>
  </si>
  <si>
    <t>APLICACIÓN PRUEBAS PARA ADMISIÓN DE ESTUDIANTES</t>
  </si>
  <si>
    <t>CONTRATACIÓN DE PERSONAL</t>
  </si>
  <si>
    <t>FORTALECIMIENTO DEL PROCESO DE DOCENCIA</t>
  </si>
  <si>
    <t>IMPLEMENTACIÓN DEL DEPARTAMENTO DE CIENCIAS BÁSICAS</t>
  </si>
  <si>
    <t>OTRAS ACTIVIDADES DEL PROCESO DE DOCENCIA</t>
  </si>
  <si>
    <t>MOVILIDAD DOCENTE</t>
  </si>
  <si>
    <t>Compra de elementos laboratorio
Formacion docentes
Adecuacion espacios</t>
  </si>
  <si>
    <t xml:space="preserve">Capacitación </t>
  </si>
  <si>
    <t>Organización congresos y membresías redes y asociaciones</t>
  </si>
  <si>
    <t xml:space="preserve">Participación congresos ACOFI, REDEC, REDIN, Actividades profesores invitados, participación estudiantes en verano científico en México, Rama estudiantil IEEE. </t>
  </si>
  <si>
    <t>Renovación licencias, adquisición equipos y herramientas, mejora infraestructura laboratorios</t>
  </si>
  <si>
    <t>Talento humano, premiaciones, equipos oficina, publicidad programa y sus actividades</t>
  </si>
  <si>
    <t>Encuentros docentes, egresados, empresarios</t>
  </si>
  <si>
    <t>Compra de elementos para mantenimiento</t>
  </si>
  <si>
    <t>Compra de equipo</t>
  </si>
  <si>
    <t>Servicio de impresión de folletos, pendones y demás material publicitario del programa</t>
  </si>
  <si>
    <t>Apoyo logístico para la realización de las muestras de proyectos de la facultad de cada semestre</t>
  </si>
  <si>
    <t>"Incentivos para los mejores proyectos en las muestras de proyectos de la facultad de cada semestre. Descuentos en matrículas para los integrantes de cada grupo así: 1° puesto 30% 2° puesto 20% 3° puesto 10%"</t>
  </si>
  <si>
    <t>Tiquete y viáticos para el decano de la facultad para asistir a la reunión RIMA 2020 en Barranquilla - Febrero</t>
  </si>
  <si>
    <t>Tiquetes y viaticos para estudiantes para la participación en eventos de robótica y ferias científicas nacionales</t>
  </si>
  <si>
    <t>Tiquetes y viaticos para estudiantes y docentes para la participación en eventos de robótica y ferias científicas internacionales</t>
  </si>
  <si>
    <t>Inscripción para 10 estudiantes para participar en el congreso CIIMA 2020 en cartagena - Septiembre</t>
  </si>
  <si>
    <t>Inscripción para 2 docentes para participar en el congreso CIIMA 2020 en cartagena - Septiembre</t>
  </si>
  <si>
    <t>Inscripción para docentes y estudiantes para participar como ponentes en congresos internacionales (máximo dos estudiantes por docente)</t>
  </si>
  <si>
    <t>Inscripción para docentes y estudiantes para participar como ponentes en congresos nacionales (máximo dos estudiantes por docente)</t>
  </si>
  <si>
    <t>Equipos de cómputo para laboratorio de electricidad y electrónica según necesidades</t>
  </si>
  <si>
    <t>Pintura para el piso del laboratorio Festo - FACT (mantenimiento general), Insonorización</t>
  </si>
  <si>
    <t>Talleres para la el diseño y construcción del nuevo plan de estudios de la facultad</t>
  </si>
  <si>
    <t>Mecanica : Ambiente especializado de aprendizaje en hidráulica</t>
  </si>
  <si>
    <t>Mecánica: Laboratorio de metrologia</t>
  </si>
  <si>
    <t xml:space="preserve">Procesos: Fortalecer planta de profesores </t>
  </si>
  <si>
    <t>Procesos: Internacionalización de procesos y servicios</t>
  </si>
  <si>
    <t>Procesos: Movilidad interna y externa</t>
  </si>
  <si>
    <t>Procesos: Optimización de los recursos de apoyo académico</t>
  </si>
  <si>
    <t>Procesos: Información y comunicación</t>
  </si>
  <si>
    <t>Procesos: Compartiendo saberes: servicios de extensión a la comunidad</t>
  </si>
  <si>
    <t>Procesos: Redimensionamiento curricular</t>
  </si>
  <si>
    <t>Electromecánica: Laboratorio de Termodinámica aplicado a todas las facultades</t>
  </si>
  <si>
    <t>Electromecánica: Mantenimiento de maquinaria del taller de mecánica Industrial</t>
  </si>
  <si>
    <t>Electromecánica: Adquisición de Electroherocionadora por hilo</t>
  </si>
  <si>
    <t>Electromecánica: Adquisición de Rectificadora de superficies planas</t>
  </si>
  <si>
    <t>Electromecánica: Adquisición de Rectificadora de superficies tangenciales</t>
  </si>
  <si>
    <t>Mecatrónica: Publicidad para la facultad</t>
  </si>
  <si>
    <t>Mecatrónica: Muestras tecnicas de la facultad</t>
  </si>
  <si>
    <t>Mecatrónica: Premiacion mejores proyectos de la facultad</t>
  </si>
  <si>
    <t xml:space="preserve">Mecatrónica: Movilidad decanatura </t>
  </si>
  <si>
    <t>Mecatrónica: Movilidad nacional estudiantes</t>
  </si>
  <si>
    <t>Mecatrónica: Movilidad Internacional estudiantes</t>
  </si>
  <si>
    <t>Mecatrónica: Inscripción eventos estudiantes</t>
  </si>
  <si>
    <t>Mecatrónica:Tiquete y viáticos para docentes</t>
  </si>
  <si>
    <t>Mecatrónica: Inscripción para docentes y estudiantes para participar como ponentes en congresos internacionales (máximo dos estudiantes por docente)</t>
  </si>
  <si>
    <t>Mecatrónica: Inscripción para docentes y estudiantes para participar como ponentes en congresos nacionales (máximo dos estudiantes por docente)</t>
  </si>
  <si>
    <t xml:space="preserve">Mecatrónica: Laboratorios de electricidad y electrónica </t>
  </si>
  <si>
    <t>Mecatrónica: Equipos de cómputo para laboratorio de electricidad y electrónica</t>
  </si>
  <si>
    <t>Mecatrónica: Licencias laboratorios</t>
  </si>
  <si>
    <t>Sistemas: Seguimiento curricular</t>
  </si>
  <si>
    <t>Sistemas: Divulgación y socialización de los programas de educación superior</t>
  </si>
  <si>
    <t>Sistemas: Participación ACOFI</t>
  </si>
  <si>
    <t>Sistemas: Suscripción ACIS</t>
  </si>
  <si>
    <t>Sistemas: Infomatrix 2020</t>
  </si>
  <si>
    <t>Sistemas: Maratón nacional de programación</t>
  </si>
  <si>
    <t>Sistemas: EHSP 2020</t>
  </si>
  <si>
    <t>Sistemas: Recursos bibliográficos y ACM Base de datos</t>
  </si>
  <si>
    <t>Sistemas: Encuentro nacional REDIS 2020</t>
  </si>
  <si>
    <t xml:space="preserve">Sistemas: Promoción de investigación </t>
  </si>
  <si>
    <t>Sistemas: Capacitación y formación docente en tecnologias emergentes</t>
  </si>
  <si>
    <t>Sistemas: Seminario ingeniería de sistemas</t>
  </si>
  <si>
    <t>Sistemas: PACS - proyectos articuladores</t>
  </si>
  <si>
    <t>FACULTADES</t>
  </si>
  <si>
    <t>Prestación de servicios</t>
  </si>
  <si>
    <t>Diseño</t>
  </si>
  <si>
    <t xml:space="preserve">Servicio </t>
  </si>
  <si>
    <t>PROCESO DE AUTOEVALUACIÓN 2019 - 2020</t>
  </si>
  <si>
    <t>SOCIALIZACIÓN Y SEGUIMIENTO AL PROCESO DE AUTOEVALUACIÓN</t>
  </si>
  <si>
    <t>FACULTADES GESTIÓN REGISTROS CALIFICADOS</t>
  </si>
  <si>
    <t>FACULTADES GESTIÓN ACREDITACIÓN</t>
  </si>
  <si>
    <t>NUEVOS PROGRAMAS DE EDUCACIÓN SUPERIOR</t>
  </si>
  <si>
    <t>SEGUIMIENTOS PLANES DE MEJORAMIENTO</t>
  </si>
  <si>
    <t>MINI LAB 300 SPECTROMETER</t>
  </si>
  <si>
    <t>El Espectrómetro ha sido configurado para cumplir con los requerimientos planteados previamente, en cuanto a Programa Analítico y Calibraciones, los cuales cubrirán las necesidades analíticas, y dará la posibilidad de analizar materiales en la base Hierro (Fe), Base Cobre (Cu) y Base Aluminio (Al)</t>
  </si>
  <si>
    <t>Mantenimiento equipos apoyo para los talleres</t>
  </si>
  <si>
    <t>COMPRESORES KAESER. HORNO DE INDUCCION, OSCILOSCOPIOS,         FUENTES,           GENERADORES.             BANCOS DE NEUMATICA Y ELECTRONEUMATICA, EQUIPOS DE SOLDADURA, EQUIPO DE CARNETIZACION, AUDITORIO,TEATRO</t>
  </si>
  <si>
    <t xml:space="preserve">COMPRA DE INSUMOS DE CONSUMO PARA:  ELECTRONICA .    ELECTRICIDAD.       NEUMATICA ,ELECTRONEUMATICA, FUNDICION,                MOTORES,                              AIRE ACONDICIONADO , REFRIGERACIÓN, METALISTERIA,        MODELERIA,                           FAB LAB,                        MECANICA INDUSTRIAL, METROLOGIA,   TRATAMIENTOS TERMICOS, CALIDAD DE ENERGIA,  DOMOTICA,                 SISTEMAS ,                          AULA VIRTUAL,            QUIMICA  FISICA Y BIOLOGIA, AUDIOVISUALES (INSUMOS PARA CARNETIZACIÓN), INSUMOS PARA LA IMPRESORA DE FOTOCURADO                              </t>
  </si>
  <si>
    <t xml:space="preserve">COMPRA DE INSUMOS PARA METALISTERIA Y FAB LAB: (GASES) OXIGENO,                             GAS CO2,                                GAS ARGON ,                         GAS NITROGENO,                 GAS ACETILENO </t>
  </si>
  <si>
    <t>AUXILIARES DE LABORATORIO</t>
  </si>
  <si>
    <t>ACEITES DIELECTRICO ELECTROEROCIONADORA,   PARA CORTE,          LUBRICACION EQUIPOS</t>
  </si>
  <si>
    <t>CORTADORA LASER AREA DE TRABAJO DE 100CMMX 130CM</t>
  </si>
  <si>
    <t>Gases</t>
  </si>
  <si>
    <t>Contratacion</t>
  </si>
  <si>
    <t xml:space="preserve">Lubricantes </t>
  </si>
  <si>
    <t>Compra equipos fab lab</t>
  </si>
  <si>
    <t>Papeleria diseño</t>
  </si>
  <si>
    <t>Insumos para el buen funcionamiento de los talleres y laboratorios</t>
  </si>
  <si>
    <t>CONTRATACIÓN</t>
  </si>
  <si>
    <t>Prestación de Servicios con persona Natural para apoyar la gestión de la Vicerrectoria Académica en la oficina de registro y control.</t>
  </si>
  <si>
    <t>ADQUISICIÓN</t>
  </si>
  <si>
    <t>Renovación de equipos de computo que se utilizan para el desarrollo de las tareas del área de registro y control y contratar los servicios de empaste de libros de calificaciones del bachillerato técnico industrial y programas de educación superior</t>
  </si>
  <si>
    <t>ACTUALIZACIÓN</t>
  </si>
  <si>
    <t>Soporte técnico y / o actualización de  la plataforma académica de los programas de educación superior.</t>
  </si>
  <si>
    <t xml:space="preserve">Repositorio Institucional </t>
  </si>
  <si>
    <t>Digitalización proyectos de grado.</t>
  </si>
  <si>
    <t xml:space="preserve">Analisis de Información </t>
  </si>
  <si>
    <t>Clasificación, catalogación e indexación y procesos técnicos a nuevo material bibliográfico y proyectos de grado.</t>
  </si>
  <si>
    <t xml:space="preserve">Desarrollo y gestión de colecciones </t>
  </si>
  <si>
    <t>Actualización de material bibliográfico impreso</t>
  </si>
  <si>
    <t>Fortalecimiento a la comunidad academica</t>
  </si>
  <si>
    <t>Renovación y suscripciones a Bases de datos y diarios oficiales.</t>
  </si>
  <si>
    <t xml:space="preserve">Actualización y modernización de equipos tecnólogicos </t>
  </si>
  <si>
    <t xml:space="preserve">Adquisición de computadores todo en uno para consulta e investigación. </t>
  </si>
  <si>
    <t>Sistemas de seguridad</t>
  </si>
  <si>
    <t xml:space="preserve">Antenas de seguridad para protección  contra hurto. </t>
  </si>
  <si>
    <t>Modernizacion Mobiliario</t>
  </si>
  <si>
    <t xml:space="preserve">Adquisición de estanteria que cumpla con la norma, para el depósito y conservación del material bibliográfico según el tipo de colección. </t>
  </si>
  <si>
    <t>Plan lector</t>
  </si>
  <si>
    <t>programa de formación de lectores, alfabetización informacional y digital.</t>
  </si>
  <si>
    <t>Cubierta de techo</t>
  </si>
  <si>
    <t>Mantenimiento general, limpieza y lavado de techo cubierta de biblioteca</t>
  </si>
  <si>
    <t>Apoyo a la Gestión</t>
  </si>
  <si>
    <t>Prestación de servicios con persona natural para brindar apoyo a la gestión. (3)</t>
  </si>
  <si>
    <t xml:space="preserve">Compra de bombas centrifugas para desarmar y armar
Cámaras de termografía infrarroja
Banco para análisis de fallas mecánicas, eléctricas y electrónicas
Software de mantenimiento
</t>
  </si>
  <si>
    <t>ESPECIALIZACIONES</t>
  </si>
  <si>
    <t>Publicidad programas</t>
  </si>
  <si>
    <t>Redimensionamiento Curricular</t>
  </si>
  <si>
    <t>Mejora talleres y laboratorios</t>
  </si>
  <si>
    <t>enfermera carvajal</t>
  </si>
  <si>
    <t>psicologa Carvajal Tintal</t>
  </si>
  <si>
    <t>Bibliotecario Tintal</t>
  </si>
  <si>
    <t>auxiliar biblioteca/ audiovisuales y apoyo</t>
  </si>
  <si>
    <t>Gas, agua y luz</t>
  </si>
  <si>
    <t>Scanner-fotocopiadora</t>
  </si>
  <si>
    <t>Bases para televisores</t>
  </si>
  <si>
    <t>Concertina parte nueva UPK</t>
  </si>
  <si>
    <t>Cerramiento del campus</t>
  </si>
  <si>
    <t>Licencia para el encerramiento</t>
  </si>
  <si>
    <t>Señalización y marcación de aulas y oficinas</t>
  </si>
  <si>
    <t>Escalera de emergencia piso 2</t>
  </si>
  <si>
    <t>Valla publicitaria de Universidades Públicas en Kennedy</t>
  </si>
  <si>
    <t>Cerca eléctrica de 300 m.</t>
  </si>
  <si>
    <t>Cables HDMI de 6 pies marca Media Bridge</t>
  </si>
  <si>
    <t>Greca para prepación de tinto</t>
  </si>
  <si>
    <t>Escalera butaco dos pasos</t>
  </si>
  <si>
    <t>Glucómetro</t>
  </si>
  <si>
    <t>Pulsoxímetro</t>
  </si>
  <si>
    <t>Gasas</t>
  </si>
  <si>
    <t>Cajas de guantes talla s</t>
  </si>
  <si>
    <t>Cajas de guantes talla m</t>
  </si>
  <si>
    <t>Mesa auxiliar hospitalaria</t>
  </si>
  <si>
    <t>Biombo</t>
  </si>
  <si>
    <t>Bolsa grande de algodón</t>
  </si>
  <si>
    <t>Contratación personal de servicios generales</t>
  </si>
  <si>
    <t>Papeleras para los baños</t>
  </si>
  <si>
    <t>Papeleras para disposición de resíduos especiales</t>
  </si>
  <si>
    <t>Servicios Públicos carvajal</t>
  </si>
  <si>
    <t>Servicios Públicos tintal</t>
  </si>
  <si>
    <t>Proyectos</t>
  </si>
  <si>
    <t>Adquisición</t>
  </si>
  <si>
    <t>Adecuación</t>
  </si>
  <si>
    <t>Asistencia</t>
  </si>
  <si>
    <t>Apoyo</t>
  </si>
  <si>
    <t xml:space="preserve">INSTALACIONES KENNEDY </t>
  </si>
  <si>
    <t>Formación de investigadores</t>
  </si>
  <si>
    <t>Gestión   del Conocimiento</t>
  </si>
  <si>
    <t>Afiliación a Red Colombiana de Semilleros de investigación</t>
  </si>
  <si>
    <t xml:space="preserve">Educación Continuada </t>
  </si>
  <si>
    <t>Proyección social</t>
  </si>
  <si>
    <t>Cursos de lenguas Semestre I</t>
  </si>
  <si>
    <t>Contratación asistente administrativo</t>
  </si>
  <si>
    <t>Actualización  de equipos de laboratorio de idiomas</t>
  </si>
  <si>
    <t>Cursos de Inglés</t>
  </si>
  <si>
    <t>Cursos de Francés</t>
  </si>
  <si>
    <t>Cursos de Alemán</t>
  </si>
  <si>
    <t>Cursos de Portugués</t>
  </si>
  <si>
    <t>Cursos para funcionarios, español para haitianos</t>
  </si>
  <si>
    <t>Cursos de lenguas Semestre II</t>
  </si>
  <si>
    <t>Cursos para funcionarios</t>
  </si>
  <si>
    <t>Contratación personal apoyo</t>
  </si>
  <si>
    <t>Consolidación y organización  documental de la información de los egresados</t>
  </si>
  <si>
    <t>Solicitar materiales de insumo</t>
  </si>
  <si>
    <t xml:space="preserve">Encuentro de egresados </t>
  </si>
  <si>
    <t>Propiedad Intelectual</t>
  </si>
  <si>
    <t>Vigilancia Tecnológica</t>
  </si>
  <si>
    <t>Participación en encuentros interinstitucionales nacionales e internacionales</t>
  </si>
  <si>
    <t>INNOVACIÓN</t>
  </si>
  <si>
    <t>La asistencia técnica se presta a las dependencias acorde a la necesidad de las mismas, para la presente vigencia se ha prestado en lo relacionado a elaboración de Mapa de Riesgos, elaboración del Plan Anticorrupción y Atención al Ciudadano, Audiencia Pública de Rendición de Cuentas y Plan de Acción.</t>
  </si>
  <si>
    <t>La OAP mantiene en funcionamiento el banco de proyectos de la ETITC, generando iniciativas como participar en el FCTeI del SGR, para el apalancamiento de recursos externos. Pese a lo anterior, hace falta formar en teoría y ejecución de proyectos a los líderes de proceso.</t>
  </si>
  <si>
    <t>Con los resultados de FURAG 2019, la OAP realizó una presentación sobre los mismos en el CIGD, y se realizó un plan de trabajo para hacer seguimiento a los compromisos con el fin de apalancar las políticas y el Índice de Desempeño Institucional de la ETITC; el seguimiento a este plan iniciará en el mes de julio.</t>
  </si>
  <si>
    <t>La OAP realizó los estudios previos para el diplomado el Power BI, con ocasión del Plan de Fomento a la Calidad 2019, se espera a la contratación para iniciar el diplomado.</t>
  </si>
  <si>
    <t>Esta actividad tendrá lugar después de realizar el diplomado en Power BI.</t>
  </si>
  <si>
    <t>La OAP apoyó la formulación del Plan Anticorrupción y Atención al Ciudadano, donde se incluyó la estrategia de Racionalización de Trámites.
Se realizó un diagnóstico de los trámites inscritos en SUIT, y se prorizó la meta de racionalización del trámite para 2020, correspondiente al trámite "Certificados y constancias de estudios", que se encuentra a la espera de ser racionalizado, porque se debe adquirir un software para la implementación de la firma electrónica.</t>
  </si>
  <si>
    <t>Por decisión de Rectoría, se canceló la movilidad y participación de eventos presenciales, con ocasión del COVID-19.</t>
  </si>
  <si>
    <t>Se está estructurando reingeniería académica, se avanzó en creación de áreas académicas y funcionamiento, y articulación con la Vicerectoría de Investigación.l</t>
  </si>
  <si>
    <t>El Departamento de Ciencias Básicas se presentó en Consejo Directivo, está en reconsideración la propuesta de creación de la dependencia.</t>
  </si>
  <si>
    <t>Las necesidades del personal docente se identificaron, frente al fortalecimiento a procesos virtuales, se realizará capacitación en esta materia, agendada para entre el 21 a 31 de julio. Se identificó por manifestación y observaciones de los docentes, se evidenció la necesidad de fortalecer la docencia remota virtual, también se identificó por encuestas, realizadas a Docentes y Estudiantes. Capacitación dirigida a docentes y estudiantes PES.
Se realizó también un curso de ambientes virtuales, gratis, desde la Vicerectoría de Investigación.
Frente a los intersemesrrales, se establecieron para el corte actual, 12 cursos intersemestrales se ofertarán, desde el 1° de julio hasta el 24, acorde a las peticiones de los estudiantes. En casos para subsanar reprobación de asignaturas (80%), y aproximadamente un (20%) para adelantar asignaturas.</t>
  </si>
  <si>
    <t>Movilidad docente aplazada temporalmente con ocasión del COVID -19, acorde a las instrucciones de Rectoría, acatando los lineamientos del Gobierno Nacional.</t>
  </si>
  <si>
    <t>Por decisión del Consejo Académico, se utilizaron pruebas de admisión propias, en conjunto Pruebas Saber y entrevista, con Bienestar Universitario, proceso terminado la semana del 19 de junio, se está evaluando para presentar resultados de admisión, únicamente para ciclo de técnico.</t>
  </si>
  <si>
    <t>El personal para autoevaluación y asistente administrativo de la Vicerectoría Académica, están contratados hasta el término del semestre, tienen contrato hasta el 18 de diciembre.</t>
  </si>
  <si>
    <t>Visibilidad Nacional e Internacional</t>
  </si>
  <si>
    <t>Se enviaron estudios previos en enero, ajustados en febrero, se está a la espera del regreso presencial a la ETITC, para reanudar el proceso de contratación.</t>
  </si>
  <si>
    <t xml:space="preserve">Artículos, boletines, revistas y folletos. </t>
  </si>
  <si>
    <t>Se ha realizado 1 movilidad entrante internacional y 1 movilidad saliente, las dos con Itescam-Calkiní, México.
Se tenía como meta inicial 5 movilidades entrantes y 5 movilidades salientes, con el convenio de ITESCAM, a la fecha van 2, se trabaja en la implementación de movilidad virtual.</t>
  </si>
  <si>
    <t>Renovaciones de membresías Conahec y RCI realizadas.
Participación de Sócrates Rojas Amador, Alexander Sabogal Ruega  y German Adolfo Salas Ojeda en la Semana de la Ingeniería AUNAR 2020, Participación de Luis Alexander Jimenez Hernández en oloquio de investigación Educacion en Pensamiento Crítico y Reflexivo de la Universidad Santo Tomás. Participación de Doris hernández Dukova como ponente en el webinar "Estrategias para la Internacionalización en casa" del Instituto Tecnológico Superior Central Técnico (Ecuador) y en el webinar "Internacionalización integral: de la teoría a la práctica" de la Universidad Nacional de la Rioja (Argentina).
Hay actividades pendientes de participación a la fecha, se desarrollarán a lo largo del año.</t>
  </si>
  <si>
    <t>Se realizó un encuentro dirigido a los Decanos de la ETITC, quedan 3 encuentros pendientes, programados para julio y septiembre.</t>
  </si>
  <si>
    <t>Publicación de 7 boletines semanales con noticias y convocatorias de Internacionalización, Participación en la Asamblea General de ACOFI y en la Asamblea de la red TTU.
Participación en las reuniones mensuales de la RCI.</t>
  </si>
  <si>
    <t>Calidad envió Estudios Previos al área de Contratación, para realizar formación en Análisis de Causa, con ICONTEC. El contrato no se ha perfeccionado, con ocasión del COVID-19, el proceso se encuentra suspendido.
Se presentará la propuesta ante el CIGD, para determinar si se realizará la formación, con ocasión del desarrollo de las auditorías.</t>
  </si>
  <si>
    <t>A la fecha, se han publicado 17 mapas de riesgos, de 20, y 5 cuentan con el seguimiento de la primera línea de defensa, correspondiente al líder del proceso.
Adicionalmente, la evaluación de gestión de riesgos se evalúa en el CIGD, y se evidencia en el informe de Revisión por la Dirección, que será presentado en el próximo CIGD, programado para mediados de julio.</t>
  </si>
  <si>
    <t>Se está haciendo seguimiento a las actividades de los Planes de Mejoramiento de la auditoría, y Calidad verificará con ICONTEC la metodología para llevar a cabo la auditoría de seguimiento.</t>
  </si>
  <si>
    <t>Presentación y ejecución del Programa Anual de Auditorías</t>
  </si>
  <si>
    <t>El programa Anual de Auditorías fue aprobado por el CIGD, se realizaron las auditorías del mes de febrero.
Con ocasión del COVID-19 está suspendida la ejecución de auditorías internas presenciales, Calidad verificará la viabilidad de desarrollarlas de forma virtual.</t>
  </si>
  <si>
    <t>Diseño e implementación del plan de revisión judicial y acompañamiento en la actualizacion para los procedimientos y normatividad institucional con la áreas misionales y de apoyo.
Difusión de normatividad nacional e Implementación de notificación electrónica para los actos administrativos  de la ETITC.</t>
  </si>
  <si>
    <t>Quitar del Plan de necesidades la contratación.
Para la actualización de mejora normativa de Secretaría General, se cuenta con el Procedimiento "Pago de sentencias, conciliaciones y trámites de acciones de repetición", aprobado por Calidad el 11 de marzo de la presente vigencia. La actualización para la mejora normativa institucional para las demás áreas depende de las solicitudes de los procesos, no depende de Secretaría General, su rol es de apoyo en esta actividad.
Como medio de difusión de la normatividad, la Secretaría General elabora un boletín jurídico, de manera bimensual, que se difunde de manera masiva mediante correo institucional por el área de Comunicaciones.  
Revisión de las plataformas dispuestas por Rama Judicial, para hacer seguimiento a los procesos judiciales, los términos se reanudaron a partir del 1° de julio, la Secretaría General hará seguimiento 3 veces a la semana a los procesos en la plataforma www.ramajudicial.gov.co.
Previo al aislamiento obligatorio, se realizaba seguimiento a los procesos judiciales, de manera presencial 2 veces a la semana en los juzgados.</t>
  </si>
  <si>
    <t>El anteproyecto de presupuesto vigencia 2021 se cargó y envió por SIIF en el mes de marzo, acorde a las fechas establecidas por MinHacienda</t>
  </si>
  <si>
    <t>El 6 de febrero se realizó la primera ceremonia de grados presencial en CCB, la segunda programada se reprogramó para el 04 de septiembre.
Se realizó una entrega de diplomas sin ceremonia el 15 de marzo, en el mes de abril se entregaron diplomas por correo electrónico, para aproximadamente 50 personas.
En la presente vigencia no se pudieron realizar los grados por ventanilla programadas, con ocasión del COVID-19.
Con el área de Comunicaciones se está diseñando el formato para llevar a cabo ceremonias virtuales, con el uso de TIC'S.
Se tiene programada una ceremonia de grado virtual para septiembre 04, y se espera al Consejo Académico para la programación de otra ceremonia.</t>
  </si>
  <si>
    <t>GESTIÓN DOCUMENTAL</t>
  </si>
  <si>
    <t>Actualización y armonización de la normatividad y reglamentos internos con las necesidades institucionales y la legislación nacional</t>
  </si>
  <si>
    <t>Si continúa el aislamiento obligatorio, se programará una capacitación virtual con los líderes de proceso, aproximadamente para el mes de agosto.</t>
  </si>
  <si>
    <t>El programa anual de Auditorías fue aprobado por el CIGD, se realizaron las auditorías del mes de febrero.
Control Interno tiene a su cargo la auditoría de Cajas Menores, se tiene programada para julio, pero con ocasión del COVID-19, se plantea reprogramarla, toda vez que la auditoría requiere realizarse de manera presencial.</t>
  </si>
  <si>
    <t>El seguimiento a Planes de Mejoramiento no se ha podido realizar por parte de la Oficina de Control Interno, el proceso ha enviado correos a las dependencias con acciones pendientes en los planes de mejoramiento para efectuar seguimiento a los planes de mejoramiento, pese a ello, las dependencias han manifestado no contar con las evidencias de manera virtual.
A la fecha, se encuentran abiertas 65 acciones de mejora de las auditorías realizadas en 2018, y 37 acciones de mejora de las auditorías realizadas en 2019.</t>
  </si>
  <si>
    <t>Se realizará la actividad en el mes de noviembre.</t>
  </si>
  <si>
    <t>La Oficina de Control Interno realizó seguimiento a los mapas de riesgos de los procesos corte al 30 de abril, identificando los procesos que para esa fecha tenían formulado su mapa, esta fecha se da con ocasión del informe de seguimiento al PAAC que realiza Control Interno cada 4 meses.
Frente a los mapas de riesgos que tienen riesgos de corrupción identificados, la Oficina de Control Interno se reunió con los líderes de proceso de Docencia PES, Vicerectoría de Investigación, Extensión y Transferencia, Centro de Extensión y Proyección Social y Gestión Documental, donde los líderes de proceso brindaron evidencias frente a los controles establecidos para los riesgos de corrupción.</t>
  </si>
  <si>
    <t>La ETITC no cuenta con Planes de Mejoramiento producto de visitas de la CGR, porque la última se realizó en el 2010, y el Plan se encuentra cerrado.
En enero Control Interno presentó los informes de cierre de vigencia 2019, en febrero se presentó el Informe de Control Interno Contable, así como la certificación Ekogui ante la ANDJE, en el mismo mes se elaboró y presentó el seguimiento al Comité de Conciliación. En marzo se presentó el FURAG Control Interno, se presentó el informe de Derechos de Autor, se envió el informe del Fenecimiento de la Cuenta al Congreso de la República, se publicó el informe de cierre vigencia 2019 de Austeridad en el Gasto.
En mayo, Control Interno realizó el informe de seguimiento al PAAC con corte al primer cuatrimestre, publicado en la página web institucional, se realizó seguimiento a la ley 1712/2014.</t>
  </si>
  <si>
    <t>En enero Control Interno presentó los informes de cierre de vigencia 2019, en el mismo mes se elaboró y presentó el seguimiento al Comité de Conciliación. En marzo, se publicó el informe de cierre vigencia 2019 de Austeridad en el Gasto.
En mayo, Control Interno realizó el informe de seguimiento al PAAC con corte al primer cuatrimestre, publicado en la página web institucional, se realizó seguimiento a la ley 1712/2014.</t>
  </si>
  <si>
    <t>Interrelación sector productivo</t>
  </si>
  <si>
    <t>Planeación y ejecución del encuentro</t>
  </si>
  <si>
    <t>Implementar el uso, mejora y aprovechamiento de los datos abiertos</t>
  </si>
  <si>
    <t>La OAP formuló el Plan de Apertura, Mejora y Uso de Datos Abiertos, que se implementa en la vigencia.</t>
  </si>
  <si>
    <t xml:space="preserve">*Carreras atléticas   
*Juzgamientos         
*Mantenimiento gym 
*Material deportivo   
*Maquinas y accesorios gym
*Campeonatos externos   
*Uniformes                         
*Sue                                     
*Campañas y conferencias
*Carpa lateral </t>
  </si>
  <si>
    <t>Carrera virtual con SUE, 27 y 28 de junio
Juzgamientos suspendidos.
Mantenimiento gym programado para 2° semestre, para realizar adecuaciones con ocasión del COVID-19.
Material deportivo programado para 2° semestre.
Frente a campeonatos externos, se realizó campeonato de parchis con Copa Bogotá realizado entre el 20 y 21 de junio, se tiene pendiente campeonato con SUE que programa para finales de julio.
Campañas y conferencias enfocadas a entrevistas y charlas realizadas de manera virtual, 3 entrevistas, a Alexander Torres, competidor UFC el 6 de mayo, segunda al profesor Gilberto Arenas, preparador físico de fútbol profesional colombiano, publicada el 15 de mayo, y la tercera "Experiencias significativas en el área de deportes", a estudiantes, frente a experiencias en el área de deportes, publicada el 20 de junio.
Para el segundo semestre se programan 3 entrevistas más.
Se realizaron 2 charlas, una publicada el 25 de mayo sobre sistemas de juegos en volleyball, y el 17 de abril, charla de diferentes tipos de entrenamiento en el gimnasio, se programan 2 más para el 2° semestre.
Se publican mensualmente 8 rutinas virtuales, que se difunden de manera masiva por SST, para un total de 32 en el semestre.</t>
  </si>
  <si>
    <t>Se cuenta con insumos comprados a principios de 2020, y se requiere adquisición de elementos de bioseguridad con ocasión del COVID-19, se espera a la definición del rubro para envío de estudios previos, los insumos se requieren para las 3 instalaciones de la ETITC en Bogotá.
Frente a talleres, en instalación Carvajal, se realizó autocuestionario de COVID-19 a 107 estudiantes PES, el servicio de enfermería atendió a 44 personas y se realizó una charla de Promoción de la salud y Prevención de la enfermedad a 90 personas.
En instalación Tintal, se realizó campaña de donación de sangre con Fundación Hematológica de Colombia, con participación de 22 personas, el 20 de marzo, la enfermería atendió 48 personas y frente al seguimiento al autocuestionario sobre COVID-19 a 154 estudiantes.
En la instalación central, se realizó campaña Psicoactívate, con participación de 64 personas, entre el 11 al 13 de marzo, se realizó valoración en salud a 376 personas, en el mes de febrero, también se realizó campaña de donación de sangre, con 55 participantes los días 3 y 4 de marzo. La enfermería atendió 231 personas, entre los meses enero a marzo. Se realizó seguimiento a autocuestionario de COVID-19 a 945 docentes y estudiantes PES, y se realizó vídeo promocional de prevención de COVID-19 y medidas de autocuidado, con 22 visitas, difundido por Stream.</t>
  </si>
  <si>
    <t>*Tiempo de parciales, una excusa para estar bien
*Material didactico
*Salud mental
*EBRA
*Monitorías
*Retención
*Marketing personal</t>
  </si>
  <si>
    <t>*Mujer bit                                    
*Transporte
*Apoyos socioeconómicos
*Tiempo libre
*Entrevistas de admisión</t>
  </si>
  <si>
    <t>El proyecto Mujer bit se enfoca al empoderamiento de la mujer, se desarrollan 2 actividades; socialización de protocolo de prevención y atención de situaciones de violencia sexual y de género en la ETITC, se adopta según solicitud del MEN, mediante acto administrativo, Secretaría General se encuentra ultimando detalles de la propuesta, para ser aprobado en Consejo Académico, para el 2° semestre se programa su divulgación.
Se desarrolla también campaña Mujer bit en casa sin violencia, sobre espacios seguros, canales de atención y denuncias, espacios seguros en casa, difundidos mediantes correos institucionales y canal Stream, a mujeres pertenecientes a la comunidad académica ETITC.
Acompañamiento a apoyo socioeconómico, Generación E (197 estudiantes beneficiados), Jóvenes en Acción (122 estudiantes beneficiados) y acompañamiento a créditos ICETEX (11 estudiantes).
Se realizaron también estudios socioeconómicos e institucionales, 9 estudiantes por parte de Bienestar Universitario, los apoyos se reflejan en descuento en matrículas, becas del 100% para estudiantes que reunen condiciones de discapacidad permanente, o han sufrido algún tipo de calamidad doméstica, y apoyo a acuerdos de pago, en conjunto con Secretaría General.
Con ocasión del COVID-19 se plantea la propuesta de sustituir el subsidio de transporte por subsidio de conectividad, actualmente se están realizando las cotizaciones para presentar ante el área de Contratación y Presupuesto.
Se realiza podcast a través del canal Stream sobre aprovechamiento del tiempo libre, se publica semanalmente "La otra clase".
Se realizó entrevista a 329 aspirantes.</t>
  </si>
  <si>
    <t>*Mantenimiento de instrumentos
*Transporte para eventos y festivales.
*Clases presenciales de la Banda.
*Producción musical de pausas activas</t>
  </si>
  <si>
    <t>Los transportes y festivales se encuentran cancelados con ocasión del COVID-19.
Se realizaron cotizaciones para mantenimiento preventivo de instrumentos.
Se realizaron clases presenciales de la banda con 36 estudiantes, se realizan clases virtuales mediante Teams, con 36 estudiantes, con un encuentro semanal.
Se realizan clases virtuales con egresados, mediante Zoom, con 5 egresados, un encuentro semanal.
Frente a la producción musical de pausas activas, se han realizado 3, se difunden por Stream y mediante correo institucional, a través de Bienestar Laboral, la 1° producción cuenta con 169 vistas, la 2° 136 y la 3° 21 vistas, se programan 2 por mes.
Se programa para el 2° semestre encuentros virtuales musicales, se programan a la fecha 2, pero se pueden ampliar, acorde a las convocatorias.</t>
  </si>
  <si>
    <t>*Mantenimiento de instrumentos
*transporte del area para eventos.
*Acompañamientos musicales presenciales</t>
  </si>
  <si>
    <t>Se realizaron cotizaciones para el mantenimiento preventivo de instrumentos, en conjunto con el mantenimiento a instrumentos de la Banca de Marcha.
Transporte y eventos cancelados con ocasión del COVID-19.
Se realizaron 3 acompañamientos, al 1° asistieron 110 docentes del IBTI, y se realizaron 2 con docentes PES, donde hubo 180 maestros en total.
Se realizó acompañamiento a grados del 6 de febrero.
Se realizaron clases presenciales con 20 estudiantes, ensayos con el grupo SonETITC, 12 ensayos con 5 estudiantes.
Se realizaron ensayos con la Coral Juvenil ETITC, 20 ensayos con 12 estudiantes.
Frente a acompañamientos musicales virtuales, se han realizado: 1 para celebración día del maestro IBTI, con 1900 vistas, y celebración día del maestro PES con 1600 vistas. Se han apoyado musicalmente eucaristías,  actividades de Bienestar y otros procesos.
Clases virtuales del coro, a través de Teams, 1 encuentro individual y uno grupal por semana.
Programa radial frecuencia artística, 4 emisiones, con un total de 3416 vistas, se programan 2 emisiones por mes.
Clases virtuales de música, se hace un encuentro individual semanal mediante Teams.
Ensayos del grupo SonETITC, mediante Teams, un ensayo individual y uno grupal, semanalmente.
Clases de técnica virtual vocales, se hace un encuentro semanal, mediante Teams, con cada integrante.
Noches de tertulia, virtual, se realizó una con 1600 vistas y vídeos musicales, uno con SonETITC y se ha participado en 2 convocatorias de Gobernación de Cundinamarca con la Coral Juvenil.
*Frente a danzas, adquisición de vestuario y materiales para artes plásticas, en proceso de cotización.
Se realizaron clases presenciales 14, con 3 administrativos y 7 estudiantes.
Actividad de retos mentales, se realizó una en instalación Carvajal, con 35 participantes y una en instalación central con 28 participantes.
Vídeos de yoga, danza y recomendados culturales, se realizaron 23 vídeos, yoga con 95 visitas, danzas 52 y enlaces culturales 9.
Clases virtuales de yoga, a través de Zoom, 3 clases, con 23 administrativos y 3 estudiantes.
Vídeos de composición coreográfica, programados 2 para 2° semestre.
Atención a 210 estudiantes IBTI, entre actividades de danza y teatro.</t>
  </si>
  <si>
    <t>Con ocasión del COVID-19 no se han podido realizar arterepia, relajación ni estrategias de estudio pertenecientes al proyecto Tiempo de parciales, una excusa para estar bien.
Frente a la adquisición del material didáctico, no se realizará la adquisición, porque se refiere a materiales de uso presencial, que no es pertinente con el COVID-19.
Frente a salud mental, se realiza un live a través del Facebook institucional, cada viernes, desde el 1° de de mayo, a la fecha se han realizado 9, con 12958 reproducciones, se realizarán por toda la vigencia, y se diseñó un instrumento para aplicar una encuesta sobre salud mental, que será aplicada en el 2° semestre. Se realiza acompañamiento y asesoría individual de manera virtual a 52 estudiantes PES.
Frente a EBRA se trabajaron estrategias para fortalecimiento de procesos cognitivos básicos a partir de material gráfico, a 117 estudiantes, que se envía mediante conrreo institucional.
El 1° semestre se contó con 7 monitores y 83 estudiantes atendidos.
Con el programa de retención se trabajó con 351 estudiantes, y se realizó nivelatorio de matemáticas, donde se atendió a 418 estudiantes de las 3 instalaciones, también se realizó seguimiento al Convenio 42941 de la SED, para 150 estudiantes. Se realizó feria de servicios donde se atendió a 50 estudiantes. Se lideró la campaña "Más allá de Fronteras", con 70 estudiantes beneficiados. En conjunto con los equipos de deportes y banco de alimentos se realizó encuesta telefónica a 1713 estudiantes.
Se realizó encuesta a 351 estudiantes sobre seguimiento a la no continuación de inscripción en la ETITC. 
Frente a Marketing Personal, se cuenta con un blog, en alianza con la Oficina de Egresados, a través de conversatorios-Taller, se realizó 1 este semestre, en el mes de junio, a través del Facebook Institucional, se proyectoa 1 mensual, acorde a la Oficina de Egresados.
Se realizó pruebas de actitudes para admisión a programas de pregrado, a 320 estudiantes.</t>
  </si>
  <si>
    <t>*Capacitaciones para equipo de bienestar           
*Elementos institucionales 
*Publicidad                         *Fotocopiadora.</t>
  </si>
  <si>
    <t xml:space="preserve">Con los docentes se realizó un world café, con participación de 60 docentes.
Inducción a 435 estudiantes de las 3 instalaciones de la ETITC.
2 semanas de Planeación de programación de Bienestar Universitario.
Se realiza reingeniería del proceso de Bienestar Universitario. Se presentará el próximo año la actualización.
Apoyo a nivelatorio de matemáticas con 418 estudiantes.
Reuniones semanales del equipo completo.
Capacitación interna, por parte del coordinador de Bienestar, con ocasión de la reingeniería de Bienestar Universitario.
Se están realizando cotizaciones para adquisición de fotocopiadora.
Se realizó publicidad con contrato con el grupo Creer Group.
</t>
  </si>
  <si>
    <t>Se ha realizado con contratación de docentes y coordinadores para el IBTI, con ocasión del COVID-19 se utilizan las TIC'S para realizar clases virtuales, con Teams y Gnosoft.</t>
  </si>
  <si>
    <t>Se realizaron izadas de bandera, elecciones de Gobierno Escolar, Consejo Académico, Consejo de Dirección, Gobierno Escolar, Consejo Estudiantil, Comité de Convivencia Escolar, Consejo de Padres de Familia. Desde Talleres y Laboratorios, se realizaron protocolos de seguridad de los talleres. Socialización de notas del primer periodo académico, recuperación de notas, Feria del libro, se presentaron informes académicos al Consejo Académico y Dirección del IBTI. Campañas con practicantes de universidades Santo Tomás, Konrad Lorenz, UniMinuto, en  áreas de psicología, enfermería y trabajo social.
De manera virtual se celebró el día del Maestro, Triduo lasallista, Escuela de Padres, Convivencias, Preparación para primera comunión, preparación para catequesis, campañas de salud, y psicología (Virtual y presencial), adesde psicología se ha realizado acompañamiento a estudiantes repitentes, jornadas de ventas de libros. Se realizó capacitación a docentes para uso de plataformas Teams, Moodle y Gnosoft. Se recibieron planes de asignatura y área del 1° y 2° periodo académico. Validación de prestación del servicio (Presencial y virtual). Reuniones periódicas con jefes de área y con el Consejo Académico. Reuniones de Consejo de Coordinación y reuniones por áreas.
No se pudo realizar la jornada de teatro, participación en eventos como en el Triduo lasallista, participación en feria del libro (se llevó a cabo de manera virtual), participación en campus abiertos de IES por parte de estudiantes de grado 11° (Se realizó de manera virtual). No se realizó la inauguración de juegos deportivos.</t>
  </si>
  <si>
    <t>Diseño de metodología de trabajo académico bajo modalidad virtual, se diseño, socializó e implementó con los miembros de la comunidad educativa.
Cada área cuenta con su proyecto académico, el área de ciencias suspendió salidas pedagógicas, igual que sociales, pastoral con convivencias. Las demás áreas continúan de manera virtual con la ejecución de sus proyectos académicos.</t>
  </si>
  <si>
    <t>Se realizó el diagnóstico DOFA de cada área, para determinar las necesidades por área, para el 2° semestre se plantea la adquisición de libros e insumos necesarios para las áreas.</t>
  </si>
  <si>
    <t>La movilidad académica se encuentra suspendida con ocasión del COVID-19, hasta adopción de nuevas medidas por el Gobierno Nacional.
Se programaba salida a Rumania, por equipo ganador en Infomatrix.</t>
  </si>
  <si>
    <t xml:space="preserve">Se diseñó propuesta ante los Consejos Académico y de Dirección para actualización y fortalecimiento del PEI, el Consejo de Dirección planteó la socialización con los entes correspondientes, se realizará el 2° semestre. Se implementará la metodología para la siguiente vigencia, la presente corresponde a socialización.
Diseño de metodología de trabajo académico bajo modalidad virtual, se diseño, socializó e implementó.
Se está trabajando en el diseño del Plan Escolar de Gestión del Riesgo y Cambio Climático, se programa la formulación terminada para el siguiente periodo.
Se ha capacitado a los coordinadores, para el fortalecimiento del trabajo virtual, en: Evaluación en la virtualidad, Principios de Interacción frente a la evaluación y Enfoques Pedagógicos. 
Se programa jornada pedagógica para capacitación docente en evaluación virtual e intercambio de experiencias exitosas, para julio.
Se programan estrategias para optimizar la prestación del servicio educativo bajo modalidad virtual y acompañamiento personalizado a docentes frente a estrategias virtuales de aprendizaje.
Seguimiento a estudiantes repitentes.
Se contempla flexibilidad curricular, con ocasión de la conectividad de estudiantes y docentes.
Se realiza acompañamiento a padres frente a aprendizaje de manera virtual. 
Se desarrollo PreICFES, de manera presencial, previo al aislamiento obligatorio, y se continúa de manera virtual.
Implementación de simuladores por parte de estudiantes, para realizar piezas mecánicas o experimentos que se realizan con los laboratorios de la ETITC, mecánica industrial, automotriz, robótica; simuladores gratuitos que proveen los docentes para el fortalecimiento del aprendizaje teórico-práctico.
A partir de los resultados ICFES, se formulan indicadores de gestión y se diseñan planes de mejoramiento por cada área, para este año se encuentra suspendido, mientras se realicen los exámenes.
Se analizan 4 aspectos: Alternancia, Gradualidad, Movilidad y, Protocolos de Bioseguridad, a través de encuestas a padres de familia, docentes y alumnos, resultados que serán socializados a docentes, Consejo de Profesores, Consejo de Alumnos, para revisar la pertinencia.
Se han trabajado lineamientos para la flexibilización del trabajo, 10 directrices transitorias, y un decálogo con padres de familia, para seguimiento y acompañamiento a estudiantes, con el Acuerdo 001, del 21 de mayo.
</t>
  </si>
  <si>
    <t>Acompañamiento al crecimiento humano a la comunidad educativa del IBTI, en época de pandemia.</t>
  </si>
  <si>
    <t>Se ha realizado acompañamiento a familias con dificultades económicas, se gestionaron mercados y en casos puntuales equipos de cómputo para estudiantes que lo requieren.
Seguimiento al estado de salud de docentes, padres de familia y estudiantes, desde pastoral.
Desde psicología se han realizado vídeos y talleres sobre salud mental, en época de aislamiento.
Se realizó acompañamiento a familia, donde un estudiante falleció.
Se realizó seguimiento a conectividad de docentes, estudiantes y padres de familia, y se apoya con flexibilidad curricular, y gestión para adquirir elementos de cubran las necesidades para la educación virtual.
Desde pastoral se anima a la comunidad con mensajes de cumpleaños, eucaristías para día del padre y de la madre, se realiza dominicalmente, de manera virtual.</t>
  </si>
  <si>
    <t>Mantenimiento de la red eléctrica de la planta física de las diferentes instalaciones de la Escuela</t>
  </si>
  <si>
    <t>Hasta marzo se realizó el mantenimiento e instalaciones.
Con el aislamiento obligatorio, se realiza una visita semanal a la instalación central, se informa de manera semanal a la Vicerectoría Administrativa y Financiera y Rectoría el avance en las visitas semanales.</t>
  </si>
  <si>
    <t>A la fecha, hacen falta 14 aulas y laboratorios, para 2° semestre, se está pendiente a la aprobación de presupuesto para ejecutar la actividad.</t>
  </si>
  <si>
    <t>Se está pendiente a la aprobación de presupuesto para ejecutar la actividad.</t>
  </si>
  <si>
    <t>Diseño y puesta en funcionamiento de tres salas de cómputo de 20 estaciones cada una. 2 para Carvajal y 1 para instalación principal</t>
  </si>
  <si>
    <t>Se realizó diseño, cronograma de implementación y aproximadamente el 80% de material, cuando termine el aislamiento obligatorio, se realizará la implementación.</t>
  </si>
  <si>
    <t>Se realizó un primer borrador de los planos, y acercamiento y análisis de costos, presentado ante la Oficina Asesora de Planeación.
El proceso se encuentra pendiente a viabilidad y programación presupuestal.</t>
  </si>
  <si>
    <t>Mantenimiento de los sistemas de soporte,  de las diferentes instalaciones de la Escuela</t>
  </si>
  <si>
    <t>Se realizó el proceso contractual, mediante invitación pública, el día 02 de julio de 2020 se adjudicó a la empresa, IP 003-2020.
Aproximadamente en la semana del 13 a 17 de julio iniciarán labores para el cumplimiento de la actividad.</t>
  </si>
  <si>
    <t>Se adjudicó mediante IP 005-2020, se realizó acta de inicio, y el 09 de julio inician visitas y ejecución de actividades.</t>
  </si>
  <si>
    <t>Proceso IP 004, se realizó el proceso de contratación, se está a la espera de adjudicación (aproximadamente para julio) y perfeccionamiento del contrato para ejecutar la actividad</t>
  </si>
  <si>
    <t>Se programa para el 2° semestre, depende de la asignación presupuestal y continuación del aislamiento obligatorio.</t>
  </si>
  <si>
    <t>Mantenimiento preventivo y correctivo del brazo hidráulico para trabajo seguro en alturas.</t>
  </si>
  <si>
    <t>Se realizó la contratación del cambio de cargador de baterías en el mes de febrero, (aproximadamente el 50% de revisión).
Está pendiente la parte neumática, programada para el 2° semestre, requiere visita presencial.</t>
  </si>
  <si>
    <t>Se han realizado análisis de ocupación del espacio  físico.
Dimensionamiento de cantidades de insumos, especificaciones técnicas y costos de los implementos necesarios para cumplir con el objetivo.
Se realizaron órdenes de compra para adquisición de elementos prioritarios para personal que asiste de manera presencial a la ETITC, dispuestos a entregar 2° semana de julio.
Construcción del Plan de Acción del Protocolo de Sanidad de Obra-PAPSO-, acorde a los lineamientos de MinSalud.
Implementación del protocolo de bioseguridad que adoptó la ETITC.</t>
  </si>
  <si>
    <t>Infraestructura para prevención y disminución de riesgo de contagio del COVID-19</t>
  </si>
  <si>
    <t>Mecatrónica: Apoyo de facultad</t>
  </si>
  <si>
    <t>Un apoyo profesional para la facultad de mecatrónica. (Ingeniero Mecatrónico con experiencia en educación superior y coordinación de programas de educación superior de mínimo 3 años). Del 15 de enero de 2020 al 15 de diciembre de 2020</t>
  </si>
  <si>
    <t>El apoyo para el primer semestre se contrató desde el 21 de febrero hasta el 30 de junio.
Para el segundo semestre se enviaron estudios previos para el apoyo, y se está prevista su contratación desde julio hasta el 15 de diciembre.</t>
  </si>
  <si>
    <t>Depende de la evolución de la emergencia sanitaria, se programará la actividad para el 2° semestre, según el avance de la pandemia.</t>
  </si>
  <si>
    <t>No se realizó muestra técnica, con ocasión del COVID-19, se programa para el 2° semestre, acorde a la evolución de la pandemia.
Se proyecta realizar muestras de diseños aproximadamente para noviembre.</t>
  </si>
  <si>
    <t>Está sujeta a la ejecución de las muestras técnicas de la facultad.</t>
  </si>
  <si>
    <t>La movilidad se encuentra suspendida, con ocasión del COVID-19.
Las reuniones de RIMA se desarrollan de manera virtual, la ETITC ha asistido a 3 reuniones, para el 2° semestre se programan al menos 3 más.</t>
  </si>
  <si>
    <t>La participación en eventos se realizarán de manera virtual, con ocasión del COVID-19, programados para el 2° semestre, se espera a lineamientos de la ORII.</t>
  </si>
  <si>
    <t>Se esperan los cambios en valores económicos para realizar la inscripción a los 10 estudiantes, aproximadamente para el mes de julio.</t>
  </si>
  <si>
    <t>Se esperan los cambios en valores económicos para realizar la inscripción a los 2 docentes, aproximadamente para el mes de julio.</t>
  </si>
  <si>
    <t>Se esperan lineamientos de la ORII sobre políticas de movilidad y participación en congresos para el desarrollo de esta actividad.</t>
  </si>
  <si>
    <t>Equipos e Insumos para laboratorios de electricidad y electrónica según necesidades</t>
  </si>
  <si>
    <t>Con el proyecto Fortalecimiento de la infraestructura tecnológica y equipamiento del ambiente de formación industrial para el aumento de las capacidades institucionales en CTel de la ETITC, Bogotá, presentado a una convocatoria de MinCiencias, se espera realizar la dotación que supla las necesidades académicas.</t>
  </si>
  <si>
    <t>Licencia Campus - Octave gnu - siemens</t>
  </si>
  <si>
    <t>Se analizó la sustitución de Mat-Lab por Octave gnu, como austeridad en el gasto, toda vez que Octave gnu es un software público: https://softwarepublicocolombia.gov.co/
Siemens no se priorizó como software a adquirir en la presente vigencia.</t>
  </si>
  <si>
    <t xml:space="preserve">Con los docentes de planta, se realizó un borrador para el nuevo plan de estudios de la facultad, y los estudios para la creación de un programa a nivel tecnológico 100% virtual, programado para diciembre.
</t>
  </si>
  <si>
    <t>Escuela de liderazgos, profesores, y formulación y gestión de proyectos.</t>
  </si>
  <si>
    <t>Implementación de (I) Seminarios y (II) Cursos específicos, abiertos a docentes y estudiantes</t>
  </si>
  <si>
    <t>Se realizó el primer piloto con 5 docentes, para el 2° semestre se aperturan las 3 escuelas para la comunidad académica, sin costo adicional.</t>
  </si>
  <si>
    <t>Gestión de Nomina - ERP Software</t>
  </si>
  <si>
    <t>*Retiros y salidas
*Semana lasallista
*Feria del servicio
*Acompañamiento a estudiantes y funcionarios de la ETITC
*Reflexión diaria
*Vídeo reflexión
*Celebración eucaristías</t>
  </si>
  <si>
    <t>Los retiros y salidas se encuentran suspendidos con ocasión del COVID-19.
Se realizó eucaristía de miércoles de ceniza el 26 de febrero, con participación de 600 personas de la comunidad educativa, a los cuales se impuso la ceniza.
La semana Lasallista se desarrollo entre el 11 y 15 de mayo, de manera vitual, con participación de 500 personas, se desarrollaron actividades como Novena del Santo Fundador, actividades enviadas por parte del distrito Lasallista y celebración del día del educador.
La feria del servicio se desarrollo en el mes de marzo, con participación de 40 personas, donde se realizó la presentación de los servicios de Pastoral PES para el semestre.
Frente al acompañamiento, se realizó a 150 funcionarios de la ETITC, con actividades como llamadas telefónicas, realizando acompañamiento personal y espiritual, también se realizó a 41 estudiantes mediante comunicación vía telefónica en clases del semestre, para realizar orientación espiritual.
Se realiza una reflexión diria desde el mes de abril, difundida por correo institucional con un valor distinto, con 289 beneficiarios.
De igual manera, se realizan vídeo reflexiones desde e mes de abril, se han realizado 6 vídeos difundidos mediante Stream.
Frente a celebraciones de eucaristía, dieron incicio en febrero, de manera presencial, y continuó de manera virtual durante los meses de marzom mayo y junio, por las fiestas de cada mes.</t>
  </si>
  <si>
    <t>*Mantenimiento de equipos de banco de alimentos       
*Adquisicion de elementos para banco de alimentos     
*Caracterización de los estudiantes del Programa de Subsidio de Alimentación
*Alimentación a los inscritos al programa de subsidio de alimentación
*Realización de vídeos, buenas prácticas de manipulación BPM.
*Elaboración de protocolo
*Llamadas para realizar acompañamiento a los estudiantes de la ETITC
*Proyecto "Contingencia COVID-19"</t>
  </si>
  <si>
    <t>El mantenimiento de equipos del banco de alimentos se realizó a finales del año 2019.
Actualmente se encuentra en proceso de cotizaciones la compra de elementos de bioseguridad para los funcionarios del área.
Frente a la caracterización, se hace estudio socioeconómico a los 755 estudiantes que solicitan el servicio del subsidio de alimentación.
En los meses de febrero y marzo se entregó la alimentación de onces, almuerzo, refrigerio y cena a los estudiantes que se encuentran inscritos al beneficio de la ETITC, a 386 estudiantes PES y 253 estudiantes del IBTI.
Se realizan videos por parte de los miembros del banco de alimentos para poder explicar la importancia de las buenas prácticas de manipulación. 
Se está construyendo documento sobre el protocolo COVID-19 para implementarlo cuando se retomen clases presenciales.
Se realizaron llamadas de acompañamiento a 2000 estudiantes de la ETITC, realizando una encuesta de psicología sobre el estado económico y de salud de los estudiantes.
El proyecto "Contingencia COVID-19", se enviará vía Gnosoft y mediante correo institucional, dará inicio en agosto, y finalizará en noviembre, dirigido a 1400 estudiantes del IBTI y 798 de PES.</t>
  </si>
  <si>
    <t xml:space="preserve">Laboratorio Festo - FACT </t>
  </si>
  <si>
    <t>Programa de Bienestar Laboral e Incentivos</t>
  </si>
  <si>
    <t>Se han realizado reuniones con Rectoría, Bienestar Universitario, Vicerectoría de Invertigación, Extensión y Transferencia, Egresados y Biblioteca, para realizar sensibilización del proceso, porque son directivos nuevos en el área.
Actualmente se desarrolla una encuesta a egresados.
Se actualizó el sitio web y se realizó un vídeo, difundido por correo institucional, publicado en la página institucional.
Se programan procesos de percepción con los diferentes estamentos, realizar encuestas a docentes y estudiantes, así como para empresarios, sector externo, líderes comunales.
A diciembre de 2020 se programa el informe de autoevaluación, para revisión de las áreas respectivas, y su posterior aprobación.
Se programan técnicas de recolección documental con áreas adminsitrativas para evaluar el nivel de cumplimiento en la gestión, acorde al Marco de Aseguramiento de la Calidad.</t>
  </si>
  <si>
    <t>Se realizó y publicó el vídeo, así como jornada de sensibilización a directivos nuevos.
Se programan para el 2° semestre estrategias de sensibilización con los diferentes actores de la institución.</t>
  </si>
  <si>
    <t>El MEN realizará renovación de registros calificados por acreditación de 12 programas, este proceso es automático, y Autoevaluación realiza el seguimiento.
Con la coordinación de Especializaciones se trabaja en la solicitud de 3 registros calificados nuevos de nivel de posgrados.
Se dio seguimiento a registro calificado de una especialización universitaria y una especialización tecnológica, de las cuales una se encuentra en proceso de generación de resolución (especialización universitaria), y la especialización tecnológica se encuentra en evaluación de sala.</t>
  </si>
  <si>
    <t>Queda pendiente por recibir acreditación para el programa Tecnología en Montajes Industriales.
Se acreditaron los 3 niveles de facultades de Sistemas, Procesos Insdustriales y Mecatrónica, y 2 de Electromecánica.</t>
  </si>
  <si>
    <t>Se realizaron reuniones en abril a las decanaturas, ORII, Extensión, Egresados, Comunicaciones, CSIC, para realizar seguimiento a las actividades de mejora.
Queda pendiente elaborar el informe de seguimiento, antes Vicerectoría Académica y Decanaturas, en última instancia ante Consejo Directivo para aprobación, programado para agosto.</t>
  </si>
  <si>
    <t>Se han enviado estudios previos para la adquisición de software y un estudio de pertinencia con la Vicerectoría Académica, pero a la fecha no se ha autorizado presupuesto para adquisición de licenciamiento de talleres y laboratorios.</t>
  </si>
  <si>
    <t>Se enviaron estudios previos, pero no se hautorizó la contratación del personal, se espera la aprobación para el 2° semestre.</t>
  </si>
  <si>
    <t>Se realizó la instalación de un (1) canal de internet  dedicado 1024 MB sede central  y  tres MPLS 256, 256 y 12 MB para las sedes. 
La actividad se ejecutó, pero en las instalaciones de Kenedy, se encuentra suspendido temporalmente el servicio con ocasión del COVID-19.</t>
  </si>
  <si>
    <t>Se enviaron estudios previos, pero la contratación se encuentra suspendida con ocasión del COVID-19.</t>
  </si>
  <si>
    <t>No se ha autorizado presupuesto para el desarrollo de esta actividad.</t>
  </si>
  <si>
    <t>Se contrataron servicios profesionales de 4 personas, para  informática y comunicaciones, tienen contrato hasta el 30 de noviembre.</t>
  </si>
  <si>
    <t>Se contrató un profesional para la virtualización de cursos. 
Se actualizó plataforma Moodle, se capacitó a docentes IBTI, estrategias de acompañamiento a docentes IBTI y PES, para enseñanza en ambientes aprendizajes, con ocasión del COVID-19.</t>
  </si>
  <si>
    <t>El espectrómetro se recibió en el mes de mayo en la ETITC, se encuentra en Fundición y se ubicará en el laboratorio de Tratamientos Térmicos.
Se encuentra pendiente su instalación y capacitación al personal en su manejo, debido al COVID-19.</t>
  </si>
  <si>
    <t>Se encuentra pendiente la contratación de los compresores Kaeser, actualmente se están realizando los estudios previos, programados a enviar en el mes de julio.
Frente a insumos, mantenimiento a sciloscopios, equipos de soldadura, la adquisición de insumos de carnetización, bancos de neumática y electroneumática, fueron adquiridos el 1° semestre de 2020 y se encuentran operando.</t>
  </si>
  <si>
    <t>Se encuentran pendiientes por dotación de insumos a la fecha neumática, electroneumática, calidad energía y domótica, se encuentra pendiente la entrega por parte de los proveedores.</t>
  </si>
  <si>
    <t>Se encuentra en ejecución el contrato 153-2019, que no ha terminado su ejecución, porque en la vigencia actual no se han utilizado, debido a que los laboratorios no se están utilizando, por tanato no hay consumo de gases.
El contrato terminó el 30 de junio, y el profesional de Talleres y Laboratorios se asesorará con el área de Contratación para definir la continuidad del contrato.</t>
  </si>
  <si>
    <t>COMPRA DE INSUMOS PARA DISEÑO (SEDES PSICOLOGIA )</t>
  </si>
  <si>
    <t xml:space="preserve">Se realizó la compra de insumos para el laboratorio de diseño.
Se contrató también la compra de insumos de papelería para el área de psicología. </t>
  </si>
  <si>
    <t>Se realizó la contratación de 13 auxiliares de laboratorio, desde el mes de febrero, hasta el 30 de noviembre.</t>
  </si>
  <si>
    <t>Se realizó la adquisición en el pedido de ferretería, contrato 348-2019.</t>
  </si>
  <si>
    <t xml:space="preserve">La cortadora láser se compró en el mes de febrero, como parte de la dotación al taller Fab-Lab, </t>
  </si>
  <si>
    <t>Actualmente se están pintando el piso y paredes del laboratorio Festo, por parte del área de Planta Física.
La insonorización, queda pendiente para el 2° semestre 2020.</t>
  </si>
  <si>
    <t>Se han socializado las diferentes actividades de Bienestar Universitario y las Cajas de Compensación Familiar, mediante correo institucional.
Se continúa con el incentivo del uso a la bicicleta, por 30 días a laborar en bicicleta, se compensa con medio día laboral, esto se encuentra suspendido con ocasión del COVID-19.
Se desarrollaron actividades físicas (rumba), en el mes de febrero, con apoyo de Compensar.
Se incentivó el uso del gimnasio los días lunes, miércoles y viernes (1 hora por día), dirigido a funcionarios para que desarrollen actividades físicas, actividad suspendida con ocasión del COVID-19.
Se realizó una caminata virtual con el IDRD, los días 12 y 14 de junio, recorrido por las fuentes hídricas de Bogotá.
Se saluda de día de cumpleaños a los servidores y contratistas de la ETITC, mediante tarjeta virtual enviada por correo institucional, ese día los empleados no laboran (los administrativos).
Se celebró el día de la mujer, a través de una tarjeta virtual y una eucaristía.
Se celebró el día del hombre, a través de una tarjeta virtual y una eucaristía.
Se celebró el día de la secretaria, a través de una tarjeta virtual y una eucaristía.
Se celebró el día del maestro, se realizó reconocimiento por tiempo de servicio, mediante ceremonia virtual.
Para el día del trabajo, se envío correo institucional, y se desarrolló eucaristía.
Para el día de la madre, se envío tarjeta virtual y se realizó una eucaristía.
Para el día del padre, se envío tarjeta virtual y se realizó una eucaristía.
Para el día de la familia, se otorgó un día compensatorio a funcionarios de la ETITC.
Para el día del servidor público, se celebró con apoyo de Compensar, se realizó un bingo, y se ferozó sobre los valores de los servidores públicos, del Código de Integridad.
Se desarrolló actividad con Compensar, para celebrar el día de los niños, de manera virtual, el día sábado 09 de mayo. "Magia en línea"
Con el apoyo de Compensar para el día del maestro se realizó una serenata.
Se realizó la solicitud para realizar convenio con el DAFP, para hacer parte del programa Servimos.
Se programa una feria de servicios para julio, en el marco del programa "Servimos" del DAFP, en conjunto con otras entidades como el Centro Dermatológico y la previsora Positiva.
Con ocasión del COVID-19 no se pudo realizar el campeonato de bolos.</t>
  </si>
  <si>
    <t xml:space="preserve">Desde la facultad no se ha realizado contratación para capacitar a los docentes.
Se presentará la propuesta para capacitar a docentes en el 2° semestre.
</t>
  </si>
  <si>
    <t xml:space="preserve">En marzo se realizaron reuniones para realizar un congreso, se suspendió con ocasión del COVID-19, y se estudia la viabilidad de continúar la realización del Congreso de manera virtual,.
Desde la facultad, se realizó un único intercambio de una estudiante, a México, en conjunto con la ORII.
</t>
  </si>
  <si>
    <t>Se realizaron estudios previos para 4° Encuentro de la Red de Programas de Ingeniería Industrial, Ciudades y Comunidades Sostenibles, se realizó el pago de RedIn, de ACOFI, se realizó el perfeccionamiento y pago del contrato. El congreso se realizará en agosto.
Se tiene programado asistir al Congreso Anual de ACOFI, aproximadamente para el mes de septiembre.</t>
  </si>
  <si>
    <t>Se programa para el 2° semestre.</t>
  </si>
  <si>
    <t>Creación oficina apoyo PYMES Consultorías - asesorías</t>
  </si>
  <si>
    <t>Se contrató el profesional de apoyo a la facultad para el 1° semestre, hasta el 30 de junio.
Para el 2° semestre se contempla la contratación de apoyo a la facultad de 13 de julio al 15 de diciembre.
La publicidad al programa se realizará el 2° semestre.
Frente a premiaciones se contemplan menciones o placas para el 2° semestre.
Equipos de oficina no se van a adquiriri la presente vigencia</t>
  </si>
  <si>
    <t xml:space="preserve">La creación no se ha realizado aún, desde la facultad se han comunicado con el proceso de Extensión, y se trabaja en el proyecto con la Vicerectoría de Investigación.
Se realizará reunión con el Vicerector de Investigación.
</t>
  </si>
  <si>
    <t>Se realizó encuentro con docentes el 26 de junio para conversar sobre el redimensionamiento curricular.
Para el 2° semestre se programan los encuentros con egresados y empresarios, el proyecto de redimensionamiento currilcular se tendrá para diciembre.</t>
  </si>
  <si>
    <t>Curso  en formulación de proyectos de investigación para Semilleros y docentes de Investigación.  ACAC* vigencia 2020</t>
  </si>
  <si>
    <t>Capacitación  en modelo de medición de grupos de investigación e innovación</t>
  </si>
  <si>
    <t>Capacitación  investigación diplomados en Investigación (Docente)</t>
  </si>
  <si>
    <t>Capacitación  manejo de bases de datos  ( docentes- estudiantes)</t>
  </si>
  <si>
    <t>Renovación base de datos Web Of Science</t>
  </si>
  <si>
    <t xml:space="preserve">Adquisición de plataforma Gnosoft para visibilidad y seguimiento a la Investigación. </t>
  </si>
  <si>
    <t xml:space="preserve">Asesoría  categorización de grupos de investigación y gestión de proyectos MINCIENCIAS. </t>
  </si>
  <si>
    <t xml:space="preserve">Evaluación de 20  propuestas de investigación  Convocatoria 08-2020 </t>
  </si>
  <si>
    <t xml:space="preserve">Materiales e insumos,  software y salidas de campo  para realización de proyectos Convocatoria 07-2019 </t>
  </si>
  <si>
    <t xml:space="preserve">Participación e inscripción en eventos de investigación </t>
  </si>
  <si>
    <t>Divulgación y Comunicación</t>
  </si>
  <si>
    <t xml:space="preserve">Movilidad de docentes investigadores Convocatoria 07-2019 </t>
  </si>
  <si>
    <t>Contrato  apoyo investigación</t>
  </si>
  <si>
    <t>Contrato  profesional semilleros</t>
  </si>
  <si>
    <t>Realización  Jornada de la tierra  - GEA y Hacking Day SAPIENTIAM</t>
  </si>
  <si>
    <t>Desarrollo Dash Board para  información  de  investigación</t>
  </si>
  <si>
    <t xml:space="preserve">Renovación afiliación Asociación Colombiana para el Avance de la Ciencia </t>
  </si>
  <si>
    <t>Publicación de libros resultados de investigación</t>
  </si>
  <si>
    <t xml:space="preserve">Publicación revista Letras </t>
  </si>
  <si>
    <t>Implementación  Open Journal System  - Revista Letras</t>
  </si>
  <si>
    <t>Publicación Cuadernos ETITC</t>
  </si>
  <si>
    <t>Conmemoración día del  investigador</t>
  </si>
  <si>
    <t>Registro  de producción  de investigación en repositorio  institucional</t>
  </si>
  <si>
    <t>VII campamento de Semilleros  de Investigación. ETITC</t>
  </si>
  <si>
    <t>Participación  Encuentro  Nodo Bogotá  de la Red Colombiana de  Semilleros de investigación</t>
  </si>
  <si>
    <t xml:space="preserve">Participación  Encuentro Nacional   de semilleros de  investigación  RedColsi </t>
  </si>
  <si>
    <t xml:space="preserve"> IX encuentro institucional de Semilleros de investigación ETITC  </t>
  </si>
  <si>
    <t xml:space="preserve">Publicidad  Vicerrectoría de investigación, pancartas, plegables, etc. </t>
  </si>
  <si>
    <t xml:space="preserve">Participación  semilleros en redes nacionales </t>
  </si>
  <si>
    <t>Dos cursos de capacitación  en formulación proyectos a semilleros-  Recursos fomento  a la educación superior</t>
  </si>
  <si>
    <t>Capacitación en derechos de autor y plagio</t>
  </si>
  <si>
    <t>Renovación Licencia Plataforma Turnitin</t>
  </si>
  <si>
    <t>Capacitación  docente- Manejo Plataforma Turnitin  (Docente y estudiantes)</t>
  </si>
  <si>
    <t>Socialización  reglamento  y protocolos de propiedad intelectual - boletín informativo</t>
  </si>
  <si>
    <t xml:space="preserve">Capacitación   en registro   de prototipos y patentes  Superintendencia Industria y Comercio </t>
  </si>
  <si>
    <t>Registro patentes  SIC</t>
  </si>
  <si>
    <t>Definición  Comité de ética</t>
  </si>
  <si>
    <t xml:space="preserve">Implementación  programa de Vigilancia Tecnológica e inteligencia competitiva </t>
  </si>
  <si>
    <t>Capacitación en  vigilancia Tecnológica - Modelo Canvas</t>
  </si>
  <si>
    <t>Contrato asesor innovación y desarrollo tecnológico</t>
  </si>
  <si>
    <t xml:space="preserve">Proyecto de investigación e innovación  con cooperación académica- Utopía
Recursos fomento a la educación superior  2019 </t>
  </si>
  <si>
    <t>Creación de  Banco de proyectos de investigación  ( docente- estudiantes)</t>
  </si>
  <si>
    <t>Se creó campaña "Únete a la ETITC", donde se realiza segmentación para hacer marketing orgánico para vincular estudiantes a la escuela, con miras a aumentar la cantidad de inscritos.
Se han realizado campañas aliadas con la UPN y UniColMayor, donde se ha fortalecido la visibilidad de la ETITC.
Se generó un plan de comunicaciones, avalado por el Comité Directivo el día martes 07 de julio, enfocado en el COVID-19, que se empezará a ejecutar en el 2° semestre de la presente vigencia.</t>
  </si>
  <si>
    <t>Realización de cápsulas dinámicas como  componente de divulgación y rendición de cuentas de la entidad</t>
  </si>
  <si>
    <t>A la fecha, se han enviado 6 ediciones de la revista Advizzor, mediante correo institucional, a toda la comunidad educativa de la ETITC (Docentes PES e IBTI, Estudiantes PES, Administrativos y Contratistas).
Para el 2° semestre se plantean 6 ediciones más de Advizzor.</t>
  </si>
  <si>
    <t>Se ha realizado un programa con Bienestar Universitario "Métele Mente", de manera semanal cada viernes, sobre temas relacionados a la pandemia actual, con temáticas como salud mental, arte como apoyo en tiempos de pandemia.
Se realiza el Latinoscopio cada martes.</t>
  </si>
  <si>
    <t>Implementación mobile marketing como herramienta de comunicación interna</t>
  </si>
  <si>
    <t>Apoyo a la estrategia de rendición de cuentas 2020.</t>
  </si>
  <si>
    <t>Esta actividad se realizará el 2° semestre.</t>
  </si>
  <si>
    <t>Para la implementación del documento electrónico, ya se elaboró una propuesta de Resolución para adoptar el SIAC, y el documento electrónico el día 25 me mayo de 2020
1. Sistema de Gestión de documento electrónico
2. No se ha iniciado (Por elaboración de la primera Fase)
3. Se actualiza formato GDO-FO-01 TABLA DE RETENCIÓN DOCUMENTAL con fecha marzo 11 de 2020 de acuerdo a la GN, se transcribe la serie, subserie, y tipos documentales y ase actualiza normatividad en cada área, para revisar posteriormente con las áreas que documentos se elaboran electrónicamente e iniciar la metodología</t>
  </si>
  <si>
    <t>Se diseño formato de encuesta para el levantar información en las áreas sobre el estado real de los documentos para analizar, tabular la información, que permitirá formular los programas de conservación y preservación documental de la Entidad con el fin de estructurar la justificación de SIC (Sistema Integrado de Conservación)</t>
  </si>
  <si>
    <t>% Avance 1° Semestre</t>
  </si>
  <si>
    <t>Se trabaja en el documento maestro de 3 programas de posgrado a nivel de especialización, y se están implementando los instrumentos para iniciar el estudio de factibilidad para determinar las necesidades de la industria. (Para diciembre 2020)
La ETITC terminó procesos internos para solicitud de registros calificados de una especialización tecnológica y una universitaria, se encuentra a la espera del concepto final del MEN.</t>
  </si>
  <si>
    <t>Para el programa de gestión integral de residuos, se entregaron dos cargas de residuos aprovechables, con el área Jurídica se realizó la resolución 214-2020 para entrega de residuos aprovechables para la Asociación de Recicladores de Oficio.
Se debe definir requisitos y mecanismo para realizar invitación pública a asociaciones, para entrega de residuos aprovechables.
Frente a residuos de manejo especial y peligrosos, la ETITC aprovecha la jornada de la Secretaría Distrital de Ambiente "Reciclatón", para la disposición de este tipo de residuos, en la presente vigencia, no se ha realizado la jornada, llegó un formato de diagnóstico de caracterización de residuos, el proceso de Gestión Ambiental, desarrolla el formato.
Los residuos peligrosos que genera la ETITC, dependen de la gestión realizada en Talleres y Laboratorios, los cuales no operan en el momento, por tanto, no se han producido en grandes cantidades este tipo de residuos.
La normatividad exige máximo un año de almacenamiento de residuos peligrosos, se debe realizar inventario de reactivos vencidos por parte de Talleres y Laboratorios, y escoger el gestor, para disposición de residuos peligrosos.
La disposición de residuos peligrosos se programa aproximadamente para el mes de noviembre.
Se debe realizar trabajo conjunto con área de Talleres y Laboratorios e Infraestructura Eléctrica.
Desde Gestión Ambiental, se han enviado comunicaciones sobre manejo de residuos durante la Pandemia, se han enviado 2 comunicaciones por correo institucional y en redes sociales, en conjunto con el área de Comunicaciones.
Se realizó reunión con el área de Capacitación, donde se identifican 2 capacitaciones por parte de Gestión Ambiental, I) Manejo y Disposición de Residuos y, II) Contexto del Sistema de Gestión Ambiental, Roles y Responsabilidades.
El área está trabajando una propuesta para crear un Comité de Gestión del Riesgo y Cambio Climático, para el mes de julio.</t>
  </si>
  <si>
    <t>Desde la Secretaría de Ambiente se realizó un requerimiento, solicitando la caracterización de Vertimientos, realizada en noviembre de 2019, se entregó la caracterización. Dicha caracterizació se debe realizar anualmente para cada instalación de la ETITC.
Desde la EAAB se solicitó la caracterización de vertimientos, para una de las instalaciones de Kennedy, dicho requerimiento llegó en el mes de abril, Gestión Ambiental se reunió con el área Jurídica, se programa respuesta, justificando que con ocasión del COVID-19, no se puede realizar.
Se debe realizar levantamiento de planos hidráulicos de las instalaciones de la ETITC, no se cuenta con planos de tuberías y alcantarillados. El levantamiento de planos hidráulicos tiene un costo aproximado de 24 millones de pesos, para la instalación Calle 13, se espera a la aprobación del rubro para levantar los planos.
Se realizan muestreos de vertimientos, donde Gestión Ambiental realiza seguimiento, en la capacitación de contexto, se tocará el tema de buen manejo de vertimientos.
La caracterización de vertimientos se realizó el 28 de noviembre de 2019, y para la presente vigencia se espera a la aprobación del rubro para la presente vigencia.</t>
  </si>
  <si>
    <t xml:space="preserve"> Capacitación del SGA</t>
  </si>
  <si>
    <t>Se programan 2 capacitaciones para el 2° semestre de la presente vigencia.</t>
  </si>
  <si>
    <t>El programa contempla actividades de criterios ambientales para la adquisición de servicios o productos.
La ETITC, participa en el programa Proredes, de la Secretaría Distrial de Ambiente, se participa en el proyecto "Simbiosis Industrial", donde se identifican las oportunidades de colaboración que puede tener la ETITC, con empresas del sector industrial, educativo o servicios, en tema sostenible.
Se realizó caracterización de proveedores con área de Contratación, donde se identificó que en el formato de evaluación de proveedores no se evalúan criterios sostenibles.
Gestión ambiental trabajará en la propuesta de evaluación durante la presente vigencia.
Se plantea la articulación del PRAE con el Comité de Gestión del Riesgo y Cambio Climático, en el marco de los ODS.
Se programa una encuesta de percepción del Sistema de Gestión Ambiental para el 2° semestre académico.
La ETITC participó en la estrategia "Acercar" de la Secretaría Distrital de Ambiente, durante el 2° semestre de 2019, se realizó auditoría por parte de la SDA, y en la presente vigencia se cuenta con los hallazgos, para implementar acciones de majoramiento. Se espera a que la SDA abra de nuevo convocatoria para participar de nuevo en auditoría.</t>
  </si>
  <si>
    <t>Se realizó diagnóstico de necesidades de capacitación, mediante Forms, enviado por correo institucional, se realizó en diciembre 2019 y enero 2020, se obtuvo respuesta de 45 funcionarios, se dividieron respuestas por dependencias, se tuvieron en cuenta las observaciones de Control Interno acorde a las auditorías internas y el Sistema de Control Interno, observaciones de la Oficina Asesora de Planeación, acorde a los proyectos y el PED actual, así como del grupo de Talento Humano, acorde a la evaluación del Clima Laboral y la evaluación del desempeño laboral. El diagnóstico de necesidades de capacitación se socializó con Rectoría y líderes de proceso en diciembre de 2019.
Se segmentó la ETITC en 24 áreas, se obtuvo respuesta de 14, con 45 funcionarios. 
Se formuló el PIC 2020 en su primera versión, adoptado mediante resolución 049-2020, se actualizará una 2° versión en el 2° semestre, donde se incluirá el COVID-19.
El PIC se publicó en la página web, y en el mes de julio se envió el diagnóstico de capacitación por área a los líderes de proceso.
Durante el primer semestre se han realizado 7 capacitaciones en detección y prevención del COVID-19 y gestión empresarial desde liderazgo, salud mental, teletrabajo.
Se programan 28 en 3 ejes temáticos, Gestión del Conocimiento, Gobernanza para la Paz y Valor Público.
Se realizará cartilla o reunión general para la inducción a gerentes públicos.</t>
  </si>
  <si>
    <t>Se hizo aprobación de syllabus por parte del Consejo de Facultad, así como actualización de los documentos del programa técnica profesional y tecnología.
Se realizó proyección del auto al MEN para el programa de Especialización Tecnológica en Gestión de Dispositivos y Sistemas para IOT.</t>
  </si>
  <si>
    <t>La evaluación se realizó en el Consejo llevado a cabo el 24 de junio.</t>
  </si>
  <si>
    <t>Sistemas: Gestión convenios, continuidad académica - egresados</t>
  </si>
  <si>
    <t>Se gestionó convenio con la UNAD, para modalidad de trabajos de grado.
Se realizaron 2 reuniones virtuales para el convenio con Solacyt. 
Con ocasión de la pandemia se replantea Infomatrix, para desarrollarlo, se plantea la viabilidad de realizarlo.
Frente a continuidad académica se analizaron y revisaron las solicitudes de reintegro, para un total de 20 de 2020-01.
Frente a egresados, se realiza la socialización de convocatorias de empleo y cursos de extensión, mediante correo institucional.</t>
  </si>
  <si>
    <t xml:space="preserve">Se realizaron reuniones de inducción para estudiantes nuevos.
Se realizó difusión del proceso de admisiones a estudiantes y docentes, mediante correo institucional.
Se realizó difusión, a través de la Alcaldía de Barrios Unidos, para la difusión en la localidad, sobre el proceso de admisión a los programas de la ETITC, dicha difusión la ralizó la alcaldía mediante redes, correo electrónico y el Secretario Social.
</t>
  </si>
  <si>
    <t>Frente al laboratorio de sistemas embebidos, llegaron equipos en marzo, solicitados por la facultad de Sistemas en la vigencia 2019.</t>
  </si>
  <si>
    <t xml:space="preserve">Laboratorio Sistemas embebidos </t>
  </si>
  <si>
    <t>Se programa asistencia a ACOFI, de manera virtual del 15 al 18 de septiembre, se espera a que ACOFI decida si se cobra la inscripción.</t>
  </si>
  <si>
    <t>La suscripción se encuentra vigente, la continuidad en suscripción se replantea para el 2° semestre.</t>
  </si>
  <si>
    <t>Se explora la viabilidad de realizar Infomatrix de manera virtual, le decisión se plantea para el mes de agosto.</t>
  </si>
  <si>
    <t>Se exploran estrategias para participar en la maratón, organizada por Redis y Acis, aproximadamente para septiembre. Y los lineamientos de participación se publicarán en agosto.</t>
  </si>
  <si>
    <t>En apoyo con la UNAD, se plantea el EHSP de manera virtual, para el mes de septiembre.</t>
  </si>
  <si>
    <t>Se realizaron ajustes a los estudios previos para la base de datos ACM, enviado a Biblioteca.</t>
  </si>
  <si>
    <t>El encuentro se realizará de manera virtual, la ETITC es parte del comité organizador, aproximadamente para el mes de noviembre.</t>
  </si>
  <si>
    <t>Se ha realizado divulgación de las convocatorias de la Vicerectoría de Investigación, y participación en las reuniones convocadas.</t>
  </si>
  <si>
    <t>Se programa la actividad para finales del 2° semestre</t>
  </si>
  <si>
    <t>Se programa la actividad para el 2° semestre.</t>
  </si>
  <si>
    <t>Se realizó la feria de proyectos articuladores 2020-01, de manera virtual semana 17 del semestre. Todo mediante teams, vídeos y pósters.</t>
  </si>
  <si>
    <t xml:space="preserve">La profesional de apoyo trabaja para las facultades con Electromecánica, y apoya la facultad de Sistemas. La supervisión está a cargo de Electromecánica.
</t>
  </si>
  <si>
    <t>Se realizó la contratación del profesional de apoyo, el contrato inició el 15 de enero y finalizó el 30 de junio.</t>
  </si>
  <si>
    <t>Coordinador académico - Prestación de servicios con persona natural como apoyo a la gestión de la facultad de sistemas para la vigencia 2020</t>
  </si>
  <si>
    <t>Asistente - Apoyo administrativo y operativo para desarrollar las actividades que requiere la facultad de sistemas de la Escuela Tecnológica Instituto Técnico Central</t>
  </si>
  <si>
    <t>Sistemas: Evaluación docente</t>
  </si>
  <si>
    <t>Realizar seguimiento curricular a los programas de la facultad de Sistemas.</t>
  </si>
  <si>
    <t>Realizar evaluación de los docentes de la facultad de Sistemas.</t>
  </si>
  <si>
    <t>Gestionar convenios, Revisión y aprobación de reintegros, Divulgar convocatorias y cursos a egresados</t>
  </si>
  <si>
    <t>Divulgar y socializar los progras de educación superior de la facultad de Sistemas.</t>
  </si>
  <si>
    <t>Realizar y gestionar propuesta de dotación del laboratorio de sistemas embebidos.</t>
  </si>
  <si>
    <t>Adquisición de 10 drones Tello EDU</t>
  </si>
  <si>
    <t>Adquisición de 3 kits oculis para desarrollo de realidad virtual</t>
  </si>
  <si>
    <t xml:space="preserve">Sistemas: Equipos de realidad virtual </t>
  </si>
  <si>
    <t>Sistemas: Drones programables</t>
  </si>
  <si>
    <t>Adquisición de kit y software para informática forense</t>
  </si>
  <si>
    <t>Sistemas: Kits forences actualizados</t>
  </si>
  <si>
    <t>Participar en el encuentro anual de ACOFI</t>
  </si>
  <si>
    <t>Renovar la suscripción ACIS</t>
  </si>
  <si>
    <t>Realizar la Infomatrix 2020</t>
  </si>
  <si>
    <t>Participar en la maratón nacional de programación</t>
  </si>
  <si>
    <t>Realizar el EHSP 2020</t>
  </si>
  <si>
    <t>Apoyar la gestión para adquirir la base de datos ACM</t>
  </si>
  <si>
    <t>Participar en el encuentro nacional REDIS 2020</t>
  </si>
  <si>
    <t>Promover los resultados de investigación generados en la facultad de Sistemas.</t>
  </si>
  <si>
    <t>Capacitar y formar docentes de la facultad en tecnologías emergentes</t>
  </si>
  <si>
    <t>Sistemas: Recurso Humano</t>
  </si>
  <si>
    <t>Participar en el Seminario de Ingeniería de Sistemas</t>
  </si>
  <si>
    <t>Realizar la feria de proyectos articuladores.</t>
  </si>
  <si>
    <t>El proceso de Informática y Comunicaciones ejecuta el plan de trabajo producto del análisis de vulnerabilidades realizado en diciembre 2019, se encuentra documentado en tickets de la mesa de ayuda.
Se programa la contratación de un nuevo análisis de vulnerabilidades en la presente vigencia a finales de año.</t>
  </si>
  <si>
    <t>Implementar el Plan de Mejoramiento, de ICONTEC.</t>
  </si>
  <si>
    <t>Seguridad de la Información</t>
  </si>
  <si>
    <t>De 6 actividades del Plan de Mejoramiento, se han ejecutado 4 a la fecha, 1) Auditoría técnica, equipos internos, 2) Análisis de vulnerabilidades, 3) Reloj servidores y, 4) Acuerdos de confidencialidad contratos.
Quedan pendientes dos actividades; 1) Implementación SIEM, de adquisición de software, el proceso de Seguridad de la Información realizado los estudios previos, programados a enviar a Contratación en el mes de Julio y, 2) Seguridad entrada parqueadero, actividad que se debe implementar de manera presencial, con ocasión de la pandemia, no se puede ejecutar por el momento.</t>
  </si>
  <si>
    <t>Se realizó una cápsula "¿Usted sabe qué es la Escuela?", las cápsulas se realizaban con apoyo de los estudiantes.
El proyecto se suspendió y se realizan videos informativos sobre diferentes temáticas de interés para la comunidad educativa, como prevención y lavado de manos y "La ETITC mejor opción, mejor formación".
Se ha brindado apoyo a los procesos, como Bienestar Universitario y el Centro de Lenguas de la ETITC, para apoyar la visibilidad y posicionamiento de la ETITC.
La emisora institucional ha apoyado a la Vicerectoría de Investigación, en conversatorios en tiempos de pandemia, que se realizan mediante facebook live y la emisora EMITC.
Adicionalmente, se realizan infografías para divulgación de autocuidado.</t>
  </si>
  <si>
    <t>Actividad programada para 2° semestre</t>
  </si>
  <si>
    <t>Desde la emisora se realizará reunión de trabajo con Rectoría para determinar viabilidad de ejecutar el proyecto en la presente vigencia.</t>
  </si>
  <si>
    <t>1. Se manifiesta que el software ERP, no está funcionamiento, sin embargo, se manejan las nóminas manualmente mediante el archivo en Excel, relacionando a continuación las siguientes actividades
2. Se realiza liquidación de seguridad social para cargue en operador aportes en línea, igualmente por aplicación de Excel.
3. Se realizan comprobantes de nómina también en Excel y Word de los funcionarios 
4. Se genera relación final de cada mes de los descuentos por libranza.
5. Se genera liquidación de todo lo correspondiente a prestaciones sociales y económicas, (Liquidaciones definitivas, y parciales)
6. Se genera reporte de cesantías mensual para el cargue a la plataforma de FNA.
7. Se envía reporte al Fondo de Solidaridad pensional de los docenes de Bachillerato de régimen de acepción (FOMAG).
8. Realizar liquidación del valor total semestral de la carga académica para los docentes de hora catedra, (se genera resolución de nombramiento).
9. Adicional al sistema se sugiere retomar el tema de decisión final para la instalación del software en el equipo de nómina y realizar capacitaciones del programa para mejores resultados.</t>
  </si>
  <si>
    <t>Se han realizado las actividades, de selección en los temas de Docenes de Extensión, funcionario para reforzamiento estructural, se ha realizado actualización del SIGEP,  comisión de personal, proyección de procedimientos de selección y vinculación, se actualiza registro público de docente de bachillerato el cual se envió a la comisión de servicio civil, se encuentra actualización del SIMO sin embargo se espera que los directivos aprueben o tomen decisión de realizar el concurso, aprobación de Resoluciones</t>
  </si>
  <si>
    <t>1.Expedición de certificaciones con fines pensionales, mediante la plataforma de CETIL, y solicitudes por medio de correo electrónico (Creada por el Ministerio de Hacienda) las cuales se encuentran al día de julio de 2020.
2. Depuración de deudas del sistema de seguridad social enfatizando la deuda de Colpensiones la cual se encuentra en un avance de 68% , se toma como evidencia el archivo los valores reflejados en el portal de Colpensiones 
3. Liquidación de Viáticos: A la fecha no se ha liquidado viáticos teniendo en cuenta la situación de trabajo desde casa a causa de la pandemia decretado por el Gobierno Nacional, en cuanto a la suspensión de los viajes. (Se crea un procedimiento e instructivo de liquidación de viáticos ETITC.)
4. Revisión de Nomina: De acuerdo a la liquidación de nómina realizada por el contratista encargado, se realiza revisión y posterior a esto se envían las correcciones evidenciadas mediante el correo, al área nómina. 
5. Apoyo a las tareas asignadas por el supervisor del contrato.</t>
  </si>
  <si>
    <t>Por directrices de Rectoría, se aplaza la certificación para el sistema de seguridad y salud en el trabajo, en relación con las otras actividades planteadas al plan de gestión 2020 se han venido desarrollando de manera normal como lo son las capacitaciones, compras de elementos de protección personal, estudios previos para recarga de extintores botiquines y camillas, estudios previos para aplicación de riesgos psicosocial, exámenes médicos de ingreso permanencia egreso, y las acciones que se han implementado desde el Ministerio de Trabajo, Secretaría Distrital de Educación y la Alcaldía de Bogotá, en relación con las medidas de prevención y protección al COVID-19.</t>
  </si>
  <si>
    <t xml:space="preserve">Con respecto a esta actividad, la aprobación por parte de Mincultura  se encuentra en espera por los cambios realizados por coordinador del proyecto, por la emergencia sanitaria establecida por el Gobierno Nacional. </t>
  </si>
  <si>
    <t>Se presentaron 3 proyectos los cuales se encuentran aprobados con plan de ejecución, y se tendrán en cuenta los tiempos de la emergencia sanitaria 
1. Proyecto de salud de Bienestar para maestros y administrativos 
2. Proyecto de reparación de filtraciones en cubierta fachadas y bajantes 
3. Proyectos de intervención de jardines y zonas verdes</t>
  </si>
  <si>
    <t>Se vienen desarrollando en diferentes categorías:
1. Mantenimiento locativo por parte de la mesa de ayuda
2. Intervención de fachadas interiores y exteriores 
3. Proyecto de Reactivación teniendo en cuenta la emergencia sanitaria (se ha realizado adecuación de espacios de acuerdo a las siguientes fases, fase preliminar adecuación de espacios de servicios generales, mantenimiento eléctrico, mantenimiento locativo.)
Fase 1. Adecuación de laboratorios y talleres para la reactivación de clases practicas
Fase 2. Reapertura de administrativos (Pendiente por la emergencia sanitaria)
Fase 3. Reapertura de estudiantes (Pendiente por la emergencia sanitaria)</t>
  </si>
  <si>
    <t>Se realizaron los siguientes estudios previos:
1. Cambio de carpa del patio central enviado por correo electrónico el día 17 de abril
2. Estudio previo del jardinero enviado por correo electrónico el día 2 de junio
3.  Estudio previo Desodorización enviado por correo electrónico el día 5 de marzo
Se generaron los siguientes estudios previos y están pendientes para enviar el día 31 de julio 
1. Actualización de red hidráulica y diseño red contra incendio
2. Ferretería 
3. Cubiertas fase 1 
4. Restauración de inmobiliaria</t>
  </si>
  <si>
    <t>Se realizo contrato N° 028-2020 de fecha de inicio 23 de enero hasta 30 de noviembre del presente año, para realización de mantenimiento en general; y según la emergencia sanitaria  por esta razón el proceso se acoje acojo a lo dispuesto en el artículo 16 y 17 del decreto 491 de 2020 y una vez terminada la emergencia  con el supervisor del contrato se hará un cronograma para poder cumplir con el objeto contractual, sin embargo se han adelantado las siguientes actividades en tiempo permitido.
Revisión push de lavamanos, sanitarios y orinales en baño patio oriental
Revisión push de lavamanos, sanitarios y orinales en baño del sótano
Revisión de push de lavamanos, sanitarios y orinales en baños bloque C piso 2 y piso 3
Revisión push de lavamanos, sanitarios y orinales baños individuales
Revisión push de lavamanos, sanitarios y orinales baños bloque J
Remodelación baño calle 13 para atención a la emergencia sanitaria.
Remodelación baterías de baño del sótano para la atención a la emergencia sanitaria</t>
  </si>
  <si>
    <t>Se realizo contrato N° 027-2020 de fecha de inicio 23 de enero hasta 30 de noviembre del presente año, para realización de mantenimiento en general; y según la emergencia sanitaria  por esta razón el proceso se acoje a lo dispuesto en el artículo 16 y 17 del decreto 491 de 2020 y una vez terminada la emergencia con el supervisor del contrato se hará un cronograma para poder cumplir con el objeto contractual. 
Revisión cubiertas bloque AB - C - D y E
Cambio de cubiertas en bloque C-D
Cambio de tejas en bloque J
Sellamiento de vidrios en fachada
Revisión de canales y bajantes en todos los bloques - Sede Calle 13</t>
  </si>
  <si>
    <t>Se realizó contrato N° 026-2020 de fecha de inicio 23 de enero hasta 30 de noviembre del presente año,  para realización de mantenimiento en general; y según la emergencia sanitaria  por esta razón el proceso se acoje a lo dispuesto en el artículo 16 y 17 del decreto 491 de 2020 y una vez terminada la emergencia con el supervisor del contrato se hará un cronograma para poder cumplir con el objeto contractual, sin embargo se ha adelantado las siguientes actividades en tiempo permitido.
Pintura de fachadas interiores alrededor del patio central.
Pintura de oficina nueva en el área de recepción del piso 4.
Pintura espacio del equipo de mantenimiento eléctrico.
Pintura de Laboratorio Festo.
Pintura espacios interiores y fachadas bloque AB.</t>
  </si>
  <si>
    <t>Estas actividades fueron asignadas a la persona encargada con el contrato N° 028-2020 de fecha de inicio 23 de enero hasta 30 de noviembre, sin embargo, se ha adelantado las siguientes actividades en tiempo permitido.
Restauración de barandas alrededor del patio central
Impermeabilización y restauración de muros con presencia de humedad
Restauración de puertas y ventanas</t>
  </si>
  <si>
    <t>Se realizo contrato N° 029-2020 de fecha de inicio 23 de enero hasta 30 de noviembre del presente año, para realización de mantenimiento en general; y según la emergencia sanitaria  por esta razón me acojo a lo dispuesto en el artículo 16 y 17 del decreto 491 de 2020 y una vez terminada la emergencia me comprometeré con el supervisor del contrato y se hará un cronograma para poder cumplir con el objeto contractual, sin embargo se ha adelantado las siguientes actividades en tiempo permitido.
Construcción muros falsos para oficina nueva en área de recepción oficinas piso 4.
Construcción muros falsos nuevo espacio del equipo de mantenimiento eléctrico.
Instalación y cambio de vidrios rotos alrededor del patio central y patio oriental.
Instalación y cambio de vidrios rotos en rectoría.
Instalación y cambio de vidrios rotos en fachada bloque J</t>
  </si>
  <si>
    <t>Se realizo contrato N° 027-2020 de fecha de inicio 23 de enero hasta 30 de noviembre del presente año, para realización de mantenimiento en general; y según la emergencia sanitaria por esta razón el proceso se acoje a lo dispuesto en el artículo 16 y 17 del decreto 491 de 2020 y una vez terminada la emergencia con el supervisor del contrato se hará un cronograma para poder cumplir con el objeto contractual.</t>
  </si>
  <si>
    <t>Atención de solicitudes y mantenimiento de jardines exterioes, sistema de riego, plantación, manejo de guadaña, herramientas de jardinería y conocimiento en construcción, mediante la contratación de una persona natural con conocimiento y experiencia como jardinero y ayudante de obra.</t>
  </si>
  <si>
    <t>Se realizó el contrato No. 127-2020 de fecha de inicio 17 de junio hasta el 30 de noviembre del presente año, para la realización de actividades de jardinería y ayudante de obra. y según la emergencia sanitaria  por esta razón me acojo a lo dispuesto en el artículo 16 y 17 del decreto 491 de 2020 y una vez terminada la emergencia me comprometeré con el supervisor del contrato y se hará un cronograma para poder cumplir con el objeto contractual, sin embargo se ha adelantado las siguientes actividades en tiempo permitido.
Actividades realizadas hasta la fecha:
-Limpieza de zonas verdes sede Central.
-Poda de zona verde patio occidental.
-Poda de zonas verdes patio norte.
-Restauración de materas del patio norte.</t>
  </si>
  <si>
    <t>Atención de solicitudes y mantenimiento de la Planta Física en las Instalaciones Tintal y Carvajal</t>
  </si>
  <si>
    <t>Se realizaron las siguientes actividades para el mantenimiento de las sedes:
1. Visita de inspección a sede Carvajar, Tintal y Calle 18 el 17 de junio de 2020.
2. Revisión del formato de actividades de mantenimiento del Hermano Edisson Fiquitiva.
3. Elaboración del plan de mantenimiento de las sedes (En proceso)
*La ejecución de las actividaes de mantenimiento en las sedes están pendientes debido a las restricciones por la emergencia sanitaria.</t>
  </si>
  <si>
    <t>Ferreteria Instalaciones de la ETITC. Suministro de materiales y herramientas para la subsanación de solicitudes de la mesa de ayuda y el respectivo mantenimiento en las instalaciones de la ETITC. Materiales para adecuación de nuevos espacios en sede Calle 13 (salas de sistemas, registro control, oficinas de investigación y academicas)</t>
  </si>
  <si>
    <t>Se están realizando las siguientes actividades:
1. Entrega de materiales y finalización de la Adición del contrato 372-2019 el 23 de junio de 2020.
2. Elaboración del Estudio Previo de Ferretería para los proyectos de adecuación de recepción y atención al ciudadano, salón de bienestar de maestros y administrativos, fase preliminar intervención cubiertas y adecuación de baños.
*La ejecución de las actividaes de mantenimiento en las sedes están pendientes debido a las restricciones por la emergencia sanitaria.</t>
  </si>
  <si>
    <t>Se están realizando las siguientes actividades:
1. Listado de inventario de los equipos y herramientas de Mantenimiento Locativo.
2. Selección de equipos y herramientas para mantenimiento.
3. Elaboración del 
*La ejecución de las actividaes de mantenimiento en las sedes están pendientes debido a las restricciones por la emergencia sanitaria.</t>
  </si>
  <si>
    <t>Se han realizado dos mantenimientos correctivos al sistema de bombeo:
1. Mantenimiento correctivo 1 el 6 de febrero 2020
2. Mantenimiento correctivo 2 el 18 de marzo 2020
 Se está elaborando el plan de mantenimiento de sistema de bombeo para las sedes Central, Carvajal, Tintal y Calle 18.
*La ejecución de las actividaes de mantenimiento al sistema de bombeo en las sedes están pendientes debido a las restricciones por la emergencia sanitaria.</t>
  </si>
  <si>
    <t>Intervención de fachadas exteriores, interiores, barandas y salones alrededor del patio central de la Sede Principal de la ETITC.</t>
  </si>
  <si>
    <t>Mantenimiento de muros e Inmunización y sellamiento de estructura en madera visible en salas de profesores del piso 2 y puso 3 del bloque C de la Sede Principal de la ETITC.</t>
  </si>
  <si>
    <t>Reparación de filtraciones de agua en cubierta, fachadas y canales de los bloques en prioridad alta y media (Bloque AB,C,D,F,I) de la sede principal de la ETITC.</t>
  </si>
  <si>
    <t>Diseño y planeación proyecto espacio de bienestar para estudiantes y gimnasio.</t>
  </si>
  <si>
    <t>Diseño y planeación proyecto ampliación baños administrativos piso 2</t>
  </si>
  <si>
    <t>Se realizó el mantenimiento, inmunización y sellamiento de las vigas estructurales en madera de la sala de profesores bloque C piso 2 y piso 3.</t>
  </si>
  <si>
    <t>Se están realizando las siguientes actividades:
1. Intervención de fachadas interiores alrededor del patio central.
2, Pintrura y restauración de barandas alrededor del patio central.
3. Restauración de muros y pintura salones y laboratorios primer piso bloque C,D y F.
4. Pintura zonas comunes bloque AB,
5. Pintura acceso y portería Calle 13.
*La ejecución de las actividaes están pendientes debido a las restricciones por la emergencia sanitaria.</t>
  </si>
  <si>
    <t>Se están realizando las siguientes actividades:
1. Revisión del estado de cubiertas de las sedes Central, Carvajak, Tintal y Calle 18.
2. Planeación del proyecto de intervención a espacios afectados por filtraciones de aguas lluvias.
3. Ejecución fase preliminar intervención de cubiertas:
4. Elaboración de estudio previo para la Fase I: cambio de cubiertas bloque AB y cubierta Calle 18.
5. Diseño y planeación proyecto cambio de tejas de asbestocemento por teja de barro para las cubiertas de los bloques D,E,F,G y J. (pendiente)
*La ejecución de las actividaes están pendientes debido a las restricciones por la emergencia sanitaria.</t>
  </si>
  <si>
    <t>Se están realizando las siguientes actividades;
1. Selección del espacio en la sede Central.
2. Elaboración de esquema básico con ocupación y áreas. (pendiente)
3. Aprobación del proyecto por la alta gerencia.(pendiente)
*La ejecución de las actividaes están pendientes debido a las restricciones por la emergencia sanitaria.</t>
  </si>
  <si>
    <t>Se están realizando las siguientes actividades;
1. Análisis de las necesidades, espacialidad y red hidrosanitaria actual.
2. Elaboración de esquema básico con cantidaes y áreas.
3. Aprobación del proyecto por la alta gerencia.(pendiente)
*La ejecución de las actividaes están pendientes debido a las restricciones por la emergencia sanitaria.</t>
  </si>
  <si>
    <t>Participación en reunión entre los poceso de Planeacion, Vicerrectoria Administrativa, Infraestructura y Planta Física para la definicion de un cronograma general y definición del equipo</t>
  </si>
  <si>
    <t>Participación en reunión entre los poceso de Planeacion, Vicerrectoria Administrativa, Infraestructura y Planta fisica para la definicion de un cronograma general y definición de la interventoría</t>
  </si>
  <si>
    <t>Se elaboró el Estudio Previo para la identificación de la red hidráulica de la Sede Calle 13. Se enviará el 31 de julio.
*La ejecución de las actividaes están pendientes debido a las restricciones por la emergencia sanitaria.</t>
  </si>
  <si>
    <t>Se elaboró el Estudio Previo para la actualización de la red hidráulica de la Sede Calle 13. Se enviará el 31 de julio.
*La ejecución de las actividaes están pendientes debido a las restricciones por la emergencia sanitaria.</t>
  </si>
  <si>
    <t>Se elaboró el Estudio Previo para lel diseño de la Red Contra Incendio de la Sede Calle 13 y Carvajal. Se enviará el 31 de julio.
*La ejecución de las actividades están pendientes debido a las restricciones por la emergencia sanitaria.</t>
  </si>
  <si>
    <t>Pendiente trámite de aprobación
*La ejecución de las actividades están pendientes debido a las restricciones por la emergencia sanitaria por Ministerio de Cultura hasta que se realicen los diseños de RCI para las sedes Calle 13 y Carvajal.</t>
  </si>
  <si>
    <t>El proyecto para el acceso a población en condición de movilidad reducida se encuentra en proceso:
1. Evaluación de la Planta Física para determinar la ubicación del ascensor.
2. Selección de las especificaciones del ascensor y cotización.
3. Elaboración del DTS del proyecto para radicación a Min Cultura.
*La ejecución de las actividades del proyecto están pendientes debido a las restricciones por la emergencia sanitaria.</t>
  </si>
  <si>
    <t>El proyecto para el acceso a población en condición de movilidad reducida se encuentra en proceso:
1. Selección de las especificaciones de los salva escaleras y cotización.
2. Elaboración del DTS del proyecto para radicación a Min Cultura.
*La ejecución de las actividades del proyecto están pendientes debido a las restricciones por la emergencia sanitaria.</t>
  </si>
  <si>
    <t>Se están realizando las siguientes actividades:
1. Recolección de la información de los inmuebles de la sede Central.
2. Centralización de la información recolectada en una carpeta compartida entre Planta Física y la Vicerrectoría Administrativa.
3. Inicio del proceco de englobe ante planeación (pendiente)
*La ejecución de las actividades del proyecto están pendientes debido a las restricciones por la emergencia sanitaria.</t>
  </si>
  <si>
    <t>Está pendiente el estudio y diseño del edificio de parqueaderos.
La ejecución de las actividades del proyecto están pendientes debido a las restricciones por la emergencia sanitaria.</t>
  </si>
  <si>
    <t>Está pendiente el trámite de aprobación ante Ministerio de Cultura.
La ejecución de las actividades del proyecto están pendientes debido a las restricciones por la emergencia sanitaria.</t>
  </si>
  <si>
    <t>Recepción del mobiliario adquirido en las órdenes de compra OC-4400, OC-43999 y OC-43745 entregados en el transcurso del mes de marzo del presente año.
La instalación del mobiliario se encuentra en proceso debido a las restricciones de la emergencia sanitaria.</t>
  </si>
  <si>
    <t xml:space="preserve">Se generó permanentemente el archivo, quedando al día, se realizó apertura de historias laborales de las personas de planta administrativos y docentes del I y II semestre del 2020 así mismo se archivaron afiliaciones de la EPS, ARL de los mismos. se clasificaron historias laborales activas por facultades, se realizó gestión al reintegro de historias laborales.RL, y esp de los mismos. se clasificacon  Historias laboraes activas por facultades,  se realizo gestión al reintegro de historias laborales. </t>
  </si>
  <si>
    <t>Se identifica que según las actividades se encuetran aplazadas por la emergencia sanitaria COVID hasta nueva orden, ya que el proyecto esta dentro de una marco de convenio con BOSCH el cual es necesario para realizar capacitacion, y certificación a los estudiantes y docentes.</t>
  </si>
  <si>
    <t xml:space="preserve">Se identifica que según las actividades se encuetran aplazadas por la emergencia sanitaria COVID-19 hasta nueva orden, ya que el proyecto en el marco del convenio con NICON,  IMOCON el cual es necesario para el desarrollo de laboratorio de Metrologia adecuado la planta física ubicada en los talleres de la institución. </t>
  </si>
  <si>
    <t>Por emergencia sanitaria establecida por orden nacional no se realizan seguimiento a lo relacionado con el proyecto  ya que esta necesidad es de trabajo presencial, sin embargo es necesario hacer revisión para manejo virtual, y se manejaria para oportunidad de los estudiantes en conocimiento virtual.</t>
  </si>
  <si>
    <t>No se alcanzó a tener el conocimiento del proyecto por parte del decano de la Facultad de  Electromecanica, se recomienda realizar reunión para llevar a cabo temas sobre laboratorios, teniendo en cuenta la emergencia sanitaria establecia por el gobierno nacional quedaria pendiente hasta nueva orden .</t>
  </si>
  <si>
    <t xml:space="preserve">Con respect oa a este proyecto se debe indagar sobre proceso de la compra teniendo en cuenta la emergencia sanitaria establecia por el gobierno naciaonal queria pendiente hasta nueva orden </t>
  </si>
  <si>
    <t>1. Según el pedido solo llegó el material correspondiente al Brochure 
2. Se recibió aproximadamente por cada especialización 500 hojas, de material publicitario el cual contiene malla curricular, escripción del programa y aspectos generales de la Escuela.
3. El restante de material publicitario esta pendiente por desarrollar.</t>
  </si>
  <si>
    <t xml:space="preserve">1. Por motivos de la pandemia el proyecto quedara en stand by, la Vicerrestoria Académica debera dar aprobación a la continuidad del proyecto.  </t>
  </si>
  <si>
    <t>Se encuentra aplazada debido a la situación de emergencia Sanitaria, igualmente se requiere una reglamentacion institucional al respecto .</t>
  </si>
  <si>
    <t>Se encuentra aplazada debido a la situación de emergencia Sanitaria.</t>
  </si>
  <si>
    <t>Se estima conveniente utilizar estos recursos en material bibliografico digital,para lo cual se contará con el apoyo y visto bueno por parte de Decanaturas y de los docentes de educacion superior</t>
  </si>
  <si>
    <t>Algunas de estas suscripciones se encuentran en ejecucion, sin embargo se esta en el proceso precontractual para las proximas renovaciones.</t>
  </si>
  <si>
    <t xml:space="preserve">Este proyecto se debe escalar a las nuevas directivas para conocer opinión, con respecto a su viabilidad. </t>
  </si>
  <si>
    <t>Los cursos se tenían proyectados para realizarlos de manera presencial, 3 cursos: 1) Metodología en Marco Lógico, 2) Formación Cualitativa y cuantitativa y 3) Formulación de proyectos de investigación.
Se realizaron convocatorias internas para docentes y estudiantes PES, a la fecha, se realizó el primer corte de marzo a mayo y el 2° inició el 6 de junio y terminó en julio.
En julio se realiza la 3° corte, y aproximadamente en agosto se realizará la última corte de la vigencia.
En el 1° corte se inscribieron 127 pernas,102 personas ya fueron certificadas.
La metodología virtual se considera pertinente, ya que ha incentivado la participación, principalmente por parte de los estudiantes, fortaleciendo la investigación en la comunidad educativa de la ETITC, se utiliza la plataforma CIMA, de la ACAC, permitiendo un curso asincrónico, que fortalece la participación.
Desde la Vicerrectoría, 4 miembros del equipo desarrollan los cursos también, cada estudiante y docente realiza los cursos que se adapten a sus necesidades.
Se espera ver reflejado el resultado de los cursos, en las investigaciones y productos que se realaizan en la ETITC, se solicitó a la ACAC los mejores proyectos, para fortalecer y apoyar desde la Vicerrectoría de Investigación.</t>
  </si>
  <si>
    <t>La actividad se programa para el 2° semestre de la actividad.
Se realizan encuentros con líderes y miembros de todos los grupos de investigación, frente al estado actual de los mismos, y su categorización desde MinCiencias. Para estas reuniones se diseñó una matriz modelo de categorización.
Se han realizado planes de mejora, con relación a las plataformas de MinCiencias.
A raíz de los encuentros, se solucioonan las inquietudes que surgen por parte de los docentes, ffrente a los grupos, también se retroalimenta con documentos especializados.
Se realizó diagnóstico de cada grupo, para cumplir los criterios de categorización de Minciencias.
Se cuenta con 2 grupos categorizados en C y 2 avalados.</t>
  </si>
  <si>
    <t>Los diplomados se realizaban de manera presencial entre junio y julio, con ocasión de la pandemia, se programa la actividad para el 2° semestre.
Pese a lo anterior, 6 docentes han participado en el curso de investigación que imparte la ACAC.</t>
  </si>
  <si>
    <t>La capacitación se realiza en la base de datos Web Of Science, se programa el desarrollo de las capacitaciones en agosto.
Por medio del boletín se divulga información acerca de bases de datos y perfiles académicos de los investigadores.
En el boletín 2 se priorizan bases de datos para categorización de las revistas que se publican.
Se promueve la inscripción a bases de datos, para que el nombre del investigador sea reconocido en búsquedas nacionales e internacionales. Mediante el índice de reconocimiento OrCID, Google Scholar, ÍndiceH.</t>
  </si>
  <si>
    <t>Se radicaron los estudios previos, y se cuenta con el borrador de la resolución, se espera a la publicación y pago de la renovación.</t>
  </si>
  <si>
    <t>Se realizaron los estudios previos, y se desarrolló la contratación, el proveedor entregó una primera muestra de Gnosoft, plataforma donde se almacenará la información y datos de la Vicerrectoría de Investigación. El proyecto inició con las hojas de vida del equipo de la Vicerrectoría</t>
  </si>
  <si>
    <t xml:space="preserve">Se han realizado las reuniones con los grupos de investigación, a manera de diagnóstico, acorde a los lineamoentos de MinCiencias, se realizaron planes de mejora para cada grupo, y la Vicerrectoría realizará el acompañamiento.
</t>
  </si>
  <si>
    <t>La convocatoria no se ha aperturado.
Se realiza acompañamiento a proyectos de investigación vigentes en 2020, de convocatorias anteriores. Adicionalmente mediante comunicaciones, se recuerda a docentes entregar productos pendientes de convocatorias anteriores.
El 18 de junio de 2020 se realizó una jornada de socialización de los proyectos.
Frente a la logística para la nueva convocatoria, se programa la realización mediante plataformas. Se programa para el 2° semestre.</t>
  </si>
  <si>
    <t>No se pueden realizar salidas de campo con ocasión del COVID-19.
Se realizó solicitud de compra de insumos para el grupo Techne.</t>
  </si>
  <si>
    <t>No se realizó participación en eventos.
Por lo anterior, la Vicerrectoría de Investigación desarrolló los Conversatorios en Tiempos de Pandemia, mediante facebook live, así como webinar, con profesionales con formación doctoral y postdoctoral, sobre diversas temáticas, relacionadas a la academia.
Se programan más conversatorios para el 2° semestre de la presente vigencia.
También se realizó el concurso virtual de investigación en tiempos de pandemia, donde los participantes cargan un vídeo, a partir del cual se realiza la inscripción, evaluación y premiación. El concurso tiene fecha de cierre de inscripción el 31 de julio. Lo anterior para promover la participación de administrativos, docentes y estudiantes (IBTI y PES), a los cuales se les entregará certificado, y se realizará premiación, así como divulgar resultados de investigación de los participantes.</t>
  </si>
  <si>
    <t>Se realizó el proceso de contratación, el contrato dio inicio en el mes de febrero, la fecha de finalización es en noviembre.</t>
  </si>
  <si>
    <t>Se realizó el proceso de contratación, el contrato dio inicio en el mes de enero, la fecha de finalización es el 15 de diciembre.</t>
  </si>
  <si>
    <t>Se aplaza la actividad para el 2° semestre de la vigencia.</t>
  </si>
  <si>
    <t>Se realizó el boletín informativo de la Vicerrectoría en formato digital, en su primera versión, la segunda versión se encuentra en revisión, se tiene prevista su publicación en julio.</t>
  </si>
  <si>
    <t>Se dio apertura a la convocatoria para recepción de artículos, abierta hasta el 3 de agosto, se han recibido 5 artículos para revisión. A la fecha, se programa publicación de un volumen.
Se ha implementado el Open Journal System.</t>
  </si>
  <si>
    <t>La plataforma se encuentra en funcionamiento, se puede evidenciar en la página web</t>
  </si>
  <si>
    <t>Se programa la actividad para el 2° semestre de la vigencia.</t>
  </si>
  <si>
    <t>Esta actividad no se ejecutará, ya que Gnosoft contendrá la información de grupos y semilleros.</t>
  </si>
  <si>
    <t>Funciona para que los semilleros se inscriban a eventos y concursos de la Red ColSi, 2 semilleros se inscribieron a evento en el nodo "Regional Bogotá", en el Concurso Regional de Semilleros, que participarán en agosto.</t>
  </si>
  <si>
    <t xml:space="preserve">Se realizó el proceso de pago de afiliación. </t>
  </si>
  <si>
    <t>Con ocasión del COVID-19, se plantea la viabilidad de realizar un campamento virtual.</t>
  </si>
  <si>
    <t>Con ocasión del COVID-19, se plantea la viabilidad de realizar el encuentro de manera virtual.</t>
  </si>
  <si>
    <t>La actividad se programa para el 2° semestre.</t>
  </si>
  <si>
    <t>Se participa en la Red ColSI y Red ITTU.
2 proyectos para el evento de agosto de Red ColSI, de los semilleros Sapientiam y DIEXP, proyectos preaprobados.</t>
  </si>
  <si>
    <t>Se han adelantado los cursos con la ACAC, para mejorar las habilidades investigativas de los estudiantes que participan en los semilleros, que contribuye al fomento de la educación superior, en el factor investigación.</t>
  </si>
  <si>
    <t>Actividad programada para el 2° semestre</t>
  </si>
  <si>
    <t>El pago de la plataforma se realizó el septiembre de 2019, se renovará el 28 de septiembre de la presente vigencia</t>
  </si>
  <si>
    <t xml:space="preserve">Se crearon en plataforma los perfiles de docentes que no contaban con perfil, para docentes investigadores, a directores de grupos de investigación, a directores de semilleros y se solicitó a la Viceacadémica información sobre docentes tutores de trabajos de grado y docentes de materias de investigación, a ellos se les creó el perfil, en marzo de la presente vigencia.
En mayo se remitió formulario para acceder a asesorías virtuales, donde los docentes disponían de la fecha para realizar la formación en la plataforma, también se envió vídeo tutorial, se recibió solicitud para 6 docentes, a los cuales se realizó capacitación, 22 docentes cuentan con perfil activo en Turnitin. </t>
  </si>
  <si>
    <t>La capacitación se realizó el 5 de junio, con la Superintendencia de Industria y Comercio, taller teórico-práctico, de 2 horas, participación de 17 estudiantes y 2 docentes, se realizó convocatoria a semilleristas, mediante correo institucional, también se compartió una guía de información de búsqueda de patentes en bases de datos gratuitas, después de haber realizado la capacitación.</t>
  </si>
  <si>
    <t>El 23 de enero llegó requerimiento de la Superintendencia, sobre ajustes solicitados para entregar patente, se realizaron reuniones con el inventor de la patente, abogado apoderado de la patente, y apoyo de la Secretaría General, se dio respuesta a la solicitud el 6 de mayo.
Se espera a la respuesta de la Superintendencia, sobre requerimiento enviado.</t>
  </si>
  <si>
    <t>Se realizó ruta para conformación del Comité de Ética de Investigación, previsto para ser ejecutado en el 2° semestre.</t>
  </si>
  <si>
    <t>Se realizó la contratación, dio inicio en febrero, con fecha de finalización en noviembre.</t>
  </si>
  <si>
    <t>Convocatoria   proyectos  integradores   creatividad y emprendimiento-  COVID 19</t>
  </si>
  <si>
    <t>Está en curso la inscripción al concurso virtual de investigación en tiempos de pandemia, la fecha de cierre de inscripción es el 31 de julio.
De igual manera, se han realizado entre mayo y junio, 6 conversatorios virtuales en tiempos de pandemia, con diferentes profesionales, con posgrado, sobre diferentes temáticas relacionadas a la academia y la pandemia.</t>
  </si>
  <si>
    <t>Nuevos convenios: Instituto Superior de Educación Rural ISER (Pamplona) y Universidad Católica de Colombia, 2 nacionales.
Se realizaron estudios previos para nuevos convenios: Casa Alemana Haus del Jugend, se retiraron con ocasión del COVID-19, Sudy Season, rechazado por Secretaría General de la ETITC. También para la Universidad a Distancia de Madrid (España), que se encuentra pendiente.
Hay otros convenios pendientes, como lo son: Universidad Cooperativa de Colombia y Coaspharma, por Vicerrectoría de Investigación.
3 convenios fimados, sobre 5 proyectados, avance físico: 60%.</t>
  </si>
  <si>
    <t>Enfermería carvajal</t>
  </si>
  <si>
    <t>Psicología Carvajal Tintal</t>
  </si>
  <si>
    <t>Se han adelantado las indicaciones y guías de Bienestar Universitario, se ha realizado acompañamiento, tanto virtual, como presencial, realizando visitas a estudiantes, en los casos necesarios.
La psicóloga tuvo contrato hasta el 15 de julio, y fue renovado.</t>
  </si>
  <si>
    <t>Bibliotecario Carvajal Tintal</t>
  </si>
  <si>
    <t>Se cuenta con un solo funcionario para Carvajal y Tintal, suficiente para la ejecución de las funciones, a la fecha.
En el momento la biblioteca no cuenta con dotación, el apoyo que se realizaba desde biblioteca, lo hacía el bibliotecario haciendo uso de las bases de datos de la ETITC</t>
  </si>
  <si>
    <t>Se han implementado los programas de Bienestar Universitario en la instalación Carvajal, falta terminar la dotación de la enfermería.
Con ocasión del COVID-19 se han adelantado campañas de acompañamiento y promoción de Bioseguridad.
La enfermera tiene contrato desde el 27 de febrero hasta el 30 de noviembre.</t>
  </si>
  <si>
    <t>En Tintal lo realiza la profesional de apoyo de esta instalación, lo mismo sucede en la instalación Carvajal.
Hace falta la instalación de pantallas para proyección de las clases.</t>
  </si>
  <si>
    <t>Se ha realizado el pago oportuno de pago de servicios públicos.
Estaba pendiente la instalación de luz en instalación Tintal, ya se está al día, y se cuenta con las actas de visitas de control.</t>
  </si>
  <si>
    <t>Se ha realizado el pago oportuno de pago de servicios públicos.</t>
  </si>
  <si>
    <t>Cables para impresoras</t>
  </si>
  <si>
    <t>Con ocasión del COVID-19 no se ha ejecutado esta actividad.
Se planteó la extensión del servicio de impresiones y fotocopias del Centro a las instalaciones.
Se cuenta con servicio de impresiones, se realizaba con formatos PDF y word en la presencialidad,</t>
  </si>
  <si>
    <t>Se solicitaron mediante mesa de ayuda, la respuesta fue que no se podía realizar la dotación.
Se solucionó conectando impresoras mediante red.</t>
  </si>
  <si>
    <t>Servicio de Tintal, se adquirieron pantallas gigantes, y se realizó el proceso de contratación para la adquisición de las bases para televisores, se espera al área de Contratación para ejecutar la actividad.</t>
  </si>
  <si>
    <t>No se puede comprar la concertina sin realizar el proceso de cerramiento.</t>
  </si>
  <si>
    <t>Actividad programada para 2° semestre, hasta que se entregue el edificio.</t>
  </si>
  <si>
    <t>Se realizaron los estudios para señalización y marcación de aulas y oficinas, pero falta realizar el proceso contractual, se programa para 2° semestre.</t>
  </si>
  <si>
    <t>Se realizaron estudios, falta el proceso de contratación, se programa para 2° semestre.</t>
  </si>
  <si>
    <t>Actividad suspendida con ocasión del COVID-19.
Se tomaron las medidas, falta realizar el proceso contractual.</t>
  </si>
  <si>
    <t>Carvajal cuenta con cerca instalada, Tintal no.</t>
  </si>
  <si>
    <t>Mesa de ayuda prestó una docena de cables HDMI de metro y medio de longitud.
Se plantea adquisición de cables de fiderente longitud para el 2° semestre.</t>
  </si>
  <si>
    <t>Se realizó traslado de una greca que se encontraba en almacen, se trasladó a Tintal, Carvajal también cuenta con greca.</t>
  </si>
  <si>
    <t>En Tintal hay filtro de agua de enfermería, y en Carvajal se solicitó traslado de filtro desde la sede Centro.
Se está comprando botellón de agua por parte de los ingresos de los funcionarios.</t>
  </si>
  <si>
    <t>Instalación de filtro de agua</t>
  </si>
  <si>
    <t>Se programó la adquisición para enfermería para la instalación Carvajal. Adquisición programada para 2° semestre.</t>
  </si>
  <si>
    <t>Las instalaciones Carvajal y Tintal cuentan con pulsoxímetro.</t>
  </si>
  <si>
    <t>Las instalaciones Carvajal y Tintal cuentan con dotación de gasas.</t>
  </si>
  <si>
    <t>Las instalaciones Carvajal y Tintal cuentan con dotación de guantes talla s</t>
  </si>
  <si>
    <t>Las instalaciones Carvajal y Tintal cuentan con dotación de guantes talla m</t>
  </si>
  <si>
    <t>Las instalaciones Carvajal y Tintal cuentan con mesa auxiliar hospitalaria</t>
  </si>
  <si>
    <t>Las instalaciones Carvajal y Tintal cuentan con biombo</t>
  </si>
  <si>
    <t>Las instalaciones Carvajal y Tintal cuentan con dotación de algodón.</t>
  </si>
  <si>
    <t>Laboratorio de física, química y biología</t>
  </si>
  <si>
    <t>Actividad programada para el 2° semestre en instalación Tintal.</t>
  </si>
  <si>
    <t>Se realizó la contratación, hubo cambio de empresa en marzo, con la empresa Casa Limpia.</t>
  </si>
  <si>
    <t>La mayoría de baños contaban con papelera y se plateó el cambio por papeleras con pedal, el proceso se encuentra suspendido con ocasión del COVID-19.</t>
  </si>
  <si>
    <t>Con el proceso de Gestión Ambiental se acordó el reemplazo por puntos ecológicos, el proceso se encuentra suspendido con ocasión del COVID-19</t>
  </si>
  <si>
    <t>Se solicitó la licencia con Mesa de Ayuda, con ocasión del COVID-19 se encuentra suspendida la actividad.</t>
  </si>
  <si>
    <t xml:space="preserve">Actualización de licencias de Rexto, Cliente Enterprise Architect </t>
  </si>
  <si>
    <t>Equipos y herramientas</t>
  </si>
  <si>
    <t>Se realizó solicitud al proceso de Almacen, el proceso se encuentra suspendido con ocasión del COVID-19, así como solicitud de herramientas de mantenimiento general, ya que hay que realizar reparaciones de planta física y reparaciones propias del mantenimiento de los edificios, correspondiente a mantenimiento preventivo.
Entre los equipos solicitados se encuentran:
Taladro percutor manual 1/2", Pulidora 4", Alicates, Juego de destornilladores aislados, Flexometro, Multímetro, Pinza amperimetrica, Pinza ponchadora de impacto RJ45, Ponchadora conectores RJ45, Tester de red, Juego de llaves (7 piezas) bristol mm, Juego de llaves (7 piezas) bristol pulgadas, Juego (5 unid) llaves boca fija mm, Lima plana, Lima circular, Lima media luna, Caja de herramientas plástica 20", Perilleros, Juego de puntas para destornillador, Taladro innalambrico 1/2", Sopladora, Cautin 140W, Pasta para soldar estaño 16 onz, Estaño, Base para cautin, Corta frios, Bisturi industrial, Llave expansiva de 10", Las instalaciones han realizado la solicitud desde el 21 de febrero.</t>
  </si>
  <si>
    <t>Avance físico acumulado</t>
  </si>
  <si>
    <t>VICERRECTORÍA ADMINISTRATIVA Y FINANCIERA</t>
  </si>
  <si>
    <t>VICERRECTORÍA DE INVESTIGACIÓN, EXTENSIÓN Y TRANSFERENCIA</t>
  </si>
  <si>
    <t>Contratación asistente Administrativo</t>
  </si>
  <si>
    <t>Diseño, impresión y adquisición de elementos publicitarios y tarjetas de presentación</t>
  </si>
  <si>
    <t>Participación en eventos</t>
  </si>
  <si>
    <t>Adecuación oficina</t>
  </si>
  <si>
    <t>Clausura certificaciones opción de grado primer y segundo semestre</t>
  </si>
  <si>
    <t>Curso de Preingeniero</t>
  </si>
  <si>
    <t>Curso de 60 horas</t>
  </si>
  <si>
    <t>Diplomado de 120 horas</t>
  </si>
  <si>
    <t xml:space="preserve">Certificación en Instalaciones Eléctricas </t>
  </si>
  <si>
    <t xml:space="preserve">Certificación automatizacion industrial </t>
  </si>
  <si>
    <t xml:space="preserve">Certificación en Lean Management  </t>
  </si>
  <si>
    <t>Curso de 120 horas</t>
  </si>
  <si>
    <t>Certificación en Learn Manufacturing</t>
  </si>
  <si>
    <t>Se contrató el apoyo de extensión, de febrero a noviembre 30 jornada tarde-noche y sábados, contrato 082-2020</t>
  </si>
  <si>
    <t xml:space="preserve">Con ocasión del COVID-19 se encuentra suspendida esta actividad </t>
  </si>
  <si>
    <t xml:space="preserve">No se ha  realizado clausura de certificaciones , debido a que no se ejecutaron durante el primer semestre por motivos de confinamiento. </t>
  </si>
  <si>
    <t>Se realizaron tres cursos de preingeniero, asi: dos en centro (horarios tarde y noche) y uno en tintal, para lo cual se contrataron los docentes, se terminó en mayo, este curso no cuenta con clausura</t>
  </si>
  <si>
    <t xml:space="preserve">Se conto la inscripcion de estudiantes, pero por motivos de confinamiento no fue posible iniciar en el primer semestre </t>
  </si>
  <si>
    <t>Se conto la inscripcion de estudiantes de Ingeniería en Mecatrónica, pero por motivos de confinamiento no fue posible iniciar en el primer semestre.</t>
  </si>
  <si>
    <t xml:space="preserve">Se conto la inscripcion de estudiantes para estudiantes de Ingeniería en Procesos Industriales, pero por motivos de confinamiento no fue posible iniciar en el primer semestre </t>
  </si>
  <si>
    <t>Contratación Docentes</t>
  </si>
  <si>
    <t xml:space="preserve">Durante el primer semestre se participó en ferias universitarias con divulgación de cursos de Extensión y CEL en Colegio Cooperativo Timiza, en junio se realizó ppresentación en los otros 2 colegios de manera virtual. </t>
  </si>
  <si>
    <t>Se contrató docente curso CNC pero por pandemia no se han podido realizar prácticas, se está ejecutando de forma virtual.
Se espera a la evolución del confinamiento obligatorio para realizar las prácticas.</t>
  </si>
  <si>
    <t>En conjunto con la Vicerrectoría Acadpemica, se comenzó Diplomado de Tics para docentes  y personal administrativo más no se contrato por extensión sino por Vicerrectoria académica.
El diplomado finalizará en el mes de noviembre, el diplomado se organiza y certifica desde Extensión.</t>
  </si>
  <si>
    <t>Visitas a empresas</t>
  </si>
  <si>
    <t>Clausura cursos en las empresas</t>
  </si>
  <si>
    <t>Cursos especializados de 20 horas</t>
  </si>
  <si>
    <t>Cursos especializados de 30 horas</t>
  </si>
  <si>
    <t>Cursos especializados de 40 horas</t>
  </si>
  <si>
    <t>No  ha sido posible realizar este curso por motivos de pandemia y confinamiento( Contratación Docentes)</t>
  </si>
  <si>
    <t>No fue posible realizar ninguna actividad de visitas por motivos de pandemia y confinamiento durante el primer semestre de 2020.
Se han contactado diferentes empresas, la actividad se ejecutará de manera virtual en el 2° semestre.</t>
  </si>
  <si>
    <t xml:space="preserve">Se realizó un Diplomado con el Iser Pamplona al inicio del primer semestre.
Se firmo convenio entre ISER -ETITC 
NO hubo erogación pues se hizo de forma virtual.
Clausura del diplomado programada para julio. </t>
  </si>
  <si>
    <t>No  ha sido posible realizar este curso por motivos de pandemia y confinamiento (Contratación Docentes). Se presentó oferta para Ecuador más no se consolido 
Propuesta en manejo de plataformas TIC, IES homóloga que cuenta con convenio con la ETITC.</t>
  </si>
  <si>
    <t>Estructurar proyecto -Caracterización del entorno</t>
  </si>
  <si>
    <t xml:space="preserve">No ha sido posible realizar esta actividad por motivos de pandemia y confinamiento </t>
  </si>
  <si>
    <t>Impresos y  publicaciones</t>
  </si>
  <si>
    <t>Cursos a la medida en otras sedes</t>
  </si>
  <si>
    <t>Gestión</t>
  </si>
  <si>
    <t xml:space="preserve">Se contrataron docentes para 9 cursos de ingles </t>
  </si>
  <si>
    <t xml:space="preserve">No fue posible realizar curso por no completar el cupo requerido por la vicerrectoria </t>
  </si>
  <si>
    <t>Licencias Exámenes de nivelación de inglés Oxford, Publicidad-Visibilidad, Validaciones</t>
  </si>
  <si>
    <t>Contratación asistente administrativo - jornada tarde-noche y sábados (10 meses), de febrero a noviembre</t>
  </si>
  <si>
    <t>Se visito el colegio Cooperativo Timiza de manera presencial.
Se participó en feria académica Sagrado Corazón de Maria de forma virtual.
Se visito a Instituto Politécnico y Sprach Institut</t>
  </si>
  <si>
    <t>Se realizó clausura de cursos de ingles de forma virtual el sábado 20 de junio.
No representó costos.</t>
  </si>
  <si>
    <t xml:space="preserve">No fue posile realizar curso por no contarse con estudiantes inscritos </t>
  </si>
  <si>
    <t>Se inición un curso en Carvajal, está incluido en cursos de inglés</t>
  </si>
  <si>
    <t>Actividad prevista para el 2° semestre</t>
  </si>
  <si>
    <t xml:space="preserve">Aplicación de encuesta para registros calificados y consulta necesidades de capacitación </t>
  </si>
  <si>
    <t xml:space="preserve">Capacitación de egresados </t>
  </si>
  <si>
    <t>Esta actividad no se  realizó fue cancelado por la vicerrectoria de investigación.
A través de la UniMinuto se lograron 2 practicantes, una de ellas ingresará en el 2° semestre.</t>
  </si>
  <si>
    <t>Se aplicó encuesta en plataforma OLE entre los meses de enero y febrero a estudianes que se graduaron en el primer semestre de 2020</t>
  </si>
  <si>
    <t>Se aplicó encuesta a egresados, entre los meses de mayo y junio, verificar cifra para registros calificados y consulta sobre necesidades de capacitación.</t>
  </si>
  <si>
    <t>Se aplicó encuesta  a egresados 2019 momento uno y egresados 2015  para encuesta momento cinco para registros calificados y consulta sobre necesidades de capacitación.
Informes de encuestas se entregan en 2° semestre.</t>
  </si>
  <si>
    <t>Se llevaron a cabo acciones para dar continuidad a la bolsa de empleo. Por motivos externos  trabajando.com. Suspendio de la Pàgina del ETITC, la bolsa de empleo, y fue necesario empezar proceso de liquidacion el contrato 166 de 2018.  No se realizó ningun gasto por este actividad 
Se realizaron visitas al inicio del año a los salones para dar a conocer la bolsa de empleo a los estudiantes de educación superior.
El portal se cerró desde el mes de mayo, para hacer transición del portal de empleo, se espera a la licitación para su reapertura.</t>
  </si>
  <si>
    <t xml:space="preserve">Se realizó capacitación a egresados de forma virtual, sobre presentación de entrevistas y llenar hojas de vida, no tuvo ningun costo.  Se espera en el segundo semestre realizar otra capaciación si la situación de bioseguridad lo permite.  </t>
  </si>
  <si>
    <t>Se solicitó la adquisición de un software, sin embargo se eviencio que en plataforma academusoft,  Se cuenta con módulo de egresados, motivo por el cual se llevó a cabo reunión con el fin de empezar acciones para su activación. 
Para el 2° semestre se evidenciará el avance, en caso de adoptar Academusoft como software.</t>
  </si>
  <si>
    <t xml:space="preserve">Está  programada para el segundo semestre de 2020, sin embargo se esta previendo hacerlo de forma virtual, dada la situación de pandemia y confinamiento. 
Es necesario garantizar la bioseguridad.
Se plantea aproximadamente para el mes de septiembre. </t>
  </si>
  <si>
    <t>No ha sido posible realizar actividades, debido a la pandemia y confinamiento.
Se ha envitado a egresados  información e invitación a participación en eventos nacionales e internacionales, y se envían invitaciones a participar en webinar y eventos online.</t>
  </si>
  <si>
    <t xml:space="preserve">Desde Comunicaciones se realizaron los estudios previos para la la contratación, donde se alquilará plataforma con base de datos de la comunidad educativa de la ETITC, se enviará mensajes de texto masivos al teléfono celular, con previa autorización de la comunidad educativa.
Para este proyecto se ha trabajado con Jurídica y Seguridad de la Información, para garantizar la aplicación de la Ley de Tratamiento de Datos de la ETITC.
</t>
  </si>
  <si>
    <t>Eje Estratégico</t>
  </si>
  <si>
    <t>Objetivo Estratégico</t>
  </si>
  <si>
    <t>Meta Vigencia 2020</t>
  </si>
  <si>
    <t>GESTIÓN DE SEGURIDAD DE LA INFORMACIÓN</t>
  </si>
  <si>
    <t>Con corte al 30 de junio, se observa un avance de 42,95% los proyectos programados por la Vicerrectoría Académica, habiendo pasado un 51,87% del tiempo, se observa cumplimiento de metas acorde a lo programado.
La Vicerrectoría Académica ha realizado grandes esfuerzos con los docentes para dar continuidad al calendario académico con ocasión del COVID-19, se han implementado diversas estrategias desde los diferentes procesos para adaptarse a la pandemia.
Las cifras pueden variar, no se promedian todas las actividades, porque todas las decanaturas plantearon dentro de sus proyectos movilidad académica, la cual se encuentra suspendida acorde a los lineamientos del Gobierno Nacional.</t>
  </si>
  <si>
    <t>Con corte al 30 de junio, se observa un avance de 57,75% los proyectos programados por la Vicerrectoría de Investigación, Extensión y Transferencia, habiendo pasado un 40,08% del tiempo, se observa cumplimiento de metas acorde a lo programado.
Se han realizado iniciativas como conversatorios y cursos virtuales para dar cumplimiento a las metas.
Pese a lo anterior, actividades como visitas, movilidad y espacios presenciales se han suspendido con ocasión del COVID-19, por lo tanto algunas actividades no fueron tenidas en cuenta para tabular el resultado.</t>
  </si>
  <si>
    <t>Con corte al 30 de junio, se observa un avance de 42,21% los proyectos programados por Rectoría, habiendo pasado un 42,86% del tiempo, así que el cumplimiento de metas se da acorde al transcurso de los semestres académicos.
Pese a lo anterior, las cifras pueden variar, debido a que con ocasión del COVID-19 hay actividades que no se han podido ejecutar, bien sea porque se requiere de presencialidad, o no se ha autorizado presupuesto para la ejecución.</t>
  </si>
  <si>
    <t>Con corte al 30 de junio, se observa un avance de 50,83% los proyectos programados por la Vicerrectoría Administrativa y Financiera, habiendo pasado un 47,27% del tiempo, se observa un rezago de aproximadamente 4 puntos porcentuales.
Se debe principalmente a que gran parte del plan de acción de esta Vicerrectoría lo componen los proyectos del proceso de Planta Física, proceso que no ha podido ejecutar sus actividades acorde a lo programado, ya que requieren de presencialidad, y con ocasión del COVID-19 no ha sido posible.</t>
  </si>
  <si>
    <t>EJE ACADÉMICO</t>
  </si>
  <si>
    <t>EJE EXTENSIÓN Y PROYECCIÓN SOCIAL</t>
  </si>
  <si>
    <t>EJE ADMINISTRATIVO</t>
  </si>
  <si>
    <t>EJE INTERNACIONALIZACIÓN</t>
  </si>
  <si>
    <t>EJE CALIDAD</t>
  </si>
  <si>
    <t>EJE INVESTIGACIÓN</t>
  </si>
  <si>
    <t>1) Fortalecer la planta de profesores.
2) Garantizar la participación de los docentes en comunidades académicas para la construcción, transferencia y socialización del conocimiento.
3) Revisar y ajustar los currículos permanentemente de acuerdo con los avances del conocimiento y los requerimientos de la sociedad para darles pertinencia y coherencia con el perfi l institucional.
4) Optimizar los procesos académicos y administrativos que conduzcan al aseguramiento de la calidad.
5) Mejorar la calidad de vida de la comunidad universitaria, mediante la planeación y ejecución de proyectos, programas y actividades que fortalezcan las condiciones de bienestar.
6) Modernizar la infraestructura de laboratorios, talleres y aulas especializadas para desarrollar y afirmar las competencias.
7) Garantizar la pertinencia de los programas de ES ofrecidos por la ETITC, a partir de la identificación de las tendencias y necesidades de la sociedad, del mercado laboral y de los procesos de ES, tanto a nivel nacional como internacional.
8) Redefinición del Proyecto Educativo Institucional, que obedezca al carácter académico de universidad Tecnológica.
9) Continuar con el proceso de acreditación de los programas.</t>
  </si>
  <si>
    <t xml:space="preserve">1) Realizar diagnóstico institucional y definir el modelo de innovación y desarrollo para la ETITC.
2) Formar investigadores en la gestión de grupos, formulación de proyectos de investigación y ACTI para posicionar a la ETITC como centro líder entre sus pares en ciencia, tecnología e innovación. 
3) Realizar publicaciones institucionales y ponencias en eventos académicos nacionales e internacionales.
4) Incentivar la formulación y realización debproyectos que consoliden los grupos de investigación.
5) Capacitar a la comunidad ETITC y definir protocolos para la aplicación de normatividad de propiedad intelectual.
6) Participar en redes de CTI.
7) Prestar servicios de asesorías, consultoría e impulsar el licenciamiento. </t>
  </si>
  <si>
    <t>1) Desarrollar proyectos de capacitación a través de cursos, diplomados y otros programas de educación continuada, que contribuyan al mejoramiento de la calidad de vida de los colombianos y a la construcción de una sociedad incluyente.
2) Establecer proyectos multilaterales a nivel local, regional o nacional orientados a la apropiación del conocimiento en comunidades vulnerables, mediante la oferta de voluntariados y programas de educación continuada.</t>
  </si>
  <si>
    <t>1) Fortalecer y consolidar la gestión financiera de la Institución.
2) Contar con un equipo humano eficiente, en un ambiente laboral confortable, capaz de dar soluciones.
3) Mejorar el equipamiento tecnológico de la Institución. 
4) Continuar con la gestión de desarrollo de la planta física.
5) Implementar un sistema de información y comunicación que apoye el desarrollo de una cultura organizacional alineada con el sistema de valores y la gestión en todos sus ámbitos.</t>
  </si>
  <si>
    <t>1) Implementar el modelo de aseguramiento de la calidad que alimente la toma de decisiones de la alta dirección.
2) Contar con un equipo humano eficiente, en un ambiente laboral confortable,capaz de dar soluciones.
3) Implementar un sistema de información y comunicación que apoye el desarrollo de una cultura organizacional alineada con el sistema de valores y la gestión en todos sus ámbitos.</t>
  </si>
  <si>
    <t>Vincular la institución con el entorno nacional e internacional para acceder a recursos.
y generar intercambios</t>
  </si>
  <si>
    <t xml:space="preserve">1) Establecer las estrategias y mecanismos que conduzcan a la Institución al cambio de carácter académica como Universidad Tecnológica.
2) Implementar el modelo de aseguramiento de la calidad que alimente la toma de decisiones de la alta dirección.
3) Fortalecer y consolidar la gestión financiera de la Institución.
4) Contar con un equipo humano efi ciente, en un ambiente laboral confortable, capaz de dar soluciones.
5) Implementar un sistema de información y comunicación que apoye el desarrollo de una cultura organizacional alineada con el sistema de valores y la gestión en todos sus ámbitos.
6) Comprender y difundir el conocimiento y comprensión de la legislación de ES, tanto interna como externa, entre la comunidad universitaria. </t>
  </si>
  <si>
    <t>Satisfacer las expectativas de los usuarios asociadas con un servicio educativo de calidad, a través del fortalecimiento del Sistema de Gestión de Calidad y la evaluación permanente.</t>
  </si>
  <si>
    <t>1) Implementar el modelo de aseguramiento de la calidad que alimente la toma de decisiones de la alta dirección.
2) Contar con un equipo humano efi ciente, en un ambiente laboral confortable,
capaz de dar soluciones.
3) Implementar un sistema de información y comunicación que apoye el desarrollo de una cultura organizacional alineada con el sistema de valores y
la gestión en todos sus ámbitos.</t>
  </si>
  <si>
    <t>CLASIF. DE CONFIDENCIALIDAD</t>
  </si>
  <si>
    <t>IPB</t>
  </si>
  <si>
    <t>CLASIF. DE INTEGRIDAD</t>
  </si>
  <si>
    <t>A</t>
  </si>
  <si>
    <t>CLASIF. DE DISPONIBILIDAD</t>
  </si>
  <si>
    <t xml:space="preserve">Presupueso designado </t>
  </si>
  <si>
    <t>N/A</t>
  </si>
  <si>
    <t>Sin especificar</t>
  </si>
  <si>
    <t>Reparación de equipo y herramientas de la planta fisica que presentan falla</t>
  </si>
  <si>
    <t>Estudios y diseños para identificar la red hidrsanotaria existente de la sede calle 13</t>
  </si>
  <si>
    <t>$ 20.000.000</t>
  </si>
  <si>
    <t>$ 3.500.000</t>
  </si>
  <si>
    <t>$ 4.200.000</t>
  </si>
  <si>
    <t xml:space="preserve">Implementación Portal   de Empleo ETITC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</si>
</sst>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_);[Red]\(&quot;$&quot;\ #,##0\)"/>
    <numFmt numFmtId="44" formatCode="_(&quot;$&quot;\ * #,##0.00_);_(&quot;$&quot;\ * \(#,##0.00\);_(&quot;$&quot;\ * &quot;-&quot;??_);_(@_)"/>
    <numFmt numFmtId="164" formatCode="_-&quot;$&quot;\ * #,##0_-;\-&quot;$&quot;\ * #,##0_-;_-&quot;$&quot;\ * &quot;-&quot;_-;_-@_-"/>
    <numFmt numFmtId="165" formatCode="_-* #,##0.00_-;\-* #,##0.00_-;_-* &quot;-&quot;??_-;_-@_-"/>
    <numFmt numFmtId="166" formatCode="yyyy\-mm\-dd;@"/>
    <numFmt numFmtId="167" formatCode="_-* #,##0_-;\-* #,##0_-;_-* &quot;-&quot;??_-;_-@_-"/>
    <numFmt numFmtId="168" formatCode="_(&quot;$&quot;\ * #,##0_);_(&quot;$&quot;\ * \(#,##0\);_(&quot;$&quot;\ * &quot;-&quot;??_);_(@_)"/>
  </numFmts>
  <fonts count="36" x14ac:knownFonts="1">
    <font>
      <sz val="10"/>
      <name val="Arial"/>
    </font>
    <font>
      <sz val="11"/>
      <color theme="1"/>
      <name val="Calibri"/>
      <family val="2"/>
      <scheme val="minor"/>
    </font>
    <font>
      <b/>
      <sz val="14"/>
      <color indexed="9"/>
      <name val="Arial"/>
      <family val="2"/>
    </font>
    <font>
      <sz val="8"/>
      <name val="Arial"/>
      <family val="2"/>
    </font>
    <font>
      <sz val="8"/>
      <name val="Arial"/>
      <family val="2"/>
    </font>
    <font>
      <b/>
      <sz val="26"/>
      <color rgb="FF00B050"/>
      <name val="Arial"/>
      <family val="2"/>
    </font>
    <font>
      <b/>
      <sz val="26"/>
      <name val="Arial"/>
      <family val="2"/>
    </font>
    <font>
      <sz val="10"/>
      <name val="Arial"/>
      <family val="2"/>
    </font>
    <font>
      <b/>
      <sz val="26"/>
      <color theme="7"/>
      <name val="Arial"/>
      <family val="2"/>
    </font>
    <font>
      <b/>
      <sz val="26"/>
      <color theme="5"/>
      <name val="Arial"/>
      <family val="2"/>
    </font>
    <font>
      <b/>
      <sz val="26"/>
      <color theme="4"/>
      <name val="Arial"/>
      <family val="2"/>
    </font>
    <font>
      <sz val="10"/>
      <name val="Arial"/>
      <family val="2"/>
    </font>
    <font>
      <b/>
      <sz val="11"/>
      <name val="Arial"/>
      <family val="2"/>
    </font>
    <font>
      <sz val="11"/>
      <name val="Arial"/>
      <family val="2"/>
    </font>
    <font>
      <b/>
      <sz val="16"/>
      <name val="Arial"/>
      <family val="2"/>
    </font>
    <font>
      <b/>
      <sz val="18"/>
      <name val="Arial"/>
      <family val="2"/>
    </font>
    <font>
      <sz val="18"/>
      <name val="Arial"/>
      <family val="2"/>
    </font>
    <font>
      <sz val="48"/>
      <color theme="0"/>
      <name val="Arial"/>
      <family val="2"/>
    </font>
    <font>
      <sz val="12"/>
      <color rgb="FF000000"/>
      <name val="Calibri"/>
      <family val="2"/>
      <scheme val="minor"/>
    </font>
    <font>
      <sz val="12"/>
      <name val="Calibri"/>
      <family val="2"/>
      <scheme val="minor"/>
    </font>
    <font>
      <b/>
      <sz val="14"/>
      <name val="Calibri"/>
      <family val="2"/>
      <scheme val="minor"/>
    </font>
    <font>
      <sz val="11"/>
      <name val="Calibri"/>
      <family val="2"/>
      <scheme val="minor"/>
    </font>
    <font>
      <b/>
      <sz val="16"/>
      <name val="Calibri"/>
      <family val="2"/>
      <scheme val="minor"/>
    </font>
    <font>
      <b/>
      <sz val="16"/>
      <color theme="1"/>
      <name val="Calibri"/>
      <family val="2"/>
      <scheme val="minor"/>
    </font>
    <font>
      <b/>
      <sz val="11"/>
      <color rgb="FF000000"/>
      <name val="Arial"/>
      <family val="2"/>
    </font>
    <font>
      <b/>
      <sz val="18"/>
      <name val="Calibri"/>
      <family val="2"/>
      <scheme val="minor"/>
    </font>
    <font>
      <sz val="8"/>
      <name val="Calibri"/>
      <family val="2"/>
      <scheme val="minor"/>
    </font>
    <font>
      <b/>
      <sz val="26"/>
      <name val="Calibri"/>
      <family val="2"/>
      <scheme val="minor"/>
    </font>
    <font>
      <b/>
      <sz val="14"/>
      <color theme="1"/>
      <name val="Calibri"/>
      <family val="2"/>
      <scheme val="minor"/>
    </font>
    <font>
      <sz val="12"/>
      <name val="Calibri"/>
      <family val="2"/>
    </font>
    <font>
      <b/>
      <sz val="14"/>
      <name val="Arial"/>
      <family val="2"/>
    </font>
    <font>
      <b/>
      <sz val="9"/>
      <name val="Arial"/>
      <family val="2"/>
    </font>
    <font>
      <sz val="9"/>
      <name val="Arial"/>
      <family val="2"/>
    </font>
    <font>
      <sz val="10"/>
      <name val="Arial"/>
    </font>
    <font>
      <sz val="12"/>
      <name val="Arial"/>
      <family val="2"/>
    </font>
    <font>
      <sz val="12"/>
      <color rgb="FF000000"/>
      <name val="Arial"/>
      <family val="2"/>
    </font>
  </fonts>
  <fills count="29">
    <fill>
      <patternFill patternType="none"/>
    </fill>
    <fill>
      <patternFill patternType="gray125"/>
    </fill>
    <fill>
      <patternFill patternType="solid">
        <fgColor indexed="17"/>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00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2CC"/>
        <bgColor rgb="FF000000"/>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style="thin">
        <color indexed="64"/>
      </left>
      <right/>
      <top/>
      <bottom/>
      <diagonal/>
    </border>
    <border>
      <left/>
      <right style="thin">
        <color rgb="FF000000"/>
      </right>
      <top style="thin">
        <color rgb="FF000000"/>
      </top>
      <bottom style="thin">
        <color rgb="FF000000"/>
      </bottom>
      <diagonal/>
    </border>
    <border>
      <left/>
      <right style="medium">
        <color rgb="FF000000"/>
      </right>
      <top style="medium">
        <color indexed="64"/>
      </top>
      <bottom style="medium">
        <color indexed="64"/>
      </bottom>
      <diagonal/>
    </border>
  </borders>
  <cellStyleXfs count="6">
    <xf numFmtId="0" fontId="0" fillId="0" borderId="0" applyFill="0"/>
    <xf numFmtId="165" fontId="11" fillId="0" borderId="0" applyFont="0" applyFill="0" applyBorder="0" applyAlignment="0" applyProtection="0"/>
    <xf numFmtId="9" fontId="11" fillId="0" borderId="0" applyFont="0" applyFill="0" applyBorder="0" applyAlignment="0" applyProtection="0"/>
    <xf numFmtId="164" fontId="1" fillId="0" borderId="0" applyFont="0" applyFill="0" applyBorder="0" applyAlignment="0" applyProtection="0"/>
    <xf numFmtId="0" fontId="1" fillId="0" borderId="0"/>
    <xf numFmtId="44" fontId="33" fillId="0" borderId="0" applyFont="0" applyFill="0" applyBorder="0" applyAlignment="0" applyProtection="0"/>
  </cellStyleXfs>
  <cellXfs count="225">
    <xf numFmtId="0" fontId="0" fillId="0" borderId="0" xfId="0" applyFill="1"/>
    <xf numFmtId="0" fontId="2" fillId="2" borderId="1" xfId="0" applyFont="1" applyFill="1" applyBorder="1" applyAlignment="1">
      <alignment horizontal="justify" vertical="justify"/>
    </xf>
    <xf numFmtId="0" fontId="3" fillId="0" borderId="1" xfId="0" applyFont="1" applyFill="1" applyBorder="1" applyAlignment="1">
      <alignment horizontal="justify" vertical="justify" wrapText="1"/>
    </xf>
    <xf numFmtId="0" fontId="4" fillId="0" borderId="1" xfId="0" applyFont="1" applyFill="1" applyBorder="1" applyAlignment="1">
      <alignment horizontal="justify" vertical="justify" wrapText="1"/>
    </xf>
    <xf numFmtId="2" fontId="6" fillId="0" borderId="7" xfId="0" applyNumberFormat="1" applyFont="1" applyFill="1" applyBorder="1" applyAlignment="1">
      <alignment horizontal="center" vertical="center" wrapText="1"/>
    </xf>
    <xf numFmtId="166" fontId="13" fillId="0" borderId="1" xfId="0" applyNumberFormat="1" applyFont="1" applyFill="1" applyBorder="1" applyAlignment="1">
      <alignment horizontal="left" vertical="center" wrapText="1"/>
    </xf>
    <xf numFmtId="0" fontId="13" fillId="0" borderId="1" xfId="0" applyFont="1" applyFill="1" applyBorder="1" applyAlignment="1">
      <alignment horizontal="right" vertical="center" wrapText="1"/>
    </xf>
    <xf numFmtId="0" fontId="2" fillId="2" borderId="1" xfId="0" applyFont="1" applyFill="1" applyBorder="1" applyAlignment="1">
      <alignment horizontal="center" vertical="center"/>
    </xf>
    <xf numFmtId="167" fontId="17" fillId="0" borderId="1" xfId="0" applyNumberFormat="1" applyFont="1" applyFill="1" applyBorder="1" applyAlignment="1">
      <alignment horizontal="center" vertical="center" wrapText="1"/>
    </xf>
    <xf numFmtId="10" fontId="13" fillId="0" borderId="1" xfId="2" applyNumberFormat="1" applyFont="1" applyFill="1" applyBorder="1" applyAlignment="1">
      <alignment horizontal="right" vertical="center" wrapText="1"/>
    </xf>
    <xf numFmtId="167" fontId="14" fillId="0" borderId="1" xfId="1" applyNumberFormat="1" applyFont="1" applyFill="1" applyBorder="1" applyAlignment="1">
      <alignment horizontal="justify" vertical="center" wrapText="1"/>
    </xf>
    <xf numFmtId="0" fontId="13" fillId="0" borderId="1" xfId="0" applyFont="1" applyFill="1" applyBorder="1" applyAlignment="1">
      <alignment vertical="center" wrapText="1"/>
    </xf>
    <xf numFmtId="165" fontId="6" fillId="0" borderId="7" xfId="0" applyNumberFormat="1" applyFont="1" applyFill="1" applyBorder="1" applyAlignment="1">
      <alignment horizontal="center" vertical="center" wrapText="1"/>
    </xf>
    <xf numFmtId="0" fontId="3" fillId="0" borderId="0" xfId="0" applyFont="1" applyFill="1" applyBorder="1" applyAlignment="1">
      <alignment horizontal="justify" vertical="justify" wrapText="1"/>
    </xf>
    <xf numFmtId="0" fontId="7" fillId="0" borderId="0" xfId="0" applyFont="1" applyFill="1"/>
    <xf numFmtId="0" fontId="18" fillId="10" borderId="1" xfId="0" applyFont="1" applyFill="1" applyBorder="1" applyAlignment="1">
      <alignment horizontal="left" vertical="center" wrapText="1" readingOrder="1"/>
    </xf>
    <xf numFmtId="0" fontId="19" fillId="3" borderId="12" xfId="0" applyFont="1" applyFill="1" applyBorder="1" applyAlignment="1">
      <alignment vertical="center" wrapText="1"/>
    </xf>
    <xf numFmtId="0" fontId="19" fillId="3" borderId="3" xfId="0" applyFont="1" applyFill="1" applyBorder="1" applyAlignment="1">
      <alignment vertical="center" wrapText="1"/>
    </xf>
    <xf numFmtId="0" fontId="19" fillId="3" borderId="1" xfId="0" applyFont="1" applyFill="1" applyBorder="1" applyAlignment="1">
      <alignment vertical="center" wrapText="1"/>
    </xf>
    <xf numFmtId="0" fontId="19" fillId="3" borderId="1" xfId="0" applyFont="1" applyFill="1" applyBorder="1" applyAlignment="1">
      <alignment horizontal="left" vertical="center" wrapText="1"/>
    </xf>
    <xf numFmtId="0" fontId="19" fillId="7" borderId="12" xfId="0" applyFont="1" applyFill="1" applyBorder="1" applyAlignment="1">
      <alignment vertical="center" wrapText="1"/>
    </xf>
    <xf numFmtId="0" fontId="19" fillId="7" borderId="1" xfId="0" applyFont="1" applyFill="1" applyBorder="1" applyAlignment="1">
      <alignment vertical="center" wrapText="1"/>
    </xf>
    <xf numFmtId="0" fontId="19" fillId="7" borderId="11" xfId="0" applyFont="1" applyFill="1" applyBorder="1" applyAlignment="1">
      <alignment vertical="center" wrapText="1"/>
    </xf>
    <xf numFmtId="165" fontId="6" fillId="0" borderId="7" xfId="0" applyNumberFormat="1" applyFont="1" applyFill="1" applyBorder="1" applyAlignment="1">
      <alignment vertical="center" wrapText="1"/>
    </xf>
    <xf numFmtId="0" fontId="19" fillId="10" borderId="11" xfId="0" applyFont="1" applyFill="1" applyBorder="1" applyAlignment="1">
      <alignment horizontal="left" vertical="center" wrapText="1"/>
    </xf>
    <xf numFmtId="0" fontId="18" fillId="10" borderId="1" xfId="0" applyFont="1" applyFill="1" applyBorder="1" applyAlignment="1" applyProtection="1">
      <alignment horizontal="left" vertical="center" wrapText="1" readingOrder="1"/>
      <protection locked="0"/>
    </xf>
    <xf numFmtId="0" fontId="19" fillId="7" borderId="1" xfId="0" applyFont="1" applyFill="1" applyBorder="1" applyAlignment="1">
      <alignment horizontal="left" vertical="center" wrapText="1" readingOrder="1"/>
    </xf>
    <xf numFmtId="0" fontId="19" fillId="7" borderId="21" xfId="0" applyFont="1" applyFill="1" applyBorder="1" applyAlignment="1">
      <alignment horizontal="left" vertical="center" wrapText="1" readingOrder="1"/>
    </xf>
    <xf numFmtId="0" fontId="20" fillId="8" borderId="1" xfId="0" applyFont="1" applyFill="1" applyBorder="1" applyAlignment="1">
      <alignment horizontal="center" vertical="center" wrapText="1" readingOrder="1"/>
    </xf>
    <xf numFmtId="0" fontId="19" fillId="19" borderId="1" xfId="0" applyFont="1" applyFill="1" applyBorder="1" applyAlignment="1">
      <alignment horizontal="left" vertical="center" wrapText="1" readingOrder="1"/>
    </xf>
    <xf numFmtId="0" fontId="19" fillId="3" borderId="1" xfId="0" applyFont="1" applyFill="1" applyBorder="1" applyAlignment="1">
      <alignment horizontal="left" vertical="center" wrapText="1" readingOrder="1"/>
    </xf>
    <xf numFmtId="0" fontId="19" fillId="3" borderId="2" xfId="0" applyFont="1" applyFill="1" applyBorder="1" applyAlignment="1">
      <alignment vertical="center" wrapText="1" readingOrder="1"/>
    </xf>
    <xf numFmtId="0" fontId="20" fillId="5" borderId="2" xfId="0" applyFont="1" applyFill="1" applyBorder="1" applyAlignment="1">
      <alignment horizontal="center" vertical="center" wrapText="1" readingOrder="1"/>
    </xf>
    <xf numFmtId="0" fontId="20" fillId="5" borderId="1" xfId="0" applyFont="1" applyFill="1" applyBorder="1" applyAlignment="1">
      <alignment horizontal="center" vertical="center" wrapText="1" readingOrder="1"/>
    </xf>
    <xf numFmtId="0" fontId="19" fillId="13" borderId="1" xfId="4" applyFont="1" applyFill="1" applyBorder="1" applyAlignment="1">
      <alignment horizontal="left" vertical="center" wrapText="1" readingOrder="1"/>
    </xf>
    <xf numFmtId="0" fontId="19" fillId="13" borderId="1" xfId="4" applyFont="1" applyFill="1" applyBorder="1" applyAlignment="1">
      <alignment vertical="center" wrapText="1" readingOrder="1"/>
    </xf>
    <xf numFmtId="0" fontId="20" fillId="11" borderId="1" xfId="0" applyFont="1" applyFill="1" applyBorder="1" applyAlignment="1">
      <alignment horizontal="center" vertical="center" wrapText="1"/>
    </xf>
    <xf numFmtId="0" fontId="20" fillId="11" borderId="11" xfId="0" applyFont="1" applyFill="1" applyBorder="1" applyAlignment="1">
      <alignment horizontal="center" vertical="center" wrapText="1"/>
    </xf>
    <xf numFmtId="0" fontId="20" fillId="23" borderId="1" xfId="0" applyFont="1" applyFill="1" applyBorder="1" applyAlignment="1">
      <alignment horizontal="center" vertical="center" wrapText="1"/>
    </xf>
    <xf numFmtId="0" fontId="20" fillId="20" borderId="1" xfId="0" applyFont="1" applyFill="1" applyBorder="1" applyAlignment="1">
      <alignment horizontal="center" vertical="center" wrapText="1"/>
    </xf>
    <xf numFmtId="0" fontId="20" fillId="26" borderId="1" xfId="0" applyFont="1" applyFill="1" applyBorder="1" applyAlignment="1">
      <alignment horizontal="center" vertical="center" wrapText="1"/>
    </xf>
    <xf numFmtId="0" fontId="16" fillId="0" borderId="3" xfId="0" applyFont="1" applyFill="1" applyBorder="1" applyAlignment="1">
      <alignment horizontal="justify" vertical="justify" wrapText="1"/>
    </xf>
    <xf numFmtId="0" fontId="26" fillId="0" borderId="4" xfId="0" applyFont="1" applyFill="1" applyBorder="1" applyAlignment="1">
      <alignment horizontal="justify" vertical="justify" wrapText="1"/>
    </xf>
    <xf numFmtId="0" fontId="19" fillId="3" borderId="1" xfId="0" applyFont="1" applyFill="1" applyBorder="1" applyAlignment="1">
      <alignment vertical="top" wrapText="1"/>
    </xf>
    <xf numFmtId="0" fontId="19" fillId="3" borderId="11" xfId="0" applyFont="1" applyFill="1" applyBorder="1" applyAlignment="1">
      <alignment vertical="top" wrapText="1"/>
    </xf>
    <xf numFmtId="0" fontId="19" fillId="13" borderId="1" xfId="0" applyFont="1" applyFill="1" applyBorder="1" applyAlignment="1">
      <alignment vertical="top" wrapText="1"/>
    </xf>
    <xf numFmtId="0" fontId="19" fillId="13" borderId="1" xfId="0" applyFont="1" applyFill="1" applyBorder="1" applyAlignment="1">
      <alignment horizontal="left" vertical="center" wrapText="1"/>
    </xf>
    <xf numFmtId="0" fontId="19" fillId="4" borderId="12" xfId="0" applyFont="1" applyFill="1" applyBorder="1" applyAlignment="1">
      <alignment vertical="center" wrapText="1"/>
    </xf>
    <xf numFmtId="0" fontId="19" fillId="4" borderId="3" xfId="0" applyFont="1" applyFill="1" applyBorder="1" applyAlignment="1">
      <alignment vertical="center" wrapText="1"/>
    </xf>
    <xf numFmtId="0" fontId="19" fillId="4" borderId="1" xfId="0" applyFont="1" applyFill="1" applyBorder="1" applyAlignment="1">
      <alignment vertical="center" wrapText="1"/>
    </xf>
    <xf numFmtId="0" fontId="19" fillId="4" borderId="2" xfId="0" applyFont="1" applyFill="1" applyBorder="1" applyAlignment="1">
      <alignment vertical="center" wrapText="1"/>
    </xf>
    <xf numFmtId="0" fontId="19" fillId="4" borderId="14" xfId="0" applyFont="1" applyFill="1" applyBorder="1" applyAlignment="1">
      <alignment vertical="center" wrapText="1"/>
    </xf>
    <xf numFmtId="0" fontId="19" fillId="4" borderId="6" xfId="0" applyFont="1" applyFill="1" applyBorder="1" applyAlignment="1">
      <alignment vertical="center" wrapText="1"/>
    </xf>
    <xf numFmtId="0" fontId="19" fillId="4" borderId="15" xfId="0" applyFont="1" applyFill="1" applyBorder="1" applyAlignment="1">
      <alignment vertical="center" wrapText="1"/>
    </xf>
    <xf numFmtId="0" fontId="20" fillId="11" borderId="2" xfId="0" applyFont="1" applyFill="1" applyBorder="1" applyAlignment="1">
      <alignment horizontal="center" vertical="center" wrapText="1"/>
    </xf>
    <xf numFmtId="0" fontId="20" fillId="16" borderId="1" xfId="0" applyFont="1" applyFill="1" applyBorder="1" applyAlignment="1">
      <alignment vertical="center" wrapText="1"/>
    </xf>
    <xf numFmtId="0" fontId="6" fillId="18" borderId="7" xfId="0" applyFont="1" applyFill="1" applyBorder="1" applyAlignment="1">
      <alignment horizontal="center" vertical="center" wrapText="1"/>
    </xf>
    <xf numFmtId="0" fontId="20" fillId="8" borderId="12" xfId="0" applyFont="1" applyFill="1" applyBorder="1" applyAlignment="1">
      <alignment horizontal="center" vertical="center" wrapText="1"/>
    </xf>
    <xf numFmtId="0" fontId="19" fillId="7" borderId="2" xfId="0" applyFont="1" applyFill="1" applyBorder="1" applyAlignment="1">
      <alignment vertical="center" wrapText="1"/>
    </xf>
    <xf numFmtId="0" fontId="19" fillId="3" borderId="11" xfId="0" applyFont="1" applyFill="1" applyBorder="1" applyAlignment="1">
      <alignment vertical="center" wrapText="1"/>
    </xf>
    <xf numFmtId="14" fontId="5" fillId="0" borderId="10" xfId="0" applyNumberFormat="1" applyFont="1" applyFill="1" applyBorder="1" applyAlignment="1">
      <alignment horizontal="center" vertical="center" wrapText="1"/>
    </xf>
    <xf numFmtId="0" fontId="19" fillId="4" borderId="22" xfId="0" applyFont="1" applyFill="1" applyBorder="1" applyAlignment="1">
      <alignment vertical="center" wrapText="1"/>
    </xf>
    <xf numFmtId="167" fontId="14" fillId="0" borderId="1" xfId="1" applyNumberFormat="1" applyFont="1" applyFill="1" applyBorder="1" applyAlignment="1">
      <alignment horizontal="center" vertical="center" wrapText="1"/>
    </xf>
    <xf numFmtId="165" fontId="6" fillId="0" borderId="8" xfId="0" applyNumberFormat="1" applyFont="1" applyFill="1" applyBorder="1" applyAlignment="1">
      <alignment horizontal="center" vertical="center" wrapText="1"/>
    </xf>
    <xf numFmtId="0" fontId="29" fillId="27" borderId="1" xfId="0" applyFont="1" applyFill="1" applyBorder="1" applyAlignment="1">
      <alignment horizontal="left" vertical="center" wrapText="1"/>
    </xf>
    <xf numFmtId="0" fontId="7" fillId="0" borderId="1" xfId="0" applyFont="1" applyFill="1" applyBorder="1" applyAlignment="1">
      <alignment horizontal="justify" vertical="justify"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vertical="top" wrapText="1"/>
    </xf>
    <xf numFmtId="0" fontId="2" fillId="2" borderId="1" xfId="0" applyFont="1" applyFill="1" applyBorder="1" applyAlignment="1">
      <alignment horizontal="center" vertical="center" wrapText="1"/>
    </xf>
    <xf numFmtId="0" fontId="13" fillId="0" borderId="1" xfId="0" applyFont="1" applyFill="1" applyBorder="1" applyAlignment="1">
      <alignment horizontal="justify" vertical="justify" wrapText="1"/>
    </xf>
    <xf numFmtId="0" fontId="7" fillId="0" borderId="1" xfId="0" applyFont="1" applyFill="1" applyBorder="1" applyAlignment="1">
      <alignment vertical="center" wrapText="1"/>
    </xf>
    <xf numFmtId="0" fontId="20" fillId="11"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20" fillId="16" borderId="1" xfId="0" applyFont="1" applyFill="1" applyBorder="1" applyAlignment="1">
      <alignment horizontal="center" vertical="center" wrapText="1"/>
    </xf>
    <xf numFmtId="0" fontId="19" fillId="4" borderId="14" xfId="0" applyFont="1" applyFill="1" applyBorder="1" applyAlignment="1">
      <alignment vertical="center" wrapText="1" readingOrder="1"/>
    </xf>
    <xf numFmtId="0" fontId="19" fillId="4" borderId="18" xfId="0" applyFont="1" applyFill="1" applyBorder="1" applyAlignment="1">
      <alignment vertical="center" wrapText="1" readingOrder="1"/>
    </xf>
    <xf numFmtId="0" fontId="19" fillId="4" borderId="6" xfId="0" applyFont="1" applyFill="1" applyBorder="1" applyAlignment="1">
      <alignment vertical="center" wrapText="1" readingOrder="1"/>
    </xf>
    <xf numFmtId="0" fontId="19" fillId="19" borderId="26" xfId="0" applyFont="1" applyFill="1" applyBorder="1" applyAlignment="1">
      <alignment horizontal="left" vertical="center" wrapText="1"/>
    </xf>
    <xf numFmtId="0" fontId="19" fillId="10" borderId="14" xfId="0" applyFont="1" applyFill="1" applyBorder="1" applyAlignment="1">
      <alignment horizontal="left" vertical="center" wrapText="1"/>
    </xf>
    <xf numFmtId="0" fontId="19" fillId="10" borderId="6" xfId="0" applyFont="1" applyFill="1" applyBorder="1" applyAlignment="1">
      <alignment horizontal="left" vertical="center" wrapText="1"/>
    </xf>
    <xf numFmtId="0" fontId="19" fillId="10" borderId="15" xfId="0" applyFont="1" applyFill="1" applyBorder="1" applyAlignment="1">
      <alignment horizontal="left" vertical="center" wrapText="1"/>
    </xf>
    <xf numFmtId="0" fontId="19" fillId="24" borderId="14" xfId="0" applyFont="1" applyFill="1" applyBorder="1" applyAlignment="1">
      <alignment horizontal="left" vertical="center" wrapText="1"/>
    </xf>
    <xf numFmtId="0" fontId="19" fillId="24" borderId="6" xfId="0" applyFont="1" applyFill="1" applyBorder="1" applyAlignment="1">
      <alignment horizontal="left" vertical="center"/>
    </xf>
    <xf numFmtId="0" fontId="19" fillId="24" borderId="6" xfId="0" applyFont="1" applyFill="1" applyBorder="1" applyAlignment="1">
      <alignment horizontal="left" vertical="center" wrapText="1"/>
    </xf>
    <xf numFmtId="0" fontId="19" fillId="24" borderId="6" xfId="0" applyFont="1" applyFill="1" applyBorder="1" applyAlignment="1">
      <alignment vertical="center" wrapText="1"/>
    </xf>
    <xf numFmtId="0" fontId="19" fillId="24" borderId="22" xfId="0" applyFont="1" applyFill="1" applyBorder="1" applyAlignment="1">
      <alignment vertical="center" wrapText="1"/>
    </xf>
    <xf numFmtId="0" fontId="19" fillId="13" borderId="14" xfId="0" applyFont="1" applyFill="1" applyBorder="1" applyAlignment="1">
      <alignment vertical="center" wrapText="1"/>
    </xf>
    <xf numFmtId="0" fontId="19" fillId="13" borderId="6" xfId="0" applyFont="1" applyFill="1" applyBorder="1" applyAlignment="1">
      <alignment vertical="center" wrapText="1"/>
    </xf>
    <xf numFmtId="0" fontId="19" fillId="13" borderId="15" xfId="0" applyFont="1" applyFill="1" applyBorder="1" applyAlignment="1">
      <alignment vertical="center" wrapText="1"/>
    </xf>
    <xf numFmtId="0" fontId="21" fillId="19" borderId="6" xfId="0" applyFont="1" applyFill="1" applyBorder="1" applyAlignment="1">
      <alignment horizontal="left" vertical="center" wrapText="1"/>
    </xf>
    <xf numFmtId="164" fontId="19" fillId="4" borderId="14" xfId="3" applyFont="1" applyFill="1" applyBorder="1" applyAlignment="1">
      <alignment horizontal="left" vertical="center" wrapText="1"/>
    </xf>
    <xf numFmtId="164" fontId="19" fillId="4" borderId="18" xfId="3" applyFont="1" applyFill="1" applyBorder="1" applyAlignment="1">
      <alignment horizontal="left" vertical="center" wrapText="1"/>
    </xf>
    <xf numFmtId="164" fontId="19" fillId="4" borderId="17" xfId="3" applyFont="1" applyFill="1" applyBorder="1" applyAlignment="1">
      <alignment horizontal="left" vertical="center" wrapText="1"/>
    </xf>
    <xf numFmtId="0" fontId="19" fillId="10" borderId="6" xfId="0" applyFont="1" applyFill="1" applyBorder="1" applyAlignment="1">
      <alignment wrapText="1"/>
    </xf>
    <xf numFmtId="0" fontId="19" fillId="3" borderId="6" xfId="0" applyFont="1" applyFill="1" applyBorder="1" applyAlignment="1">
      <alignment horizontal="left" vertical="center" wrapText="1"/>
    </xf>
    <xf numFmtId="0" fontId="19" fillId="25" borderId="6" xfId="0" applyFont="1" applyFill="1" applyBorder="1" applyAlignment="1">
      <alignment horizontal="left" vertical="center" wrapText="1"/>
    </xf>
    <xf numFmtId="0" fontId="31" fillId="0" borderId="7"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4" fillId="3" borderId="1" xfId="0" applyFont="1" applyFill="1" applyBorder="1" applyAlignment="1">
      <alignment horizontal="right" vertical="top" wrapText="1"/>
    </xf>
    <xf numFmtId="6" fontId="34" fillId="3" borderId="1" xfId="0" applyNumberFormat="1" applyFont="1" applyFill="1" applyBorder="1" applyAlignment="1">
      <alignment horizontal="right" vertical="top" wrapText="1"/>
    </xf>
    <xf numFmtId="168" fontId="34" fillId="10" borderId="1" xfId="5" applyNumberFormat="1" applyFont="1" applyFill="1" applyBorder="1" applyAlignment="1">
      <alignment horizontal="right" vertical="top" wrapText="1"/>
    </xf>
    <xf numFmtId="0" fontId="34" fillId="10" borderId="2" xfId="0" applyFont="1" applyFill="1" applyBorder="1" applyAlignment="1">
      <alignment horizontal="right" vertical="top" wrapText="1"/>
    </xf>
    <xf numFmtId="0" fontId="34" fillId="13" borderId="1" xfId="0" applyFont="1" applyFill="1" applyBorder="1" applyAlignment="1">
      <alignment horizontal="right" vertical="top" wrapText="1"/>
    </xf>
    <xf numFmtId="6" fontId="34" fillId="13" borderId="1" xfId="0" applyNumberFormat="1" applyFont="1" applyFill="1" applyBorder="1" applyAlignment="1">
      <alignment horizontal="right" vertical="top" wrapText="1"/>
    </xf>
    <xf numFmtId="6" fontId="34" fillId="4" borderId="1" xfId="0" applyNumberFormat="1" applyFont="1" applyFill="1" applyBorder="1" applyAlignment="1">
      <alignment horizontal="right" vertical="top" wrapText="1"/>
    </xf>
    <xf numFmtId="0" fontId="34" fillId="4" borderId="1" xfId="0" applyFont="1" applyFill="1" applyBorder="1" applyAlignment="1">
      <alignment horizontal="right" vertical="top" wrapText="1"/>
    </xf>
    <xf numFmtId="0" fontId="34" fillId="4" borderId="22" xfId="0" applyFont="1" applyFill="1" applyBorder="1" applyAlignment="1">
      <alignment horizontal="right" vertical="top" wrapText="1"/>
    </xf>
    <xf numFmtId="0" fontId="35" fillId="10" borderId="1" xfId="0" applyFont="1" applyFill="1" applyBorder="1" applyAlignment="1">
      <alignment horizontal="right" vertical="top" wrapText="1" readingOrder="1"/>
    </xf>
    <xf numFmtId="6" fontId="35" fillId="10" borderId="1" xfId="0" applyNumberFormat="1" applyFont="1" applyFill="1" applyBorder="1" applyAlignment="1">
      <alignment horizontal="right" vertical="top" wrapText="1" readingOrder="1"/>
    </xf>
    <xf numFmtId="6" fontId="34" fillId="7" borderId="1" xfId="0" applyNumberFormat="1" applyFont="1" applyFill="1" applyBorder="1" applyAlignment="1">
      <alignment horizontal="right" vertical="top" wrapText="1"/>
    </xf>
    <xf numFmtId="166" fontId="13" fillId="28" borderId="1" xfId="0" applyNumberFormat="1" applyFont="1" applyFill="1" applyBorder="1" applyAlignment="1">
      <alignment horizontal="left" vertical="center" wrapText="1"/>
    </xf>
    <xf numFmtId="0" fontId="19" fillId="13" borderId="1" xfId="0" applyFont="1" applyFill="1" applyBorder="1" applyAlignment="1">
      <alignment horizontal="right" vertical="top" wrapText="1"/>
    </xf>
    <xf numFmtId="0" fontId="19" fillId="13" borderId="1" xfId="0" applyFont="1" applyFill="1" applyBorder="1" applyAlignment="1">
      <alignment horizontal="right" vertical="center" wrapText="1"/>
    </xf>
    <xf numFmtId="6" fontId="34" fillId="4" borderId="1" xfId="0" applyNumberFormat="1" applyFont="1" applyFill="1" applyBorder="1" applyAlignment="1">
      <alignment horizontal="right" vertical="top" wrapText="1" readingOrder="1"/>
    </xf>
    <xf numFmtId="6" fontId="34" fillId="19" borderId="1" xfId="0" applyNumberFormat="1" applyFont="1" applyFill="1" applyBorder="1" applyAlignment="1">
      <alignment horizontal="right" vertical="top" wrapText="1"/>
    </xf>
    <xf numFmtId="6" fontId="34" fillId="10" borderId="1" xfId="0" applyNumberFormat="1" applyFont="1" applyFill="1" applyBorder="1" applyAlignment="1">
      <alignment horizontal="right" vertical="top" wrapText="1"/>
    </xf>
    <xf numFmtId="0" fontId="34" fillId="24" borderId="18" xfId="0" applyFont="1" applyFill="1" applyBorder="1" applyAlignment="1">
      <alignment horizontal="right" vertical="top" wrapText="1"/>
    </xf>
    <xf numFmtId="6" fontId="34" fillId="24" borderId="1" xfId="0" applyNumberFormat="1" applyFont="1" applyFill="1" applyBorder="1" applyAlignment="1">
      <alignment horizontal="right" vertical="top" wrapText="1"/>
    </xf>
    <xf numFmtId="0" fontId="34" fillId="24" borderId="6" xfId="0" applyFont="1" applyFill="1" applyBorder="1" applyAlignment="1">
      <alignment horizontal="right" vertical="top" wrapText="1"/>
    </xf>
    <xf numFmtId="0" fontId="34" fillId="24" borderId="22" xfId="0" applyFont="1" applyFill="1" applyBorder="1" applyAlignment="1">
      <alignment horizontal="right" vertical="top" wrapText="1"/>
    </xf>
    <xf numFmtId="164" fontId="34" fillId="4" borderId="1" xfId="3" applyFont="1" applyFill="1" applyBorder="1" applyAlignment="1">
      <alignment horizontal="right" vertical="top" wrapText="1"/>
    </xf>
    <xf numFmtId="0" fontId="34" fillId="10" borderId="1" xfId="0" applyFont="1" applyFill="1" applyBorder="1" applyAlignment="1">
      <alignment horizontal="right" vertical="top" wrapText="1"/>
    </xf>
    <xf numFmtId="6" fontId="34" fillId="25" borderId="1" xfId="0" applyNumberFormat="1" applyFont="1" applyFill="1" applyBorder="1" applyAlignment="1">
      <alignment horizontal="right" vertical="top" wrapText="1"/>
    </xf>
    <xf numFmtId="6" fontId="35" fillId="10" borderId="1" xfId="0" applyNumberFormat="1" applyFont="1" applyFill="1" applyBorder="1" applyAlignment="1" applyProtection="1">
      <alignment horizontal="right" vertical="top" wrapText="1" readingOrder="1"/>
      <protection locked="0"/>
    </xf>
    <xf numFmtId="0" fontId="35" fillId="10" borderId="1" xfId="0" applyFont="1" applyFill="1" applyBorder="1" applyAlignment="1" applyProtection="1">
      <alignment horizontal="right" vertical="top" wrapText="1" readingOrder="1"/>
      <protection locked="0"/>
    </xf>
    <xf numFmtId="0" fontId="34" fillId="13" borderId="1" xfId="4" applyFont="1" applyFill="1" applyBorder="1" applyAlignment="1">
      <alignment horizontal="right" vertical="top" wrapText="1" readingOrder="1"/>
    </xf>
    <xf numFmtId="6" fontId="34" fillId="13" borderId="1" xfId="4" applyNumberFormat="1" applyFont="1" applyFill="1" applyBorder="1" applyAlignment="1">
      <alignment horizontal="right" vertical="top" wrapText="1" readingOrder="1"/>
    </xf>
    <xf numFmtId="0" fontId="34" fillId="7" borderId="1" xfId="0" applyFont="1" applyFill="1" applyBorder="1" applyAlignment="1">
      <alignment horizontal="right" vertical="top" wrapText="1" readingOrder="1"/>
    </xf>
    <xf numFmtId="6" fontId="34" fillId="7" borderId="1" xfId="0" applyNumberFormat="1" applyFont="1" applyFill="1" applyBorder="1" applyAlignment="1">
      <alignment horizontal="right" vertical="top" wrapText="1" readingOrder="1"/>
    </xf>
    <xf numFmtId="6" fontId="34" fillId="19" borderId="1" xfId="0" applyNumberFormat="1" applyFont="1" applyFill="1" applyBorder="1" applyAlignment="1">
      <alignment horizontal="right" vertical="top" wrapText="1" readingOrder="1"/>
    </xf>
    <xf numFmtId="0" fontId="34" fillId="19" borderId="1" xfId="0" applyFont="1" applyFill="1" applyBorder="1" applyAlignment="1">
      <alignment horizontal="right" vertical="top" wrapText="1" readingOrder="1"/>
    </xf>
    <xf numFmtId="6" fontId="34" fillId="3" borderId="1" xfId="0" applyNumberFormat="1" applyFont="1" applyFill="1" applyBorder="1" applyAlignment="1">
      <alignment horizontal="right" vertical="top" wrapText="1" readingOrder="1"/>
    </xf>
    <xf numFmtId="0" fontId="34" fillId="3" borderId="1" xfId="0" applyFont="1" applyFill="1" applyBorder="1" applyAlignment="1">
      <alignment horizontal="right" vertical="top" wrapText="1" readingOrder="1"/>
    </xf>
    <xf numFmtId="6" fontId="19" fillId="24" borderId="2" xfId="0" applyNumberFormat="1" applyFont="1" applyFill="1" applyBorder="1" applyAlignment="1">
      <alignment horizontal="right" vertical="top"/>
    </xf>
    <xf numFmtId="6" fontId="19" fillId="24" borderId="4" xfId="0" applyNumberFormat="1" applyFont="1" applyFill="1" applyBorder="1" applyAlignment="1">
      <alignment horizontal="right" vertical="top"/>
    </xf>
    <xf numFmtId="6" fontId="19" fillId="24" borderId="3" xfId="0" applyNumberFormat="1" applyFont="1" applyFill="1" applyBorder="1" applyAlignment="1">
      <alignment horizontal="right" vertical="top"/>
    </xf>
    <xf numFmtId="6" fontId="34" fillId="7" borderId="2" xfId="0" applyNumberFormat="1" applyFont="1" applyFill="1" applyBorder="1" applyAlignment="1">
      <alignment horizontal="right" vertical="top" wrapText="1"/>
    </xf>
    <xf numFmtId="0" fontId="34" fillId="7" borderId="4" xfId="0" applyFont="1" applyFill="1" applyBorder="1" applyAlignment="1">
      <alignment horizontal="right" vertical="top" wrapText="1"/>
    </xf>
    <xf numFmtId="0" fontId="34" fillId="7" borderId="3" xfId="0" applyFont="1" applyFill="1" applyBorder="1" applyAlignment="1">
      <alignment horizontal="right" vertical="top" wrapText="1"/>
    </xf>
    <xf numFmtId="6" fontId="34" fillId="4" borderId="2" xfId="0" applyNumberFormat="1" applyFont="1" applyFill="1" applyBorder="1" applyAlignment="1">
      <alignment horizontal="right" vertical="top" wrapText="1"/>
    </xf>
    <xf numFmtId="0" fontId="34" fillId="4" borderId="4" xfId="0" applyFont="1" applyFill="1" applyBorder="1" applyAlignment="1">
      <alignment horizontal="right" vertical="top" wrapText="1"/>
    </xf>
    <xf numFmtId="0" fontId="34" fillId="4" borderId="3" xfId="0" applyFont="1" applyFill="1" applyBorder="1" applyAlignment="1">
      <alignment horizontal="right" vertical="top" wrapText="1"/>
    </xf>
    <xf numFmtId="0" fontId="20" fillId="5" borderId="21"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14" borderId="1" xfId="0" applyFont="1" applyFill="1" applyBorder="1" applyAlignment="1">
      <alignment horizontal="center" vertical="center" wrapText="1"/>
    </xf>
    <xf numFmtId="0" fontId="22" fillId="15" borderId="1" xfId="0" applyFont="1" applyFill="1" applyBorder="1" applyAlignment="1">
      <alignment horizontal="center" vertical="center" wrapText="1"/>
    </xf>
    <xf numFmtId="0" fontId="20" fillId="16" borderId="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16" borderId="2" xfId="0" applyFont="1" applyFill="1" applyBorder="1" applyAlignment="1">
      <alignment horizontal="center" vertical="center" wrapText="1"/>
    </xf>
    <xf numFmtId="0" fontId="20" fillId="16" borderId="4"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2" fillId="12"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0" fillId="11" borderId="13"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10" xfId="0" applyFont="1" applyFill="1" applyBorder="1" applyAlignment="1">
      <alignment horizontal="center" vertical="center"/>
    </xf>
    <xf numFmtId="0" fontId="25" fillId="0" borderId="4" xfId="0" applyFont="1" applyFill="1" applyBorder="1" applyAlignment="1">
      <alignment horizontal="center" vertical="center" wrapText="1"/>
    </xf>
    <xf numFmtId="0" fontId="20" fillId="20" borderId="1" xfId="0" applyFont="1" applyFill="1" applyBorder="1" applyAlignment="1">
      <alignment horizontal="center" vertical="center" wrapText="1" readingOrder="1"/>
    </xf>
    <xf numFmtId="0" fontId="20" fillId="8" borderId="2" xfId="0" applyFont="1" applyFill="1" applyBorder="1" applyAlignment="1">
      <alignment horizontal="center" vertical="center" wrapText="1" readingOrder="1"/>
    </xf>
    <xf numFmtId="0" fontId="20" fillId="8" borderId="4" xfId="0" applyFont="1" applyFill="1" applyBorder="1" applyAlignment="1">
      <alignment horizontal="center" vertical="center" wrapText="1" readingOrder="1"/>
    </xf>
    <xf numFmtId="0" fontId="22" fillId="9" borderId="1" xfId="0" applyFont="1" applyFill="1" applyBorder="1" applyAlignment="1">
      <alignment horizontal="center" vertical="center"/>
    </xf>
    <xf numFmtId="0" fontId="22" fillId="21" borderId="1" xfId="0" applyFont="1" applyFill="1" applyBorder="1" applyAlignment="1">
      <alignment horizontal="center" vertical="center"/>
    </xf>
    <xf numFmtId="0" fontId="22" fillId="6" borderId="1" xfId="0" applyFont="1" applyFill="1" applyBorder="1" applyAlignment="1">
      <alignment horizontal="center" vertical="center"/>
    </xf>
    <xf numFmtId="0" fontId="24" fillId="11" borderId="1" xfId="0" applyFont="1" applyFill="1" applyBorder="1" applyAlignment="1" applyProtection="1">
      <alignment horizontal="center" vertical="center" wrapText="1" readingOrder="1"/>
      <protection locked="0"/>
    </xf>
    <xf numFmtId="0" fontId="12" fillId="11" borderId="1" xfId="0" applyFont="1" applyFill="1" applyBorder="1" applyAlignment="1">
      <alignment horizontal="center" vertical="center" wrapText="1" readingOrder="1"/>
    </xf>
    <xf numFmtId="0" fontId="20" fillId="14" borderId="1" xfId="4" applyFont="1" applyFill="1" applyBorder="1" applyAlignment="1">
      <alignment horizontal="center" vertical="center" wrapText="1" readingOrder="1"/>
    </xf>
    <xf numFmtId="0" fontId="20" fillId="8" borderId="3" xfId="0" applyFont="1" applyFill="1" applyBorder="1" applyAlignment="1">
      <alignment horizontal="center" vertical="center" wrapText="1" readingOrder="1"/>
    </xf>
    <xf numFmtId="0" fontId="20" fillId="20" borderId="2" xfId="0" applyFont="1" applyFill="1" applyBorder="1" applyAlignment="1">
      <alignment horizontal="center" vertical="center" wrapText="1" readingOrder="1"/>
    </xf>
    <xf numFmtId="0" fontId="20" fillId="20" borderId="4" xfId="0" applyFont="1" applyFill="1" applyBorder="1" applyAlignment="1">
      <alignment horizontal="center" vertical="center" wrapText="1" readingOrder="1"/>
    </xf>
    <xf numFmtId="0" fontId="28" fillId="5" borderId="2"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16"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3" fillId="26"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8" borderId="11"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20" fillId="11" borderId="1" xfId="0" applyFont="1" applyFill="1" applyBorder="1" applyAlignment="1">
      <alignment horizontal="center" vertical="center" wrapText="1" readingOrder="1"/>
    </xf>
    <xf numFmtId="0" fontId="9" fillId="0" borderId="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22" fillId="21"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5" fillId="21" borderId="1" xfId="0" applyFont="1" applyFill="1" applyBorder="1" applyAlignment="1">
      <alignment horizontal="center" vertical="center" wrapText="1"/>
    </xf>
    <xf numFmtId="0" fontId="22" fillId="22" borderId="1" xfId="0" applyFont="1" applyFill="1" applyBorder="1" applyAlignment="1">
      <alignment horizontal="center" vertical="center" wrapText="1"/>
    </xf>
    <xf numFmtId="0" fontId="20" fillId="2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1" xfId="0" applyFont="1" applyFill="1" applyBorder="1" applyAlignment="1">
      <alignment horizontal="center" vertical="center"/>
    </xf>
  </cellXfs>
  <cellStyles count="6">
    <cellStyle name="Millares" xfId="1" builtinId="3"/>
    <cellStyle name="Moneda" xfId="5" builtinId="4"/>
    <cellStyle name="Moneda [0] 2 2" xfId="3" xr:uid="{CC44A66E-0064-4367-999D-26868A347C3A}"/>
    <cellStyle name="Normal" xfId="0" builtinId="0"/>
    <cellStyle name="Normal 3" xfId="4" xr:uid="{0E03CF93-876A-4254-A1F0-F344292A44EC}"/>
    <cellStyle name="Porcentaje" xfId="2" builtinId="5"/>
  </cellStyles>
  <dxfs count="0"/>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1"/>
  <sheetViews>
    <sheetView workbookViewId="0">
      <selection activeCell="A10" sqref="A10"/>
    </sheetView>
  </sheetViews>
  <sheetFormatPr baseColWidth="10" defaultColWidth="11.44140625" defaultRowHeight="13.2" x14ac:dyDescent="0.25"/>
  <cols>
    <col min="1" max="29" width="35.6640625" customWidth="1"/>
    <col min="30" max="256" width="9.109375" customWidth="1"/>
  </cols>
  <sheetData>
    <row r="1" spans="1:28" ht="34.799999999999997"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spans="1:28" x14ac:dyDescent="0.25">
      <c r="A2" s="2"/>
      <c r="B2" s="2"/>
      <c r="C2" s="2">
        <v>40</v>
      </c>
      <c r="D2" s="2">
        <v>118</v>
      </c>
      <c r="E2" s="2" t="s">
        <v>28</v>
      </c>
      <c r="F2" s="2"/>
      <c r="G2" s="2"/>
      <c r="H2" s="2"/>
      <c r="I2" s="2"/>
      <c r="J2" s="2"/>
      <c r="K2" s="2"/>
      <c r="L2" s="2"/>
      <c r="M2" s="2"/>
      <c r="N2" s="2"/>
      <c r="O2" s="2"/>
      <c r="P2" s="2"/>
      <c r="Q2" s="2">
        <v>100</v>
      </c>
      <c r="R2" s="2">
        <v>100</v>
      </c>
      <c r="S2" s="2">
        <v>100</v>
      </c>
      <c r="T2" s="2">
        <v>100</v>
      </c>
      <c r="U2" s="2" t="s">
        <v>29</v>
      </c>
      <c r="V2" s="2" t="s">
        <v>30</v>
      </c>
      <c r="W2" s="2">
        <v>100</v>
      </c>
      <c r="X2" s="2"/>
      <c r="Y2" s="2" t="s">
        <v>31</v>
      </c>
      <c r="Z2" s="2">
        <v>2019</v>
      </c>
      <c r="AA2" s="2" t="s">
        <v>32</v>
      </c>
      <c r="AB2" s="2" t="s">
        <v>33</v>
      </c>
    </row>
    <row r="3" spans="1:28" ht="30.6" x14ac:dyDescent="0.25">
      <c r="A3" s="2"/>
      <c r="B3" s="2"/>
      <c r="C3" s="2">
        <v>34</v>
      </c>
      <c r="D3" s="2">
        <v>119</v>
      </c>
      <c r="E3" s="2" t="s">
        <v>34</v>
      </c>
      <c r="F3" s="2"/>
      <c r="G3" s="2"/>
      <c r="H3" s="2"/>
      <c r="I3" s="2"/>
      <c r="J3" s="2"/>
      <c r="K3" s="2"/>
      <c r="L3" s="2"/>
      <c r="M3" s="2"/>
      <c r="N3" s="2"/>
      <c r="O3" s="2"/>
      <c r="P3" s="2"/>
      <c r="Q3" s="2">
        <v>100</v>
      </c>
      <c r="R3" s="2">
        <v>100</v>
      </c>
      <c r="S3" s="2">
        <v>100</v>
      </c>
      <c r="T3" s="2">
        <v>100</v>
      </c>
      <c r="U3" s="2" t="s">
        <v>29</v>
      </c>
      <c r="V3" s="2" t="s">
        <v>30</v>
      </c>
      <c r="W3" s="2">
        <v>100</v>
      </c>
      <c r="X3" s="2"/>
      <c r="Y3" s="2" t="s">
        <v>31</v>
      </c>
      <c r="Z3" s="2">
        <v>2019</v>
      </c>
      <c r="AA3" s="2" t="s">
        <v>35</v>
      </c>
      <c r="AB3" s="2" t="s">
        <v>33</v>
      </c>
    </row>
    <row r="4" spans="1:28" ht="20.399999999999999" x14ac:dyDescent="0.25">
      <c r="A4" s="2"/>
      <c r="B4" s="2"/>
      <c r="C4" s="2">
        <v>34</v>
      </c>
      <c r="D4" s="2">
        <v>120</v>
      </c>
      <c r="E4" s="2" t="s">
        <v>36</v>
      </c>
      <c r="F4" s="2"/>
      <c r="G4" s="2"/>
      <c r="H4" s="2"/>
      <c r="I4" s="2"/>
      <c r="J4" s="2"/>
      <c r="K4" s="2"/>
      <c r="L4" s="2"/>
      <c r="M4" s="2"/>
      <c r="N4" s="2"/>
      <c r="O4" s="2"/>
      <c r="P4" s="2"/>
      <c r="Q4" s="2">
        <v>100</v>
      </c>
      <c r="R4" s="2">
        <v>100</v>
      </c>
      <c r="S4" s="2">
        <v>100</v>
      </c>
      <c r="T4" s="2">
        <v>100</v>
      </c>
      <c r="U4" s="2" t="s">
        <v>29</v>
      </c>
      <c r="V4" s="2" t="s">
        <v>30</v>
      </c>
      <c r="W4" s="2">
        <v>100</v>
      </c>
      <c r="X4" s="2"/>
      <c r="Y4" s="2" t="s">
        <v>31</v>
      </c>
      <c r="Z4" s="2">
        <v>2019</v>
      </c>
      <c r="AA4" s="2" t="s">
        <v>37</v>
      </c>
      <c r="AB4" s="2" t="s">
        <v>33</v>
      </c>
    </row>
    <row r="5" spans="1:28" ht="30.6" x14ac:dyDescent="0.25">
      <c r="A5" s="2"/>
      <c r="B5" s="2"/>
      <c r="C5" s="2">
        <v>34</v>
      </c>
      <c r="D5" s="2">
        <v>121</v>
      </c>
      <c r="E5" s="2" t="s">
        <v>38</v>
      </c>
      <c r="F5" s="2"/>
      <c r="G5" s="2"/>
      <c r="H5" s="2"/>
      <c r="I5" s="2"/>
      <c r="J5" s="2"/>
      <c r="K5" s="2"/>
      <c r="L5" s="2"/>
      <c r="M5" s="2"/>
      <c r="N5" s="2"/>
      <c r="O5" s="2"/>
      <c r="P5" s="2"/>
      <c r="Q5" s="2">
        <v>100</v>
      </c>
      <c r="R5" s="2">
        <v>100</v>
      </c>
      <c r="S5" s="2">
        <v>100</v>
      </c>
      <c r="T5" s="2">
        <v>100</v>
      </c>
      <c r="U5" s="2" t="s">
        <v>29</v>
      </c>
      <c r="V5" s="2" t="s">
        <v>30</v>
      </c>
      <c r="W5" s="2">
        <v>100</v>
      </c>
      <c r="X5" s="2"/>
      <c r="Y5" s="2" t="s">
        <v>31</v>
      </c>
      <c r="Z5" s="2">
        <v>2019</v>
      </c>
      <c r="AA5" s="2" t="s">
        <v>39</v>
      </c>
      <c r="AB5" s="2" t="s">
        <v>33</v>
      </c>
    </row>
    <row r="6" spans="1:28" ht="20.399999999999999" x14ac:dyDescent="0.25">
      <c r="A6" s="2"/>
      <c r="B6" s="2"/>
      <c r="C6" s="2">
        <v>34</v>
      </c>
      <c r="D6" s="2">
        <v>122</v>
      </c>
      <c r="E6" s="2" t="s">
        <v>40</v>
      </c>
      <c r="F6" s="2"/>
      <c r="G6" s="2"/>
      <c r="H6" s="2"/>
      <c r="I6" s="2"/>
      <c r="J6" s="2"/>
      <c r="K6" s="2"/>
      <c r="L6" s="2"/>
      <c r="M6" s="2"/>
      <c r="N6" s="2"/>
      <c r="O6" s="2"/>
      <c r="P6" s="2"/>
      <c r="Q6" s="2">
        <v>100</v>
      </c>
      <c r="R6" s="2">
        <v>100</v>
      </c>
      <c r="S6" s="2">
        <v>100</v>
      </c>
      <c r="T6" s="2">
        <v>100</v>
      </c>
      <c r="U6" s="2" t="s">
        <v>29</v>
      </c>
      <c r="V6" s="2" t="s">
        <v>30</v>
      </c>
      <c r="W6" s="2">
        <v>100</v>
      </c>
      <c r="X6" s="2"/>
      <c r="Y6" s="2" t="s">
        <v>31</v>
      </c>
      <c r="Z6" s="2">
        <v>2019</v>
      </c>
      <c r="AA6" s="2" t="s">
        <v>41</v>
      </c>
      <c r="AB6" s="2" t="s">
        <v>33</v>
      </c>
    </row>
    <row r="7" spans="1:28" x14ac:dyDescent="0.25">
      <c r="A7" s="2"/>
      <c r="B7" s="2"/>
      <c r="C7" s="2">
        <v>34</v>
      </c>
      <c r="D7" s="2">
        <v>123</v>
      </c>
      <c r="E7" s="2" t="s">
        <v>42</v>
      </c>
      <c r="F7" s="2"/>
      <c r="G7" s="2"/>
      <c r="H7" s="2"/>
      <c r="I7" s="2"/>
      <c r="J7" s="2"/>
      <c r="K7" s="2"/>
      <c r="L7" s="2"/>
      <c r="M7" s="2"/>
      <c r="N7" s="2"/>
      <c r="O7" s="2"/>
      <c r="P7" s="2"/>
      <c r="Q7" s="2">
        <v>100</v>
      </c>
      <c r="R7" s="2">
        <v>100</v>
      </c>
      <c r="S7" s="2">
        <v>100</v>
      </c>
      <c r="T7" s="2">
        <v>100</v>
      </c>
      <c r="U7" s="2" t="s">
        <v>29</v>
      </c>
      <c r="V7" s="2" t="s">
        <v>30</v>
      </c>
      <c r="W7" s="2">
        <v>100</v>
      </c>
      <c r="X7" s="2"/>
      <c r="Y7" s="2" t="s">
        <v>31</v>
      </c>
      <c r="Z7" s="2">
        <v>2019</v>
      </c>
      <c r="AA7" s="2" t="s">
        <v>43</v>
      </c>
      <c r="AB7" s="2" t="s">
        <v>33</v>
      </c>
    </row>
    <row r="8" spans="1:28" x14ac:dyDescent="0.25">
      <c r="A8" s="2"/>
      <c r="B8" s="2"/>
      <c r="C8" s="2">
        <v>34</v>
      </c>
      <c r="D8" s="2">
        <v>124</v>
      </c>
      <c r="E8" s="2" t="s">
        <v>44</v>
      </c>
      <c r="F8" s="2"/>
      <c r="G8" s="2"/>
      <c r="H8" s="2"/>
      <c r="I8" s="2"/>
      <c r="J8" s="2"/>
      <c r="K8" s="2"/>
      <c r="L8" s="2"/>
      <c r="M8" s="2"/>
      <c r="N8" s="2"/>
      <c r="O8" s="2"/>
      <c r="P8" s="2"/>
      <c r="Q8" s="2">
        <v>100</v>
      </c>
      <c r="R8" s="2">
        <v>100</v>
      </c>
      <c r="S8" s="2">
        <v>100</v>
      </c>
      <c r="T8" s="2">
        <v>100</v>
      </c>
      <c r="U8" s="2" t="s">
        <v>29</v>
      </c>
      <c r="V8" s="2" t="s">
        <v>30</v>
      </c>
      <c r="W8" s="2">
        <v>100</v>
      </c>
      <c r="X8" s="2"/>
      <c r="Y8" s="2" t="s">
        <v>31</v>
      </c>
      <c r="Z8" s="2">
        <v>2019</v>
      </c>
      <c r="AA8" s="2" t="s">
        <v>45</v>
      </c>
      <c r="AB8" s="2" t="s">
        <v>33</v>
      </c>
    </row>
    <row r="9" spans="1:28" ht="20.399999999999999" x14ac:dyDescent="0.25">
      <c r="A9" s="2"/>
      <c r="B9" s="2"/>
      <c r="C9" s="2">
        <v>34</v>
      </c>
      <c r="D9" s="2">
        <v>125</v>
      </c>
      <c r="E9" s="2" t="s">
        <v>46</v>
      </c>
      <c r="F9" s="2"/>
      <c r="G9" s="2"/>
      <c r="H9" s="2"/>
      <c r="I9" s="2"/>
      <c r="J9" s="2"/>
      <c r="K9" s="2"/>
      <c r="L9" s="2"/>
      <c r="M9" s="2"/>
      <c r="N9" s="2"/>
      <c r="O9" s="2"/>
      <c r="P9" s="2"/>
      <c r="Q9" s="2">
        <v>100</v>
      </c>
      <c r="R9" s="2">
        <v>100</v>
      </c>
      <c r="S9" s="2">
        <v>100</v>
      </c>
      <c r="T9" s="2">
        <v>100</v>
      </c>
      <c r="U9" s="2" t="s">
        <v>29</v>
      </c>
      <c r="V9" s="2" t="s">
        <v>30</v>
      </c>
      <c r="W9" s="2">
        <v>100</v>
      </c>
      <c r="X9" s="2"/>
      <c r="Y9" s="2" t="s">
        <v>31</v>
      </c>
      <c r="Z9" s="2">
        <v>2019</v>
      </c>
      <c r="AA9" s="2" t="s">
        <v>47</v>
      </c>
      <c r="AB9" s="2" t="s">
        <v>33</v>
      </c>
    </row>
    <row r="10" spans="1:28" ht="20.399999999999999" x14ac:dyDescent="0.25">
      <c r="A10" s="2"/>
      <c r="B10" s="2"/>
      <c r="C10" s="2">
        <v>34</v>
      </c>
      <c r="D10" s="2">
        <v>126</v>
      </c>
      <c r="E10" s="2" t="s">
        <v>48</v>
      </c>
      <c r="F10" s="2"/>
      <c r="G10" s="2"/>
      <c r="H10" s="2"/>
      <c r="I10" s="2"/>
      <c r="J10" s="2"/>
      <c r="K10" s="2"/>
      <c r="L10" s="2"/>
      <c r="M10" s="2"/>
      <c r="N10" s="2"/>
      <c r="O10" s="2"/>
      <c r="P10" s="2"/>
      <c r="Q10" s="2">
        <v>100</v>
      </c>
      <c r="R10" s="2">
        <v>100</v>
      </c>
      <c r="S10" s="2">
        <v>100</v>
      </c>
      <c r="T10" s="2">
        <v>100</v>
      </c>
      <c r="U10" s="2" t="s">
        <v>29</v>
      </c>
      <c r="V10" s="2" t="s">
        <v>30</v>
      </c>
      <c r="W10" s="2">
        <v>100</v>
      </c>
      <c r="X10" s="2"/>
      <c r="Y10" s="2" t="s">
        <v>31</v>
      </c>
      <c r="Z10" s="2">
        <v>2019</v>
      </c>
      <c r="AA10" s="2" t="s">
        <v>49</v>
      </c>
      <c r="AB10" s="2" t="s">
        <v>33</v>
      </c>
    </row>
    <row r="11" spans="1:28" ht="20.399999999999999" x14ac:dyDescent="0.25">
      <c r="A11" s="2"/>
      <c r="B11" s="2"/>
      <c r="C11" s="2">
        <v>35</v>
      </c>
      <c r="D11" s="2">
        <v>127</v>
      </c>
      <c r="E11" s="2" t="s">
        <v>50</v>
      </c>
      <c r="F11" s="2"/>
      <c r="G11" s="2"/>
      <c r="H11" s="2"/>
      <c r="I11" s="2"/>
      <c r="J11" s="2"/>
      <c r="K11" s="2"/>
      <c r="L11" s="2"/>
      <c r="M11" s="2"/>
      <c r="N11" s="2"/>
      <c r="O11" s="2"/>
      <c r="P11" s="2"/>
      <c r="Q11" s="2">
        <v>100</v>
      </c>
      <c r="R11" s="2">
        <v>97.34</v>
      </c>
      <c r="S11" s="2">
        <v>97.34</v>
      </c>
      <c r="T11" s="2">
        <v>97.34</v>
      </c>
      <c r="U11" s="2" t="s">
        <v>51</v>
      </c>
      <c r="V11" s="2" t="s">
        <v>52</v>
      </c>
      <c r="W11" s="2">
        <v>97.34</v>
      </c>
      <c r="X11" s="2"/>
      <c r="Y11" s="2" t="s">
        <v>31</v>
      </c>
      <c r="Z11" s="2">
        <v>2019</v>
      </c>
      <c r="AA11" s="2" t="s">
        <v>53</v>
      </c>
      <c r="AB11" s="2" t="s">
        <v>33</v>
      </c>
    </row>
    <row r="12" spans="1:28" ht="30.6" x14ac:dyDescent="0.25">
      <c r="A12" s="2"/>
      <c r="B12" s="2"/>
      <c r="C12" s="2">
        <v>35</v>
      </c>
      <c r="D12" s="2">
        <v>128</v>
      </c>
      <c r="E12" s="2" t="s">
        <v>54</v>
      </c>
      <c r="F12" s="2"/>
      <c r="G12" s="2"/>
      <c r="H12" s="2"/>
      <c r="I12" s="2"/>
      <c r="J12" s="2"/>
      <c r="K12" s="2"/>
      <c r="L12" s="2"/>
      <c r="M12" s="2"/>
      <c r="N12" s="2"/>
      <c r="O12" s="2"/>
      <c r="P12" s="2"/>
      <c r="Q12" s="2">
        <v>100</v>
      </c>
      <c r="R12" s="2">
        <v>100</v>
      </c>
      <c r="S12" s="2">
        <v>100</v>
      </c>
      <c r="T12" s="2">
        <v>100</v>
      </c>
      <c r="U12" s="2" t="s">
        <v>29</v>
      </c>
      <c r="V12" s="2" t="s">
        <v>30</v>
      </c>
      <c r="W12" s="2">
        <v>100</v>
      </c>
      <c r="X12" s="2"/>
      <c r="Y12" s="2" t="s">
        <v>31</v>
      </c>
      <c r="Z12" s="2">
        <v>2019</v>
      </c>
      <c r="AA12" s="2" t="s">
        <v>55</v>
      </c>
      <c r="AB12" s="2" t="s">
        <v>33</v>
      </c>
    </row>
    <row r="13" spans="1:28" x14ac:dyDescent="0.25">
      <c r="A13" s="2"/>
      <c r="B13" s="2"/>
      <c r="C13" s="2">
        <v>36</v>
      </c>
      <c r="D13" s="2">
        <v>129</v>
      </c>
      <c r="E13" s="2" t="s">
        <v>56</v>
      </c>
      <c r="F13" s="2"/>
      <c r="G13" s="2"/>
      <c r="H13" s="2"/>
      <c r="I13" s="2"/>
      <c r="J13" s="2"/>
      <c r="K13" s="2"/>
      <c r="L13" s="2"/>
      <c r="M13" s="2"/>
      <c r="N13" s="2"/>
      <c r="O13" s="2"/>
      <c r="P13" s="2"/>
      <c r="Q13" s="2">
        <v>100</v>
      </c>
      <c r="R13" s="2">
        <v>100</v>
      </c>
      <c r="S13" s="2">
        <v>100</v>
      </c>
      <c r="T13" s="2">
        <v>100</v>
      </c>
      <c r="U13" s="2" t="s">
        <v>29</v>
      </c>
      <c r="V13" s="2" t="s">
        <v>30</v>
      </c>
      <c r="W13" s="2">
        <v>100</v>
      </c>
      <c r="X13" s="2"/>
      <c r="Y13" s="2" t="s">
        <v>31</v>
      </c>
      <c r="Z13" s="2">
        <v>2019</v>
      </c>
      <c r="AA13" s="2" t="s">
        <v>57</v>
      </c>
      <c r="AB13" s="2" t="s">
        <v>33</v>
      </c>
    </row>
    <row r="14" spans="1:28" x14ac:dyDescent="0.25">
      <c r="A14" s="2"/>
      <c r="B14" s="2"/>
      <c r="C14" s="2">
        <v>36</v>
      </c>
      <c r="D14" s="2">
        <v>130</v>
      </c>
      <c r="E14" s="2" t="s">
        <v>58</v>
      </c>
      <c r="F14" s="2"/>
      <c r="G14" s="2"/>
      <c r="H14" s="2"/>
      <c r="I14" s="2"/>
      <c r="J14" s="2"/>
      <c r="K14" s="2"/>
      <c r="L14" s="2"/>
      <c r="M14" s="2"/>
      <c r="N14" s="2"/>
      <c r="O14" s="2"/>
      <c r="P14" s="2"/>
      <c r="Q14" s="2">
        <v>100</v>
      </c>
      <c r="R14" s="2">
        <v>95</v>
      </c>
      <c r="S14" s="2">
        <v>95</v>
      </c>
      <c r="T14" s="2">
        <v>95</v>
      </c>
      <c r="U14" s="2" t="s">
        <v>59</v>
      </c>
      <c r="V14" s="2" t="s">
        <v>60</v>
      </c>
      <c r="W14" s="2">
        <v>95</v>
      </c>
      <c r="X14" s="2"/>
      <c r="Y14" s="2" t="s">
        <v>31</v>
      </c>
      <c r="Z14" s="2">
        <v>2019</v>
      </c>
      <c r="AA14" s="2" t="s">
        <v>61</v>
      </c>
      <c r="AB14" s="2" t="s">
        <v>33</v>
      </c>
    </row>
    <row r="15" spans="1:28" x14ac:dyDescent="0.25">
      <c r="A15" s="2"/>
      <c r="B15" s="2"/>
      <c r="C15" s="2">
        <v>36</v>
      </c>
      <c r="D15" s="2">
        <v>131</v>
      </c>
      <c r="E15" s="2" t="s">
        <v>62</v>
      </c>
      <c r="F15" s="2"/>
      <c r="G15" s="2"/>
      <c r="H15" s="2"/>
      <c r="I15" s="2"/>
      <c r="J15" s="2"/>
      <c r="K15" s="2"/>
      <c r="L15" s="2"/>
      <c r="M15" s="2"/>
      <c r="N15" s="2"/>
      <c r="O15" s="2"/>
      <c r="P15" s="2"/>
      <c r="Q15" s="2">
        <v>100</v>
      </c>
      <c r="R15" s="2">
        <v>100</v>
      </c>
      <c r="S15" s="2">
        <v>100</v>
      </c>
      <c r="T15" s="2">
        <v>100</v>
      </c>
      <c r="U15" s="2" t="s">
        <v>29</v>
      </c>
      <c r="V15" s="2" t="s">
        <v>30</v>
      </c>
      <c r="W15" s="2">
        <v>100</v>
      </c>
      <c r="X15" s="2"/>
      <c r="Y15" s="2" t="s">
        <v>31</v>
      </c>
      <c r="Z15" s="2">
        <v>2019</v>
      </c>
      <c r="AA15" s="2" t="s">
        <v>63</v>
      </c>
      <c r="AB15" s="2" t="s">
        <v>33</v>
      </c>
    </row>
    <row r="16" spans="1:28" ht="20.399999999999999" x14ac:dyDescent="0.25">
      <c r="A16" s="2"/>
      <c r="B16" s="2"/>
      <c r="C16" s="2">
        <v>36</v>
      </c>
      <c r="D16" s="2">
        <v>132</v>
      </c>
      <c r="E16" s="2" t="s">
        <v>64</v>
      </c>
      <c r="F16" s="2"/>
      <c r="G16" s="2"/>
      <c r="H16" s="2"/>
      <c r="I16" s="2"/>
      <c r="J16" s="2"/>
      <c r="K16" s="2"/>
      <c r="L16" s="2"/>
      <c r="M16" s="2"/>
      <c r="N16" s="2"/>
      <c r="O16" s="2"/>
      <c r="P16" s="2"/>
      <c r="Q16" s="2">
        <v>100</v>
      </c>
      <c r="R16" s="2">
        <v>100</v>
      </c>
      <c r="S16" s="2">
        <v>100</v>
      </c>
      <c r="T16" s="2">
        <v>100</v>
      </c>
      <c r="U16" s="2" t="s">
        <v>29</v>
      </c>
      <c r="V16" s="2" t="s">
        <v>30</v>
      </c>
      <c r="W16" s="2">
        <v>100</v>
      </c>
      <c r="X16" s="2"/>
      <c r="Y16" s="2" t="s">
        <v>31</v>
      </c>
      <c r="Z16" s="2">
        <v>2019</v>
      </c>
      <c r="AA16" s="2" t="s">
        <v>65</v>
      </c>
      <c r="AB16" s="2" t="s">
        <v>33</v>
      </c>
    </row>
    <row r="17" spans="1:28" x14ac:dyDescent="0.25">
      <c r="A17" s="2"/>
      <c r="B17" s="2"/>
      <c r="C17" s="2">
        <v>36</v>
      </c>
      <c r="D17" s="2">
        <v>133</v>
      </c>
      <c r="E17" s="2" t="s">
        <v>66</v>
      </c>
      <c r="F17" s="2"/>
      <c r="G17" s="2"/>
      <c r="H17" s="2"/>
      <c r="I17" s="2"/>
      <c r="J17" s="2"/>
      <c r="K17" s="2"/>
      <c r="L17" s="2"/>
      <c r="M17" s="2"/>
      <c r="N17" s="2"/>
      <c r="O17" s="2"/>
      <c r="P17" s="2"/>
      <c r="Q17" s="2">
        <v>100</v>
      </c>
      <c r="R17" s="2">
        <v>10</v>
      </c>
      <c r="S17" s="2">
        <v>10</v>
      </c>
      <c r="T17" s="2">
        <v>10</v>
      </c>
      <c r="U17" s="2" t="s">
        <v>67</v>
      </c>
      <c r="V17" s="2" t="s">
        <v>68</v>
      </c>
      <c r="W17" s="2">
        <v>10</v>
      </c>
      <c r="X17" s="2"/>
      <c r="Y17" s="2" t="s">
        <v>31</v>
      </c>
      <c r="Z17" s="2">
        <v>2019</v>
      </c>
      <c r="AA17" s="2" t="s">
        <v>69</v>
      </c>
      <c r="AB17" s="2" t="s">
        <v>33</v>
      </c>
    </row>
    <row r="18" spans="1:28" ht="20.399999999999999" x14ac:dyDescent="0.25">
      <c r="A18" s="2"/>
      <c r="B18" s="2"/>
      <c r="C18" s="2">
        <v>37</v>
      </c>
      <c r="D18" s="2">
        <v>134</v>
      </c>
      <c r="E18" s="2" t="s">
        <v>70</v>
      </c>
      <c r="F18" s="2"/>
      <c r="G18" s="2"/>
      <c r="H18" s="2"/>
      <c r="I18" s="2"/>
      <c r="J18" s="2"/>
      <c r="K18" s="2"/>
      <c r="L18" s="2"/>
      <c r="M18" s="2"/>
      <c r="N18" s="2"/>
      <c r="O18" s="2"/>
      <c r="P18" s="2"/>
      <c r="Q18" s="2">
        <v>100</v>
      </c>
      <c r="R18" s="2">
        <v>92.14</v>
      </c>
      <c r="S18" s="2">
        <v>92.14</v>
      </c>
      <c r="T18" s="2">
        <v>92.14</v>
      </c>
      <c r="U18" s="2" t="s">
        <v>59</v>
      </c>
      <c r="V18" s="2" t="s">
        <v>60</v>
      </c>
      <c r="W18" s="2">
        <v>92.14</v>
      </c>
      <c r="X18" s="2"/>
      <c r="Y18" s="2" t="s">
        <v>31</v>
      </c>
      <c r="Z18" s="2">
        <v>2019</v>
      </c>
      <c r="AA18" s="2" t="s">
        <v>71</v>
      </c>
      <c r="AB18" s="2" t="s">
        <v>33</v>
      </c>
    </row>
    <row r="19" spans="1:28" ht="30.6" x14ac:dyDescent="0.25">
      <c r="A19" s="2"/>
      <c r="B19" s="2"/>
      <c r="C19" s="2">
        <v>37</v>
      </c>
      <c r="D19" s="2">
        <v>135</v>
      </c>
      <c r="E19" s="2" t="s">
        <v>72</v>
      </c>
      <c r="F19" s="2"/>
      <c r="G19" s="2"/>
      <c r="H19" s="2"/>
      <c r="I19" s="2"/>
      <c r="J19" s="2"/>
      <c r="K19" s="2"/>
      <c r="L19" s="2"/>
      <c r="M19" s="2"/>
      <c r="N19" s="2"/>
      <c r="O19" s="2"/>
      <c r="P19" s="2"/>
      <c r="Q19" s="2">
        <v>100</v>
      </c>
      <c r="R19" s="2">
        <v>100</v>
      </c>
      <c r="S19" s="2">
        <v>100</v>
      </c>
      <c r="T19" s="2">
        <v>100</v>
      </c>
      <c r="U19" s="2" t="s">
        <v>29</v>
      </c>
      <c r="V19" s="2" t="s">
        <v>30</v>
      </c>
      <c r="W19" s="2">
        <v>100</v>
      </c>
      <c r="X19" s="2"/>
      <c r="Y19" s="2" t="s">
        <v>31</v>
      </c>
      <c r="Z19" s="2">
        <v>2019</v>
      </c>
      <c r="AA19" s="2" t="s">
        <v>73</v>
      </c>
      <c r="AB19" s="2" t="s">
        <v>33</v>
      </c>
    </row>
    <row r="20" spans="1:28" ht="20.399999999999999" x14ac:dyDescent="0.25">
      <c r="A20" s="2"/>
      <c r="B20" s="2"/>
      <c r="C20" s="2">
        <v>37</v>
      </c>
      <c r="D20" s="2">
        <v>136</v>
      </c>
      <c r="E20" s="2" t="s">
        <v>74</v>
      </c>
      <c r="F20" s="2"/>
      <c r="G20" s="2"/>
      <c r="H20" s="2"/>
      <c r="I20" s="2"/>
      <c r="J20" s="2"/>
      <c r="K20" s="2"/>
      <c r="L20" s="2"/>
      <c r="M20" s="2"/>
      <c r="N20" s="2"/>
      <c r="O20" s="2"/>
      <c r="P20" s="2"/>
      <c r="Q20" s="2">
        <v>100</v>
      </c>
      <c r="R20" s="2">
        <v>100</v>
      </c>
      <c r="S20" s="2">
        <v>100</v>
      </c>
      <c r="T20" s="2">
        <v>100</v>
      </c>
      <c r="U20" s="2" t="s">
        <v>29</v>
      </c>
      <c r="V20" s="2" t="s">
        <v>30</v>
      </c>
      <c r="W20" s="2">
        <v>100</v>
      </c>
      <c r="X20" s="2"/>
      <c r="Y20" s="2" t="s">
        <v>31</v>
      </c>
      <c r="Z20" s="2">
        <v>2019</v>
      </c>
      <c r="AA20" s="2" t="s">
        <v>75</v>
      </c>
      <c r="AB20" s="2" t="s">
        <v>33</v>
      </c>
    </row>
    <row r="21" spans="1:28" x14ac:dyDescent="0.25">
      <c r="A21" s="2"/>
      <c r="B21" s="2"/>
      <c r="C21" s="2">
        <v>38</v>
      </c>
      <c r="D21" s="2">
        <v>137</v>
      </c>
      <c r="E21" s="2" t="s">
        <v>76</v>
      </c>
      <c r="F21" s="2"/>
      <c r="G21" s="2"/>
      <c r="H21" s="2"/>
      <c r="I21" s="2"/>
      <c r="J21" s="2"/>
      <c r="K21" s="2"/>
      <c r="L21" s="2"/>
      <c r="M21" s="2"/>
      <c r="N21" s="2"/>
      <c r="O21" s="2"/>
      <c r="P21" s="2"/>
      <c r="Q21" s="2">
        <v>100</v>
      </c>
      <c r="R21" s="2">
        <v>100</v>
      </c>
      <c r="S21" s="2">
        <v>100</v>
      </c>
      <c r="T21" s="2">
        <v>100</v>
      </c>
      <c r="U21" s="2" t="s">
        <v>29</v>
      </c>
      <c r="V21" s="2" t="s">
        <v>30</v>
      </c>
      <c r="W21" s="2">
        <v>100</v>
      </c>
      <c r="X21" s="2"/>
      <c r="Y21" s="2" t="s">
        <v>31</v>
      </c>
      <c r="Z21" s="2">
        <v>2019</v>
      </c>
      <c r="AA21" s="2" t="s">
        <v>77</v>
      </c>
      <c r="AB21" s="2" t="s">
        <v>33</v>
      </c>
    </row>
    <row r="22" spans="1:28" ht="30.6" x14ac:dyDescent="0.25">
      <c r="A22" s="2"/>
      <c r="B22" s="2"/>
      <c r="C22" s="2">
        <v>38</v>
      </c>
      <c r="D22" s="2">
        <v>138</v>
      </c>
      <c r="E22" s="2" t="s">
        <v>54</v>
      </c>
      <c r="F22" s="2"/>
      <c r="G22" s="2"/>
      <c r="H22" s="2"/>
      <c r="I22" s="2"/>
      <c r="J22" s="2"/>
      <c r="K22" s="2"/>
      <c r="L22" s="2"/>
      <c r="M22" s="2"/>
      <c r="N22" s="2"/>
      <c r="O22" s="2"/>
      <c r="P22" s="2"/>
      <c r="Q22" s="2">
        <v>100</v>
      </c>
      <c r="R22" s="2">
        <v>100</v>
      </c>
      <c r="S22" s="2">
        <v>100</v>
      </c>
      <c r="T22" s="2">
        <v>100</v>
      </c>
      <c r="U22" s="2" t="s">
        <v>29</v>
      </c>
      <c r="V22" s="2" t="s">
        <v>30</v>
      </c>
      <c r="W22" s="2">
        <v>100</v>
      </c>
      <c r="X22" s="2"/>
      <c r="Y22" s="2" t="s">
        <v>31</v>
      </c>
      <c r="Z22" s="2">
        <v>2019</v>
      </c>
      <c r="AA22" s="2" t="s">
        <v>78</v>
      </c>
      <c r="AB22" s="2" t="s">
        <v>33</v>
      </c>
    </row>
    <row r="23" spans="1:28" ht="20.399999999999999" x14ac:dyDescent="0.25">
      <c r="A23" s="2"/>
      <c r="B23" s="2"/>
      <c r="C23" s="2">
        <v>38</v>
      </c>
      <c r="D23" s="2">
        <v>139</v>
      </c>
      <c r="E23" s="2" t="s">
        <v>79</v>
      </c>
      <c r="F23" s="2"/>
      <c r="G23" s="2"/>
      <c r="H23" s="2"/>
      <c r="I23" s="2"/>
      <c r="J23" s="2"/>
      <c r="K23" s="2"/>
      <c r="L23" s="2"/>
      <c r="M23" s="2"/>
      <c r="N23" s="2"/>
      <c r="O23" s="2"/>
      <c r="P23" s="2"/>
      <c r="Q23" s="2">
        <v>100</v>
      </c>
      <c r="R23" s="2">
        <v>100</v>
      </c>
      <c r="S23" s="2">
        <v>100</v>
      </c>
      <c r="T23" s="2">
        <v>100</v>
      </c>
      <c r="U23" s="2" t="s">
        <v>29</v>
      </c>
      <c r="V23" s="2" t="s">
        <v>30</v>
      </c>
      <c r="W23" s="2">
        <v>100</v>
      </c>
      <c r="X23" s="2"/>
      <c r="Y23" s="2" t="s">
        <v>31</v>
      </c>
      <c r="Z23" s="2">
        <v>2019</v>
      </c>
      <c r="AA23" s="2" t="s">
        <v>80</v>
      </c>
      <c r="AB23" s="2" t="s">
        <v>33</v>
      </c>
    </row>
    <row r="24" spans="1:28" ht="20.399999999999999" x14ac:dyDescent="0.25">
      <c r="A24" s="2"/>
      <c r="B24" s="2"/>
      <c r="C24" s="2">
        <v>38</v>
      </c>
      <c r="D24" s="2">
        <v>140</v>
      </c>
      <c r="E24" s="2" t="s">
        <v>81</v>
      </c>
      <c r="F24" s="2"/>
      <c r="G24" s="2"/>
      <c r="H24" s="2"/>
      <c r="I24" s="2"/>
      <c r="J24" s="2"/>
      <c r="K24" s="2"/>
      <c r="L24" s="2"/>
      <c r="M24" s="2"/>
      <c r="N24" s="2"/>
      <c r="O24" s="2"/>
      <c r="P24" s="2"/>
      <c r="Q24" s="2">
        <v>100</v>
      </c>
      <c r="R24" s="2">
        <v>100</v>
      </c>
      <c r="S24" s="2">
        <v>100</v>
      </c>
      <c r="T24" s="2">
        <v>100</v>
      </c>
      <c r="U24" s="2" t="s">
        <v>29</v>
      </c>
      <c r="V24" s="2" t="s">
        <v>30</v>
      </c>
      <c r="W24" s="2">
        <v>100</v>
      </c>
      <c r="X24" s="2"/>
      <c r="Y24" s="2" t="s">
        <v>31</v>
      </c>
      <c r="Z24" s="2">
        <v>2019</v>
      </c>
      <c r="AA24" s="2" t="s">
        <v>82</v>
      </c>
      <c r="AB24" s="2" t="s">
        <v>33</v>
      </c>
    </row>
    <row r="25" spans="1:28" x14ac:dyDescent="0.25">
      <c r="A25" s="2"/>
      <c r="B25" s="2"/>
      <c r="C25" s="2">
        <v>39</v>
      </c>
      <c r="D25" s="2">
        <v>141</v>
      </c>
      <c r="E25" s="2" t="s">
        <v>83</v>
      </c>
      <c r="F25" s="2"/>
      <c r="G25" s="2"/>
      <c r="H25" s="2"/>
      <c r="I25" s="2"/>
      <c r="J25" s="2"/>
      <c r="K25" s="2"/>
      <c r="L25" s="2"/>
      <c r="M25" s="2"/>
      <c r="N25" s="2"/>
      <c r="O25" s="2"/>
      <c r="P25" s="2"/>
      <c r="Q25" s="2">
        <v>100</v>
      </c>
      <c r="R25" s="2">
        <v>71.8</v>
      </c>
      <c r="S25" s="2">
        <v>71.8</v>
      </c>
      <c r="T25" s="2">
        <v>71.8</v>
      </c>
      <c r="U25" s="2" t="s">
        <v>59</v>
      </c>
      <c r="V25" s="2" t="s">
        <v>60</v>
      </c>
      <c r="W25" s="2">
        <v>71.8</v>
      </c>
      <c r="X25" s="2"/>
      <c r="Y25" s="2" t="s">
        <v>31</v>
      </c>
      <c r="Z25" s="2">
        <v>2019</v>
      </c>
      <c r="AA25" s="2" t="s">
        <v>84</v>
      </c>
      <c r="AB25" s="2" t="s">
        <v>33</v>
      </c>
    </row>
    <row r="26" spans="1:28" ht="20.399999999999999" x14ac:dyDescent="0.25">
      <c r="A26" s="2"/>
      <c r="B26" s="2"/>
      <c r="C26" s="2">
        <v>39</v>
      </c>
      <c r="D26" s="2">
        <v>142</v>
      </c>
      <c r="E26" s="2" t="s">
        <v>85</v>
      </c>
      <c r="F26" s="2"/>
      <c r="G26" s="2"/>
      <c r="H26" s="2"/>
      <c r="I26" s="2"/>
      <c r="J26" s="2"/>
      <c r="K26" s="2"/>
      <c r="L26" s="2"/>
      <c r="M26" s="2"/>
      <c r="N26" s="2"/>
      <c r="O26" s="2"/>
      <c r="P26" s="2"/>
      <c r="Q26" s="2">
        <v>100</v>
      </c>
      <c r="R26" s="2">
        <v>70</v>
      </c>
      <c r="S26" s="2">
        <v>70</v>
      </c>
      <c r="T26" s="2">
        <v>70</v>
      </c>
      <c r="U26" s="2" t="s">
        <v>59</v>
      </c>
      <c r="V26" s="2" t="s">
        <v>60</v>
      </c>
      <c r="W26" s="2">
        <v>70</v>
      </c>
      <c r="X26" s="2"/>
      <c r="Y26" s="2" t="s">
        <v>31</v>
      </c>
      <c r="Z26" s="2">
        <v>2019</v>
      </c>
      <c r="AA26" s="2" t="s">
        <v>86</v>
      </c>
      <c r="AB26" s="2" t="s">
        <v>87</v>
      </c>
    </row>
    <row r="27" spans="1:28" ht="20.399999999999999" x14ac:dyDescent="0.25">
      <c r="A27" s="2"/>
      <c r="B27" s="2"/>
      <c r="C27" s="2">
        <v>39</v>
      </c>
      <c r="D27" s="2">
        <v>143</v>
      </c>
      <c r="E27" s="2" t="s">
        <v>88</v>
      </c>
      <c r="F27" s="2"/>
      <c r="G27" s="2"/>
      <c r="H27" s="2"/>
      <c r="I27" s="2"/>
      <c r="J27" s="2"/>
      <c r="K27" s="2"/>
      <c r="L27" s="2"/>
      <c r="M27" s="2"/>
      <c r="N27" s="2"/>
      <c r="O27" s="2"/>
      <c r="P27" s="2"/>
      <c r="Q27" s="2">
        <v>100</v>
      </c>
      <c r="R27" s="2">
        <v>100</v>
      </c>
      <c r="S27" s="2">
        <v>100</v>
      </c>
      <c r="T27" s="2">
        <v>100</v>
      </c>
      <c r="U27" s="2" t="s">
        <v>29</v>
      </c>
      <c r="V27" s="2" t="s">
        <v>30</v>
      </c>
      <c r="W27" s="2">
        <v>100</v>
      </c>
      <c r="X27" s="2"/>
      <c r="Y27" s="2" t="s">
        <v>31</v>
      </c>
      <c r="Z27" s="2">
        <v>2019</v>
      </c>
      <c r="AA27" s="2" t="s">
        <v>89</v>
      </c>
      <c r="AB27" s="2" t="s">
        <v>33</v>
      </c>
    </row>
    <row r="28" spans="1:28" ht="30.6" x14ac:dyDescent="0.25">
      <c r="A28" s="2"/>
      <c r="B28" s="2"/>
      <c r="C28" s="2">
        <v>39</v>
      </c>
      <c r="D28" s="2">
        <v>144</v>
      </c>
      <c r="E28" s="2" t="s">
        <v>54</v>
      </c>
      <c r="F28" s="2"/>
      <c r="G28" s="2"/>
      <c r="H28" s="2"/>
      <c r="I28" s="2"/>
      <c r="J28" s="2"/>
      <c r="K28" s="2"/>
      <c r="L28" s="2"/>
      <c r="M28" s="2"/>
      <c r="N28" s="2"/>
      <c r="O28" s="2"/>
      <c r="P28" s="2"/>
      <c r="Q28" s="2">
        <v>100</v>
      </c>
      <c r="R28" s="2">
        <v>100</v>
      </c>
      <c r="S28" s="2">
        <v>100</v>
      </c>
      <c r="T28" s="2">
        <v>100</v>
      </c>
      <c r="U28" s="2" t="s">
        <v>29</v>
      </c>
      <c r="V28" s="2" t="s">
        <v>30</v>
      </c>
      <c r="W28" s="2">
        <v>100</v>
      </c>
      <c r="X28" s="2"/>
      <c r="Y28" s="2" t="s">
        <v>31</v>
      </c>
      <c r="Z28" s="2">
        <v>2019</v>
      </c>
      <c r="AA28" s="2" t="s">
        <v>90</v>
      </c>
      <c r="AB28" s="2" t="s">
        <v>33</v>
      </c>
    </row>
    <row r="29" spans="1:28" x14ac:dyDescent="0.25">
      <c r="A29" s="2"/>
      <c r="B29" s="2"/>
      <c r="C29" s="2">
        <v>40</v>
      </c>
      <c r="D29" s="2">
        <v>145</v>
      </c>
      <c r="E29" s="2" t="s">
        <v>91</v>
      </c>
      <c r="F29" s="2"/>
      <c r="G29" s="2"/>
      <c r="H29" s="2"/>
      <c r="I29" s="2"/>
      <c r="J29" s="2"/>
      <c r="K29" s="2"/>
      <c r="L29" s="2"/>
      <c r="M29" s="2"/>
      <c r="N29" s="2"/>
      <c r="O29" s="2"/>
      <c r="P29" s="2"/>
      <c r="Q29" s="2">
        <v>100</v>
      </c>
      <c r="R29" s="2">
        <v>100</v>
      </c>
      <c r="S29" s="2">
        <v>100</v>
      </c>
      <c r="T29" s="2">
        <v>100</v>
      </c>
      <c r="U29" s="2" t="s">
        <v>29</v>
      </c>
      <c r="V29" s="2" t="s">
        <v>30</v>
      </c>
      <c r="W29" s="2">
        <v>100</v>
      </c>
      <c r="X29" s="2"/>
      <c r="Y29" s="2" t="s">
        <v>31</v>
      </c>
      <c r="Z29" s="2">
        <v>2019</v>
      </c>
      <c r="AA29" s="2" t="s">
        <v>92</v>
      </c>
      <c r="AB29" s="2" t="s">
        <v>33</v>
      </c>
    </row>
    <row r="30" spans="1:28" ht="20.399999999999999" x14ac:dyDescent="0.25">
      <c r="A30" s="2"/>
      <c r="B30" s="2"/>
      <c r="C30" s="2">
        <v>40</v>
      </c>
      <c r="D30" s="2">
        <v>146</v>
      </c>
      <c r="E30" s="2" t="s">
        <v>93</v>
      </c>
      <c r="F30" s="2"/>
      <c r="G30" s="2"/>
      <c r="H30" s="2"/>
      <c r="I30" s="2"/>
      <c r="J30" s="2"/>
      <c r="K30" s="2"/>
      <c r="L30" s="2"/>
      <c r="M30" s="2"/>
      <c r="N30" s="2"/>
      <c r="O30" s="2"/>
      <c r="P30" s="2"/>
      <c r="Q30" s="2">
        <v>100</v>
      </c>
      <c r="R30" s="2">
        <v>100</v>
      </c>
      <c r="S30" s="2">
        <v>100</v>
      </c>
      <c r="T30" s="2">
        <v>100</v>
      </c>
      <c r="U30" s="2" t="s">
        <v>29</v>
      </c>
      <c r="V30" s="2" t="s">
        <v>30</v>
      </c>
      <c r="W30" s="2">
        <v>100</v>
      </c>
      <c r="X30" s="2"/>
      <c r="Y30" s="2" t="s">
        <v>31</v>
      </c>
      <c r="Z30" s="2">
        <v>2019</v>
      </c>
      <c r="AA30" s="2" t="s">
        <v>94</v>
      </c>
      <c r="AB30" s="2" t="s">
        <v>33</v>
      </c>
    </row>
    <row r="31" spans="1:28" x14ac:dyDescent="0.25">
      <c r="A31" s="2"/>
      <c r="B31" s="2"/>
      <c r="C31" s="2">
        <v>41</v>
      </c>
      <c r="D31" s="2">
        <v>147</v>
      </c>
      <c r="E31" s="2" t="s">
        <v>95</v>
      </c>
      <c r="F31" s="2"/>
      <c r="G31" s="2"/>
      <c r="H31" s="2"/>
      <c r="I31" s="2"/>
      <c r="J31" s="2"/>
      <c r="K31" s="2"/>
      <c r="L31" s="2"/>
      <c r="M31" s="2"/>
      <c r="N31" s="2"/>
      <c r="O31" s="2"/>
      <c r="P31" s="2"/>
      <c r="Q31" s="2">
        <v>100</v>
      </c>
      <c r="R31" s="2">
        <v>100</v>
      </c>
      <c r="S31" s="2">
        <v>100</v>
      </c>
      <c r="T31" s="2">
        <v>100</v>
      </c>
      <c r="U31" s="2" t="s">
        <v>29</v>
      </c>
      <c r="V31" s="2" t="s">
        <v>30</v>
      </c>
      <c r="W31" s="2">
        <v>100</v>
      </c>
      <c r="X31" s="2"/>
      <c r="Y31" s="2" t="s">
        <v>31</v>
      </c>
      <c r="Z31" s="2">
        <v>2019</v>
      </c>
      <c r="AA31" s="2" t="s">
        <v>96</v>
      </c>
      <c r="AB31" s="2" t="s">
        <v>33</v>
      </c>
    </row>
    <row r="32" spans="1:28" x14ac:dyDescent="0.25">
      <c r="A32" s="2"/>
      <c r="B32" s="2"/>
      <c r="C32" s="2">
        <v>41</v>
      </c>
      <c r="D32" s="2">
        <v>148</v>
      </c>
      <c r="E32" s="2" t="s">
        <v>97</v>
      </c>
      <c r="F32" s="2"/>
      <c r="G32" s="2"/>
      <c r="H32" s="2"/>
      <c r="I32" s="2"/>
      <c r="J32" s="2"/>
      <c r="K32" s="2"/>
      <c r="L32" s="2"/>
      <c r="M32" s="2"/>
      <c r="N32" s="2"/>
      <c r="O32" s="2"/>
      <c r="P32" s="2"/>
      <c r="Q32" s="2">
        <v>100</v>
      </c>
      <c r="R32" s="2">
        <v>100</v>
      </c>
      <c r="S32" s="2">
        <v>100</v>
      </c>
      <c r="T32" s="2">
        <v>100</v>
      </c>
      <c r="U32" s="2" t="s">
        <v>29</v>
      </c>
      <c r="V32" s="2" t="s">
        <v>30</v>
      </c>
      <c r="W32" s="2">
        <v>100</v>
      </c>
      <c r="X32" s="2"/>
      <c r="Y32" s="2" t="s">
        <v>31</v>
      </c>
      <c r="Z32" s="2">
        <v>2019</v>
      </c>
      <c r="AA32" s="2" t="s">
        <v>98</v>
      </c>
      <c r="AB32" s="2" t="s">
        <v>33</v>
      </c>
    </row>
    <row r="33" spans="1:28" x14ac:dyDescent="0.25">
      <c r="A33" s="2"/>
      <c r="B33" s="2"/>
      <c r="C33" s="2">
        <v>41</v>
      </c>
      <c r="D33" s="2">
        <v>149</v>
      </c>
      <c r="E33" s="2" t="s">
        <v>99</v>
      </c>
      <c r="F33" s="2"/>
      <c r="G33" s="2"/>
      <c r="H33" s="2"/>
      <c r="I33" s="2"/>
      <c r="J33" s="2"/>
      <c r="K33" s="2"/>
      <c r="L33" s="2"/>
      <c r="M33" s="2"/>
      <c r="N33" s="2"/>
      <c r="O33" s="2"/>
      <c r="P33" s="2"/>
      <c r="Q33" s="2">
        <v>100</v>
      </c>
      <c r="R33" s="2">
        <v>95</v>
      </c>
      <c r="S33" s="2">
        <v>95</v>
      </c>
      <c r="T33" s="2">
        <v>95</v>
      </c>
      <c r="U33" s="2" t="s">
        <v>59</v>
      </c>
      <c r="V33" s="2" t="s">
        <v>60</v>
      </c>
      <c r="W33" s="2">
        <v>95</v>
      </c>
      <c r="X33" s="2"/>
      <c r="Y33" s="2" t="s">
        <v>31</v>
      </c>
      <c r="Z33" s="2">
        <v>2019</v>
      </c>
      <c r="AA33" s="2" t="s">
        <v>100</v>
      </c>
      <c r="AB33" s="2" t="s">
        <v>33</v>
      </c>
    </row>
    <row r="34" spans="1:28" ht="20.399999999999999" x14ac:dyDescent="0.25">
      <c r="A34" s="2"/>
      <c r="B34" s="2"/>
      <c r="C34" s="2">
        <v>41</v>
      </c>
      <c r="D34" s="2">
        <v>150</v>
      </c>
      <c r="E34" s="2" t="s">
        <v>101</v>
      </c>
      <c r="F34" s="2"/>
      <c r="G34" s="2"/>
      <c r="H34" s="2"/>
      <c r="I34" s="2"/>
      <c r="J34" s="2"/>
      <c r="K34" s="2"/>
      <c r="L34" s="2"/>
      <c r="M34" s="2"/>
      <c r="N34" s="2"/>
      <c r="O34" s="2"/>
      <c r="P34" s="2"/>
      <c r="Q34" s="2">
        <v>100</v>
      </c>
      <c r="R34" s="2">
        <v>80</v>
      </c>
      <c r="S34" s="2">
        <v>80</v>
      </c>
      <c r="T34" s="2">
        <v>80</v>
      </c>
      <c r="U34" s="2" t="s">
        <v>59</v>
      </c>
      <c r="V34" s="2" t="s">
        <v>60</v>
      </c>
      <c r="W34" s="2">
        <v>80</v>
      </c>
      <c r="X34" s="2"/>
      <c r="Y34" s="2" t="s">
        <v>31</v>
      </c>
      <c r="Z34" s="2">
        <v>2019</v>
      </c>
      <c r="AA34" s="2" t="s">
        <v>102</v>
      </c>
      <c r="AB34" s="2" t="s">
        <v>33</v>
      </c>
    </row>
    <row r="35" spans="1:28" x14ac:dyDescent="0.25">
      <c r="A35" s="2"/>
      <c r="B35" s="2"/>
      <c r="C35" s="2">
        <v>41</v>
      </c>
      <c r="D35" s="2">
        <v>151</v>
      </c>
      <c r="E35" s="2" t="s">
        <v>103</v>
      </c>
      <c r="F35" s="2"/>
      <c r="G35" s="2"/>
      <c r="H35" s="2"/>
      <c r="I35" s="2"/>
      <c r="J35" s="2"/>
      <c r="K35" s="2"/>
      <c r="L35" s="2"/>
      <c r="M35" s="2"/>
      <c r="N35" s="2"/>
      <c r="O35" s="2"/>
      <c r="P35" s="2"/>
      <c r="Q35" s="2">
        <v>100</v>
      </c>
      <c r="R35" s="2">
        <v>100</v>
      </c>
      <c r="S35" s="2">
        <v>100</v>
      </c>
      <c r="T35" s="2">
        <v>100</v>
      </c>
      <c r="U35" s="2" t="s">
        <v>29</v>
      </c>
      <c r="V35" s="2" t="s">
        <v>30</v>
      </c>
      <c r="W35" s="2">
        <v>100</v>
      </c>
      <c r="X35" s="2"/>
      <c r="Y35" s="2" t="s">
        <v>31</v>
      </c>
      <c r="Z35" s="2">
        <v>2019</v>
      </c>
      <c r="AA35" s="2" t="s">
        <v>104</v>
      </c>
      <c r="AB35" s="2" t="s">
        <v>33</v>
      </c>
    </row>
    <row r="36" spans="1:28" x14ac:dyDescent="0.25">
      <c r="A36" s="2"/>
      <c r="B36" s="2"/>
      <c r="C36" s="2">
        <v>41</v>
      </c>
      <c r="D36" s="2">
        <v>152</v>
      </c>
      <c r="E36" s="2" t="s">
        <v>105</v>
      </c>
      <c r="F36" s="2"/>
      <c r="G36" s="2"/>
      <c r="H36" s="2"/>
      <c r="I36" s="2"/>
      <c r="J36" s="2"/>
      <c r="K36" s="2"/>
      <c r="L36" s="2"/>
      <c r="M36" s="2"/>
      <c r="N36" s="2"/>
      <c r="O36" s="2"/>
      <c r="P36" s="2"/>
      <c r="Q36" s="2">
        <v>100</v>
      </c>
      <c r="R36" s="2">
        <v>100</v>
      </c>
      <c r="S36" s="2">
        <v>100</v>
      </c>
      <c r="T36" s="2">
        <v>100</v>
      </c>
      <c r="U36" s="2" t="s">
        <v>29</v>
      </c>
      <c r="V36" s="2" t="s">
        <v>30</v>
      </c>
      <c r="W36" s="2">
        <v>100</v>
      </c>
      <c r="X36" s="2"/>
      <c r="Y36" s="2" t="s">
        <v>31</v>
      </c>
      <c r="Z36" s="2">
        <v>2019</v>
      </c>
      <c r="AA36" s="2" t="s">
        <v>106</v>
      </c>
      <c r="AB36" s="2" t="s">
        <v>33</v>
      </c>
    </row>
    <row r="37" spans="1:28" ht="20.399999999999999" x14ac:dyDescent="0.25">
      <c r="A37" s="2"/>
      <c r="B37" s="2"/>
      <c r="C37" s="2">
        <v>42</v>
      </c>
      <c r="D37" s="2">
        <v>153</v>
      </c>
      <c r="E37" s="2" t="s">
        <v>107</v>
      </c>
      <c r="F37" s="2"/>
      <c r="G37" s="2"/>
      <c r="H37" s="2"/>
      <c r="I37" s="2"/>
      <c r="J37" s="2"/>
      <c r="K37" s="2"/>
      <c r="L37" s="2"/>
      <c r="M37" s="2"/>
      <c r="N37" s="2"/>
      <c r="O37" s="2"/>
      <c r="P37" s="2"/>
      <c r="Q37" s="2">
        <v>100</v>
      </c>
      <c r="R37" s="2">
        <v>100</v>
      </c>
      <c r="S37" s="2">
        <v>100</v>
      </c>
      <c r="T37" s="2">
        <v>100</v>
      </c>
      <c r="U37" s="2" t="s">
        <v>29</v>
      </c>
      <c r="V37" s="2" t="s">
        <v>30</v>
      </c>
      <c r="W37" s="2">
        <v>100</v>
      </c>
      <c r="X37" s="2"/>
      <c r="Y37" s="2" t="s">
        <v>31</v>
      </c>
      <c r="Z37" s="2">
        <v>2019</v>
      </c>
      <c r="AA37" s="2" t="s">
        <v>108</v>
      </c>
      <c r="AB37" s="2" t="s">
        <v>33</v>
      </c>
    </row>
    <row r="38" spans="1:28" ht="20.399999999999999" x14ac:dyDescent="0.25">
      <c r="A38" s="2"/>
      <c r="B38" s="2"/>
      <c r="C38" s="2">
        <v>42</v>
      </c>
      <c r="D38" s="2">
        <v>154</v>
      </c>
      <c r="E38" s="2" t="s">
        <v>109</v>
      </c>
      <c r="F38" s="2"/>
      <c r="G38" s="2"/>
      <c r="H38" s="2"/>
      <c r="I38" s="2"/>
      <c r="J38" s="2"/>
      <c r="K38" s="2"/>
      <c r="L38" s="2"/>
      <c r="M38" s="2"/>
      <c r="N38" s="2"/>
      <c r="O38" s="2"/>
      <c r="P38" s="2"/>
      <c r="Q38" s="2">
        <v>100</v>
      </c>
      <c r="R38" s="2">
        <v>100</v>
      </c>
      <c r="S38" s="2">
        <v>100</v>
      </c>
      <c r="T38" s="2">
        <v>100</v>
      </c>
      <c r="U38" s="2" t="s">
        <v>29</v>
      </c>
      <c r="V38" s="2" t="s">
        <v>30</v>
      </c>
      <c r="W38" s="2">
        <v>100</v>
      </c>
      <c r="X38" s="2"/>
      <c r="Y38" s="2" t="s">
        <v>31</v>
      </c>
      <c r="Z38" s="2">
        <v>2019</v>
      </c>
      <c r="AA38" s="2" t="s">
        <v>110</v>
      </c>
      <c r="AB38" s="2" t="s">
        <v>33</v>
      </c>
    </row>
    <row r="39" spans="1:28" ht="20.399999999999999" x14ac:dyDescent="0.25">
      <c r="A39" s="2"/>
      <c r="B39" s="2"/>
      <c r="C39" s="2">
        <v>42</v>
      </c>
      <c r="D39" s="2">
        <v>155</v>
      </c>
      <c r="E39" s="2" t="s">
        <v>111</v>
      </c>
      <c r="F39" s="2"/>
      <c r="G39" s="2"/>
      <c r="H39" s="2"/>
      <c r="I39" s="2"/>
      <c r="J39" s="2"/>
      <c r="K39" s="2"/>
      <c r="L39" s="2"/>
      <c r="M39" s="2"/>
      <c r="N39" s="2"/>
      <c r="O39" s="2"/>
      <c r="P39" s="2"/>
      <c r="Q39" s="2">
        <v>100</v>
      </c>
      <c r="R39" s="2">
        <v>91</v>
      </c>
      <c r="S39" s="2">
        <v>91</v>
      </c>
      <c r="T39" s="2">
        <v>91</v>
      </c>
      <c r="U39" s="2" t="s">
        <v>59</v>
      </c>
      <c r="V39" s="2" t="s">
        <v>60</v>
      </c>
      <c r="W39" s="2">
        <v>91</v>
      </c>
      <c r="X39" s="2"/>
      <c r="Y39" s="2" t="s">
        <v>31</v>
      </c>
      <c r="Z39" s="2">
        <v>2019</v>
      </c>
      <c r="AA39" s="2" t="s">
        <v>112</v>
      </c>
      <c r="AB39" s="2" t="s">
        <v>33</v>
      </c>
    </row>
    <row r="40" spans="1:28" x14ac:dyDescent="0.25">
      <c r="A40" s="2"/>
      <c r="B40" s="2"/>
      <c r="C40" s="2">
        <v>42</v>
      </c>
      <c r="D40" s="2">
        <v>156</v>
      </c>
      <c r="E40" s="2" t="s">
        <v>113</v>
      </c>
      <c r="F40" s="2"/>
      <c r="G40" s="2"/>
      <c r="H40" s="2"/>
      <c r="I40" s="2"/>
      <c r="J40" s="2"/>
      <c r="K40" s="2"/>
      <c r="L40" s="2"/>
      <c r="M40" s="2"/>
      <c r="N40" s="2"/>
      <c r="O40" s="2"/>
      <c r="P40" s="2"/>
      <c r="Q40" s="2">
        <v>100</v>
      </c>
      <c r="R40" s="2">
        <v>77</v>
      </c>
      <c r="S40" s="2">
        <v>77</v>
      </c>
      <c r="T40" s="2">
        <v>77</v>
      </c>
      <c r="U40" s="2" t="s">
        <v>59</v>
      </c>
      <c r="V40" s="2" t="s">
        <v>60</v>
      </c>
      <c r="W40" s="2">
        <v>77</v>
      </c>
      <c r="X40" s="2"/>
      <c r="Y40" s="2" t="s">
        <v>31</v>
      </c>
      <c r="Z40" s="2">
        <v>2019</v>
      </c>
      <c r="AA40" s="2" t="s">
        <v>114</v>
      </c>
      <c r="AB40" s="2" t="s">
        <v>33</v>
      </c>
    </row>
    <row r="41" spans="1:28" x14ac:dyDescent="0.25">
      <c r="A41" s="2"/>
      <c r="B41" s="2"/>
      <c r="C41" s="2">
        <v>42</v>
      </c>
      <c r="D41" s="2">
        <v>157</v>
      </c>
      <c r="E41" s="2" t="s">
        <v>115</v>
      </c>
      <c r="F41" s="2"/>
      <c r="G41" s="2"/>
      <c r="H41" s="2"/>
      <c r="I41" s="2"/>
      <c r="J41" s="2"/>
      <c r="K41" s="2"/>
      <c r="L41" s="2"/>
      <c r="M41" s="2"/>
      <c r="N41" s="2"/>
      <c r="O41" s="2"/>
      <c r="P41" s="2"/>
      <c r="Q41" s="2">
        <v>100</v>
      </c>
      <c r="R41" s="2">
        <v>100</v>
      </c>
      <c r="S41" s="2">
        <v>100</v>
      </c>
      <c r="T41" s="2">
        <v>100</v>
      </c>
      <c r="U41" s="2" t="s">
        <v>29</v>
      </c>
      <c r="V41" s="2" t="s">
        <v>30</v>
      </c>
      <c r="W41" s="2">
        <v>100</v>
      </c>
      <c r="X41" s="2"/>
      <c r="Y41" s="2" t="s">
        <v>31</v>
      </c>
      <c r="Z41" s="2">
        <v>2019</v>
      </c>
      <c r="AA41" s="2" t="s">
        <v>116</v>
      </c>
      <c r="AB41" s="2" t="s">
        <v>33</v>
      </c>
    </row>
    <row r="42" spans="1:28" ht="20.399999999999999" x14ac:dyDescent="0.25">
      <c r="A42" s="2"/>
      <c r="B42" s="2"/>
      <c r="C42" s="2">
        <v>42</v>
      </c>
      <c r="D42" s="2">
        <v>158</v>
      </c>
      <c r="E42" s="2" t="s">
        <v>117</v>
      </c>
      <c r="F42" s="2"/>
      <c r="G42" s="2"/>
      <c r="H42" s="2"/>
      <c r="I42" s="2"/>
      <c r="J42" s="2"/>
      <c r="K42" s="2"/>
      <c r="L42" s="2"/>
      <c r="M42" s="2"/>
      <c r="N42" s="2"/>
      <c r="O42" s="2"/>
      <c r="P42" s="2"/>
      <c r="Q42" s="2">
        <v>100</v>
      </c>
      <c r="R42" s="2">
        <v>100</v>
      </c>
      <c r="S42" s="2">
        <v>100</v>
      </c>
      <c r="T42" s="2">
        <v>100</v>
      </c>
      <c r="U42" s="2" t="s">
        <v>29</v>
      </c>
      <c r="V42" s="2" t="s">
        <v>30</v>
      </c>
      <c r="W42" s="2">
        <v>100</v>
      </c>
      <c r="X42" s="2"/>
      <c r="Y42" s="2" t="s">
        <v>31</v>
      </c>
      <c r="Z42" s="2">
        <v>2019</v>
      </c>
      <c r="AA42" s="2" t="s">
        <v>118</v>
      </c>
      <c r="AB42" s="2" t="s">
        <v>33</v>
      </c>
    </row>
    <row r="43" spans="1:28" ht="30.6" x14ac:dyDescent="0.25">
      <c r="A43" s="2"/>
      <c r="B43" s="2"/>
      <c r="C43" s="2">
        <v>42</v>
      </c>
      <c r="D43" s="2">
        <v>159</v>
      </c>
      <c r="E43" s="2" t="s">
        <v>54</v>
      </c>
      <c r="F43" s="2"/>
      <c r="G43" s="2"/>
      <c r="H43" s="2"/>
      <c r="I43" s="2"/>
      <c r="J43" s="2"/>
      <c r="K43" s="2"/>
      <c r="L43" s="2"/>
      <c r="M43" s="2"/>
      <c r="N43" s="2"/>
      <c r="O43" s="2"/>
      <c r="P43" s="2"/>
      <c r="Q43" s="2">
        <v>100</v>
      </c>
      <c r="R43" s="2">
        <v>100</v>
      </c>
      <c r="S43" s="2">
        <v>100</v>
      </c>
      <c r="T43" s="2">
        <v>100</v>
      </c>
      <c r="U43" s="2" t="s">
        <v>29</v>
      </c>
      <c r="V43" s="2" t="s">
        <v>30</v>
      </c>
      <c r="W43" s="2">
        <v>100</v>
      </c>
      <c r="X43" s="2"/>
      <c r="Y43" s="2" t="s">
        <v>31</v>
      </c>
      <c r="Z43" s="2">
        <v>2019</v>
      </c>
      <c r="AA43" s="2" t="s">
        <v>119</v>
      </c>
      <c r="AB43" s="2" t="s">
        <v>33</v>
      </c>
    </row>
    <row r="44" spans="1:28" x14ac:dyDescent="0.25">
      <c r="A44" s="2"/>
      <c r="B44" s="2"/>
      <c r="C44" s="2">
        <v>54</v>
      </c>
      <c r="D44" s="2">
        <v>160</v>
      </c>
      <c r="E44" s="2" t="s">
        <v>120</v>
      </c>
      <c r="F44" s="2"/>
      <c r="G44" s="2"/>
      <c r="H44" s="2"/>
      <c r="I44" s="2"/>
      <c r="J44" s="2"/>
      <c r="K44" s="2"/>
      <c r="L44" s="2"/>
      <c r="M44" s="2"/>
      <c r="N44" s="2"/>
      <c r="O44" s="2"/>
      <c r="P44" s="2"/>
      <c r="Q44" s="2">
        <v>100</v>
      </c>
      <c r="R44" s="2">
        <v>100</v>
      </c>
      <c r="S44" s="2">
        <v>100</v>
      </c>
      <c r="T44" s="2">
        <v>100</v>
      </c>
      <c r="U44" s="2" t="s">
        <v>29</v>
      </c>
      <c r="V44" s="2" t="s">
        <v>30</v>
      </c>
      <c r="W44" s="2">
        <v>100</v>
      </c>
      <c r="X44" s="2"/>
      <c r="Y44" s="2" t="s">
        <v>31</v>
      </c>
      <c r="Z44" s="2">
        <v>2019</v>
      </c>
      <c r="AA44" s="2" t="s">
        <v>121</v>
      </c>
      <c r="AB44" s="2" t="s">
        <v>33</v>
      </c>
    </row>
    <row r="45" spans="1:28" x14ac:dyDescent="0.25">
      <c r="A45" s="2"/>
      <c r="B45" s="2"/>
      <c r="C45" s="2">
        <v>54</v>
      </c>
      <c r="D45" s="2">
        <v>161</v>
      </c>
      <c r="E45" s="2" t="s">
        <v>122</v>
      </c>
      <c r="F45" s="2"/>
      <c r="G45" s="2"/>
      <c r="H45" s="2"/>
      <c r="I45" s="2"/>
      <c r="J45" s="2"/>
      <c r="K45" s="2"/>
      <c r="L45" s="2"/>
      <c r="M45" s="2"/>
      <c r="N45" s="2"/>
      <c r="O45" s="2"/>
      <c r="P45" s="2"/>
      <c r="Q45" s="2">
        <v>100</v>
      </c>
      <c r="R45" s="2">
        <v>100</v>
      </c>
      <c r="S45" s="2">
        <v>100</v>
      </c>
      <c r="T45" s="2">
        <v>100</v>
      </c>
      <c r="U45" s="2" t="s">
        <v>29</v>
      </c>
      <c r="V45" s="2" t="s">
        <v>30</v>
      </c>
      <c r="W45" s="2">
        <v>100</v>
      </c>
      <c r="X45" s="2"/>
      <c r="Y45" s="2" t="s">
        <v>31</v>
      </c>
      <c r="Z45" s="2">
        <v>2019</v>
      </c>
      <c r="AA45" s="2" t="s">
        <v>123</v>
      </c>
      <c r="AB45" s="2" t="s">
        <v>33</v>
      </c>
    </row>
    <row r="46" spans="1:28" x14ac:dyDescent="0.25">
      <c r="A46" s="2"/>
      <c r="B46" s="2"/>
      <c r="C46" s="2">
        <v>55</v>
      </c>
      <c r="D46" s="2">
        <v>162</v>
      </c>
      <c r="E46" s="2" t="s">
        <v>124</v>
      </c>
      <c r="F46" s="2"/>
      <c r="G46" s="2"/>
      <c r="H46" s="2"/>
      <c r="I46" s="2"/>
      <c r="J46" s="2"/>
      <c r="K46" s="2"/>
      <c r="L46" s="2"/>
      <c r="M46" s="2"/>
      <c r="N46" s="2"/>
      <c r="O46" s="2"/>
      <c r="P46" s="2"/>
      <c r="Q46" s="2">
        <v>100</v>
      </c>
      <c r="R46" s="2">
        <v>100</v>
      </c>
      <c r="S46" s="2">
        <v>100</v>
      </c>
      <c r="T46" s="2">
        <v>100</v>
      </c>
      <c r="U46" s="2" t="s">
        <v>29</v>
      </c>
      <c r="V46" s="2" t="s">
        <v>30</v>
      </c>
      <c r="W46" s="2">
        <v>100</v>
      </c>
      <c r="X46" s="2"/>
      <c r="Y46" s="2" t="s">
        <v>31</v>
      </c>
      <c r="Z46" s="2">
        <v>2019</v>
      </c>
      <c r="AA46" s="2" t="s">
        <v>125</v>
      </c>
      <c r="AB46" s="2" t="s">
        <v>33</v>
      </c>
    </row>
    <row r="47" spans="1:28" x14ac:dyDescent="0.25">
      <c r="A47" s="2"/>
      <c r="B47" s="2"/>
      <c r="C47" s="2">
        <v>55</v>
      </c>
      <c r="D47" s="2">
        <v>163</v>
      </c>
      <c r="E47" s="2" t="s">
        <v>126</v>
      </c>
      <c r="F47" s="2"/>
      <c r="G47" s="2"/>
      <c r="H47" s="2"/>
      <c r="I47" s="2"/>
      <c r="J47" s="2"/>
      <c r="K47" s="2"/>
      <c r="L47" s="2"/>
      <c r="M47" s="2"/>
      <c r="N47" s="2"/>
      <c r="O47" s="2"/>
      <c r="P47" s="2"/>
      <c r="Q47" s="2">
        <v>100</v>
      </c>
      <c r="R47" s="2">
        <v>100</v>
      </c>
      <c r="S47" s="2">
        <v>100</v>
      </c>
      <c r="T47" s="2">
        <v>100</v>
      </c>
      <c r="U47" s="2" t="s">
        <v>29</v>
      </c>
      <c r="V47" s="2" t="s">
        <v>30</v>
      </c>
      <c r="W47" s="2">
        <v>100</v>
      </c>
      <c r="X47" s="2"/>
      <c r="Y47" s="2" t="s">
        <v>31</v>
      </c>
      <c r="Z47" s="2">
        <v>2019</v>
      </c>
      <c r="AA47" s="2" t="s">
        <v>127</v>
      </c>
      <c r="AB47" s="2" t="s">
        <v>33</v>
      </c>
    </row>
    <row r="48" spans="1:28" x14ac:dyDescent="0.25">
      <c r="A48" s="2"/>
      <c r="B48" s="2"/>
      <c r="C48" s="2">
        <v>55</v>
      </c>
      <c r="D48" s="2">
        <v>164</v>
      </c>
      <c r="E48" s="2" t="s">
        <v>128</v>
      </c>
      <c r="F48" s="2"/>
      <c r="G48" s="2"/>
      <c r="H48" s="2"/>
      <c r="I48" s="2"/>
      <c r="J48" s="2"/>
      <c r="K48" s="2"/>
      <c r="L48" s="2"/>
      <c r="M48" s="2"/>
      <c r="N48" s="2"/>
      <c r="O48" s="2"/>
      <c r="P48" s="2"/>
      <c r="Q48" s="2">
        <v>100</v>
      </c>
      <c r="R48" s="2">
        <v>100</v>
      </c>
      <c r="S48" s="2">
        <v>100</v>
      </c>
      <c r="T48" s="2">
        <v>100</v>
      </c>
      <c r="U48" s="2" t="s">
        <v>29</v>
      </c>
      <c r="V48" s="2" t="s">
        <v>30</v>
      </c>
      <c r="W48" s="2">
        <v>100</v>
      </c>
      <c r="X48" s="2"/>
      <c r="Y48" s="2" t="s">
        <v>31</v>
      </c>
      <c r="Z48" s="2">
        <v>2019</v>
      </c>
      <c r="AA48" s="2" t="s">
        <v>129</v>
      </c>
      <c r="AB48" s="2" t="s">
        <v>33</v>
      </c>
    </row>
    <row r="49" spans="1:28" x14ac:dyDescent="0.25">
      <c r="A49" s="2"/>
      <c r="B49" s="2"/>
      <c r="C49" s="2">
        <v>56</v>
      </c>
      <c r="D49" s="2">
        <v>165</v>
      </c>
      <c r="E49" s="2" t="s">
        <v>130</v>
      </c>
      <c r="F49" s="2"/>
      <c r="G49" s="2"/>
      <c r="H49" s="2"/>
      <c r="I49" s="2"/>
      <c r="J49" s="2"/>
      <c r="K49" s="2"/>
      <c r="L49" s="2"/>
      <c r="M49" s="2"/>
      <c r="N49" s="2"/>
      <c r="O49" s="2"/>
      <c r="P49" s="2"/>
      <c r="Q49" s="2">
        <v>100</v>
      </c>
      <c r="R49" s="2">
        <v>100</v>
      </c>
      <c r="S49" s="2">
        <v>100</v>
      </c>
      <c r="T49" s="2">
        <v>100</v>
      </c>
      <c r="U49" s="2" t="s">
        <v>29</v>
      </c>
      <c r="V49" s="2" t="s">
        <v>30</v>
      </c>
      <c r="W49" s="2">
        <v>100</v>
      </c>
      <c r="X49" s="2"/>
      <c r="Y49" s="2" t="s">
        <v>31</v>
      </c>
      <c r="Z49" s="2">
        <v>2019</v>
      </c>
      <c r="AA49" s="2" t="s">
        <v>131</v>
      </c>
      <c r="AB49" s="2" t="s">
        <v>33</v>
      </c>
    </row>
    <row r="50" spans="1:28" x14ac:dyDescent="0.25">
      <c r="A50" s="2"/>
      <c r="B50" s="2"/>
      <c r="C50" s="2">
        <v>56</v>
      </c>
      <c r="D50" s="2">
        <v>166</v>
      </c>
      <c r="E50" s="2" t="s">
        <v>132</v>
      </c>
      <c r="F50" s="2"/>
      <c r="G50" s="2"/>
      <c r="H50" s="2"/>
      <c r="I50" s="2"/>
      <c r="J50" s="2"/>
      <c r="K50" s="2"/>
      <c r="L50" s="2"/>
      <c r="M50" s="2"/>
      <c r="N50" s="2"/>
      <c r="O50" s="2"/>
      <c r="P50" s="2"/>
      <c r="Q50" s="2">
        <v>100</v>
      </c>
      <c r="R50" s="2">
        <v>100</v>
      </c>
      <c r="S50" s="2">
        <v>100</v>
      </c>
      <c r="T50" s="2">
        <v>100</v>
      </c>
      <c r="U50" s="2" t="s">
        <v>29</v>
      </c>
      <c r="V50" s="2" t="s">
        <v>30</v>
      </c>
      <c r="W50" s="2">
        <v>100</v>
      </c>
      <c r="X50" s="2"/>
      <c r="Y50" s="2" t="s">
        <v>31</v>
      </c>
      <c r="Z50" s="2">
        <v>2019</v>
      </c>
      <c r="AA50" s="2" t="s">
        <v>133</v>
      </c>
      <c r="AB50" s="2" t="s">
        <v>33</v>
      </c>
    </row>
    <row r="51" spans="1:28" x14ac:dyDescent="0.25">
      <c r="A51" s="2"/>
      <c r="B51" s="2"/>
      <c r="C51" s="2">
        <v>56</v>
      </c>
      <c r="D51" s="2">
        <v>167</v>
      </c>
      <c r="E51" s="2" t="s">
        <v>134</v>
      </c>
      <c r="F51" s="2"/>
      <c r="G51" s="2"/>
      <c r="H51" s="2"/>
      <c r="I51" s="2"/>
      <c r="J51" s="2"/>
      <c r="K51" s="2"/>
      <c r="L51" s="2"/>
      <c r="M51" s="2"/>
      <c r="N51" s="2"/>
      <c r="O51" s="2"/>
      <c r="P51" s="2"/>
      <c r="Q51" s="2">
        <v>100</v>
      </c>
      <c r="R51" s="2">
        <v>72.27</v>
      </c>
      <c r="S51" s="2">
        <v>72.27</v>
      </c>
      <c r="T51" s="2">
        <v>72.27</v>
      </c>
      <c r="U51" s="2" t="s">
        <v>59</v>
      </c>
      <c r="V51" s="2" t="s">
        <v>60</v>
      </c>
      <c r="W51" s="2">
        <v>72.27</v>
      </c>
      <c r="X51" s="2"/>
      <c r="Y51" s="2" t="s">
        <v>31</v>
      </c>
      <c r="Z51" s="2">
        <v>2019</v>
      </c>
      <c r="AA51" s="2" t="s">
        <v>135</v>
      </c>
      <c r="AB51" s="2" t="s">
        <v>136</v>
      </c>
    </row>
    <row r="52" spans="1:28" x14ac:dyDescent="0.25">
      <c r="A52" s="2"/>
      <c r="B52" s="2"/>
      <c r="C52" s="2">
        <v>56</v>
      </c>
      <c r="D52" s="2">
        <v>168</v>
      </c>
      <c r="E52" s="2" t="s">
        <v>137</v>
      </c>
      <c r="F52" s="2"/>
      <c r="G52" s="2"/>
      <c r="H52" s="2"/>
      <c r="I52" s="2"/>
      <c r="J52" s="2"/>
      <c r="K52" s="2"/>
      <c r="L52" s="2"/>
      <c r="M52" s="2"/>
      <c r="N52" s="2"/>
      <c r="O52" s="2"/>
      <c r="P52" s="2"/>
      <c r="Q52" s="2">
        <v>100</v>
      </c>
      <c r="R52" s="2">
        <v>59.07</v>
      </c>
      <c r="S52" s="2">
        <v>59.07</v>
      </c>
      <c r="T52" s="2">
        <v>59.07</v>
      </c>
      <c r="U52" s="2" t="s">
        <v>67</v>
      </c>
      <c r="V52" s="2" t="s">
        <v>68</v>
      </c>
      <c r="W52" s="2">
        <v>59.07</v>
      </c>
      <c r="X52" s="2"/>
      <c r="Y52" s="2" t="s">
        <v>31</v>
      </c>
      <c r="Z52" s="2">
        <v>2019</v>
      </c>
      <c r="AA52" s="2" t="s">
        <v>138</v>
      </c>
      <c r="AB52" s="2" t="s">
        <v>139</v>
      </c>
    </row>
    <row r="53" spans="1:28" x14ac:dyDescent="0.25">
      <c r="A53" s="2"/>
      <c r="B53" s="2"/>
      <c r="C53" s="2">
        <v>56</v>
      </c>
      <c r="D53" s="2">
        <v>169</v>
      </c>
      <c r="E53" s="2" t="s">
        <v>140</v>
      </c>
      <c r="F53" s="2"/>
      <c r="G53" s="2"/>
      <c r="H53" s="2"/>
      <c r="I53" s="2"/>
      <c r="J53" s="2"/>
      <c r="K53" s="2"/>
      <c r="L53" s="2"/>
      <c r="M53" s="2"/>
      <c r="N53" s="2"/>
      <c r="O53" s="2"/>
      <c r="P53" s="2"/>
      <c r="Q53" s="2">
        <v>100</v>
      </c>
      <c r="R53" s="2">
        <v>100</v>
      </c>
      <c r="S53" s="2">
        <v>100</v>
      </c>
      <c r="T53" s="2">
        <v>100</v>
      </c>
      <c r="U53" s="2" t="s">
        <v>29</v>
      </c>
      <c r="V53" s="2" t="s">
        <v>30</v>
      </c>
      <c r="W53" s="2">
        <v>100</v>
      </c>
      <c r="X53" s="2"/>
      <c r="Y53" s="2" t="s">
        <v>31</v>
      </c>
      <c r="Z53" s="2">
        <v>2019</v>
      </c>
      <c r="AA53" s="2" t="s">
        <v>141</v>
      </c>
      <c r="AB53" s="2" t="s">
        <v>33</v>
      </c>
    </row>
    <row r="54" spans="1:28" x14ac:dyDescent="0.25">
      <c r="A54" s="2"/>
      <c r="B54" s="2"/>
      <c r="C54" s="2">
        <v>56</v>
      </c>
      <c r="D54" s="2">
        <v>170</v>
      </c>
      <c r="E54" s="2" t="s">
        <v>142</v>
      </c>
      <c r="F54" s="2"/>
      <c r="G54" s="2"/>
      <c r="H54" s="2"/>
      <c r="I54" s="2"/>
      <c r="J54" s="2"/>
      <c r="K54" s="2"/>
      <c r="L54" s="2"/>
      <c r="M54" s="2"/>
      <c r="N54" s="2"/>
      <c r="O54" s="2"/>
      <c r="P54" s="2"/>
      <c r="Q54" s="2">
        <v>100</v>
      </c>
      <c r="R54" s="2">
        <v>10</v>
      </c>
      <c r="S54" s="2">
        <v>10</v>
      </c>
      <c r="T54" s="2">
        <v>10</v>
      </c>
      <c r="U54" s="2" t="s">
        <v>67</v>
      </c>
      <c r="V54" s="2" t="s">
        <v>68</v>
      </c>
      <c r="W54" s="2">
        <v>10</v>
      </c>
      <c r="X54" s="2"/>
      <c r="Y54" s="2" t="s">
        <v>31</v>
      </c>
      <c r="Z54" s="2">
        <v>2019</v>
      </c>
      <c r="AA54" s="2" t="s">
        <v>143</v>
      </c>
      <c r="AB54" s="2" t="s">
        <v>33</v>
      </c>
    </row>
    <row r="55" spans="1:28" x14ac:dyDescent="0.25">
      <c r="A55" s="2"/>
      <c r="B55" s="2"/>
      <c r="C55" s="2">
        <v>57</v>
      </c>
      <c r="D55" s="2">
        <v>171</v>
      </c>
      <c r="E55" s="2" t="s">
        <v>144</v>
      </c>
      <c r="F55" s="2"/>
      <c r="G55" s="2"/>
      <c r="H55" s="2"/>
      <c r="I55" s="2"/>
      <c r="J55" s="2"/>
      <c r="K55" s="2"/>
      <c r="L55" s="2"/>
      <c r="M55" s="2"/>
      <c r="N55" s="2"/>
      <c r="O55" s="2"/>
      <c r="P55" s="2"/>
      <c r="Q55" s="2">
        <v>100</v>
      </c>
      <c r="R55" s="2">
        <v>100</v>
      </c>
      <c r="S55" s="2">
        <v>100</v>
      </c>
      <c r="T55" s="2">
        <v>100</v>
      </c>
      <c r="U55" s="2" t="s">
        <v>29</v>
      </c>
      <c r="V55" s="2" t="s">
        <v>30</v>
      </c>
      <c r="W55" s="2">
        <v>100</v>
      </c>
      <c r="X55" s="2"/>
      <c r="Y55" s="2" t="s">
        <v>31</v>
      </c>
      <c r="Z55" s="2">
        <v>2019</v>
      </c>
      <c r="AA55" s="2" t="s">
        <v>145</v>
      </c>
      <c r="AB55" s="2" t="s">
        <v>33</v>
      </c>
    </row>
    <row r="56" spans="1:28" x14ac:dyDescent="0.25">
      <c r="A56" s="2"/>
      <c r="B56" s="2"/>
      <c r="C56" s="2">
        <v>57</v>
      </c>
      <c r="D56" s="2">
        <v>172</v>
      </c>
      <c r="E56" s="2" t="s">
        <v>146</v>
      </c>
      <c r="F56" s="2"/>
      <c r="G56" s="2"/>
      <c r="H56" s="2"/>
      <c r="I56" s="2"/>
      <c r="J56" s="2"/>
      <c r="K56" s="2"/>
      <c r="L56" s="2"/>
      <c r="M56" s="2"/>
      <c r="N56" s="2"/>
      <c r="O56" s="2"/>
      <c r="P56" s="2"/>
      <c r="Q56" s="2">
        <v>100</v>
      </c>
      <c r="R56" s="2">
        <v>100</v>
      </c>
      <c r="S56" s="2">
        <v>100</v>
      </c>
      <c r="T56" s="2">
        <v>100</v>
      </c>
      <c r="U56" s="2" t="s">
        <v>29</v>
      </c>
      <c r="V56" s="2" t="s">
        <v>30</v>
      </c>
      <c r="W56" s="2">
        <v>100</v>
      </c>
      <c r="X56" s="2"/>
      <c r="Y56" s="2" t="s">
        <v>31</v>
      </c>
      <c r="Z56" s="2">
        <v>2019</v>
      </c>
      <c r="AA56" s="2" t="s">
        <v>147</v>
      </c>
      <c r="AB56" s="2" t="s">
        <v>33</v>
      </c>
    </row>
    <row r="57" spans="1:28" x14ac:dyDescent="0.25">
      <c r="A57" s="2"/>
      <c r="B57" s="2"/>
      <c r="C57" s="2">
        <v>57</v>
      </c>
      <c r="D57" s="2">
        <v>173</v>
      </c>
      <c r="E57" s="2" t="s">
        <v>148</v>
      </c>
      <c r="F57" s="2"/>
      <c r="G57" s="2"/>
      <c r="H57" s="2"/>
      <c r="I57" s="2"/>
      <c r="J57" s="2"/>
      <c r="K57" s="2"/>
      <c r="L57" s="2"/>
      <c r="M57" s="2"/>
      <c r="N57" s="2"/>
      <c r="O57" s="2"/>
      <c r="P57" s="2"/>
      <c r="Q57" s="2">
        <v>100</v>
      </c>
      <c r="R57" s="2">
        <v>100</v>
      </c>
      <c r="S57" s="2">
        <v>100</v>
      </c>
      <c r="T57" s="2">
        <v>100</v>
      </c>
      <c r="U57" s="2" t="s">
        <v>29</v>
      </c>
      <c r="V57" s="2" t="s">
        <v>30</v>
      </c>
      <c r="W57" s="2">
        <v>100</v>
      </c>
      <c r="X57" s="2"/>
      <c r="Y57" s="2" t="s">
        <v>31</v>
      </c>
      <c r="Z57" s="2">
        <v>2019</v>
      </c>
      <c r="AA57" s="2" t="s">
        <v>149</v>
      </c>
      <c r="AB57" s="2" t="s">
        <v>33</v>
      </c>
    </row>
    <row r="58" spans="1:28" x14ac:dyDescent="0.25">
      <c r="A58" s="2"/>
      <c r="B58" s="2"/>
      <c r="C58" s="2">
        <v>57</v>
      </c>
      <c r="D58" s="2">
        <v>174</v>
      </c>
      <c r="E58" s="2" t="s">
        <v>150</v>
      </c>
      <c r="F58" s="2"/>
      <c r="G58" s="2"/>
      <c r="H58" s="2"/>
      <c r="I58" s="2"/>
      <c r="J58" s="2"/>
      <c r="K58" s="2"/>
      <c r="L58" s="2"/>
      <c r="M58" s="2"/>
      <c r="N58" s="2"/>
      <c r="O58" s="2"/>
      <c r="P58" s="2"/>
      <c r="Q58" s="2">
        <v>100</v>
      </c>
      <c r="R58" s="2">
        <v>100</v>
      </c>
      <c r="S58" s="2">
        <v>100</v>
      </c>
      <c r="T58" s="2">
        <v>100</v>
      </c>
      <c r="U58" s="2" t="s">
        <v>29</v>
      </c>
      <c r="V58" s="2" t="s">
        <v>30</v>
      </c>
      <c r="W58" s="2">
        <v>100</v>
      </c>
      <c r="X58" s="2"/>
      <c r="Y58" s="2" t="s">
        <v>31</v>
      </c>
      <c r="Z58" s="2">
        <v>2019</v>
      </c>
      <c r="AA58" s="2" t="s">
        <v>151</v>
      </c>
      <c r="AB58" s="2" t="s">
        <v>33</v>
      </c>
    </row>
    <row r="59" spans="1:28" x14ac:dyDescent="0.25">
      <c r="A59" s="2"/>
      <c r="B59" s="2"/>
      <c r="C59" s="2">
        <v>58</v>
      </c>
      <c r="D59" s="2">
        <v>175</v>
      </c>
      <c r="E59" s="2" t="s">
        <v>152</v>
      </c>
      <c r="F59" s="2"/>
      <c r="G59" s="2"/>
      <c r="H59" s="2"/>
      <c r="I59" s="2"/>
      <c r="J59" s="2"/>
      <c r="K59" s="2"/>
      <c r="L59" s="2"/>
      <c r="M59" s="2"/>
      <c r="N59" s="2"/>
      <c r="O59" s="2"/>
      <c r="P59" s="2"/>
      <c r="Q59" s="2">
        <v>100</v>
      </c>
      <c r="R59" s="2">
        <v>91.97</v>
      </c>
      <c r="S59" s="2">
        <v>91.97</v>
      </c>
      <c r="T59" s="2">
        <v>91.97</v>
      </c>
      <c r="U59" s="2" t="s">
        <v>59</v>
      </c>
      <c r="V59" s="2" t="s">
        <v>60</v>
      </c>
      <c r="W59" s="2">
        <v>91.97</v>
      </c>
      <c r="X59" s="2"/>
      <c r="Y59" s="2" t="s">
        <v>31</v>
      </c>
      <c r="Z59" s="2">
        <v>2019</v>
      </c>
      <c r="AA59" s="2" t="s">
        <v>153</v>
      </c>
      <c r="AB59" s="2" t="s">
        <v>33</v>
      </c>
    </row>
    <row r="60" spans="1:28" x14ac:dyDescent="0.25">
      <c r="A60" s="2"/>
      <c r="B60" s="2"/>
      <c r="C60" s="2">
        <v>58</v>
      </c>
      <c r="D60" s="2">
        <v>176</v>
      </c>
      <c r="E60" s="2" t="s">
        <v>154</v>
      </c>
      <c r="F60" s="2"/>
      <c r="G60" s="2"/>
      <c r="H60" s="2"/>
      <c r="I60" s="2"/>
      <c r="J60" s="2"/>
      <c r="K60" s="2"/>
      <c r="L60" s="2"/>
      <c r="M60" s="2"/>
      <c r="N60" s="2"/>
      <c r="O60" s="2"/>
      <c r="P60" s="2"/>
      <c r="Q60" s="2">
        <v>100</v>
      </c>
      <c r="R60" s="2">
        <v>100</v>
      </c>
      <c r="S60" s="2">
        <v>100</v>
      </c>
      <c r="T60" s="2">
        <v>100</v>
      </c>
      <c r="U60" s="2" t="s">
        <v>29</v>
      </c>
      <c r="V60" s="2" t="s">
        <v>30</v>
      </c>
      <c r="W60" s="2">
        <v>100</v>
      </c>
      <c r="X60" s="2"/>
      <c r="Y60" s="2" t="s">
        <v>31</v>
      </c>
      <c r="Z60" s="2">
        <v>2019</v>
      </c>
      <c r="AA60" s="2" t="s">
        <v>155</v>
      </c>
      <c r="AB60" s="2" t="s">
        <v>33</v>
      </c>
    </row>
    <row r="61" spans="1:28" x14ac:dyDescent="0.25">
      <c r="A61" s="2"/>
      <c r="B61" s="2"/>
      <c r="C61" s="2">
        <v>58</v>
      </c>
      <c r="D61" s="2">
        <v>177</v>
      </c>
      <c r="E61" s="2" t="s">
        <v>156</v>
      </c>
      <c r="F61" s="2"/>
      <c r="G61" s="2"/>
      <c r="H61" s="2"/>
      <c r="I61" s="2"/>
      <c r="J61" s="2"/>
      <c r="K61" s="2"/>
      <c r="L61" s="2"/>
      <c r="M61" s="2"/>
      <c r="N61" s="2"/>
      <c r="O61" s="2"/>
      <c r="P61" s="2"/>
      <c r="Q61" s="2">
        <v>100</v>
      </c>
      <c r="R61" s="2">
        <v>100</v>
      </c>
      <c r="S61" s="2">
        <v>100</v>
      </c>
      <c r="T61" s="2">
        <v>100</v>
      </c>
      <c r="U61" s="2" t="s">
        <v>29</v>
      </c>
      <c r="V61" s="2" t="s">
        <v>30</v>
      </c>
      <c r="W61" s="2">
        <v>100</v>
      </c>
      <c r="X61" s="2"/>
      <c r="Y61" s="2" t="s">
        <v>31</v>
      </c>
      <c r="Z61" s="2">
        <v>2019</v>
      </c>
      <c r="AA61" s="2" t="s">
        <v>157</v>
      </c>
      <c r="AB61" s="2" t="s">
        <v>33</v>
      </c>
    </row>
    <row r="62" spans="1:28" x14ac:dyDescent="0.25">
      <c r="A62" s="2"/>
      <c r="B62" s="2"/>
      <c r="C62" s="2">
        <v>43</v>
      </c>
      <c r="D62" s="2">
        <v>178</v>
      </c>
      <c r="E62" s="2" t="s">
        <v>158</v>
      </c>
      <c r="F62" s="2"/>
      <c r="G62" s="2"/>
      <c r="H62" s="2"/>
      <c r="I62" s="2"/>
      <c r="J62" s="2"/>
      <c r="K62" s="2"/>
      <c r="L62" s="2"/>
      <c r="M62" s="2"/>
      <c r="N62" s="2"/>
      <c r="O62" s="2"/>
      <c r="P62" s="2"/>
      <c r="Q62" s="2">
        <v>100</v>
      </c>
      <c r="R62" s="2">
        <v>100</v>
      </c>
      <c r="S62" s="2">
        <v>100</v>
      </c>
      <c r="T62" s="2">
        <v>100</v>
      </c>
      <c r="U62" s="2" t="s">
        <v>29</v>
      </c>
      <c r="V62" s="2" t="s">
        <v>30</v>
      </c>
      <c r="W62" s="2">
        <v>100</v>
      </c>
      <c r="X62" s="2"/>
      <c r="Y62" s="2" t="s">
        <v>31</v>
      </c>
      <c r="Z62" s="2">
        <v>2019</v>
      </c>
      <c r="AA62" s="2" t="s">
        <v>159</v>
      </c>
      <c r="AB62" s="2" t="s">
        <v>33</v>
      </c>
    </row>
    <row r="63" spans="1:28" x14ac:dyDescent="0.25">
      <c r="A63" s="2"/>
      <c r="B63" s="2"/>
      <c r="C63" s="2">
        <v>43</v>
      </c>
      <c r="D63" s="2">
        <v>179</v>
      </c>
      <c r="E63" s="2" t="s">
        <v>160</v>
      </c>
      <c r="F63" s="2"/>
      <c r="G63" s="2"/>
      <c r="H63" s="2"/>
      <c r="I63" s="2"/>
      <c r="J63" s="2"/>
      <c r="K63" s="2"/>
      <c r="L63" s="2"/>
      <c r="M63" s="2"/>
      <c r="N63" s="2"/>
      <c r="O63" s="2"/>
      <c r="P63" s="2"/>
      <c r="Q63" s="2">
        <v>100</v>
      </c>
      <c r="R63" s="2">
        <v>100</v>
      </c>
      <c r="S63" s="2">
        <v>100</v>
      </c>
      <c r="T63" s="2">
        <v>100</v>
      </c>
      <c r="U63" s="2" t="s">
        <v>29</v>
      </c>
      <c r="V63" s="2" t="s">
        <v>30</v>
      </c>
      <c r="W63" s="2">
        <v>100</v>
      </c>
      <c r="X63" s="2"/>
      <c r="Y63" s="2" t="s">
        <v>31</v>
      </c>
      <c r="Z63" s="2">
        <v>2019</v>
      </c>
      <c r="AA63" s="2" t="s">
        <v>161</v>
      </c>
      <c r="AB63" s="2" t="s">
        <v>33</v>
      </c>
    </row>
    <row r="64" spans="1:28" x14ac:dyDescent="0.25">
      <c r="A64" s="2"/>
      <c r="B64" s="2"/>
      <c r="C64" s="2">
        <v>43</v>
      </c>
      <c r="D64" s="2">
        <v>180</v>
      </c>
      <c r="E64" s="2" t="s">
        <v>162</v>
      </c>
      <c r="F64" s="2"/>
      <c r="G64" s="2"/>
      <c r="H64" s="2"/>
      <c r="I64" s="2"/>
      <c r="J64" s="2"/>
      <c r="K64" s="2"/>
      <c r="L64" s="2"/>
      <c r="M64" s="2"/>
      <c r="N64" s="2"/>
      <c r="O64" s="2"/>
      <c r="P64" s="2"/>
      <c r="Q64" s="2">
        <v>100</v>
      </c>
      <c r="R64" s="2">
        <v>100</v>
      </c>
      <c r="S64" s="2">
        <v>100</v>
      </c>
      <c r="T64" s="2">
        <v>100</v>
      </c>
      <c r="U64" s="2" t="s">
        <v>29</v>
      </c>
      <c r="V64" s="2" t="s">
        <v>30</v>
      </c>
      <c r="W64" s="2">
        <v>100</v>
      </c>
      <c r="X64" s="2"/>
      <c r="Y64" s="2" t="s">
        <v>31</v>
      </c>
      <c r="Z64" s="2">
        <v>2019</v>
      </c>
      <c r="AA64" s="2" t="s">
        <v>163</v>
      </c>
      <c r="AB64" s="2" t="s">
        <v>33</v>
      </c>
    </row>
    <row r="65" spans="1:28" x14ac:dyDescent="0.25">
      <c r="A65" s="2"/>
      <c r="B65" s="2"/>
      <c r="C65" s="2">
        <v>43</v>
      </c>
      <c r="D65" s="2">
        <v>181</v>
      </c>
      <c r="E65" s="2" t="s">
        <v>164</v>
      </c>
      <c r="F65" s="2"/>
      <c r="G65" s="2"/>
      <c r="H65" s="2"/>
      <c r="I65" s="2"/>
      <c r="J65" s="2"/>
      <c r="K65" s="2"/>
      <c r="L65" s="2"/>
      <c r="M65" s="2"/>
      <c r="N65" s="2"/>
      <c r="O65" s="2"/>
      <c r="P65" s="2"/>
      <c r="Q65" s="2">
        <v>100</v>
      </c>
      <c r="R65" s="2">
        <v>100</v>
      </c>
      <c r="S65" s="2">
        <v>100</v>
      </c>
      <c r="T65" s="2">
        <v>100</v>
      </c>
      <c r="U65" s="2" t="s">
        <v>29</v>
      </c>
      <c r="V65" s="2" t="s">
        <v>30</v>
      </c>
      <c r="W65" s="2">
        <v>100</v>
      </c>
      <c r="X65" s="2"/>
      <c r="Y65" s="2" t="s">
        <v>31</v>
      </c>
      <c r="Z65" s="2">
        <v>2019</v>
      </c>
      <c r="AA65" s="2" t="s">
        <v>165</v>
      </c>
      <c r="AB65" s="2" t="s">
        <v>33</v>
      </c>
    </row>
    <row r="66" spans="1:28" x14ac:dyDescent="0.25">
      <c r="A66" s="2"/>
      <c r="B66" s="2"/>
      <c r="C66" s="2">
        <v>44</v>
      </c>
      <c r="D66" s="2">
        <v>182</v>
      </c>
      <c r="E66" s="2" t="s">
        <v>166</v>
      </c>
      <c r="F66" s="2"/>
      <c r="G66" s="2"/>
      <c r="H66" s="2"/>
      <c r="I66" s="2"/>
      <c r="J66" s="2"/>
      <c r="K66" s="2"/>
      <c r="L66" s="2"/>
      <c r="M66" s="2"/>
      <c r="N66" s="2"/>
      <c r="O66" s="2"/>
      <c r="P66" s="2"/>
      <c r="Q66" s="2">
        <v>100</v>
      </c>
      <c r="R66" s="2">
        <v>95</v>
      </c>
      <c r="S66" s="2">
        <v>95</v>
      </c>
      <c r="T66" s="2">
        <v>95</v>
      </c>
      <c r="U66" s="2" t="s">
        <v>59</v>
      </c>
      <c r="V66" s="2" t="s">
        <v>60</v>
      </c>
      <c r="W66" s="2">
        <v>95</v>
      </c>
      <c r="X66" s="2"/>
      <c r="Y66" s="2" t="s">
        <v>31</v>
      </c>
      <c r="Z66" s="2">
        <v>2019</v>
      </c>
      <c r="AA66" s="2" t="s">
        <v>167</v>
      </c>
      <c r="AB66" s="2" t="s">
        <v>33</v>
      </c>
    </row>
    <row r="67" spans="1:28" x14ac:dyDescent="0.25">
      <c r="A67" s="2"/>
      <c r="B67" s="2"/>
      <c r="C67" s="2">
        <v>44</v>
      </c>
      <c r="D67" s="2">
        <v>183</v>
      </c>
      <c r="E67" s="2" t="s">
        <v>168</v>
      </c>
      <c r="F67" s="2"/>
      <c r="G67" s="2"/>
      <c r="H67" s="2"/>
      <c r="I67" s="2"/>
      <c r="J67" s="2"/>
      <c r="K67" s="2"/>
      <c r="L67" s="2"/>
      <c r="M67" s="2"/>
      <c r="N67" s="2"/>
      <c r="O67" s="2"/>
      <c r="P67" s="2"/>
      <c r="Q67" s="2">
        <v>100</v>
      </c>
      <c r="R67" s="2">
        <v>97.25</v>
      </c>
      <c r="S67" s="2">
        <v>97.25</v>
      </c>
      <c r="T67" s="2">
        <v>97.25</v>
      </c>
      <c r="U67" s="2" t="s">
        <v>51</v>
      </c>
      <c r="V67" s="2" t="s">
        <v>52</v>
      </c>
      <c r="W67" s="2">
        <v>97.25</v>
      </c>
      <c r="X67" s="2"/>
      <c r="Y67" s="2" t="s">
        <v>31</v>
      </c>
      <c r="Z67" s="2">
        <v>2019</v>
      </c>
      <c r="AA67" s="2" t="s">
        <v>169</v>
      </c>
      <c r="AB67" s="2" t="s">
        <v>33</v>
      </c>
    </row>
    <row r="68" spans="1:28" x14ac:dyDescent="0.25">
      <c r="A68" s="2"/>
      <c r="B68" s="2"/>
      <c r="C68" s="2">
        <v>44</v>
      </c>
      <c r="D68" s="2">
        <v>184</v>
      </c>
      <c r="E68" s="2" t="s">
        <v>170</v>
      </c>
      <c r="F68" s="2"/>
      <c r="G68" s="2"/>
      <c r="H68" s="2"/>
      <c r="I68" s="2"/>
      <c r="J68" s="2"/>
      <c r="K68" s="2"/>
      <c r="L68" s="2"/>
      <c r="M68" s="2"/>
      <c r="N68" s="2"/>
      <c r="O68" s="2"/>
      <c r="P68" s="2"/>
      <c r="Q68" s="2">
        <v>100</v>
      </c>
      <c r="R68" s="2">
        <v>100</v>
      </c>
      <c r="S68" s="2">
        <v>100</v>
      </c>
      <c r="T68" s="2">
        <v>100</v>
      </c>
      <c r="U68" s="2" t="s">
        <v>29</v>
      </c>
      <c r="V68" s="2" t="s">
        <v>30</v>
      </c>
      <c r="W68" s="2">
        <v>100</v>
      </c>
      <c r="X68" s="2"/>
      <c r="Y68" s="2" t="s">
        <v>31</v>
      </c>
      <c r="Z68" s="2">
        <v>2019</v>
      </c>
      <c r="AA68" s="2" t="s">
        <v>171</v>
      </c>
      <c r="AB68" s="2" t="s">
        <v>33</v>
      </c>
    </row>
    <row r="69" spans="1:28" x14ac:dyDescent="0.25">
      <c r="A69" s="2"/>
      <c r="B69" s="2"/>
      <c r="C69" s="2">
        <v>44</v>
      </c>
      <c r="D69" s="2">
        <v>185</v>
      </c>
      <c r="E69" s="2" t="s">
        <v>172</v>
      </c>
      <c r="F69" s="2"/>
      <c r="G69" s="2"/>
      <c r="H69" s="2"/>
      <c r="I69" s="2"/>
      <c r="J69" s="2"/>
      <c r="K69" s="2"/>
      <c r="L69" s="2"/>
      <c r="M69" s="2"/>
      <c r="N69" s="2"/>
      <c r="O69" s="2"/>
      <c r="P69" s="2"/>
      <c r="Q69" s="2">
        <v>100</v>
      </c>
      <c r="R69" s="2">
        <v>95</v>
      </c>
      <c r="S69" s="2">
        <v>95</v>
      </c>
      <c r="T69" s="2">
        <v>95</v>
      </c>
      <c r="U69" s="2" t="s">
        <v>59</v>
      </c>
      <c r="V69" s="2" t="s">
        <v>60</v>
      </c>
      <c r="W69" s="2">
        <v>95</v>
      </c>
      <c r="X69" s="2"/>
      <c r="Y69" s="2" t="s">
        <v>31</v>
      </c>
      <c r="Z69" s="2">
        <v>2019</v>
      </c>
      <c r="AA69" s="2" t="s">
        <v>173</v>
      </c>
      <c r="AB69" s="2" t="s">
        <v>33</v>
      </c>
    </row>
    <row r="70" spans="1:28" x14ac:dyDescent="0.25">
      <c r="A70" s="2"/>
      <c r="B70" s="2"/>
      <c r="C70" s="2">
        <v>44</v>
      </c>
      <c r="D70" s="2">
        <v>186</v>
      </c>
      <c r="E70" s="2" t="s">
        <v>174</v>
      </c>
      <c r="F70" s="2"/>
      <c r="G70" s="2"/>
      <c r="H70" s="2"/>
      <c r="I70" s="2"/>
      <c r="J70" s="2"/>
      <c r="K70" s="2"/>
      <c r="L70" s="2"/>
      <c r="M70" s="2"/>
      <c r="N70" s="2"/>
      <c r="O70" s="2"/>
      <c r="P70" s="2"/>
      <c r="Q70" s="2">
        <v>100</v>
      </c>
      <c r="R70" s="2">
        <v>100</v>
      </c>
      <c r="S70" s="2">
        <v>100</v>
      </c>
      <c r="T70" s="2">
        <v>100</v>
      </c>
      <c r="U70" s="2" t="s">
        <v>29</v>
      </c>
      <c r="V70" s="2" t="s">
        <v>30</v>
      </c>
      <c r="W70" s="2">
        <v>100</v>
      </c>
      <c r="X70" s="2"/>
      <c r="Y70" s="2" t="s">
        <v>31</v>
      </c>
      <c r="Z70" s="2">
        <v>2019</v>
      </c>
      <c r="AA70" s="2" t="s">
        <v>175</v>
      </c>
      <c r="AB70" s="2" t="s">
        <v>33</v>
      </c>
    </row>
    <row r="71" spans="1:28" x14ac:dyDescent="0.25">
      <c r="A71" s="2"/>
      <c r="B71" s="2"/>
      <c r="C71" s="2">
        <v>44</v>
      </c>
      <c r="D71" s="2">
        <v>187</v>
      </c>
      <c r="E71" s="2" t="s">
        <v>176</v>
      </c>
      <c r="F71" s="2"/>
      <c r="G71" s="2"/>
      <c r="H71" s="2"/>
      <c r="I71" s="2"/>
      <c r="J71" s="2"/>
      <c r="K71" s="2"/>
      <c r="L71" s="2"/>
      <c r="M71" s="2"/>
      <c r="N71" s="2"/>
      <c r="O71" s="2"/>
      <c r="P71" s="2"/>
      <c r="Q71" s="2">
        <v>100</v>
      </c>
      <c r="R71" s="2">
        <v>100</v>
      </c>
      <c r="S71" s="2">
        <v>100</v>
      </c>
      <c r="T71" s="2">
        <v>100</v>
      </c>
      <c r="U71" s="2" t="s">
        <v>29</v>
      </c>
      <c r="V71" s="2" t="s">
        <v>30</v>
      </c>
      <c r="W71" s="2">
        <v>100</v>
      </c>
      <c r="X71" s="2"/>
      <c r="Y71" s="2" t="s">
        <v>31</v>
      </c>
      <c r="Z71" s="2">
        <v>2019</v>
      </c>
      <c r="AA71" s="2" t="s">
        <v>177</v>
      </c>
      <c r="AB71" s="2" t="s">
        <v>33</v>
      </c>
    </row>
    <row r="72" spans="1:28" x14ac:dyDescent="0.25">
      <c r="A72" s="2"/>
      <c r="B72" s="2"/>
      <c r="C72" s="2">
        <v>44</v>
      </c>
      <c r="D72" s="2">
        <v>188</v>
      </c>
      <c r="E72" s="2" t="s">
        <v>178</v>
      </c>
      <c r="F72" s="2"/>
      <c r="G72" s="2"/>
      <c r="H72" s="2"/>
      <c r="I72" s="2"/>
      <c r="J72" s="2"/>
      <c r="K72" s="2"/>
      <c r="L72" s="2"/>
      <c r="M72" s="2"/>
      <c r="N72" s="2"/>
      <c r="O72" s="2"/>
      <c r="P72" s="2"/>
      <c r="Q72" s="2">
        <v>100</v>
      </c>
      <c r="R72" s="2">
        <v>100</v>
      </c>
      <c r="S72" s="2">
        <v>100</v>
      </c>
      <c r="T72" s="2">
        <v>100</v>
      </c>
      <c r="U72" s="2" t="s">
        <v>29</v>
      </c>
      <c r="V72" s="2" t="s">
        <v>30</v>
      </c>
      <c r="W72" s="2">
        <v>100</v>
      </c>
      <c r="X72" s="2"/>
      <c r="Y72" s="2" t="s">
        <v>31</v>
      </c>
      <c r="Z72" s="2">
        <v>2019</v>
      </c>
      <c r="AA72" s="2" t="s">
        <v>179</v>
      </c>
      <c r="AB72" s="2" t="s">
        <v>33</v>
      </c>
    </row>
    <row r="73" spans="1:28" x14ac:dyDescent="0.25">
      <c r="A73" s="2"/>
      <c r="B73" s="2"/>
      <c r="C73" s="2">
        <v>44</v>
      </c>
      <c r="D73" s="2">
        <v>189</v>
      </c>
      <c r="E73" s="2" t="s">
        <v>180</v>
      </c>
      <c r="F73" s="2"/>
      <c r="G73" s="2"/>
      <c r="H73" s="2"/>
      <c r="I73" s="2"/>
      <c r="J73" s="2"/>
      <c r="K73" s="2"/>
      <c r="L73" s="2"/>
      <c r="M73" s="2"/>
      <c r="N73" s="2"/>
      <c r="O73" s="2"/>
      <c r="P73" s="2"/>
      <c r="Q73" s="2">
        <v>100</v>
      </c>
      <c r="R73" s="2">
        <v>100</v>
      </c>
      <c r="S73" s="2">
        <v>100</v>
      </c>
      <c r="T73" s="2">
        <v>100</v>
      </c>
      <c r="U73" s="2" t="s">
        <v>29</v>
      </c>
      <c r="V73" s="2" t="s">
        <v>30</v>
      </c>
      <c r="W73" s="2">
        <v>100</v>
      </c>
      <c r="X73" s="2"/>
      <c r="Y73" s="2" t="s">
        <v>31</v>
      </c>
      <c r="Z73" s="2">
        <v>2019</v>
      </c>
      <c r="AA73" s="2" t="s">
        <v>181</v>
      </c>
      <c r="AB73" s="2" t="s">
        <v>33</v>
      </c>
    </row>
    <row r="74" spans="1:28" x14ac:dyDescent="0.25">
      <c r="A74" s="2"/>
      <c r="B74" s="2"/>
      <c r="C74" s="2">
        <v>45</v>
      </c>
      <c r="D74" s="2">
        <v>190</v>
      </c>
      <c r="E74" s="2" t="s">
        <v>182</v>
      </c>
      <c r="F74" s="2"/>
      <c r="G74" s="2"/>
      <c r="H74" s="2"/>
      <c r="I74" s="2"/>
      <c r="J74" s="2"/>
      <c r="K74" s="2"/>
      <c r="L74" s="2"/>
      <c r="M74" s="2"/>
      <c r="N74" s="2"/>
      <c r="O74" s="2"/>
      <c r="P74" s="2"/>
      <c r="Q74" s="2">
        <v>100</v>
      </c>
      <c r="R74" s="2">
        <v>90</v>
      </c>
      <c r="S74" s="2">
        <v>90</v>
      </c>
      <c r="T74" s="2">
        <v>90</v>
      </c>
      <c r="U74" s="2" t="s">
        <v>59</v>
      </c>
      <c r="V74" s="2" t="s">
        <v>60</v>
      </c>
      <c r="W74" s="2">
        <v>90</v>
      </c>
      <c r="X74" s="2"/>
      <c r="Y74" s="2" t="s">
        <v>31</v>
      </c>
      <c r="Z74" s="2">
        <v>2019</v>
      </c>
      <c r="AA74" s="2" t="s">
        <v>183</v>
      </c>
      <c r="AB74" s="2" t="s">
        <v>33</v>
      </c>
    </row>
    <row r="75" spans="1:28" x14ac:dyDescent="0.25">
      <c r="A75" s="2"/>
      <c r="B75" s="2"/>
      <c r="C75" s="2">
        <v>46</v>
      </c>
      <c r="D75" s="2">
        <v>191</v>
      </c>
      <c r="E75" s="2" t="s">
        <v>184</v>
      </c>
      <c r="F75" s="2"/>
      <c r="G75" s="2"/>
      <c r="H75" s="2"/>
      <c r="I75" s="2"/>
      <c r="J75" s="2"/>
      <c r="K75" s="2"/>
      <c r="L75" s="2"/>
      <c r="M75" s="2"/>
      <c r="N75" s="2"/>
      <c r="O75" s="2"/>
      <c r="P75" s="2"/>
      <c r="Q75" s="2">
        <v>100</v>
      </c>
      <c r="R75" s="2">
        <v>100</v>
      </c>
      <c r="S75" s="2">
        <v>100</v>
      </c>
      <c r="T75" s="2">
        <v>100</v>
      </c>
      <c r="U75" s="2" t="s">
        <v>29</v>
      </c>
      <c r="V75" s="2" t="s">
        <v>30</v>
      </c>
      <c r="W75" s="2">
        <v>100</v>
      </c>
      <c r="X75" s="2"/>
      <c r="Y75" s="2" t="s">
        <v>31</v>
      </c>
      <c r="Z75" s="2">
        <v>2019</v>
      </c>
      <c r="AA75" s="2" t="s">
        <v>185</v>
      </c>
      <c r="AB75" s="2" t="s">
        <v>33</v>
      </c>
    </row>
    <row r="76" spans="1:28" x14ac:dyDescent="0.25">
      <c r="A76" s="2"/>
      <c r="B76" s="2"/>
      <c r="C76" s="2">
        <v>46</v>
      </c>
      <c r="D76" s="2">
        <v>192</v>
      </c>
      <c r="E76" s="2" t="s">
        <v>186</v>
      </c>
      <c r="F76" s="2"/>
      <c r="G76" s="2"/>
      <c r="H76" s="2"/>
      <c r="I76" s="2"/>
      <c r="J76" s="2"/>
      <c r="K76" s="2"/>
      <c r="L76" s="2"/>
      <c r="M76" s="2"/>
      <c r="N76" s="2"/>
      <c r="O76" s="2"/>
      <c r="P76" s="2"/>
      <c r="Q76" s="2">
        <v>100</v>
      </c>
      <c r="R76" s="2">
        <v>100</v>
      </c>
      <c r="S76" s="2">
        <v>100</v>
      </c>
      <c r="T76" s="2">
        <v>100</v>
      </c>
      <c r="U76" s="2" t="s">
        <v>29</v>
      </c>
      <c r="V76" s="2" t="s">
        <v>30</v>
      </c>
      <c r="W76" s="2">
        <v>100</v>
      </c>
      <c r="X76" s="2"/>
      <c r="Y76" s="2" t="s">
        <v>31</v>
      </c>
      <c r="Z76" s="2">
        <v>2019</v>
      </c>
      <c r="AA76" s="2" t="s">
        <v>187</v>
      </c>
      <c r="AB76" s="2" t="s">
        <v>33</v>
      </c>
    </row>
    <row r="77" spans="1:28" ht="20.399999999999999" x14ac:dyDescent="0.25">
      <c r="A77" s="2"/>
      <c r="B77" s="2"/>
      <c r="C77" s="2">
        <v>46</v>
      </c>
      <c r="D77" s="2">
        <v>193</v>
      </c>
      <c r="E77" s="2" t="s">
        <v>188</v>
      </c>
      <c r="F77" s="2"/>
      <c r="G77" s="2"/>
      <c r="H77" s="2"/>
      <c r="I77" s="2"/>
      <c r="J77" s="2"/>
      <c r="K77" s="2"/>
      <c r="L77" s="2"/>
      <c r="M77" s="2"/>
      <c r="N77" s="2"/>
      <c r="O77" s="2"/>
      <c r="P77" s="2"/>
      <c r="Q77" s="2">
        <v>100</v>
      </c>
      <c r="R77" s="2">
        <v>100</v>
      </c>
      <c r="S77" s="2">
        <v>100</v>
      </c>
      <c r="T77" s="2">
        <v>100</v>
      </c>
      <c r="U77" s="2" t="s">
        <v>29</v>
      </c>
      <c r="V77" s="2" t="s">
        <v>30</v>
      </c>
      <c r="W77" s="2">
        <v>100</v>
      </c>
      <c r="X77" s="2"/>
      <c r="Y77" s="2" t="s">
        <v>31</v>
      </c>
      <c r="Z77" s="2">
        <v>2019</v>
      </c>
      <c r="AA77" s="2" t="s">
        <v>189</v>
      </c>
      <c r="AB77" s="2" t="s">
        <v>33</v>
      </c>
    </row>
    <row r="78" spans="1:28" x14ac:dyDescent="0.25">
      <c r="A78" s="2"/>
      <c r="B78" s="2"/>
      <c r="C78" s="2">
        <v>46</v>
      </c>
      <c r="D78" s="2">
        <v>194</v>
      </c>
      <c r="E78" s="2" t="s">
        <v>190</v>
      </c>
      <c r="F78" s="2"/>
      <c r="G78" s="2"/>
      <c r="H78" s="2"/>
      <c r="I78" s="2"/>
      <c r="J78" s="2"/>
      <c r="K78" s="2"/>
      <c r="L78" s="2"/>
      <c r="M78" s="2"/>
      <c r="N78" s="2"/>
      <c r="O78" s="2"/>
      <c r="P78" s="2"/>
      <c r="Q78" s="2">
        <v>100</v>
      </c>
      <c r="R78" s="2">
        <v>100</v>
      </c>
      <c r="S78" s="2">
        <v>100</v>
      </c>
      <c r="T78" s="2">
        <v>100</v>
      </c>
      <c r="U78" s="2" t="s">
        <v>29</v>
      </c>
      <c r="V78" s="2" t="s">
        <v>30</v>
      </c>
      <c r="W78" s="2">
        <v>100</v>
      </c>
      <c r="X78" s="2"/>
      <c r="Y78" s="2" t="s">
        <v>31</v>
      </c>
      <c r="Z78" s="2">
        <v>2019</v>
      </c>
      <c r="AA78" s="2" t="s">
        <v>191</v>
      </c>
      <c r="AB78" s="2" t="s">
        <v>33</v>
      </c>
    </row>
    <row r="79" spans="1:28" ht="20.399999999999999" x14ac:dyDescent="0.25">
      <c r="A79" s="2"/>
      <c r="B79" s="2"/>
      <c r="C79" s="2">
        <v>46</v>
      </c>
      <c r="D79" s="2">
        <v>195</v>
      </c>
      <c r="E79" s="2" t="s">
        <v>192</v>
      </c>
      <c r="F79" s="2"/>
      <c r="G79" s="2"/>
      <c r="H79" s="2"/>
      <c r="I79" s="2"/>
      <c r="J79" s="2"/>
      <c r="K79" s="2"/>
      <c r="L79" s="2"/>
      <c r="M79" s="2"/>
      <c r="N79" s="2"/>
      <c r="O79" s="2"/>
      <c r="P79" s="2"/>
      <c r="Q79" s="2">
        <v>100</v>
      </c>
      <c r="R79" s="2">
        <v>100</v>
      </c>
      <c r="S79" s="2">
        <v>100</v>
      </c>
      <c r="T79" s="2">
        <v>100</v>
      </c>
      <c r="U79" s="2" t="s">
        <v>29</v>
      </c>
      <c r="V79" s="2" t="s">
        <v>30</v>
      </c>
      <c r="W79" s="2">
        <v>100</v>
      </c>
      <c r="X79" s="2"/>
      <c r="Y79" s="2" t="s">
        <v>31</v>
      </c>
      <c r="Z79" s="2">
        <v>2019</v>
      </c>
      <c r="AA79" s="2" t="s">
        <v>193</v>
      </c>
      <c r="AB79" s="2" t="s">
        <v>33</v>
      </c>
    </row>
    <row r="80" spans="1:28" ht="20.399999999999999" x14ac:dyDescent="0.25">
      <c r="A80" s="2"/>
      <c r="B80" s="2"/>
      <c r="C80" s="2">
        <v>47</v>
      </c>
      <c r="D80" s="2">
        <v>196</v>
      </c>
      <c r="E80" s="2" t="s">
        <v>194</v>
      </c>
      <c r="F80" s="2"/>
      <c r="G80" s="2"/>
      <c r="H80" s="2"/>
      <c r="I80" s="2"/>
      <c r="J80" s="2"/>
      <c r="K80" s="2"/>
      <c r="L80" s="2"/>
      <c r="M80" s="2"/>
      <c r="N80" s="2"/>
      <c r="O80" s="2"/>
      <c r="P80" s="2"/>
      <c r="Q80" s="2">
        <v>100</v>
      </c>
      <c r="R80" s="2">
        <v>100</v>
      </c>
      <c r="S80" s="2">
        <v>100</v>
      </c>
      <c r="T80" s="2">
        <v>100</v>
      </c>
      <c r="U80" s="2" t="s">
        <v>29</v>
      </c>
      <c r="V80" s="2" t="s">
        <v>30</v>
      </c>
      <c r="W80" s="2">
        <v>100</v>
      </c>
      <c r="X80" s="2"/>
      <c r="Y80" s="2" t="s">
        <v>31</v>
      </c>
      <c r="Z80" s="2">
        <v>2019</v>
      </c>
      <c r="AA80" s="2" t="s">
        <v>195</v>
      </c>
      <c r="AB80" s="2" t="s">
        <v>33</v>
      </c>
    </row>
    <row r="81" spans="1:28" x14ac:dyDescent="0.25">
      <c r="A81" s="2"/>
      <c r="B81" s="2"/>
      <c r="C81" s="2">
        <v>47</v>
      </c>
      <c r="D81" s="2">
        <v>197</v>
      </c>
      <c r="E81" s="2" t="s">
        <v>196</v>
      </c>
      <c r="F81" s="2"/>
      <c r="G81" s="2"/>
      <c r="H81" s="2"/>
      <c r="I81" s="2"/>
      <c r="J81" s="2"/>
      <c r="K81" s="2"/>
      <c r="L81" s="2"/>
      <c r="M81" s="2"/>
      <c r="N81" s="2"/>
      <c r="O81" s="2"/>
      <c r="P81" s="2"/>
      <c r="Q81" s="2">
        <v>100</v>
      </c>
      <c r="R81" s="2">
        <v>94.69</v>
      </c>
      <c r="S81" s="2">
        <v>94.69</v>
      </c>
      <c r="T81" s="2">
        <v>94.69</v>
      </c>
      <c r="U81" s="2" t="s">
        <v>59</v>
      </c>
      <c r="V81" s="2" t="s">
        <v>60</v>
      </c>
      <c r="W81" s="2">
        <v>94.69</v>
      </c>
      <c r="X81" s="2"/>
      <c r="Y81" s="2" t="s">
        <v>31</v>
      </c>
      <c r="Z81" s="2">
        <v>2019</v>
      </c>
      <c r="AA81" s="2" t="s">
        <v>197</v>
      </c>
      <c r="AB81" s="2" t="s">
        <v>33</v>
      </c>
    </row>
    <row r="82" spans="1:28" x14ac:dyDescent="0.25">
      <c r="A82" s="2"/>
      <c r="B82" s="2"/>
      <c r="C82" s="2">
        <v>51</v>
      </c>
      <c r="D82" s="2">
        <v>198</v>
      </c>
      <c r="E82" s="2" t="s">
        <v>198</v>
      </c>
      <c r="F82" s="2"/>
      <c r="G82" s="2"/>
      <c r="H82" s="2"/>
      <c r="I82" s="2"/>
      <c r="J82" s="2"/>
      <c r="K82" s="2"/>
      <c r="L82" s="2"/>
      <c r="M82" s="2"/>
      <c r="N82" s="2"/>
      <c r="O82" s="2"/>
      <c r="P82" s="2"/>
      <c r="Q82" s="2">
        <v>100</v>
      </c>
      <c r="R82" s="2">
        <v>100</v>
      </c>
      <c r="S82" s="2">
        <v>100</v>
      </c>
      <c r="T82" s="2">
        <v>100</v>
      </c>
      <c r="U82" s="2" t="s">
        <v>29</v>
      </c>
      <c r="V82" s="2" t="s">
        <v>30</v>
      </c>
      <c r="W82" s="2">
        <v>100</v>
      </c>
      <c r="X82" s="2"/>
      <c r="Y82" s="2" t="s">
        <v>31</v>
      </c>
      <c r="Z82" s="2">
        <v>2019</v>
      </c>
      <c r="AA82" s="2" t="s">
        <v>199</v>
      </c>
      <c r="AB82" s="2" t="s">
        <v>33</v>
      </c>
    </row>
    <row r="83" spans="1:28" x14ac:dyDescent="0.25">
      <c r="A83" s="2"/>
      <c r="B83" s="2"/>
      <c r="C83" s="2">
        <v>51</v>
      </c>
      <c r="D83" s="2">
        <v>199</v>
      </c>
      <c r="E83" s="2" t="s">
        <v>200</v>
      </c>
      <c r="F83" s="2"/>
      <c r="G83" s="2"/>
      <c r="H83" s="2"/>
      <c r="I83" s="2"/>
      <c r="J83" s="2"/>
      <c r="K83" s="2"/>
      <c r="L83" s="2"/>
      <c r="M83" s="2"/>
      <c r="N83" s="2"/>
      <c r="O83" s="2"/>
      <c r="P83" s="2"/>
      <c r="Q83" s="2">
        <v>100</v>
      </c>
      <c r="R83" s="2">
        <v>100</v>
      </c>
      <c r="S83" s="2">
        <v>100</v>
      </c>
      <c r="T83" s="2">
        <v>100</v>
      </c>
      <c r="U83" s="2" t="s">
        <v>29</v>
      </c>
      <c r="V83" s="2" t="s">
        <v>30</v>
      </c>
      <c r="W83" s="2">
        <v>100</v>
      </c>
      <c r="X83" s="2"/>
      <c r="Y83" s="2" t="s">
        <v>31</v>
      </c>
      <c r="Z83" s="2">
        <v>2019</v>
      </c>
      <c r="AA83" s="2" t="s">
        <v>201</v>
      </c>
      <c r="AB83" s="2" t="s">
        <v>33</v>
      </c>
    </row>
    <row r="84" spans="1:28" x14ac:dyDescent="0.25">
      <c r="A84" s="2"/>
      <c r="B84" s="2"/>
      <c r="C84" s="2">
        <v>51</v>
      </c>
      <c r="D84" s="2">
        <v>200</v>
      </c>
      <c r="E84" s="2" t="s">
        <v>202</v>
      </c>
      <c r="F84" s="2"/>
      <c r="G84" s="2"/>
      <c r="H84" s="2"/>
      <c r="I84" s="2"/>
      <c r="J84" s="2"/>
      <c r="K84" s="2"/>
      <c r="L84" s="2"/>
      <c r="M84" s="2"/>
      <c r="N84" s="2"/>
      <c r="O84" s="2"/>
      <c r="P84" s="2"/>
      <c r="Q84" s="2">
        <v>100</v>
      </c>
      <c r="R84" s="2">
        <v>100</v>
      </c>
      <c r="S84" s="2">
        <v>100</v>
      </c>
      <c r="T84" s="2">
        <v>100</v>
      </c>
      <c r="U84" s="2" t="s">
        <v>29</v>
      </c>
      <c r="V84" s="2" t="s">
        <v>30</v>
      </c>
      <c r="W84" s="2">
        <v>100</v>
      </c>
      <c r="X84" s="2"/>
      <c r="Y84" s="2" t="s">
        <v>31</v>
      </c>
      <c r="Z84" s="2">
        <v>2019</v>
      </c>
      <c r="AA84" s="2" t="s">
        <v>203</v>
      </c>
      <c r="AB84" s="2" t="s">
        <v>33</v>
      </c>
    </row>
    <row r="85" spans="1:28" x14ac:dyDescent="0.25">
      <c r="A85" s="2"/>
      <c r="B85" s="2"/>
      <c r="C85" s="2">
        <v>51</v>
      </c>
      <c r="D85" s="2">
        <v>201</v>
      </c>
      <c r="E85" s="2" t="s">
        <v>204</v>
      </c>
      <c r="F85" s="2"/>
      <c r="G85" s="2"/>
      <c r="H85" s="2"/>
      <c r="I85" s="2"/>
      <c r="J85" s="2"/>
      <c r="K85" s="2"/>
      <c r="L85" s="2"/>
      <c r="M85" s="2"/>
      <c r="N85" s="2"/>
      <c r="O85" s="2"/>
      <c r="P85" s="2"/>
      <c r="Q85" s="2">
        <v>100</v>
      </c>
      <c r="R85" s="2">
        <v>100</v>
      </c>
      <c r="S85" s="2">
        <v>100</v>
      </c>
      <c r="T85" s="2">
        <v>100</v>
      </c>
      <c r="U85" s="2" t="s">
        <v>29</v>
      </c>
      <c r="V85" s="2" t="s">
        <v>30</v>
      </c>
      <c r="W85" s="2">
        <v>100</v>
      </c>
      <c r="X85" s="2"/>
      <c r="Y85" s="2" t="s">
        <v>31</v>
      </c>
      <c r="Z85" s="2">
        <v>2019</v>
      </c>
      <c r="AA85" s="2" t="s">
        <v>205</v>
      </c>
      <c r="AB85" s="2" t="s">
        <v>33</v>
      </c>
    </row>
    <row r="86" spans="1:28" x14ac:dyDescent="0.25">
      <c r="A86" s="2"/>
      <c r="B86" s="2"/>
      <c r="C86" s="2">
        <v>51</v>
      </c>
      <c r="D86" s="2">
        <v>202</v>
      </c>
      <c r="E86" s="2" t="s">
        <v>206</v>
      </c>
      <c r="F86" s="2"/>
      <c r="G86" s="2"/>
      <c r="H86" s="2"/>
      <c r="I86" s="2"/>
      <c r="J86" s="2"/>
      <c r="K86" s="2"/>
      <c r="L86" s="2"/>
      <c r="M86" s="2"/>
      <c r="N86" s="2"/>
      <c r="O86" s="2"/>
      <c r="P86" s="2"/>
      <c r="Q86" s="2">
        <v>100</v>
      </c>
      <c r="R86" s="2">
        <v>0</v>
      </c>
      <c r="S86" s="2">
        <v>0</v>
      </c>
      <c r="T86" s="2">
        <v>0</v>
      </c>
      <c r="U86" s="2" t="s">
        <v>67</v>
      </c>
      <c r="V86" s="2" t="s">
        <v>68</v>
      </c>
      <c r="W86" s="2">
        <v>0</v>
      </c>
      <c r="X86" s="2"/>
      <c r="Y86" s="2" t="s">
        <v>31</v>
      </c>
      <c r="Z86" s="2">
        <v>2019</v>
      </c>
      <c r="AA86" s="2" t="s">
        <v>207</v>
      </c>
      <c r="AB86" s="2" t="s">
        <v>33</v>
      </c>
    </row>
    <row r="87" spans="1:28" x14ac:dyDescent="0.25">
      <c r="A87" s="2"/>
      <c r="B87" s="2"/>
      <c r="C87" s="2">
        <v>48</v>
      </c>
      <c r="D87" s="2">
        <v>203</v>
      </c>
      <c r="E87" s="2" t="s">
        <v>208</v>
      </c>
      <c r="F87" s="2"/>
      <c r="G87" s="2"/>
      <c r="H87" s="2"/>
      <c r="I87" s="2"/>
      <c r="J87" s="2"/>
      <c r="K87" s="2"/>
      <c r="L87" s="2"/>
      <c r="M87" s="2"/>
      <c r="N87" s="2"/>
      <c r="O87" s="2"/>
      <c r="P87" s="2"/>
      <c r="Q87" s="2">
        <v>100</v>
      </c>
      <c r="R87" s="2">
        <v>90</v>
      </c>
      <c r="S87" s="2">
        <v>90</v>
      </c>
      <c r="T87" s="2">
        <v>90</v>
      </c>
      <c r="U87" s="2" t="s">
        <v>59</v>
      </c>
      <c r="V87" s="2" t="s">
        <v>60</v>
      </c>
      <c r="W87" s="2">
        <v>90</v>
      </c>
      <c r="X87" s="2"/>
      <c r="Y87" s="2" t="s">
        <v>31</v>
      </c>
      <c r="Z87" s="2">
        <v>2019</v>
      </c>
      <c r="AA87" s="2" t="s">
        <v>209</v>
      </c>
      <c r="AB87" s="2" t="s">
        <v>33</v>
      </c>
    </row>
    <row r="88" spans="1:28" ht="20.399999999999999" x14ac:dyDescent="0.25">
      <c r="A88" s="2"/>
      <c r="B88" s="2"/>
      <c r="C88" s="2">
        <v>48</v>
      </c>
      <c r="D88" s="2">
        <v>204</v>
      </c>
      <c r="E88" s="2" t="s">
        <v>210</v>
      </c>
      <c r="F88" s="2"/>
      <c r="G88" s="2"/>
      <c r="H88" s="2"/>
      <c r="I88" s="2"/>
      <c r="J88" s="2"/>
      <c r="K88" s="2"/>
      <c r="L88" s="2"/>
      <c r="M88" s="2"/>
      <c r="N88" s="2"/>
      <c r="O88" s="2"/>
      <c r="P88" s="2"/>
      <c r="Q88" s="2">
        <v>100</v>
      </c>
      <c r="R88" s="2">
        <v>100</v>
      </c>
      <c r="S88" s="2">
        <v>100</v>
      </c>
      <c r="T88" s="2">
        <v>100</v>
      </c>
      <c r="U88" s="2" t="s">
        <v>29</v>
      </c>
      <c r="V88" s="2" t="s">
        <v>30</v>
      </c>
      <c r="W88" s="2">
        <v>100</v>
      </c>
      <c r="X88" s="2"/>
      <c r="Y88" s="2" t="s">
        <v>31</v>
      </c>
      <c r="Z88" s="2">
        <v>2019</v>
      </c>
      <c r="AA88" s="2" t="s">
        <v>211</v>
      </c>
      <c r="AB88" s="2" t="s">
        <v>33</v>
      </c>
    </row>
    <row r="89" spans="1:28" x14ac:dyDescent="0.25">
      <c r="A89" s="2"/>
      <c r="B89" s="2"/>
      <c r="C89" s="2">
        <v>48</v>
      </c>
      <c r="D89" s="2">
        <v>205</v>
      </c>
      <c r="E89" s="2" t="s">
        <v>212</v>
      </c>
      <c r="F89" s="2"/>
      <c r="G89" s="2"/>
      <c r="H89" s="2"/>
      <c r="I89" s="2"/>
      <c r="J89" s="2"/>
      <c r="K89" s="2"/>
      <c r="L89" s="2"/>
      <c r="M89" s="2"/>
      <c r="N89" s="2"/>
      <c r="O89" s="2"/>
      <c r="P89" s="2"/>
      <c r="Q89" s="2">
        <v>100</v>
      </c>
      <c r="R89" s="2">
        <v>95</v>
      </c>
      <c r="S89" s="2">
        <v>95</v>
      </c>
      <c r="T89" s="2">
        <v>95</v>
      </c>
      <c r="U89" s="2" t="s">
        <v>59</v>
      </c>
      <c r="V89" s="2" t="s">
        <v>60</v>
      </c>
      <c r="W89" s="2">
        <v>95</v>
      </c>
      <c r="X89" s="2"/>
      <c r="Y89" s="2" t="s">
        <v>31</v>
      </c>
      <c r="Z89" s="2">
        <v>2019</v>
      </c>
      <c r="AA89" s="2" t="s">
        <v>213</v>
      </c>
      <c r="AB89" s="2" t="s">
        <v>33</v>
      </c>
    </row>
    <row r="90" spans="1:28" x14ac:dyDescent="0.25">
      <c r="A90" s="2"/>
      <c r="B90" s="2"/>
      <c r="C90" s="2">
        <v>48</v>
      </c>
      <c r="D90" s="2">
        <v>206</v>
      </c>
      <c r="E90" s="2" t="s">
        <v>214</v>
      </c>
      <c r="F90" s="2"/>
      <c r="G90" s="2"/>
      <c r="H90" s="2"/>
      <c r="I90" s="2"/>
      <c r="J90" s="2"/>
      <c r="K90" s="2"/>
      <c r="L90" s="2"/>
      <c r="M90" s="2"/>
      <c r="N90" s="2"/>
      <c r="O90" s="2"/>
      <c r="P90" s="2"/>
      <c r="Q90" s="2">
        <v>100</v>
      </c>
      <c r="R90" s="2">
        <v>100</v>
      </c>
      <c r="S90" s="2">
        <v>100</v>
      </c>
      <c r="T90" s="2">
        <v>100</v>
      </c>
      <c r="U90" s="2" t="s">
        <v>29</v>
      </c>
      <c r="V90" s="2" t="s">
        <v>30</v>
      </c>
      <c r="W90" s="2">
        <v>100</v>
      </c>
      <c r="X90" s="2"/>
      <c r="Y90" s="2" t="s">
        <v>31</v>
      </c>
      <c r="Z90" s="2">
        <v>2019</v>
      </c>
      <c r="AA90" s="2" t="s">
        <v>215</v>
      </c>
      <c r="AB90" s="2" t="s">
        <v>33</v>
      </c>
    </row>
    <row r="91" spans="1:28" x14ac:dyDescent="0.25">
      <c r="A91" s="2"/>
      <c r="B91" s="2"/>
      <c r="C91" s="2">
        <v>48</v>
      </c>
      <c r="D91" s="2">
        <v>207</v>
      </c>
      <c r="E91" s="2" t="s">
        <v>216</v>
      </c>
      <c r="F91" s="2"/>
      <c r="G91" s="2"/>
      <c r="H91" s="2"/>
      <c r="I91" s="2"/>
      <c r="J91" s="2"/>
      <c r="K91" s="2"/>
      <c r="L91" s="2"/>
      <c r="M91" s="2"/>
      <c r="N91" s="2"/>
      <c r="O91" s="2"/>
      <c r="P91" s="2"/>
      <c r="Q91" s="2">
        <v>100</v>
      </c>
      <c r="R91" s="2">
        <v>100</v>
      </c>
      <c r="S91" s="2">
        <v>100</v>
      </c>
      <c r="T91" s="2">
        <v>100</v>
      </c>
      <c r="U91" s="2" t="s">
        <v>29</v>
      </c>
      <c r="V91" s="2" t="s">
        <v>30</v>
      </c>
      <c r="W91" s="2">
        <v>100</v>
      </c>
      <c r="X91" s="2"/>
      <c r="Y91" s="2" t="s">
        <v>31</v>
      </c>
      <c r="Z91" s="2">
        <v>2019</v>
      </c>
      <c r="AA91" s="2" t="s">
        <v>217</v>
      </c>
      <c r="AB91" s="2" t="s">
        <v>33</v>
      </c>
    </row>
    <row r="92" spans="1:28" x14ac:dyDescent="0.25">
      <c r="A92" s="2"/>
      <c r="B92" s="2"/>
      <c r="C92" s="2">
        <v>48</v>
      </c>
      <c r="D92" s="2">
        <v>208</v>
      </c>
      <c r="E92" s="2" t="s">
        <v>218</v>
      </c>
      <c r="F92" s="2"/>
      <c r="G92" s="2"/>
      <c r="H92" s="2"/>
      <c r="I92" s="2"/>
      <c r="J92" s="2"/>
      <c r="K92" s="2"/>
      <c r="L92" s="2"/>
      <c r="M92" s="2"/>
      <c r="N92" s="2"/>
      <c r="O92" s="2"/>
      <c r="P92" s="2"/>
      <c r="Q92" s="2">
        <v>100</v>
      </c>
      <c r="R92" s="2">
        <v>100</v>
      </c>
      <c r="S92" s="2">
        <v>100</v>
      </c>
      <c r="T92" s="2">
        <v>100</v>
      </c>
      <c r="U92" s="2" t="s">
        <v>29</v>
      </c>
      <c r="V92" s="2" t="s">
        <v>30</v>
      </c>
      <c r="W92" s="2">
        <v>100</v>
      </c>
      <c r="X92" s="2"/>
      <c r="Y92" s="2" t="s">
        <v>31</v>
      </c>
      <c r="Z92" s="2">
        <v>2019</v>
      </c>
      <c r="AA92" s="2" t="s">
        <v>219</v>
      </c>
      <c r="AB92" s="2" t="s">
        <v>33</v>
      </c>
    </row>
    <row r="93" spans="1:28" x14ac:dyDescent="0.25">
      <c r="A93" s="2"/>
      <c r="B93" s="2"/>
      <c r="C93" s="2">
        <v>49</v>
      </c>
      <c r="D93" s="2">
        <v>209</v>
      </c>
      <c r="E93" s="2" t="s">
        <v>220</v>
      </c>
      <c r="F93" s="2"/>
      <c r="G93" s="2"/>
      <c r="H93" s="2"/>
      <c r="I93" s="2"/>
      <c r="J93" s="2"/>
      <c r="K93" s="2"/>
      <c r="L93" s="2"/>
      <c r="M93" s="2"/>
      <c r="N93" s="2"/>
      <c r="O93" s="2"/>
      <c r="P93" s="2"/>
      <c r="Q93" s="2">
        <v>100</v>
      </c>
      <c r="R93" s="2">
        <v>95</v>
      </c>
      <c r="S93" s="2">
        <v>95</v>
      </c>
      <c r="T93" s="2">
        <v>95</v>
      </c>
      <c r="U93" s="2" t="s">
        <v>59</v>
      </c>
      <c r="V93" s="2" t="s">
        <v>60</v>
      </c>
      <c r="W93" s="2">
        <v>95</v>
      </c>
      <c r="X93" s="2"/>
      <c r="Y93" s="2" t="s">
        <v>31</v>
      </c>
      <c r="Z93" s="2">
        <v>2019</v>
      </c>
      <c r="AA93" s="2" t="s">
        <v>221</v>
      </c>
      <c r="AB93" s="2" t="s">
        <v>33</v>
      </c>
    </row>
    <row r="94" spans="1:28" x14ac:dyDescent="0.25">
      <c r="A94" s="2"/>
      <c r="B94" s="2"/>
      <c r="C94" s="2">
        <v>49</v>
      </c>
      <c r="D94" s="2">
        <v>210</v>
      </c>
      <c r="E94" s="2" t="s">
        <v>206</v>
      </c>
      <c r="F94" s="2"/>
      <c r="G94" s="2"/>
      <c r="H94" s="2"/>
      <c r="I94" s="2"/>
      <c r="J94" s="2"/>
      <c r="K94" s="2"/>
      <c r="L94" s="2"/>
      <c r="M94" s="2"/>
      <c r="N94" s="2"/>
      <c r="O94" s="2"/>
      <c r="P94" s="2"/>
      <c r="Q94" s="2">
        <v>100</v>
      </c>
      <c r="R94" s="2">
        <v>0</v>
      </c>
      <c r="S94" s="2">
        <v>0</v>
      </c>
      <c r="T94" s="2">
        <v>0</v>
      </c>
      <c r="U94" s="2" t="s">
        <v>67</v>
      </c>
      <c r="V94" s="2" t="s">
        <v>68</v>
      </c>
      <c r="W94" s="2">
        <v>0</v>
      </c>
      <c r="X94" s="2"/>
      <c r="Y94" s="2" t="s">
        <v>31</v>
      </c>
      <c r="Z94" s="2">
        <v>2019</v>
      </c>
      <c r="AA94" s="2" t="s">
        <v>222</v>
      </c>
      <c r="AB94" s="2" t="s">
        <v>33</v>
      </c>
    </row>
    <row r="95" spans="1:28" x14ac:dyDescent="0.25">
      <c r="A95" s="2"/>
      <c r="B95" s="2"/>
      <c r="C95" s="2">
        <v>49</v>
      </c>
      <c r="D95" s="2">
        <v>211</v>
      </c>
      <c r="E95" s="2" t="s">
        <v>202</v>
      </c>
      <c r="F95" s="2"/>
      <c r="G95" s="2"/>
      <c r="H95" s="2"/>
      <c r="I95" s="2"/>
      <c r="J95" s="2"/>
      <c r="K95" s="2"/>
      <c r="L95" s="2"/>
      <c r="M95" s="2"/>
      <c r="N95" s="2"/>
      <c r="O95" s="2"/>
      <c r="P95" s="2"/>
      <c r="Q95" s="2">
        <v>100</v>
      </c>
      <c r="R95" s="2">
        <v>100</v>
      </c>
      <c r="S95" s="2">
        <v>100</v>
      </c>
      <c r="T95" s="2">
        <v>100</v>
      </c>
      <c r="U95" s="2" t="s">
        <v>29</v>
      </c>
      <c r="V95" s="2" t="s">
        <v>30</v>
      </c>
      <c r="W95" s="2">
        <v>100</v>
      </c>
      <c r="X95" s="2"/>
      <c r="Y95" s="2" t="s">
        <v>31</v>
      </c>
      <c r="Z95" s="2">
        <v>2019</v>
      </c>
      <c r="AA95" s="2" t="s">
        <v>223</v>
      </c>
      <c r="AB95" s="2" t="s">
        <v>33</v>
      </c>
    </row>
    <row r="96" spans="1:28" x14ac:dyDescent="0.25">
      <c r="A96" s="2"/>
      <c r="B96" s="2"/>
      <c r="C96" s="2">
        <v>49</v>
      </c>
      <c r="D96" s="2">
        <v>212</v>
      </c>
      <c r="E96" s="2" t="s">
        <v>204</v>
      </c>
      <c r="F96" s="2"/>
      <c r="G96" s="2"/>
      <c r="H96" s="2"/>
      <c r="I96" s="2"/>
      <c r="J96" s="2"/>
      <c r="K96" s="2"/>
      <c r="L96" s="2"/>
      <c r="M96" s="2"/>
      <c r="N96" s="2"/>
      <c r="O96" s="2"/>
      <c r="P96" s="2"/>
      <c r="Q96" s="2">
        <v>100</v>
      </c>
      <c r="R96" s="2">
        <v>100</v>
      </c>
      <c r="S96" s="2">
        <v>100</v>
      </c>
      <c r="T96" s="2">
        <v>100</v>
      </c>
      <c r="U96" s="2" t="s">
        <v>29</v>
      </c>
      <c r="V96" s="2" t="s">
        <v>30</v>
      </c>
      <c r="W96" s="2">
        <v>100</v>
      </c>
      <c r="X96" s="2"/>
      <c r="Y96" s="2" t="s">
        <v>31</v>
      </c>
      <c r="Z96" s="2">
        <v>2019</v>
      </c>
      <c r="AA96" s="2" t="s">
        <v>224</v>
      </c>
      <c r="AB96" s="2" t="s">
        <v>33</v>
      </c>
    </row>
    <row r="97" spans="1:28" x14ac:dyDescent="0.25">
      <c r="A97" s="2"/>
      <c r="B97" s="2"/>
      <c r="C97" s="2">
        <v>49</v>
      </c>
      <c r="D97" s="2">
        <v>213</v>
      </c>
      <c r="E97" s="2" t="s">
        <v>225</v>
      </c>
      <c r="F97" s="2"/>
      <c r="G97" s="2"/>
      <c r="H97" s="2"/>
      <c r="I97" s="2"/>
      <c r="J97" s="2"/>
      <c r="K97" s="2"/>
      <c r="L97" s="2"/>
      <c r="M97" s="2"/>
      <c r="N97" s="2"/>
      <c r="O97" s="2"/>
      <c r="P97" s="2"/>
      <c r="Q97" s="2">
        <v>100</v>
      </c>
      <c r="R97" s="2">
        <v>100</v>
      </c>
      <c r="S97" s="2">
        <v>100</v>
      </c>
      <c r="T97" s="2">
        <v>100</v>
      </c>
      <c r="U97" s="2" t="s">
        <v>29</v>
      </c>
      <c r="V97" s="2" t="s">
        <v>30</v>
      </c>
      <c r="W97" s="2">
        <v>100</v>
      </c>
      <c r="X97" s="2"/>
      <c r="Y97" s="2" t="s">
        <v>31</v>
      </c>
      <c r="Z97" s="2">
        <v>2019</v>
      </c>
      <c r="AA97" s="2" t="s">
        <v>226</v>
      </c>
      <c r="AB97" s="2" t="s">
        <v>33</v>
      </c>
    </row>
    <row r="98" spans="1:28" x14ac:dyDescent="0.25">
      <c r="A98" s="2"/>
      <c r="B98" s="2"/>
      <c r="C98" s="2">
        <v>49</v>
      </c>
      <c r="D98" s="2">
        <v>214</v>
      </c>
      <c r="E98" s="2" t="s">
        <v>227</v>
      </c>
      <c r="F98" s="2"/>
      <c r="G98" s="2"/>
      <c r="H98" s="2"/>
      <c r="I98" s="2"/>
      <c r="J98" s="2"/>
      <c r="K98" s="2"/>
      <c r="L98" s="2"/>
      <c r="M98" s="2"/>
      <c r="N98" s="2"/>
      <c r="O98" s="2"/>
      <c r="P98" s="2"/>
      <c r="Q98" s="2">
        <v>100</v>
      </c>
      <c r="R98" s="2">
        <v>100</v>
      </c>
      <c r="S98" s="2">
        <v>100</v>
      </c>
      <c r="T98" s="2">
        <v>100</v>
      </c>
      <c r="U98" s="2" t="s">
        <v>29</v>
      </c>
      <c r="V98" s="2" t="s">
        <v>30</v>
      </c>
      <c r="W98" s="2">
        <v>100</v>
      </c>
      <c r="X98" s="2"/>
      <c r="Y98" s="2" t="s">
        <v>31</v>
      </c>
      <c r="Z98" s="2">
        <v>2019</v>
      </c>
      <c r="AA98" s="2" t="s">
        <v>228</v>
      </c>
      <c r="AB98" s="2" t="s">
        <v>33</v>
      </c>
    </row>
    <row r="99" spans="1:28" x14ac:dyDescent="0.25">
      <c r="A99" s="2"/>
      <c r="B99" s="2"/>
      <c r="C99" s="2">
        <v>49</v>
      </c>
      <c r="D99" s="2">
        <v>215</v>
      </c>
      <c r="E99" s="2" t="s">
        <v>229</v>
      </c>
      <c r="F99" s="2"/>
      <c r="G99" s="2"/>
      <c r="H99" s="2"/>
      <c r="I99" s="2"/>
      <c r="J99" s="2"/>
      <c r="K99" s="2"/>
      <c r="L99" s="2"/>
      <c r="M99" s="2"/>
      <c r="N99" s="2"/>
      <c r="O99" s="2"/>
      <c r="P99" s="2"/>
      <c r="Q99" s="2">
        <v>100</v>
      </c>
      <c r="R99" s="2">
        <v>100</v>
      </c>
      <c r="S99" s="2">
        <v>100</v>
      </c>
      <c r="T99" s="2">
        <v>100</v>
      </c>
      <c r="U99" s="2" t="s">
        <v>29</v>
      </c>
      <c r="V99" s="2" t="s">
        <v>30</v>
      </c>
      <c r="W99" s="2">
        <v>100</v>
      </c>
      <c r="X99" s="2"/>
      <c r="Y99" s="2" t="s">
        <v>31</v>
      </c>
      <c r="Z99" s="2">
        <v>2019</v>
      </c>
      <c r="AA99" s="2" t="s">
        <v>230</v>
      </c>
      <c r="AB99" s="2" t="s">
        <v>33</v>
      </c>
    </row>
    <row r="100" spans="1:28" x14ac:dyDescent="0.25">
      <c r="A100" s="2"/>
      <c r="B100" s="2"/>
      <c r="C100" s="2">
        <v>50</v>
      </c>
      <c r="D100" s="2">
        <v>216</v>
      </c>
      <c r="E100" s="2" t="s">
        <v>202</v>
      </c>
      <c r="F100" s="2"/>
      <c r="G100" s="2"/>
      <c r="H100" s="2"/>
      <c r="I100" s="2"/>
      <c r="J100" s="2"/>
      <c r="K100" s="2"/>
      <c r="L100" s="2"/>
      <c r="M100" s="2"/>
      <c r="N100" s="2"/>
      <c r="O100" s="2"/>
      <c r="P100" s="2"/>
      <c r="Q100" s="2">
        <v>100</v>
      </c>
      <c r="R100" s="2">
        <v>100</v>
      </c>
      <c r="S100" s="2">
        <v>100</v>
      </c>
      <c r="T100" s="2">
        <v>100</v>
      </c>
      <c r="U100" s="2" t="s">
        <v>29</v>
      </c>
      <c r="V100" s="2" t="s">
        <v>30</v>
      </c>
      <c r="W100" s="2">
        <v>100</v>
      </c>
      <c r="X100" s="2"/>
      <c r="Y100" s="2" t="s">
        <v>31</v>
      </c>
      <c r="Z100" s="2">
        <v>2019</v>
      </c>
      <c r="AA100" s="2" t="s">
        <v>231</v>
      </c>
      <c r="AB100" s="2" t="s">
        <v>33</v>
      </c>
    </row>
    <row r="101" spans="1:28" x14ac:dyDescent="0.25">
      <c r="A101" s="2"/>
      <c r="B101" s="2"/>
      <c r="C101" s="2">
        <v>50</v>
      </c>
      <c r="D101" s="2">
        <v>217</v>
      </c>
      <c r="E101" s="2" t="s">
        <v>198</v>
      </c>
      <c r="F101" s="2"/>
      <c r="G101" s="2"/>
      <c r="H101" s="2"/>
      <c r="I101" s="2"/>
      <c r="J101" s="2"/>
      <c r="K101" s="2"/>
      <c r="L101" s="2"/>
      <c r="M101" s="2"/>
      <c r="N101" s="2"/>
      <c r="O101" s="2"/>
      <c r="P101" s="2"/>
      <c r="Q101" s="2">
        <v>100</v>
      </c>
      <c r="R101" s="2">
        <v>100</v>
      </c>
      <c r="S101" s="2">
        <v>100</v>
      </c>
      <c r="T101" s="2">
        <v>100</v>
      </c>
      <c r="U101" s="2" t="s">
        <v>29</v>
      </c>
      <c r="V101" s="2" t="s">
        <v>30</v>
      </c>
      <c r="W101" s="2">
        <v>100</v>
      </c>
      <c r="X101" s="2"/>
      <c r="Y101" s="2" t="s">
        <v>31</v>
      </c>
      <c r="Z101" s="2">
        <v>2019</v>
      </c>
      <c r="AA101" s="2" t="s">
        <v>232</v>
      </c>
      <c r="AB101" s="2" t="s">
        <v>33</v>
      </c>
    </row>
    <row r="102" spans="1:28" x14ac:dyDescent="0.25">
      <c r="A102" s="2"/>
      <c r="B102" s="2"/>
      <c r="C102" s="2">
        <v>53</v>
      </c>
      <c r="D102" s="2">
        <v>218</v>
      </c>
      <c r="E102" s="2" t="s">
        <v>233</v>
      </c>
      <c r="F102" s="2"/>
      <c r="G102" s="2"/>
      <c r="H102" s="2"/>
      <c r="I102" s="2"/>
      <c r="J102" s="2"/>
      <c r="K102" s="2"/>
      <c r="L102" s="2"/>
      <c r="M102" s="2"/>
      <c r="N102" s="2"/>
      <c r="O102" s="2"/>
      <c r="P102" s="2"/>
      <c r="Q102" s="2">
        <v>100</v>
      </c>
      <c r="R102" s="2">
        <v>100</v>
      </c>
      <c r="S102" s="2">
        <v>100</v>
      </c>
      <c r="T102" s="2">
        <v>100</v>
      </c>
      <c r="U102" s="2" t="s">
        <v>29</v>
      </c>
      <c r="V102" s="2" t="s">
        <v>30</v>
      </c>
      <c r="W102" s="2">
        <v>100</v>
      </c>
      <c r="X102" s="2"/>
      <c r="Y102" s="2" t="s">
        <v>31</v>
      </c>
      <c r="Z102" s="2">
        <v>2019</v>
      </c>
      <c r="AA102" s="2" t="s">
        <v>234</v>
      </c>
      <c r="AB102" s="2" t="s">
        <v>33</v>
      </c>
    </row>
    <row r="103" spans="1:28" x14ac:dyDescent="0.25">
      <c r="A103" s="2"/>
      <c r="B103" s="2"/>
      <c r="C103" s="2">
        <v>54</v>
      </c>
      <c r="D103" s="2">
        <v>219</v>
      </c>
      <c r="E103" s="2" t="s">
        <v>235</v>
      </c>
      <c r="F103" s="2"/>
      <c r="G103" s="2"/>
      <c r="H103" s="2"/>
      <c r="I103" s="2"/>
      <c r="J103" s="2"/>
      <c r="K103" s="2"/>
      <c r="L103" s="2"/>
      <c r="M103" s="2"/>
      <c r="N103" s="2"/>
      <c r="O103" s="2"/>
      <c r="P103" s="2"/>
      <c r="Q103" s="2">
        <v>100</v>
      </c>
      <c r="R103" s="2">
        <v>100</v>
      </c>
      <c r="S103" s="2">
        <v>100</v>
      </c>
      <c r="T103" s="2">
        <v>100</v>
      </c>
      <c r="U103" s="2" t="s">
        <v>29</v>
      </c>
      <c r="V103" s="2" t="s">
        <v>30</v>
      </c>
      <c r="W103" s="2">
        <v>100</v>
      </c>
      <c r="X103" s="2"/>
      <c r="Y103" s="2" t="s">
        <v>31</v>
      </c>
      <c r="Z103" s="2">
        <v>2019</v>
      </c>
      <c r="AA103" s="2" t="s">
        <v>236</v>
      </c>
      <c r="AB103" s="2" t="s">
        <v>33</v>
      </c>
    </row>
    <row r="104" spans="1:28" x14ac:dyDescent="0.25">
      <c r="A104" s="2"/>
      <c r="B104" s="2"/>
      <c r="C104" s="2">
        <v>53</v>
      </c>
      <c r="D104" s="2">
        <v>220</v>
      </c>
      <c r="E104" s="2" t="s">
        <v>237</v>
      </c>
      <c r="F104" s="2"/>
      <c r="G104" s="2"/>
      <c r="H104" s="2"/>
      <c r="I104" s="2"/>
      <c r="J104" s="2"/>
      <c r="K104" s="2"/>
      <c r="L104" s="2"/>
      <c r="M104" s="2"/>
      <c r="N104" s="2"/>
      <c r="O104" s="2"/>
      <c r="P104" s="2"/>
      <c r="Q104" s="2">
        <v>100</v>
      </c>
      <c r="R104" s="2">
        <v>100</v>
      </c>
      <c r="S104" s="2">
        <v>100</v>
      </c>
      <c r="T104" s="2">
        <v>100</v>
      </c>
      <c r="U104" s="2" t="s">
        <v>29</v>
      </c>
      <c r="V104" s="2" t="s">
        <v>30</v>
      </c>
      <c r="W104" s="2">
        <v>100</v>
      </c>
      <c r="X104" s="2"/>
      <c r="Y104" s="2" t="s">
        <v>31</v>
      </c>
      <c r="Z104" s="2">
        <v>2019</v>
      </c>
      <c r="AA104" s="2" t="s">
        <v>238</v>
      </c>
      <c r="AB104" s="2" t="s">
        <v>33</v>
      </c>
    </row>
    <row r="105" spans="1:28" x14ac:dyDescent="0.25">
      <c r="A105" s="2"/>
      <c r="B105" s="2"/>
      <c r="C105" s="2">
        <v>53</v>
      </c>
      <c r="D105" s="2">
        <v>221</v>
      </c>
      <c r="E105" s="2" t="s">
        <v>239</v>
      </c>
      <c r="F105" s="2"/>
      <c r="G105" s="2"/>
      <c r="H105" s="2"/>
      <c r="I105" s="2"/>
      <c r="J105" s="2"/>
      <c r="K105" s="2"/>
      <c r="L105" s="2"/>
      <c r="M105" s="2"/>
      <c r="N105" s="2"/>
      <c r="O105" s="2"/>
      <c r="P105" s="2"/>
      <c r="Q105" s="2">
        <v>100</v>
      </c>
      <c r="R105" s="2">
        <v>100</v>
      </c>
      <c r="S105" s="2">
        <v>100</v>
      </c>
      <c r="T105" s="2">
        <v>100</v>
      </c>
      <c r="U105" s="2" t="s">
        <v>29</v>
      </c>
      <c r="V105" s="2" t="s">
        <v>30</v>
      </c>
      <c r="W105" s="2">
        <v>100</v>
      </c>
      <c r="X105" s="2"/>
      <c r="Y105" s="2" t="s">
        <v>31</v>
      </c>
      <c r="Z105" s="2">
        <v>2019</v>
      </c>
      <c r="AA105" s="2" t="s">
        <v>240</v>
      </c>
      <c r="AB105" s="2" t="s">
        <v>33</v>
      </c>
    </row>
    <row r="106" spans="1:28" x14ac:dyDescent="0.25">
      <c r="A106" s="2"/>
      <c r="B106" s="2"/>
      <c r="C106" s="2">
        <v>50</v>
      </c>
      <c r="D106" s="2">
        <v>222</v>
      </c>
      <c r="E106" s="2" t="s">
        <v>241</v>
      </c>
      <c r="F106" s="2"/>
      <c r="G106" s="2"/>
      <c r="H106" s="2"/>
      <c r="I106" s="2"/>
      <c r="J106" s="2"/>
      <c r="K106" s="2"/>
      <c r="L106" s="2"/>
      <c r="M106" s="2"/>
      <c r="N106" s="2"/>
      <c r="O106" s="2"/>
      <c r="P106" s="2"/>
      <c r="Q106" s="2">
        <v>100</v>
      </c>
      <c r="R106" s="2">
        <v>100</v>
      </c>
      <c r="S106" s="2">
        <v>100</v>
      </c>
      <c r="T106" s="2">
        <v>100</v>
      </c>
      <c r="U106" s="2" t="s">
        <v>29</v>
      </c>
      <c r="V106" s="2" t="s">
        <v>30</v>
      </c>
      <c r="W106" s="2">
        <v>100</v>
      </c>
      <c r="X106" s="2"/>
      <c r="Y106" s="2" t="s">
        <v>31</v>
      </c>
      <c r="Z106" s="2">
        <v>2019</v>
      </c>
      <c r="AA106" s="2" t="s">
        <v>242</v>
      </c>
      <c r="AB106" s="2" t="s">
        <v>33</v>
      </c>
    </row>
    <row r="107" spans="1:28" ht="30.6" x14ac:dyDescent="0.25">
      <c r="A107" s="2"/>
      <c r="B107" s="2"/>
      <c r="C107" s="2">
        <v>53</v>
      </c>
      <c r="D107" s="2">
        <v>223</v>
      </c>
      <c r="E107" s="2" t="s">
        <v>243</v>
      </c>
      <c r="F107" s="2"/>
      <c r="G107" s="2"/>
      <c r="H107" s="2"/>
      <c r="I107" s="2"/>
      <c r="J107" s="2"/>
      <c r="K107" s="2"/>
      <c r="L107" s="2"/>
      <c r="M107" s="2"/>
      <c r="N107" s="2"/>
      <c r="O107" s="2"/>
      <c r="P107" s="2"/>
      <c r="Q107" s="2">
        <v>100</v>
      </c>
      <c r="R107" s="2">
        <v>100</v>
      </c>
      <c r="S107" s="2">
        <v>100</v>
      </c>
      <c r="T107" s="2">
        <v>100</v>
      </c>
      <c r="U107" s="2" t="s">
        <v>29</v>
      </c>
      <c r="V107" s="2" t="s">
        <v>30</v>
      </c>
      <c r="W107" s="2">
        <v>100</v>
      </c>
      <c r="X107" s="2"/>
      <c r="Y107" s="2" t="s">
        <v>31</v>
      </c>
      <c r="Z107" s="2">
        <v>2019</v>
      </c>
      <c r="AA107" s="2" t="s">
        <v>244</v>
      </c>
      <c r="AB107" s="2" t="s">
        <v>33</v>
      </c>
    </row>
    <row r="108" spans="1:28" x14ac:dyDescent="0.25">
      <c r="A108" s="2"/>
      <c r="B108" s="2"/>
      <c r="C108" s="2">
        <v>53</v>
      </c>
      <c r="D108" s="2">
        <v>224</v>
      </c>
      <c r="E108" s="2" t="s">
        <v>229</v>
      </c>
      <c r="F108" s="2"/>
      <c r="G108" s="2"/>
      <c r="H108" s="2"/>
      <c r="I108" s="2"/>
      <c r="J108" s="2"/>
      <c r="K108" s="2"/>
      <c r="L108" s="2"/>
      <c r="M108" s="2"/>
      <c r="N108" s="2"/>
      <c r="O108" s="2"/>
      <c r="P108" s="2"/>
      <c r="Q108" s="2">
        <v>100</v>
      </c>
      <c r="R108" s="2">
        <v>100</v>
      </c>
      <c r="S108" s="2">
        <v>100</v>
      </c>
      <c r="T108" s="2">
        <v>100</v>
      </c>
      <c r="U108" s="2" t="s">
        <v>29</v>
      </c>
      <c r="V108" s="2" t="s">
        <v>30</v>
      </c>
      <c r="W108" s="2">
        <v>100</v>
      </c>
      <c r="X108" s="2"/>
      <c r="Y108" s="2" t="s">
        <v>31</v>
      </c>
      <c r="Z108" s="2">
        <v>2019</v>
      </c>
      <c r="AA108" s="2" t="s">
        <v>245</v>
      </c>
      <c r="AB108" s="2" t="s">
        <v>33</v>
      </c>
    </row>
    <row r="109" spans="1:28" x14ac:dyDescent="0.25">
      <c r="A109" s="2"/>
      <c r="B109" s="2"/>
      <c r="C109" s="2">
        <v>53</v>
      </c>
      <c r="D109" s="2">
        <v>225</v>
      </c>
      <c r="E109" s="2" t="s">
        <v>246</v>
      </c>
      <c r="F109" s="2"/>
      <c r="G109" s="2"/>
      <c r="H109" s="2"/>
      <c r="I109" s="2"/>
      <c r="J109" s="2"/>
      <c r="K109" s="2"/>
      <c r="L109" s="2"/>
      <c r="M109" s="2"/>
      <c r="N109" s="2"/>
      <c r="O109" s="2"/>
      <c r="P109" s="2"/>
      <c r="Q109" s="2">
        <v>100</v>
      </c>
      <c r="R109" s="2">
        <v>100</v>
      </c>
      <c r="S109" s="2">
        <v>100</v>
      </c>
      <c r="T109" s="2">
        <v>100</v>
      </c>
      <c r="U109" s="2" t="s">
        <v>29</v>
      </c>
      <c r="V109" s="2" t="s">
        <v>30</v>
      </c>
      <c r="W109" s="2">
        <v>100</v>
      </c>
      <c r="X109" s="2"/>
      <c r="Y109" s="2" t="s">
        <v>31</v>
      </c>
      <c r="Z109" s="2">
        <v>2019</v>
      </c>
      <c r="AA109" s="2" t="s">
        <v>247</v>
      </c>
      <c r="AB109" s="2" t="s">
        <v>33</v>
      </c>
    </row>
    <row r="110" spans="1:28" x14ac:dyDescent="0.25">
      <c r="A110" s="2"/>
      <c r="B110" s="2"/>
      <c r="C110" s="2">
        <v>59</v>
      </c>
      <c r="D110" s="2">
        <v>226</v>
      </c>
      <c r="E110" s="2" t="s">
        <v>248</v>
      </c>
      <c r="F110" s="2"/>
      <c r="G110" s="2"/>
      <c r="H110" s="2"/>
      <c r="I110" s="2"/>
      <c r="J110" s="2"/>
      <c r="K110" s="2"/>
      <c r="L110" s="2"/>
      <c r="M110" s="2"/>
      <c r="N110" s="2"/>
      <c r="O110" s="2"/>
      <c r="P110" s="2"/>
      <c r="Q110" s="2">
        <v>100</v>
      </c>
      <c r="R110" s="2">
        <v>100</v>
      </c>
      <c r="S110" s="2">
        <v>100</v>
      </c>
      <c r="T110" s="2">
        <v>100</v>
      </c>
      <c r="U110" s="2" t="s">
        <v>29</v>
      </c>
      <c r="V110" s="2" t="s">
        <v>30</v>
      </c>
      <c r="W110" s="2">
        <v>100</v>
      </c>
      <c r="X110" s="2"/>
      <c r="Y110" s="2" t="s">
        <v>31</v>
      </c>
      <c r="Z110" s="2">
        <v>2019</v>
      </c>
      <c r="AA110" s="2" t="s">
        <v>249</v>
      </c>
      <c r="AB110" s="2" t="s">
        <v>33</v>
      </c>
    </row>
    <row r="111" spans="1:28" x14ac:dyDescent="0.25">
      <c r="A111" s="2"/>
      <c r="B111" s="2"/>
      <c r="C111" s="2">
        <v>52</v>
      </c>
      <c r="D111" s="2">
        <v>227</v>
      </c>
      <c r="E111" s="2" t="s">
        <v>248</v>
      </c>
      <c r="F111" s="2"/>
      <c r="G111" s="2"/>
      <c r="H111" s="2"/>
      <c r="I111" s="2"/>
      <c r="J111" s="2"/>
      <c r="K111" s="2"/>
      <c r="L111" s="2"/>
      <c r="M111" s="2"/>
      <c r="N111" s="2"/>
      <c r="O111" s="2"/>
      <c r="P111" s="2"/>
      <c r="Q111" s="2">
        <v>100</v>
      </c>
      <c r="R111" s="2">
        <v>70</v>
      </c>
      <c r="S111" s="2">
        <v>70</v>
      </c>
      <c r="T111" s="2">
        <v>70</v>
      </c>
      <c r="U111" s="2" t="s">
        <v>59</v>
      </c>
      <c r="V111" s="2" t="s">
        <v>60</v>
      </c>
      <c r="W111" s="2">
        <v>70</v>
      </c>
      <c r="X111" s="2"/>
      <c r="Y111" s="2" t="s">
        <v>31</v>
      </c>
      <c r="Z111" s="2">
        <v>2019</v>
      </c>
      <c r="AA111" s="2" t="s">
        <v>250</v>
      </c>
      <c r="AB111" s="2" t="s">
        <v>33</v>
      </c>
    </row>
    <row r="112" spans="1:28" x14ac:dyDescent="0.25">
      <c r="A112" s="2"/>
      <c r="B112" s="2">
        <v>5</v>
      </c>
      <c r="C112" s="2">
        <v>34</v>
      </c>
      <c r="D112" s="2"/>
      <c r="E112" s="2" t="s">
        <v>251</v>
      </c>
      <c r="F112" s="2"/>
      <c r="G112" s="2"/>
      <c r="H112" s="2"/>
      <c r="I112" s="2"/>
      <c r="J112" s="2"/>
      <c r="K112" s="2"/>
      <c r="L112" s="2"/>
      <c r="M112" s="2"/>
      <c r="N112" s="2"/>
      <c r="O112" s="2"/>
      <c r="P112" s="2"/>
      <c r="Q112" s="2">
        <v>100</v>
      </c>
      <c r="R112" s="2">
        <v>100</v>
      </c>
      <c r="S112" s="2">
        <v>100</v>
      </c>
      <c r="T112" s="2">
        <v>100</v>
      </c>
      <c r="U112" s="2" t="s">
        <v>29</v>
      </c>
      <c r="V112" s="2" t="s">
        <v>30</v>
      </c>
      <c r="W112" s="2">
        <v>100</v>
      </c>
      <c r="X112" s="2"/>
      <c r="Y112" s="2"/>
      <c r="Z112" s="2">
        <v>2019</v>
      </c>
      <c r="AA112" s="2" t="s">
        <v>252</v>
      </c>
      <c r="AB112" s="2" t="s">
        <v>33</v>
      </c>
    </row>
    <row r="113" spans="1:28" x14ac:dyDescent="0.25">
      <c r="A113" s="2"/>
      <c r="B113" s="2">
        <v>5</v>
      </c>
      <c r="C113" s="2">
        <v>35</v>
      </c>
      <c r="D113" s="2"/>
      <c r="E113" s="2" t="s">
        <v>253</v>
      </c>
      <c r="F113" s="2"/>
      <c r="G113" s="2"/>
      <c r="H113" s="2"/>
      <c r="I113" s="2"/>
      <c r="J113" s="2"/>
      <c r="K113" s="2"/>
      <c r="L113" s="2"/>
      <c r="M113" s="2"/>
      <c r="N113" s="2"/>
      <c r="O113" s="2"/>
      <c r="P113" s="2"/>
      <c r="Q113" s="2">
        <v>100</v>
      </c>
      <c r="R113" s="2">
        <v>98.67</v>
      </c>
      <c r="S113" s="2">
        <v>98.67</v>
      </c>
      <c r="T113" s="2">
        <v>98.67</v>
      </c>
      <c r="U113" s="2" t="s">
        <v>51</v>
      </c>
      <c r="V113" s="2" t="s">
        <v>52</v>
      </c>
      <c r="W113" s="2">
        <v>98.67</v>
      </c>
      <c r="X113" s="2"/>
      <c r="Y113" s="2"/>
      <c r="Z113" s="2">
        <v>2019</v>
      </c>
      <c r="AA113" s="2" t="s">
        <v>252</v>
      </c>
      <c r="AB113" s="2" t="s">
        <v>33</v>
      </c>
    </row>
    <row r="114" spans="1:28" x14ac:dyDescent="0.25">
      <c r="A114" s="2"/>
      <c r="B114" s="2">
        <v>5</v>
      </c>
      <c r="C114" s="2">
        <v>36</v>
      </c>
      <c r="D114" s="2"/>
      <c r="E114" s="2" t="s">
        <v>254</v>
      </c>
      <c r="F114" s="2"/>
      <c r="G114" s="2"/>
      <c r="H114" s="2"/>
      <c r="I114" s="2"/>
      <c r="J114" s="2"/>
      <c r="K114" s="2"/>
      <c r="L114" s="2"/>
      <c r="M114" s="2"/>
      <c r="N114" s="2"/>
      <c r="O114" s="2"/>
      <c r="P114" s="2"/>
      <c r="Q114" s="2">
        <v>100</v>
      </c>
      <c r="R114" s="2">
        <v>81</v>
      </c>
      <c r="S114" s="2">
        <v>81</v>
      </c>
      <c r="T114" s="2">
        <v>81</v>
      </c>
      <c r="U114" s="2" t="s">
        <v>59</v>
      </c>
      <c r="V114" s="2" t="s">
        <v>60</v>
      </c>
      <c r="W114" s="2">
        <v>81</v>
      </c>
      <c r="X114" s="2"/>
      <c r="Y114" s="2"/>
      <c r="Z114" s="2">
        <v>2019</v>
      </c>
      <c r="AA114" s="2" t="s">
        <v>252</v>
      </c>
      <c r="AB114" s="2" t="s">
        <v>33</v>
      </c>
    </row>
    <row r="115" spans="1:28" x14ac:dyDescent="0.25">
      <c r="A115" s="2"/>
      <c r="B115" s="2">
        <v>5</v>
      </c>
      <c r="C115" s="2">
        <v>37</v>
      </c>
      <c r="D115" s="2"/>
      <c r="E115" s="2" t="s">
        <v>255</v>
      </c>
      <c r="F115" s="2"/>
      <c r="G115" s="2"/>
      <c r="H115" s="2"/>
      <c r="I115" s="2"/>
      <c r="J115" s="2"/>
      <c r="K115" s="2"/>
      <c r="L115" s="2"/>
      <c r="M115" s="2"/>
      <c r="N115" s="2"/>
      <c r="O115" s="2"/>
      <c r="P115" s="2"/>
      <c r="Q115" s="2">
        <v>100</v>
      </c>
      <c r="R115" s="2">
        <v>97.38</v>
      </c>
      <c r="S115" s="2">
        <v>97.38</v>
      </c>
      <c r="T115" s="2">
        <v>97.38</v>
      </c>
      <c r="U115" s="2" t="s">
        <v>51</v>
      </c>
      <c r="V115" s="2" t="s">
        <v>52</v>
      </c>
      <c r="W115" s="2">
        <v>97.38</v>
      </c>
      <c r="X115" s="2"/>
      <c r="Y115" s="2"/>
      <c r="Z115" s="2">
        <v>2019</v>
      </c>
      <c r="AA115" s="2" t="s">
        <v>252</v>
      </c>
      <c r="AB115" s="2" t="s">
        <v>33</v>
      </c>
    </row>
    <row r="116" spans="1:28" x14ac:dyDescent="0.25">
      <c r="A116" s="2"/>
      <c r="B116" s="2">
        <v>5</v>
      </c>
      <c r="C116" s="2">
        <v>38</v>
      </c>
      <c r="D116" s="2"/>
      <c r="E116" s="2" t="s">
        <v>256</v>
      </c>
      <c r="F116" s="2"/>
      <c r="G116" s="2"/>
      <c r="H116" s="2"/>
      <c r="I116" s="2"/>
      <c r="J116" s="2"/>
      <c r="K116" s="2"/>
      <c r="L116" s="2"/>
      <c r="M116" s="2"/>
      <c r="N116" s="2"/>
      <c r="O116" s="2"/>
      <c r="P116" s="2"/>
      <c r="Q116" s="2">
        <v>100</v>
      </c>
      <c r="R116" s="2">
        <v>100</v>
      </c>
      <c r="S116" s="2">
        <v>100</v>
      </c>
      <c r="T116" s="2">
        <v>100</v>
      </c>
      <c r="U116" s="2" t="s">
        <v>29</v>
      </c>
      <c r="V116" s="2" t="s">
        <v>30</v>
      </c>
      <c r="W116" s="2">
        <v>100</v>
      </c>
      <c r="X116" s="2"/>
      <c r="Y116" s="2"/>
      <c r="Z116" s="2">
        <v>2019</v>
      </c>
      <c r="AA116" s="2" t="s">
        <v>252</v>
      </c>
      <c r="AB116" s="2" t="s">
        <v>33</v>
      </c>
    </row>
    <row r="117" spans="1:28" x14ac:dyDescent="0.25">
      <c r="A117" s="2"/>
      <c r="B117" s="2">
        <v>6</v>
      </c>
      <c r="C117" s="2">
        <v>39</v>
      </c>
      <c r="D117" s="2"/>
      <c r="E117" s="2" t="s">
        <v>257</v>
      </c>
      <c r="F117" s="2"/>
      <c r="G117" s="2"/>
      <c r="H117" s="2"/>
      <c r="I117" s="2"/>
      <c r="J117" s="2"/>
      <c r="K117" s="2"/>
      <c r="L117" s="2"/>
      <c r="M117" s="2"/>
      <c r="N117" s="2"/>
      <c r="O117" s="2"/>
      <c r="P117" s="2"/>
      <c r="Q117" s="2">
        <v>100</v>
      </c>
      <c r="R117" s="2">
        <v>85.45</v>
      </c>
      <c r="S117" s="2">
        <v>85.45</v>
      </c>
      <c r="T117" s="2">
        <v>85.45</v>
      </c>
      <c r="U117" s="2" t="s">
        <v>59</v>
      </c>
      <c r="V117" s="2" t="s">
        <v>60</v>
      </c>
      <c r="W117" s="2">
        <v>85.45</v>
      </c>
      <c r="X117" s="2" t="s">
        <v>227</v>
      </c>
      <c r="Y117" s="2"/>
      <c r="Z117" s="2">
        <v>2019</v>
      </c>
      <c r="AA117" s="2" t="s">
        <v>258</v>
      </c>
      <c r="AB117" s="2" t="s">
        <v>87</v>
      </c>
    </row>
    <row r="118" spans="1:28" x14ac:dyDescent="0.25">
      <c r="A118" s="2"/>
      <c r="B118" s="2">
        <v>6</v>
      </c>
      <c r="C118" s="2">
        <v>40</v>
      </c>
      <c r="D118" s="2"/>
      <c r="E118" s="2" t="s">
        <v>259</v>
      </c>
      <c r="F118" s="2"/>
      <c r="G118" s="2"/>
      <c r="H118" s="2"/>
      <c r="I118" s="2"/>
      <c r="J118" s="2"/>
      <c r="K118" s="2"/>
      <c r="L118" s="2"/>
      <c r="M118" s="2"/>
      <c r="N118" s="2"/>
      <c r="O118" s="2"/>
      <c r="P118" s="2"/>
      <c r="Q118" s="2">
        <v>100</v>
      </c>
      <c r="R118" s="2">
        <v>100</v>
      </c>
      <c r="S118" s="2">
        <v>100</v>
      </c>
      <c r="T118" s="2">
        <v>100</v>
      </c>
      <c r="U118" s="2" t="s">
        <v>29</v>
      </c>
      <c r="V118" s="2" t="s">
        <v>30</v>
      </c>
      <c r="W118" s="2">
        <v>100</v>
      </c>
      <c r="X118" s="2"/>
      <c r="Y118" s="2"/>
      <c r="Z118" s="2">
        <v>2019</v>
      </c>
      <c r="AA118" s="2" t="s">
        <v>258</v>
      </c>
      <c r="AB118" s="2" t="s">
        <v>33</v>
      </c>
    </row>
    <row r="119" spans="1:28" x14ac:dyDescent="0.25">
      <c r="A119" s="2"/>
      <c r="B119" s="2">
        <v>6</v>
      </c>
      <c r="C119" s="2">
        <v>41</v>
      </c>
      <c r="D119" s="2"/>
      <c r="E119" s="2" t="s">
        <v>260</v>
      </c>
      <c r="F119" s="2"/>
      <c r="G119" s="2"/>
      <c r="H119" s="2"/>
      <c r="I119" s="2"/>
      <c r="J119" s="2"/>
      <c r="K119" s="2"/>
      <c r="L119" s="2"/>
      <c r="M119" s="2"/>
      <c r="N119" s="2"/>
      <c r="O119" s="2"/>
      <c r="P119" s="2"/>
      <c r="Q119" s="2">
        <v>100</v>
      </c>
      <c r="R119" s="2">
        <v>95.83</v>
      </c>
      <c r="S119" s="2">
        <v>95.83</v>
      </c>
      <c r="T119" s="2">
        <v>95.83</v>
      </c>
      <c r="U119" s="2" t="s">
        <v>51</v>
      </c>
      <c r="V119" s="2" t="s">
        <v>52</v>
      </c>
      <c r="W119" s="2">
        <v>95.83</v>
      </c>
      <c r="X119" s="2"/>
      <c r="Y119" s="2"/>
      <c r="Z119" s="2">
        <v>2019</v>
      </c>
      <c r="AA119" s="2" t="s">
        <v>258</v>
      </c>
      <c r="AB119" s="2" t="s">
        <v>33</v>
      </c>
    </row>
    <row r="120" spans="1:28" x14ac:dyDescent="0.25">
      <c r="A120" s="2"/>
      <c r="B120" s="2">
        <v>6</v>
      </c>
      <c r="C120" s="2">
        <v>42</v>
      </c>
      <c r="D120" s="2"/>
      <c r="E120" s="2" t="s">
        <v>261</v>
      </c>
      <c r="F120" s="2"/>
      <c r="G120" s="2"/>
      <c r="H120" s="2"/>
      <c r="I120" s="2"/>
      <c r="J120" s="2"/>
      <c r="K120" s="2"/>
      <c r="L120" s="2"/>
      <c r="M120" s="2"/>
      <c r="N120" s="2"/>
      <c r="O120" s="2"/>
      <c r="P120" s="2"/>
      <c r="Q120" s="2">
        <v>100</v>
      </c>
      <c r="R120" s="2">
        <v>95.43</v>
      </c>
      <c r="S120" s="2">
        <v>95.43</v>
      </c>
      <c r="T120" s="2">
        <v>95.43</v>
      </c>
      <c r="U120" s="2" t="s">
        <v>51</v>
      </c>
      <c r="V120" s="2" t="s">
        <v>52</v>
      </c>
      <c r="W120" s="2">
        <v>95.43</v>
      </c>
      <c r="X120" s="2"/>
      <c r="Y120" s="2"/>
      <c r="Z120" s="2">
        <v>2019</v>
      </c>
      <c r="AA120" s="2" t="s">
        <v>258</v>
      </c>
      <c r="AB120" s="2" t="s">
        <v>33</v>
      </c>
    </row>
    <row r="121" spans="1:28" x14ac:dyDescent="0.25">
      <c r="A121" s="2"/>
      <c r="B121" s="2">
        <v>7</v>
      </c>
      <c r="C121" s="2">
        <v>43</v>
      </c>
      <c r="D121" s="2"/>
      <c r="E121" s="2" t="s">
        <v>262</v>
      </c>
      <c r="F121" s="2"/>
      <c r="G121" s="2"/>
      <c r="H121" s="2"/>
      <c r="I121" s="2"/>
      <c r="J121" s="2"/>
      <c r="K121" s="2"/>
      <c r="L121" s="2"/>
      <c r="M121" s="2"/>
      <c r="N121" s="2"/>
      <c r="O121" s="2"/>
      <c r="P121" s="2"/>
      <c r="Q121" s="2">
        <v>100</v>
      </c>
      <c r="R121" s="2">
        <v>100</v>
      </c>
      <c r="S121" s="2">
        <v>100</v>
      </c>
      <c r="T121" s="2">
        <v>100</v>
      </c>
      <c r="U121" s="2" t="s">
        <v>29</v>
      </c>
      <c r="V121" s="2" t="s">
        <v>30</v>
      </c>
      <c r="W121" s="2">
        <v>100</v>
      </c>
      <c r="X121" s="2"/>
      <c r="Y121" s="2"/>
      <c r="Z121" s="2">
        <v>2019</v>
      </c>
      <c r="AA121" s="2" t="s">
        <v>258</v>
      </c>
      <c r="AB121" s="2" t="s">
        <v>33</v>
      </c>
    </row>
    <row r="122" spans="1:28" x14ac:dyDescent="0.25">
      <c r="A122" s="2"/>
      <c r="B122" s="2">
        <v>7</v>
      </c>
      <c r="C122" s="2">
        <v>44</v>
      </c>
      <c r="D122" s="2"/>
      <c r="E122" s="2" t="s">
        <v>263</v>
      </c>
      <c r="F122" s="2"/>
      <c r="G122" s="2"/>
      <c r="H122" s="2"/>
      <c r="I122" s="2"/>
      <c r="J122" s="2"/>
      <c r="K122" s="2"/>
      <c r="L122" s="2"/>
      <c r="M122" s="2"/>
      <c r="N122" s="2"/>
      <c r="O122" s="2"/>
      <c r="P122" s="2"/>
      <c r="Q122" s="2">
        <v>100</v>
      </c>
      <c r="R122" s="2">
        <v>98.41</v>
      </c>
      <c r="S122" s="2">
        <v>98.41</v>
      </c>
      <c r="T122" s="2">
        <v>98.41</v>
      </c>
      <c r="U122" s="2" t="s">
        <v>51</v>
      </c>
      <c r="V122" s="2" t="s">
        <v>52</v>
      </c>
      <c r="W122" s="2">
        <v>98.41</v>
      </c>
      <c r="X122" s="2"/>
      <c r="Y122" s="2"/>
      <c r="Z122" s="2">
        <v>2019</v>
      </c>
      <c r="AA122" s="2" t="s">
        <v>258</v>
      </c>
      <c r="AB122" s="2" t="s">
        <v>33</v>
      </c>
    </row>
    <row r="123" spans="1:28" x14ac:dyDescent="0.25">
      <c r="A123" s="2"/>
      <c r="B123" s="2">
        <v>7</v>
      </c>
      <c r="C123" s="2">
        <v>45</v>
      </c>
      <c r="D123" s="2"/>
      <c r="E123" s="2" t="s">
        <v>264</v>
      </c>
      <c r="F123" s="2"/>
      <c r="G123" s="2"/>
      <c r="H123" s="2"/>
      <c r="I123" s="2"/>
      <c r="J123" s="2"/>
      <c r="K123" s="2"/>
      <c r="L123" s="2"/>
      <c r="M123" s="2"/>
      <c r="N123" s="2"/>
      <c r="O123" s="2"/>
      <c r="P123" s="2"/>
      <c r="Q123" s="2">
        <v>100</v>
      </c>
      <c r="R123" s="2">
        <v>90</v>
      </c>
      <c r="S123" s="2">
        <v>90</v>
      </c>
      <c r="T123" s="2">
        <v>90</v>
      </c>
      <c r="U123" s="2" t="s">
        <v>59</v>
      </c>
      <c r="V123" s="2" t="s">
        <v>60</v>
      </c>
      <c r="W123" s="2">
        <v>90</v>
      </c>
      <c r="X123" s="2"/>
      <c r="Y123" s="2"/>
      <c r="Z123" s="2">
        <v>2019</v>
      </c>
      <c r="AA123" s="2" t="s">
        <v>258</v>
      </c>
      <c r="AB123" s="2" t="s">
        <v>33</v>
      </c>
    </row>
    <row r="124" spans="1:28" x14ac:dyDescent="0.25">
      <c r="A124" s="2"/>
      <c r="B124" s="2">
        <v>7</v>
      </c>
      <c r="C124" s="2">
        <v>46</v>
      </c>
      <c r="D124" s="2"/>
      <c r="E124" s="2" t="s">
        <v>265</v>
      </c>
      <c r="F124" s="2"/>
      <c r="G124" s="2"/>
      <c r="H124" s="2"/>
      <c r="I124" s="2"/>
      <c r="J124" s="2"/>
      <c r="K124" s="2"/>
      <c r="L124" s="2"/>
      <c r="M124" s="2"/>
      <c r="N124" s="2"/>
      <c r="O124" s="2"/>
      <c r="P124" s="2"/>
      <c r="Q124" s="2">
        <v>100</v>
      </c>
      <c r="R124" s="2">
        <v>100</v>
      </c>
      <c r="S124" s="2">
        <v>100</v>
      </c>
      <c r="T124" s="2">
        <v>100</v>
      </c>
      <c r="U124" s="2" t="s">
        <v>29</v>
      </c>
      <c r="V124" s="2" t="s">
        <v>30</v>
      </c>
      <c r="W124" s="2">
        <v>100</v>
      </c>
      <c r="X124" s="2"/>
      <c r="Y124" s="2"/>
      <c r="Z124" s="2">
        <v>2019</v>
      </c>
      <c r="AA124" s="2" t="s">
        <v>258</v>
      </c>
      <c r="AB124" s="2" t="s">
        <v>33</v>
      </c>
    </row>
    <row r="125" spans="1:28" x14ac:dyDescent="0.25">
      <c r="A125" s="2"/>
      <c r="B125" s="2">
        <v>7</v>
      </c>
      <c r="C125" s="2">
        <v>47</v>
      </c>
      <c r="D125" s="2"/>
      <c r="E125" s="2" t="s">
        <v>266</v>
      </c>
      <c r="F125" s="2"/>
      <c r="G125" s="2"/>
      <c r="H125" s="2"/>
      <c r="I125" s="2"/>
      <c r="J125" s="2"/>
      <c r="K125" s="2"/>
      <c r="L125" s="2"/>
      <c r="M125" s="2"/>
      <c r="N125" s="2"/>
      <c r="O125" s="2"/>
      <c r="P125" s="2"/>
      <c r="Q125" s="2">
        <v>100</v>
      </c>
      <c r="R125" s="2">
        <v>97.35</v>
      </c>
      <c r="S125" s="2">
        <v>97.35</v>
      </c>
      <c r="T125" s="2">
        <v>97.35</v>
      </c>
      <c r="U125" s="2" t="s">
        <v>51</v>
      </c>
      <c r="V125" s="2" t="s">
        <v>52</v>
      </c>
      <c r="W125" s="2">
        <v>97.35</v>
      </c>
      <c r="X125" s="2"/>
      <c r="Y125" s="2"/>
      <c r="Z125" s="2">
        <v>2019</v>
      </c>
      <c r="AA125" s="2" t="s">
        <v>258</v>
      </c>
      <c r="AB125" s="2" t="s">
        <v>33</v>
      </c>
    </row>
    <row r="126" spans="1:28" x14ac:dyDescent="0.25">
      <c r="A126" s="2"/>
      <c r="B126" s="2">
        <v>7</v>
      </c>
      <c r="C126" s="2">
        <v>48</v>
      </c>
      <c r="D126" s="2"/>
      <c r="E126" s="2" t="s">
        <v>267</v>
      </c>
      <c r="F126" s="2"/>
      <c r="G126" s="2"/>
      <c r="H126" s="2"/>
      <c r="I126" s="2"/>
      <c r="J126" s="2"/>
      <c r="K126" s="2"/>
      <c r="L126" s="2"/>
      <c r="M126" s="2"/>
      <c r="N126" s="2"/>
      <c r="O126" s="2"/>
      <c r="P126" s="2"/>
      <c r="Q126" s="2">
        <v>100</v>
      </c>
      <c r="R126" s="2">
        <v>97.5</v>
      </c>
      <c r="S126" s="2">
        <v>97.5</v>
      </c>
      <c r="T126" s="2">
        <v>97.5</v>
      </c>
      <c r="U126" s="2" t="s">
        <v>51</v>
      </c>
      <c r="V126" s="2" t="s">
        <v>52</v>
      </c>
      <c r="W126" s="2">
        <v>97.5</v>
      </c>
      <c r="X126" s="2"/>
      <c r="Y126" s="2"/>
      <c r="Z126" s="2">
        <v>2019</v>
      </c>
      <c r="AA126" s="2" t="s">
        <v>258</v>
      </c>
      <c r="AB126" s="2" t="s">
        <v>33</v>
      </c>
    </row>
    <row r="127" spans="1:28" x14ac:dyDescent="0.25">
      <c r="A127" s="2"/>
      <c r="B127" s="2">
        <v>7</v>
      </c>
      <c r="C127" s="2">
        <v>49</v>
      </c>
      <c r="D127" s="2"/>
      <c r="E127" s="2" t="s">
        <v>268</v>
      </c>
      <c r="F127" s="2"/>
      <c r="G127" s="2"/>
      <c r="H127" s="2"/>
      <c r="I127" s="2"/>
      <c r="J127" s="2"/>
      <c r="K127" s="2"/>
      <c r="L127" s="2"/>
      <c r="M127" s="2"/>
      <c r="N127" s="2"/>
      <c r="O127" s="2"/>
      <c r="P127" s="2"/>
      <c r="Q127" s="2">
        <v>100</v>
      </c>
      <c r="R127" s="2">
        <v>85</v>
      </c>
      <c r="S127" s="2">
        <v>85</v>
      </c>
      <c r="T127" s="2">
        <v>85</v>
      </c>
      <c r="U127" s="2" t="s">
        <v>59</v>
      </c>
      <c r="V127" s="2" t="s">
        <v>60</v>
      </c>
      <c r="W127" s="2">
        <v>85</v>
      </c>
      <c r="X127" s="2"/>
      <c r="Y127" s="2"/>
      <c r="Z127" s="2">
        <v>2019</v>
      </c>
      <c r="AA127" s="2" t="s">
        <v>258</v>
      </c>
      <c r="AB127" s="2" t="s">
        <v>33</v>
      </c>
    </row>
    <row r="128" spans="1:28" x14ac:dyDescent="0.25">
      <c r="A128" s="2"/>
      <c r="B128" s="2">
        <v>7</v>
      </c>
      <c r="C128" s="2">
        <v>50</v>
      </c>
      <c r="D128" s="2"/>
      <c r="E128" s="2" t="s">
        <v>269</v>
      </c>
      <c r="F128" s="2"/>
      <c r="G128" s="2"/>
      <c r="H128" s="2"/>
      <c r="I128" s="2"/>
      <c r="J128" s="2"/>
      <c r="K128" s="2"/>
      <c r="L128" s="2"/>
      <c r="M128" s="2"/>
      <c r="N128" s="2"/>
      <c r="O128" s="2"/>
      <c r="P128" s="2"/>
      <c r="Q128" s="2">
        <v>100</v>
      </c>
      <c r="R128" s="2">
        <v>100</v>
      </c>
      <c r="S128" s="2">
        <v>100</v>
      </c>
      <c r="T128" s="2">
        <v>100</v>
      </c>
      <c r="U128" s="2" t="s">
        <v>29</v>
      </c>
      <c r="V128" s="2" t="s">
        <v>30</v>
      </c>
      <c r="W128" s="2">
        <v>100</v>
      </c>
      <c r="X128" s="2"/>
      <c r="Y128" s="2"/>
      <c r="Z128" s="2">
        <v>2019</v>
      </c>
      <c r="AA128" s="2" t="s">
        <v>258</v>
      </c>
      <c r="AB128" s="2" t="s">
        <v>33</v>
      </c>
    </row>
    <row r="129" spans="1:28" x14ac:dyDescent="0.25">
      <c r="A129" s="2"/>
      <c r="B129" s="2">
        <v>7</v>
      </c>
      <c r="C129" s="2">
        <v>51</v>
      </c>
      <c r="D129" s="2"/>
      <c r="E129" s="2" t="s">
        <v>270</v>
      </c>
      <c r="F129" s="2"/>
      <c r="G129" s="2"/>
      <c r="H129" s="2"/>
      <c r="I129" s="2"/>
      <c r="J129" s="2"/>
      <c r="K129" s="2"/>
      <c r="L129" s="2"/>
      <c r="M129" s="2"/>
      <c r="N129" s="2"/>
      <c r="O129" s="2"/>
      <c r="P129" s="2"/>
      <c r="Q129" s="2">
        <v>100</v>
      </c>
      <c r="R129" s="2">
        <v>80</v>
      </c>
      <c r="S129" s="2">
        <v>80</v>
      </c>
      <c r="T129" s="2">
        <v>80</v>
      </c>
      <c r="U129" s="2" t="s">
        <v>59</v>
      </c>
      <c r="V129" s="2" t="s">
        <v>60</v>
      </c>
      <c r="W129" s="2">
        <v>80</v>
      </c>
      <c r="X129" s="2"/>
      <c r="Y129" s="2"/>
      <c r="Z129" s="2">
        <v>2019</v>
      </c>
      <c r="AA129" s="2" t="s">
        <v>258</v>
      </c>
      <c r="AB129" s="2" t="s">
        <v>33</v>
      </c>
    </row>
    <row r="130" spans="1:28" x14ac:dyDescent="0.25">
      <c r="A130" s="2"/>
      <c r="B130" s="2">
        <v>7</v>
      </c>
      <c r="C130" s="2">
        <v>52</v>
      </c>
      <c r="D130" s="2"/>
      <c r="E130" s="2" t="s">
        <v>271</v>
      </c>
      <c r="F130" s="2"/>
      <c r="G130" s="2"/>
      <c r="H130" s="2"/>
      <c r="I130" s="2"/>
      <c r="J130" s="2"/>
      <c r="K130" s="2"/>
      <c r="L130" s="2"/>
      <c r="M130" s="2"/>
      <c r="N130" s="2"/>
      <c r="O130" s="2"/>
      <c r="P130" s="2"/>
      <c r="Q130" s="2">
        <v>100</v>
      </c>
      <c r="R130" s="2">
        <v>70</v>
      </c>
      <c r="S130" s="2">
        <v>70</v>
      </c>
      <c r="T130" s="2">
        <v>70</v>
      </c>
      <c r="U130" s="2" t="s">
        <v>59</v>
      </c>
      <c r="V130" s="2" t="s">
        <v>60</v>
      </c>
      <c r="W130" s="2">
        <v>70</v>
      </c>
      <c r="X130" s="2"/>
      <c r="Y130" s="2"/>
      <c r="Z130" s="2">
        <v>2019</v>
      </c>
      <c r="AA130" s="2" t="s">
        <v>258</v>
      </c>
      <c r="AB130" s="2" t="s">
        <v>33</v>
      </c>
    </row>
    <row r="131" spans="1:28" ht="20.399999999999999" x14ac:dyDescent="0.25">
      <c r="A131" s="2"/>
      <c r="B131" s="2">
        <v>7</v>
      </c>
      <c r="C131" s="2">
        <v>53</v>
      </c>
      <c r="D131" s="2"/>
      <c r="E131" s="2" t="s">
        <v>272</v>
      </c>
      <c r="F131" s="2"/>
      <c r="G131" s="2"/>
      <c r="H131" s="2"/>
      <c r="I131" s="2"/>
      <c r="J131" s="2"/>
      <c r="K131" s="2"/>
      <c r="L131" s="2"/>
      <c r="M131" s="2"/>
      <c r="N131" s="2"/>
      <c r="O131" s="2"/>
      <c r="P131" s="2"/>
      <c r="Q131" s="2">
        <v>100</v>
      </c>
      <c r="R131" s="2">
        <v>100</v>
      </c>
      <c r="S131" s="2">
        <v>100</v>
      </c>
      <c r="T131" s="2">
        <v>100</v>
      </c>
      <c r="U131" s="2" t="s">
        <v>29</v>
      </c>
      <c r="V131" s="2" t="s">
        <v>30</v>
      </c>
      <c r="W131" s="2">
        <v>100</v>
      </c>
      <c r="X131" s="2"/>
      <c r="Y131" s="2"/>
      <c r="Z131" s="2">
        <v>2019</v>
      </c>
      <c r="AA131" s="2" t="s">
        <v>258</v>
      </c>
      <c r="AB131" s="2" t="s">
        <v>33</v>
      </c>
    </row>
    <row r="132" spans="1:28" x14ac:dyDescent="0.25">
      <c r="A132" s="2"/>
      <c r="B132" s="2">
        <v>8</v>
      </c>
      <c r="C132" s="2">
        <v>54</v>
      </c>
      <c r="D132" s="2"/>
      <c r="E132" s="2" t="s">
        <v>273</v>
      </c>
      <c r="F132" s="2"/>
      <c r="G132" s="2"/>
      <c r="H132" s="2"/>
      <c r="I132" s="2"/>
      <c r="J132" s="2"/>
      <c r="K132" s="2"/>
      <c r="L132" s="2"/>
      <c r="M132" s="2"/>
      <c r="N132" s="2"/>
      <c r="O132" s="2"/>
      <c r="P132" s="2"/>
      <c r="Q132" s="2">
        <v>100</v>
      </c>
      <c r="R132" s="2">
        <v>100</v>
      </c>
      <c r="S132" s="2">
        <v>100</v>
      </c>
      <c r="T132" s="2">
        <v>100</v>
      </c>
      <c r="U132" s="2" t="s">
        <v>29</v>
      </c>
      <c r="V132" s="2" t="s">
        <v>30</v>
      </c>
      <c r="W132" s="2">
        <v>100</v>
      </c>
      <c r="X132" s="2"/>
      <c r="Y132" s="2"/>
      <c r="Z132" s="2">
        <v>2019</v>
      </c>
      <c r="AA132" s="2" t="s">
        <v>274</v>
      </c>
      <c r="AB132" s="2" t="s">
        <v>33</v>
      </c>
    </row>
    <row r="133" spans="1:28" x14ac:dyDescent="0.25">
      <c r="A133" s="2"/>
      <c r="B133" s="2">
        <v>8</v>
      </c>
      <c r="C133" s="2">
        <v>55</v>
      </c>
      <c r="D133" s="2"/>
      <c r="E133" s="2" t="s">
        <v>269</v>
      </c>
      <c r="F133" s="2"/>
      <c r="G133" s="2"/>
      <c r="H133" s="2"/>
      <c r="I133" s="2"/>
      <c r="J133" s="2"/>
      <c r="K133" s="2"/>
      <c r="L133" s="2"/>
      <c r="M133" s="2"/>
      <c r="N133" s="2"/>
      <c r="O133" s="2"/>
      <c r="P133" s="2"/>
      <c r="Q133" s="2">
        <v>100</v>
      </c>
      <c r="R133" s="2">
        <v>100</v>
      </c>
      <c r="S133" s="2">
        <v>100</v>
      </c>
      <c r="T133" s="2">
        <v>100</v>
      </c>
      <c r="U133" s="2" t="s">
        <v>29</v>
      </c>
      <c r="V133" s="2" t="s">
        <v>30</v>
      </c>
      <c r="W133" s="2">
        <v>100</v>
      </c>
      <c r="X133" s="2"/>
      <c r="Y133" s="2"/>
      <c r="Z133" s="2">
        <v>2019</v>
      </c>
      <c r="AA133" s="2" t="s">
        <v>274</v>
      </c>
      <c r="AB133" s="2" t="s">
        <v>33</v>
      </c>
    </row>
    <row r="134" spans="1:28" x14ac:dyDescent="0.25">
      <c r="A134" s="2"/>
      <c r="B134" s="2">
        <v>8</v>
      </c>
      <c r="C134" s="2">
        <v>56</v>
      </c>
      <c r="D134" s="2"/>
      <c r="E134" s="2" t="s">
        <v>275</v>
      </c>
      <c r="F134" s="2"/>
      <c r="G134" s="2"/>
      <c r="H134" s="2"/>
      <c r="I134" s="2"/>
      <c r="J134" s="2"/>
      <c r="K134" s="2"/>
      <c r="L134" s="2"/>
      <c r="M134" s="2"/>
      <c r="N134" s="2"/>
      <c r="O134" s="2"/>
      <c r="P134" s="2"/>
      <c r="Q134" s="2">
        <v>100</v>
      </c>
      <c r="R134" s="2">
        <v>73.56</v>
      </c>
      <c r="S134" s="2">
        <v>73.56</v>
      </c>
      <c r="T134" s="2">
        <v>73.56</v>
      </c>
      <c r="U134" s="2" t="s">
        <v>59</v>
      </c>
      <c r="V134" s="2" t="s">
        <v>60</v>
      </c>
      <c r="W134" s="2">
        <v>73.56</v>
      </c>
      <c r="X134" s="2"/>
      <c r="Y134" s="2"/>
      <c r="Z134" s="2">
        <v>2019</v>
      </c>
      <c r="AA134" s="2" t="s">
        <v>274</v>
      </c>
      <c r="AB134" s="2" t="s">
        <v>136</v>
      </c>
    </row>
    <row r="135" spans="1:28" x14ac:dyDescent="0.25">
      <c r="A135" s="2"/>
      <c r="B135" s="2">
        <v>8</v>
      </c>
      <c r="C135" s="2">
        <v>57</v>
      </c>
      <c r="D135" s="2"/>
      <c r="E135" s="2" t="s">
        <v>276</v>
      </c>
      <c r="F135" s="2"/>
      <c r="G135" s="2"/>
      <c r="H135" s="2"/>
      <c r="I135" s="2"/>
      <c r="J135" s="2"/>
      <c r="K135" s="2"/>
      <c r="L135" s="2"/>
      <c r="M135" s="2"/>
      <c r="N135" s="2"/>
      <c r="O135" s="2"/>
      <c r="P135" s="2"/>
      <c r="Q135" s="2">
        <v>100</v>
      </c>
      <c r="R135" s="2">
        <v>100</v>
      </c>
      <c r="S135" s="2">
        <v>100</v>
      </c>
      <c r="T135" s="2">
        <v>100</v>
      </c>
      <c r="U135" s="2" t="s">
        <v>29</v>
      </c>
      <c r="V135" s="2" t="s">
        <v>30</v>
      </c>
      <c r="W135" s="2">
        <v>100</v>
      </c>
      <c r="X135" s="2"/>
      <c r="Y135" s="2"/>
      <c r="Z135" s="2">
        <v>2019</v>
      </c>
      <c r="AA135" s="2" t="s">
        <v>274</v>
      </c>
      <c r="AB135" s="2" t="s">
        <v>33</v>
      </c>
    </row>
    <row r="136" spans="1:28" x14ac:dyDescent="0.25">
      <c r="A136" s="2"/>
      <c r="B136" s="2">
        <v>8</v>
      </c>
      <c r="C136" s="2">
        <v>58</v>
      </c>
      <c r="D136" s="2"/>
      <c r="E136" s="2" t="s">
        <v>277</v>
      </c>
      <c r="F136" s="2"/>
      <c r="G136" s="2"/>
      <c r="H136" s="2"/>
      <c r="I136" s="2"/>
      <c r="J136" s="2"/>
      <c r="K136" s="2"/>
      <c r="L136" s="2"/>
      <c r="M136" s="2"/>
      <c r="N136" s="2"/>
      <c r="O136" s="2"/>
      <c r="P136" s="2"/>
      <c r="Q136" s="2">
        <v>100</v>
      </c>
      <c r="R136" s="2">
        <v>97.32</v>
      </c>
      <c r="S136" s="2">
        <v>97.32</v>
      </c>
      <c r="T136" s="2">
        <v>97.32</v>
      </c>
      <c r="U136" s="2" t="s">
        <v>51</v>
      </c>
      <c r="V136" s="2" t="s">
        <v>52</v>
      </c>
      <c r="W136" s="2">
        <v>97.32</v>
      </c>
      <c r="X136" s="2"/>
      <c r="Y136" s="2"/>
      <c r="Z136" s="2">
        <v>2019</v>
      </c>
      <c r="AA136" s="2" t="s">
        <v>274</v>
      </c>
      <c r="AB136" s="2" t="s">
        <v>33</v>
      </c>
    </row>
    <row r="137" spans="1:28" x14ac:dyDescent="0.25">
      <c r="A137" s="2"/>
      <c r="B137" s="2">
        <v>8</v>
      </c>
      <c r="C137" s="2">
        <v>59</v>
      </c>
      <c r="D137" s="2"/>
      <c r="E137" s="2" t="s">
        <v>278</v>
      </c>
      <c r="F137" s="2"/>
      <c r="G137" s="2"/>
      <c r="H137" s="2"/>
      <c r="I137" s="2"/>
      <c r="J137" s="2"/>
      <c r="K137" s="2"/>
      <c r="L137" s="2"/>
      <c r="M137" s="2"/>
      <c r="N137" s="2"/>
      <c r="O137" s="2"/>
      <c r="P137" s="2"/>
      <c r="Q137" s="2">
        <v>100</v>
      </c>
      <c r="R137" s="2">
        <v>100</v>
      </c>
      <c r="S137" s="2">
        <v>100</v>
      </c>
      <c r="T137" s="2">
        <v>100</v>
      </c>
      <c r="U137" s="2" t="s">
        <v>29</v>
      </c>
      <c r="V137" s="2" t="s">
        <v>30</v>
      </c>
      <c r="W137" s="2">
        <v>100</v>
      </c>
      <c r="X137" s="2"/>
      <c r="Y137" s="2"/>
      <c r="Z137" s="2">
        <v>2019</v>
      </c>
      <c r="AA137" s="2" t="s">
        <v>274</v>
      </c>
      <c r="AB137" s="2" t="s">
        <v>33</v>
      </c>
    </row>
    <row r="138" spans="1:28" x14ac:dyDescent="0.25">
      <c r="A138" s="2">
        <v>1</v>
      </c>
      <c r="B138" s="2">
        <v>5</v>
      </c>
      <c r="C138" s="2"/>
      <c r="D138" s="2"/>
      <c r="E138" s="2" t="s">
        <v>279</v>
      </c>
      <c r="F138" s="2"/>
      <c r="G138" s="2"/>
      <c r="H138" s="2"/>
      <c r="I138" s="2"/>
      <c r="J138" s="2"/>
      <c r="K138" s="2"/>
      <c r="L138" s="2"/>
      <c r="M138" s="2"/>
      <c r="N138" s="2"/>
      <c r="O138" s="2"/>
      <c r="P138" s="2"/>
      <c r="Q138" s="2">
        <v>100</v>
      </c>
      <c r="R138" s="2">
        <v>95.41</v>
      </c>
      <c r="S138" s="2">
        <v>95.41</v>
      </c>
      <c r="T138" s="2">
        <v>95.41</v>
      </c>
      <c r="U138" s="2" t="s">
        <v>51</v>
      </c>
      <c r="V138" s="2" t="s">
        <v>52</v>
      </c>
      <c r="W138" s="2">
        <v>95.41</v>
      </c>
      <c r="X138" s="2" t="s">
        <v>280</v>
      </c>
      <c r="Y138" s="2"/>
      <c r="Z138" s="2">
        <v>2019</v>
      </c>
      <c r="AA138" s="2" t="s">
        <v>281</v>
      </c>
      <c r="AB138" s="2" t="s">
        <v>33</v>
      </c>
    </row>
    <row r="139" spans="1:28" x14ac:dyDescent="0.25">
      <c r="A139" s="2">
        <v>1</v>
      </c>
      <c r="B139" s="2">
        <v>6</v>
      </c>
      <c r="C139" s="2"/>
      <c r="D139" s="2"/>
      <c r="E139" s="2" t="s">
        <v>282</v>
      </c>
      <c r="F139" s="2"/>
      <c r="G139" s="2"/>
      <c r="H139" s="2"/>
      <c r="I139" s="2"/>
      <c r="J139" s="2"/>
      <c r="K139" s="2"/>
      <c r="L139" s="2"/>
      <c r="M139" s="2"/>
      <c r="N139" s="2"/>
      <c r="O139" s="2"/>
      <c r="P139" s="2"/>
      <c r="Q139" s="2">
        <v>100</v>
      </c>
      <c r="R139" s="2">
        <v>94.18</v>
      </c>
      <c r="S139" s="2">
        <v>94.18</v>
      </c>
      <c r="T139" s="2">
        <v>94.18</v>
      </c>
      <c r="U139" s="2" t="s">
        <v>59</v>
      </c>
      <c r="V139" s="2" t="s">
        <v>60</v>
      </c>
      <c r="W139" s="2">
        <v>94.18</v>
      </c>
      <c r="X139" s="2" t="s">
        <v>280</v>
      </c>
      <c r="Y139" s="2"/>
      <c r="Z139" s="2">
        <v>2019</v>
      </c>
      <c r="AA139" s="2" t="s">
        <v>281</v>
      </c>
      <c r="AB139" s="2" t="s">
        <v>87</v>
      </c>
    </row>
    <row r="140" spans="1:28" x14ac:dyDescent="0.25">
      <c r="A140" s="2">
        <v>1</v>
      </c>
      <c r="B140" s="2">
        <v>7</v>
      </c>
      <c r="C140" s="2"/>
      <c r="D140" s="2"/>
      <c r="E140" s="2" t="s">
        <v>283</v>
      </c>
      <c r="F140" s="2"/>
      <c r="G140" s="2"/>
      <c r="H140" s="2"/>
      <c r="I140" s="2"/>
      <c r="J140" s="2"/>
      <c r="K140" s="2"/>
      <c r="L140" s="2"/>
      <c r="M140" s="2"/>
      <c r="N140" s="2"/>
      <c r="O140" s="2"/>
      <c r="P140" s="2"/>
      <c r="Q140" s="2">
        <v>100</v>
      </c>
      <c r="R140" s="2">
        <v>92.57</v>
      </c>
      <c r="S140" s="2">
        <v>92.57</v>
      </c>
      <c r="T140" s="2">
        <v>92.57</v>
      </c>
      <c r="U140" s="2" t="s">
        <v>59</v>
      </c>
      <c r="V140" s="2" t="s">
        <v>60</v>
      </c>
      <c r="W140" s="2">
        <v>92.57</v>
      </c>
      <c r="X140" s="2" t="s">
        <v>280</v>
      </c>
      <c r="Y140" s="2"/>
      <c r="Z140" s="2">
        <v>2019</v>
      </c>
      <c r="AA140" s="2" t="s">
        <v>281</v>
      </c>
      <c r="AB140" s="2" t="s">
        <v>33</v>
      </c>
    </row>
    <row r="141" spans="1:28" x14ac:dyDescent="0.25">
      <c r="A141" s="2">
        <v>1</v>
      </c>
      <c r="B141" s="2">
        <v>8</v>
      </c>
      <c r="C141" s="2"/>
      <c r="D141" s="2"/>
      <c r="E141" s="2" t="s">
        <v>284</v>
      </c>
      <c r="F141" s="2"/>
      <c r="G141" s="2"/>
      <c r="H141" s="2"/>
      <c r="I141" s="2"/>
      <c r="J141" s="2"/>
      <c r="K141" s="2"/>
      <c r="L141" s="2"/>
      <c r="M141" s="2"/>
      <c r="N141" s="2"/>
      <c r="O141" s="2"/>
      <c r="P141" s="2"/>
      <c r="Q141" s="2">
        <v>100</v>
      </c>
      <c r="R141" s="2">
        <v>95.15</v>
      </c>
      <c r="S141" s="2">
        <v>95.15</v>
      </c>
      <c r="T141" s="2">
        <v>95.15</v>
      </c>
      <c r="U141" s="2" t="s">
        <v>51</v>
      </c>
      <c r="V141" s="2" t="s">
        <v>52</v>
      </c>
      <c r="W141" s="2">
        <v>95.15</v>
      </c>
      <c r="X141" s="2" t="s">
        <v>280</v>
      </c>
      <c r="Y141" s="2"/>
      <c r="Z141" s="2">
        <v>2019</v>
      </c>
      <c r="AA141" s="2" t="s">
        <v>281</v>
      </c>
      <c r="AB141" s="2" t="s">
        <v>136</v>
      </c>
    </row>
  </sheetData>
  <printOptions gridLines="1" gridLinesSet="0"/>
  <pageMargins left="0.75" right="0.75" top="1" bottom="1" header="0.5" footer="0.5"/>
  <pageSetup paperSize="0"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49"/>
  <sheetViews>
    <sheetView showGridLines="0" tabSelected="1" topLeftCell="E1" zoomScale="25" zoomScaleNormal="25" workbookViewId="0">
      <pane ySplit="1" topLeftCell="A2" activePane="bottomLeft" state="frozen"/>
      <selection activeCell="D1" sqref="D1"/>
      <selection pane="bottomLeft" activeCell="Q250" sqref="Q250"/>
    </sheetView>
  </sheetViews>
  <sheetFormatPr baseColWidth="10" defaultColWidth="11.44140625" defaultRowHeight="13.2" outlineLevelRow="1" x14ac:dyDescent="0.25"/>
  <cols>
    <col min="1" max="1" width="35.6640625" hidden="1" customWidth="1"/>
    <col min="2" max="7" width="35.6640625" customWidth="1"/>
    <col min="8" max="8" width="20.5546875" customWidth="1"/>
    <col min="9" max="9" width="29" customWidth="1"/>
    <col min="10" max="10" width="31.33203125" customWidth="1"/>
    <col min="11" max="11" width="35.6640625" customWidth="1"/>
    <col min="12" max="12" width="18.6640625" hidden="1" customWidth="1"/>
    <col min="13" max="13" width="35.6640625" customWidth="1"/>
    <col min="14" max="14" width="15" customWidth="1"/>
    <col min="15" max="15" width="17.44140625" customWidth="1"/>
    <col min="16" max="17" width="29.33203125" customWidth="1"/>
    <col min="18" max="18" width="82.6640625" customWidth="1"/>
    <col min="19" max="19" width="35.6640625" customWidth="1"/>
    <col min="20" max="246" width="9.109375" customWidth="1"/>
  </cols>
  <sheetData>
    <row r="1" spans="1:18" ht="70.2" thickBot="1" x14ac:dyDescent="0.3">
      <c r="A1" s="1"/>
      <c r="B1" s="7" t="s">
        <v>1</v>
      </c>
      <c r="C1" s="7" t="s">
        <v>1056</v>
      </c>
      <c r="D1" s="7" t="s">
        <v>1057</v>
      </c>
      <c r="E1" s="7" t="s">
        <v>2</v>
      </c>
      <c r="F1" s="7" t="s">
        <v>3</v>
      </c>
      <c r="G1" s="7" t="s">
        <v>4</v>
      </c>
      <c r="H1" s="7" t="s">
        <v>1084</v>
      </c>
      <c r="I1" s="7" t="s">
        <v>5</v>
      </c>
      <c r="J1" s="7" t="s">
        <v>6</v>
      </c>
      <c r="K1" s="7" t="s">
        <v>310</v>
      </c>
      <c r="L1" s="1" t="s">
        <v>16</v>
      </c>
      <c r="M1" s="7" t="s">
        <v>16</v>
      </c>
      <c r="N1" s="68" t="s">
        <v>994</v>
      </c>
      <c r="O1" s="7" t="s">
        <v>20</v>
      </c>
      <c r="P1" s="7" t="s">
        <v>801</v>
      </c>
      <c r="Q1" s="7" t="s">
        <v>1058</v>
      </c>
      <c r="R1" s="1" t="s">
        <v>23</v>
      </c>
    </row>
    <row r="2" spans="1:18" ht="71.400000000000006" hidden="1" customHeight="1" outlineLevel="1" x14ac:dyDescent="0.25">
      <c r="A2" s="42"/>
      <c r="B2" s="160" t="s">
        <v>279</v>
      </c>
      <c r="C2" s="218" t="s">
        <v>1066</v>
      </c>
      <c r="D2" s="218" t="s">
        <v>1074</v>
      </c>
      <c r="E2" s="168" t="s">
        <v>253</v>
      </c>
      <c r="F2" s="165" t="s">
        <v>316</v>
      </c>
      <c r="G2" s="20" t="s">
        <v>311</v>
      </c>
      <c r="H2" s="139">
        <v>34800000</v>
      </c>
      <c r="I2" s="5">
        <v>43862</v>
      </c>
      <c r="J2" s="5">
        <v>44180</v>
      </c>
      <c r="K2" s="5">
        <v>44012</v>
      </c>
      <c r="L2" s="9">
        <f t="shared" ref="L2:L38" si="0">+(+_xlfn.DAYS(I2,K2))/(+_xlfn.DAYS(I2,J2))</f>
        <v>0.47169811320754718</v>
      </c>
      <c r="M2" s="9" cm="1">
        <f t="array" ref="M2">+_xlfn.IFS(L2&gt;=0,L2,L2&gt;=100,100,L2&lt;0,0)</f>
        <v>0.47169811320754718</v>
      </c>
      <c r="N2" s="6">
        <v>50</v>
      </c>
      <c r="O2" s="8">
        <f t="shared" ref="O2:O16" si="1">+P2</f>
        <v>49.433962264150942</v>
      </c>
      <c r="P2" s="10">
        <f t="shared" ref="P2:P38" si="2">+(N2*80%)+((M2*100)*20%)</f>
        <v>49.433962264150942</v>
      </c>
      <c r="Q2" s="10">
        <v>100</v>
      </c>
      <c r="R2" s="11" t="s">
        <v>646</v>
      </c>
    </row>
    <row r="3" spans="1:18" ht="99.6" hidden="1" customHeight="1" outlineLevel="1" x14ac:dyDescent="0.25">
      <c r="A3" s="42"/>
      <c r="B3" s="160"/>
      <c r="C3" s="219"/>
      <c r="D3" s="219"/>
      <c r="E3" s="168"/>
      <c r="F3" s="166"/>
      <c r="G3" s="21" t="s">
        <v>312</v>
      </c>
      <c r="H3" s="140"/>
      <c r="I3" s="5">
        <v>43862</v>
      </c>
      <c r="J3" s="5">
        <v>44180</v>
      </c>
      <c r="K3" s="5">
        <f t="shared" ref="K3:K39" si="3">+K2</f>
        <v>44012</v>
      </c>
      <c r="L3" s="9">
        <f t="shared" si="0"/>
        <v>0.47169811320754718</v>
      </c>
      <c r="M3" s="9" cm="1">
        <f t="array" ref="M3">+_xlfn.IFS(L3&gt;=0,L3,L3&gt;=100,100,L3&lt;0,0)</f>
        <v>0.47169811320754718</v>
      </c>
      <c r="N3" s="6">
        <v>20</v>
      </c>
      <c r="O3" s="8">
        <f t="shared" si="1"/>
        <v>25.433962264150942</v>
      </c>
      <c r="P3" s="10">
        <f t="shared" si="2"/>
        <v>25.433962264150942</v>
      </c>
      <c r="Q3" s="10">
        <v>100</v>
      </c>
      <c r="R3" s="11" t="s">
        <v>647</v>
      </c>
    </row>
    <row r="4" spans="1:18" ht="60" hidden="1" outlineLevel="1" x14ac:dyDescent="0.25">
      <c r="A4" s="42"/>
      <c r="B4" s="160"/>
      <c r="C4" s="219"/>
      <c r="D4" s="219"/>
      <c r="E4" s="168"/>
      <c r="F4" s="166"/>
      <c r="G4" s="21" t="s">
        <v>313</v>
      </c>
      <c r="H4" s="140"/>
      <c r="I4" s="5">
        <v>44136</v>
      </c>
      <c r="J4" s="5">
        <v>44165</v>
      </c>
      <c r="K4" s="5">
        <f t="shared" si="3"/>
        <v>44012</v>
      </c>
      <c r="L4" s="9">
        <f t="shared" si="0"/>
        <v>-4.2758620689655169</v>
      </c>
      <c r="M4" s="9" cm="1">
        <f t="array" ref="M4">+_xlfn.IFS(L4&gt;=0,L4,L4&gt;=100,100,L4&lt;0,0)</f>
        <v>0</v>
      </c>
      <c r="N4" s="6">
        <v>10</v>
      </c>
      <c r="O4" s="8">
        <f t="shared" si="1"/>
        <v>8</v>
      </c>
      <c r="P4" s="10">
        <f t="shared" si="2"/>
        <v>8</v>
      </c>
      <c r="Q4" s="10">
        <v>100</v>
      </c>
      <c r="R4" s="11" t="s">
        <v>648</v>
      </c>
    </row>
    <row r="5" spans="1:18" ht="124.2" hidden="1" outlineLevel="1" x14ac:dyDescent="0.25">
      <c r="A5" s="42"/>
      <c r="B5" s="160"/>
      <c r="C5" s="219"/>
      <c r="D5" s="219"/>
      <c r="E5" s="168"/>
      <c r="F5" s="166"/>
      <c r="G5" s="21" t="s">
        <v>285</v>
      </c>
      <c r="H5" s="140"/>
      <c r="I5" s="5">
        <v>43862</v>
      </c>
      <c r="J5" s="5">
        <v>44180</v>
      </c>
      <c r="K5" s="5">
        <f t="shared" si="3"/>
        <v>44012</v>
      </c>
      <c r="L5" s="9">
        <f t="shared" si="0"/>
        <v>0.47169811320754718</v>
      </c>
      <c r="M5" s="9" cm="1">
        <f t="array" ref="M5">+_xlfn.IFS(L5&gt;=0,L5,L5&gt;=100,100,L5&lt;0,0)</f>
        <v>0.47169811320754718</v>
      </c>
      <c r="N5" s="6">
        <v>33</v>
      </c>
      <c r="O5" s="8">
        <f t="shared" si="1"/>
        <v>35.833962264150948</v>
      </c>
      <c r="P5" s="10">
        <f t="shared" si="2"/>
        <v>35.833962264150948</v>
      </c>
      <c r="Q5" s="10">
        <v>100</v>
      </c>
      <c r="R5" s="11" t="s">
        <v>649</v>
      </c>
    </row>
    <row r="6" spans="1:18" ht="151.80000000000001" hidden="1" outlineLevel="1" x14ac:dyDescent="0.25">
      <c r="A6" s="42"/>
      <c r="B6" s="160"/>
      <c r="C6" s="219"/>
      <c r="D6" s="219"/>
      <c r="E6" s="168"/>
      <c r="F6" s="166"/>
      <c r="G6" s="21" t="s">
        <v>314</v>
      </c>
      <c r="H6" s="140"/>
      <c r="I6" s="5">
        <v>43862</v>
      </c>
      <c r="J6" s="5">
        <v>44180</v>
      </c>
      <c r="K6" s="5">
        <f t="shared" si="3"/>
        <v>44012</v>
      </c>
      <c r="L6" s="9">
        <f t="shared" si="0"/>
        <v>0.47169811320754718</v>
      </c>
      <c r="M6" s="9" cm="1">
        <f t="array" ref="M6">+_xlfn.IFS(L6&gt;=0,L6,L6&gt;=100,100,L6&lt;0,0)</f>
        <v>0.47169811320754718</v>
      </c>
      <c r="N6" s="6">
        <v>50</v>
      </c>
      <c r="O6" s="8">
        <f t="shared" si="1"/>
        <v>49.433962264150942</v>
      </c>
      <c r="P6" s="10">
        <f t="shared" si="2"/>
        <v>49.433962264150942</v>
      </c>
      <c r="Q6" s="10">
        <v>100</v>
      </c>
      <c r="R6" s="11" t="s">
        <v>650</v>
      </c>
    </row>
    <row r="7" spans="1:18" ht="83.4" hidden="1" outlineLevel="1" thickBot="1" x14ac:dyDescent="0.3">
      <c r="A7" s="42"/>
      <c r="B7" s="160"/>
      <c r="C7" s="219"/>
      <c r="D7" s="219"/>
      <c r="E7" s="168"/>
      <c r="F7" s="167"/>
      <c r="G7" s="22" t="s">
        <v>315</v>
      </c>
      <c r="H7" s="141"/>
      <c r="I7" s="5">
        <v>43862</v>
      </c>
      <c r="J7" s="5">
        <v>44180</v>
      </c>
      <c r="K7" s="5">
        <f t="shared" si="3"/>
        <v>44012</v>
      </c>
      <c r="L7" s="9">
        <f t="shared" si="0"/>
        <v>0.47169811320754718</v>
      </c>
      <c r="M7" s="9" cm="1">
        <f t="array" ref="M7">+_xlfn.IFS(L7&gt;=0,L7,L7&gt;=100,100,L7&lt;0,0)</f>
        <v>0.47169811320754718</v>
      </c>
      <c r="N7" s="6">
        <v>50</v>
      </c>
      <c r="O7" s="8">
        <f t="shared" si="1"/>
        <v>49.433962264150942</v>
      </c>
      <c r="P7" s="10">
        <f t="shared" si="2"/>
        <v>49.433962264150942</v>
      </c>
      <c r="Q7" s="10">
        <v>100</v>
      </c>
      <c r="R7" s="11" t="s">
        <v>651</v>
      </c>
    </row>
    <row r="8" spans="1:18" ht="110.4" hidden="1" outlineLevel="1" x14ac:dyDescent="0.25">
      <c r="A8" s="42"/>
      <c r="B8" s="160"/>
      <c r="C8" s="219"/>
      <c r="D8" s="219"/>
      <c r="E8" s="171" t="s">
        <v>1059</v>
      </c>
      <c r="F8" s="164" t="s">
        <v>857</v>
      </c>
      <c r="G8" s="18" t="s">
        <v>856</v>
      </c>
      <c r="H8" s="101" t="s">
        <v>1085</v>
      </c>
      <c r="I8" s="5">
        <v>43831</v>
      </c>
      <c r="J8" s="5">
        <v>44180</v>
      </c>
      <c r="K8" s="5">
        <f>+K7</f>
        <v>44012</v>
      </c>
      <c r="L8" s="9">
        <f>+(+_xlfn.DAYS(I8,K8))/(+_xlfn.DAYS(I8,J8))</f>
        <v>0.51862464183381085</v>
      </c>
      <c r="M8" s="9" cm="1">
        <f t="array" ref="M8">+_xlfn.IFS(L8&gt;=0,L8,L8&gt;=100,100,L8&lt;0,0)</f>
        <v>0.51862464183381085</v>
      </c>
      <c r="N8" s="6">
        <v>70</v>
      </c>
      <c r="O8" s="8">
        <f t="shared" ref="O8" si="4">+P8</f>
        <v>66.372492836676216</v>
      </c>
      <c r="P8" s="10">
        <f t="shared" ref="P8" si="5">+(N8*80%)+((M8*100)*20%)</f>
        <v>66.372492836676216</v>
      </c>
      <c r="Q8" s="10">
        <v>100</v>
      </c>
      <c r="R8" s="11" t="s">
        <v>858</v>
      </c>
    </row>
    <row r="9" spans="1:18" ht="69" hidden="1" outlineLevel="1" x14ac:dyDescent="0.25">
      <c r="A9" s="42"/>
      <c r="B9" s="160"/>
      <c r="C9" s="220"/>
      <c r="D9" s="220"/>
      <c r="E9" s="171"/>
      <c r="F9" s="164"/>
      <c r="G9" s="18" t="s">
        <v>309</v>
      </c>
      <c r="H9" s="102">
        <v>15000000</v>
      </c>
      <c r="I9" s="5">
        <v>43862</v>
      </c>
      <c r="J9" s="5">
        <v>44180</v>
      </c>
      <c r="K9" s="5">
        <f>+K8</f>
        <v>44012</v>
      </c>
      <c r="L9" s="9">
        <f>+(+_xlfn.DAYS(I9,K9))/(+_xlfn.DAYS(I9,J9))</f>
        <v>0.47169811320754718</v>
      </c>
      <c r="M9" s="9" cm="1">
        <f t="array" ref="M9">+_xlfn.IFS(L9&gt;=0,L9,L9&gt;=100,100,L9&lt;0,0)</f>
        <v>0.47169811320754718</v>
      </c>
      <c r="N9" s="6">
        <v>50</v>
      </c>
      <c r="O9" s="8">
        <f>+P9</f>
        <v>49.433962264150942</v>
      </c>
      <c r="P9" s="10">
        <f>+(N9*80%)+((M9*100)*20%)</f>
        <v>49.433962264150942</v>
      </c>
      <c r="Q9" s="10">
        <v>100</v>
      </c>
      <c r="R9" s="11" t="s">
        <v>855</v>
      </c>
    </row>
    <row r="10" spans="1:18" ht="124.8" hidden="1" outlineLevel="1" thickBot="1" x14ac:dyDescent="0.3">
      <c r="A10" s="42"/>
      <c r="B10" s="160"/>
      <c r="C10" s="218" t="s">
        <v>1067</v>
      </c>
      <c r="D10" s="218" t="s">
        <v>1075</v>
      </c>
      <c r="E10" s="162" t="s">
        <v>254</v>
      </c>
      <c r="F10" s="37" t="s">
        <v>322</v>
      </c>
      <c r="G10" s="24" t="s">
        <v>317</v>
      </c>
      <c r="H10" s="103">
        <v>30000000</v>
      </c>
      <c r="I10" s="5">
        <v>43862</v>
      </c>
      <c r="J10" s="5">
        <v>44180</v>
      </c>
      <c r="K10" s="5">
        <f>+K7</f>
        <v>44012</v>
      </c>
      <c r="L10" s="9">
        <f t="shared" si="0"/>
        <v>0.47169811320754718</v>
      </c>
      <c r="M10" s="9" cm="1">
        <f t="array" ref="M10">+_xlfn.IFS(L10&gt;=0,L10,L10&gt;=100,100,L10&lt;0,0)</f>
        <v>0.47169811320754718</v>
      </c>
      <c r="N10" s="6">
        <v>60</v>
      </c>
      <c r="O10" s="8">
        <f t="shared" si="1"/>
        <v>57.433962264150942</v>
      </c>
      <c r="P10" s="10">
        <f t="shared" si="2"/>
        <v>57.433962264150942</v>
      </c>
      <c r="Q10" s="10">
        <v>100</v>
      </c>
      <c r="R10" s="11" t="s">
        <v>953</v>
      </c>
    </row>
    <row r="11" spans="1:18" ht="72" hidden="1" customHeight="1" outlineLevel="1" thickBot="1" x14ac:dyDescent="0.3">
      <c r="A11" s="42"/>
      <c r="B11" s="160"/>
      <c r="C11" s="219"/>
      <c r="D11" s="219"/>
      <c r="E11" s="162"/>
      <c r="F11" s="169" t="s">
        <v>323</v>
      </c>
      <c r="G11" s="24" t="s">
        <v>318</v>
      </c>
      <c r="H11" s="104" t="s">
        <v>1085</v>
      </c>
      <c r="I11" s="5">
        <v>43862</v>
      </c>
      <c r="J11" s="5">
        <v>44180</v>
      </c>
      <c r="K11" s="5">
        <f t="shared" si="3"/>
        <v>44012</v>
      </c>
      <c r="L11" s="9">
        <f t="shared" si="0"/>
        <v>0.47169811320754718</v>
      </c>
      <c r="M11" s="9" cm="1">
        <f t="array" ref="M11">+_xlfn.IFS(L11&gt;=0,L11,L11&gt;=100,100,L11&lt;0,0)</f>
        <v>0.47169811320754718</v>
      </c>
      <c r="N11" s="6">
        <v>20</v>
      </c>
      <c r="O11" s="8">
        <f t="shared" si="1"/>
        <v>25.433962264150942</v>
      </c>
      <c r="P11" s="10">
        <f t="shared" si="2"/>
        <v>25.433962264150942</v>
      </c>
      <c r="Q11" s="10">
        <v>100</v>
      </c>
      <c r="R11" s="11" t="s">
        <v>630</v>
      </c>
    </row>
    <row r="12" spans="1:18" ht="49.2" hidden="1" customHeight="1" outlineLevel="1" thickBot="1" x14ac:dyDescent="0.3">
      <c r="A12" s="42"/>
      <c r="B12" s="160"/>
      <c r="C12" s="219"/>
      <c r="D12" s="219"/>
      <c r="E12" s="162"/>
      <c r="F12" s="170"/>
      <c r="G12" s="24" t="s">
        <v>319</v>
      </c>
      <c r="H12" s="104" t="s">
        <v>1085</v>
      </c>
      <c r="I12" s="5">
        <v>43862</v>
      </c>
      <c r="J12" s="5">
        <v>44180</v>
      </c>
      <c r="K12" s="5">
        <f t="shared" si="3"/>
        <v>44012</v>
      </c>
      <c r="L12" s="9">
        <f t="shared" si="0"/>
        <v>0.47169811320754718</v>
      </c>
      <c r="M12" s="9" cm="1">
        <f t="array" ref="M12">+_xlfn.IFS(L12&gt;=0,L12,L12&gt;=100,100,L12&lt;0,0)</f>
        <v>0.47169811320754718</v>
      </c>
      <c r="N12" s="6">
        <v>30</v>
      </c>
      <c r="O12" s="8">
        <f t="shared" si="1"/>
        <v>33.433962264150942</v>
      </c>
      <c r="P12" s="10">
        <f t="shared" si="2"/>
        <v>33.433962264150942</v>
      </c>
      <c r="Q12" s="10">
        <v>100</v>
      </c>
      <c r="R12" s="11" t="s">
        <v>628</v>
      </c>
    </row>
    <row r="13" spans="1:18" ht="152.4" hidden="1" outlineLevel="1" thickBot="1" x14ac:dyDescent="0.3">
      <c r="A13" s="42"/>
      <c r="B13" s="160"/>
      <c r="C13" s="219"/>
      <c r="D13" s="219"/>
      <c r="E13" s="162"/>
      <c r="F13" s="37" t="s">
        <v>62</v>
      </c>
      <c r="G13" s="24" t="s">
        <v>320</v>
      </c>
      <c r="H13" s="103">
        <v>30000000</v>
      </c>
      <c r="I13" s="5">
        <v>43862</v>
      </c>
      <c r="J13" s="5">
        <v>44180</v>
      </c>
      <c r="K13" s="5">
        <f t="shared" si="3"/>
        <v>44012</v>
      </c>
      <c r="L13" s="9">
        <f t="shared" si="0"/>
        <v>0.47169811320754718</v>
      </c>
      <c r="M13" s="9" cm="1">
        <f t="array" ref="M13">+_xlfn.IFS(L13&gt;=0,L13,L13&gt;=100,100,L13&lt;0,0)</f>
        <v>0.47169811320754718</v>
      </c>
      <c r="N13" s="6">
        <v>60</v>
      </c>
      <c r="O13" s="8">
        <f t="shared" si="1"/>
        <v>57.433962264150942</v>
      </c>
      <c r="P13" s="10">
        <f t="shared" si="2"/>
        <v>57.433962264150942</v>
      </c>
      <c r="Q13" s="10">
        <v>100</v>
      </c>
      <c r="R13" s="11" t="s">
        <v>631</v>
      </c>
    </row>
    <row r="14" spans="1:18" ht="60.6" hidden="1" outlineLevel="1" thickBot="1" x14ac:dyDescent="0.3">
      <c r="A14" s="42"/>
      <c r="B14" s="160"/>
      <c r="C14" s="219"/>
      <c r="D14" s="219"/>
      <c r="E14" s="162"/>
      <c r="F14" s="37" t="s">
        <v>64</v>
      </c>
      <c r="G14" s="24" t="s">
        <v>321</v>
      </c>
      <c r="H14" s="103">
        <v>7000000</v>
      </c>
      <c r="I14" s="5">
        <v>43862</v>
      </c>
      <c r="J14" s="5">
        <v>44180</v>
      </c>
      <c r="K14" s="5">
        <f t="shared" si="3"/>
        <v>44012</v>
      </c>
      <c r="L14" s="9">
        <f t="shared" si="0"/>
        <v>0.47169811320754718</v>
      </c>
      <c r="M14" s="9" cm="1">
        <f t="array" ref="M14">+_xlfn.IFS(L14&gt;=0,L14,L14&gt;=100,100,L14&lt;0,0)</f>
        <v>0.47169811320754718</v>
      </c>
      <c r="N14" s="6">
        <v>25</v>
      </c>
      <c r="O14" s="8">
        <f t="shared" si="1"/>
        <v>29.433962264150942</v>
      </c>
      <c r="P14" s="10">
        <f t="shared" si="2"/>
        <v>29.433962264150942</v>
      </c>
      <c r="Q14" s="10">
        <v>100</v>
      </c>
      <c r="R14" s="11" t="s">
        <v>632</v>
      </c>
    </row>
    <row r="15" spans="1:18" ht="60.6" hidden="1" outlineLevel="1" thickBot="1" x14ac:dyDescent="0.3">
      <c r="A15" s="42"/>
      <c r="B15" s="160"/>
      <c r="C15" s="220"/>
      <c r="D15" s="220"/>
      <c r="E15" s="162"/>
      <c r="F15" s="54" t="s">
        <v>627</v>
      </c>
      <c r="G15" s="24" t="s">
        <v>629</v>
      </c>
      <c r="H15" s="103">
        <v>7000000</v>
      </c>
      <c r="I15" s="5">
        <v>43862</v>
      </c>
      <c r="J15" s="5">
        <v>44180</v>
      </c>
      <c r="K15" s="5">
        <f t="shared" si="3"/>
        <v>44012</v>
      </c>
      <c r="L15" s="9">
        <f t="shared" si="0"/>
        <v>0.47169811320754718</v>
      </c>
      <c r="M15" s="9" cm="1">
        <f t="array" ref="M15">+_xlfn.IFS(L15&gt;=0,L15,L15&gt;=100,100,L15&lt;0,0)</f>
        <v>0.47169811320754718</v>
      </c>
      <c r="N15" s="6">
        <v>50</v>
      </c>
      <c r="O15" s="8">
        <f t="shared" si="1"/>
        <v>49.433962264150942</v>
      </c>
      <c r="P15" s="10">
        <f t="shared" si="2"/>
        <v>49.433962264150942</v>
      </c>
      <c r="Q15" s="10">
        <v>100</v>
      </c>
      <c r="R15" s="11" t="s">
        <v>633</v>
      </c>
    </row>
    <row r="16" spans="1:18" ht="93.6" hidden="1" outlineLevel="1" x14ac:dyDescent="0.25">
      <c r="A16" s="42"/>
      <c r="B16" s="160"/>
      <c r="C16" s="218" t="s">
        <v>1066</v>
      </c>
      <c r="D16" s="218" t="s">
        <v>1076</v>
      </c>
      <c r="E16" s="149" t="s">
        <v>328</v>
      </c>
      <c r="F16" s="148" t="s">
        <v>644</v>
      </c>
      <c r="G16" s="45" t="s">
        <v>326</v>
      </c>
      <c r="H16" s="105" t="s">
        <v>1085</v>
      </c>
      <c r="I16" s="5">
        <v>43862</v>
      </c>
      <c r="J16" s="5">
        <v>44180</v>
      </c>
      <c r="K16" s="5">
        <f>+K15</f>
        <v>44012</v>
      </c>
      <c r="L16" s="9">
        <f t="shared" si="0"/>
        <v>0.47169811320754718</v>
      </c>
      <c r="M16" s="9" cm="1">
        <f t="array" ref="M16">+_xlfn.IFS(L16&gt;=0,L16,L16&gt;=100,100,L16&lt;0,0)</f>
        <v>0.47169811320754718</v>
      </c>
      <c r="N16" s="6">
        <v>20</v>
      </c>
      <c r="O16" s="8">
        <f t="shared" si="1"/>
        <v>25.433962264150942</v>
      </c>
      <c r="P16" s="10">
        <f t="shared" si="2"/>
        <v>25.433962264150942</v>
      </c>
      <c r="Q16" s="10">
        <v>100</v>
      </c>
      <c r="R16" s="11" t="s">
        <v>645</v>
      </c>
    </row>
    <row r="17" spans="1:19" ht="220.8" hidden="1" outlineLevel="1" x14ac:dyDescent="0.25">
      <c r="A17" s="42"/>
      <c r="B17" s="160"/>
      <c r="C17" s="219"/>
      <c r="D17" s="219"/>
      <c r="E17" s="149"/>
      <c r="F17" s="148"/>
      <c r="G17" s="45" t="s">
        <v>639</v>
      </c>
      <c r="H17" s="105" t="s">
        <v>1085</v>
      </c>
      <c r="I17" s="5">
        <v>43862</v>
      </c>
      <c r="J17" s="5">
        <v>44180</v>
      </c>
      <c r="K17" s="5">
        <f t="shared" si="3"/>
        <v>44012</v>
      </c>
      <c r="L17" s="9">
        <f t="shared" si="0"/>
        <v>0.47169811320754718</v>
      </c>
      <c r="M17" s="9" cm="1">
        <f t="array" ref="M17">+_xlfn.IFS(L17&gt;=0,L17,L17&gt;=100,100,L17&lt;0,0)</f>
        <v>0.47169811320754718</v>
      </c>
      <c r="N17" s="6">
        <v>50</v>
      </c>
      <c r="O17" s="8">
        <f t="shared" ref="O17:O74" si="6">+P17</f>
        <v>49.433962264150942</v>
      </c>
      <c r="P17" s="10">
        <f t="shared" si="2"/>
        <v>49.433962264150942</v>
      </c>
      <c r="Q17" s="10">
        <v>100</v>
      </c>
      <c r="R17" s="11" t="s">
        <v>640</v>
      </c>
    </row>
    <row r="18" spans="1:19" ht="138.6" hidden="1" outlineLevel="1" thickBot="1" x14ac:dyDescent="0.3">
      <c r="A18" s="42"/>
      <c r="B18" s="160"/>
      <c r="C18" s="219"/>
      <c r="D18" s="219"/>
      <c r="E18" s="149"/>
      <c r="F18" s="148"/>
      <c r="G18" s="46" t="s">
        <v>327</v>
      </c>
      <c r="H18" s="106">
        <v>25350000</v>
      </c>
      <c r="I18" s="5">
        <v>43862</v>
      </c>
      <c r="J18" s="5">
        <v>44180</v>
      </c>
      <c r="K18" s="5">
        <f t="shared" si="3"/>
        <v>44012</v>
      </c>
      <c r="L18" s="9">
        <f t="shared" si="0"/>
        <v>0.47169811320754718</v>
      </c>
      <c r="M18" s="9" cm="1">
        <f t="array" ref="M18">+_xlfn.IFS(L18&gt;=0,L18,L18&gt;=100,100,L18&lt;0,0)</f>
        <v>0.47169811320754718</v>
      </c>
      <c r="N18" s="6">
        <v>33</v>
      </c>
      <c r="O18" s="8">
        <f t="shared" si="6"/>
        <v>35.833962264150948</v>
      </c>
      <c r="P18" s="10">
        <f t="shared" si="2"/>
        <v>35.833962264150948</v>
      </c>
      <c r="Q18" s="10">
        <v>100</v>
      </c>
      <c r="R18" s="11" t="s">
        <v>642</v>
      </c>
    </row>
    <row r="19" spans="1:19" ht="60" hidden="1" outlineLevel="1" x14ac:dyDescent="0.25">
      <c r="A19" s="42"/>
      <c r="B19" s="160"/>
      <c r="C19" s="219"/>
      <c r="D19" s="219"/>
      <c r="E19" s="159" t="s">
        <v>256</v>
      </c>
      <c r="F19" s="150" t="s">
        <v>345</v>
      </c>
      <c r="G19" s="47" t="s">
        <v>329</v>
      </c>
      <c r="H19" s="142">
        <v>32000000</v>
      </c>
      <c r="I19" s="5">
        <v>43862</v>
      </c>
      <c r="J19" s="5">
        <v>43921</v>
      </c>
      <c r="K19" s="5">
        <f t="shared" si="3"/>
        <v>44012</v>
      </c>
      <c r="L19" s="9">
        <f t="shared" si="0"/>
        <v>2.5423728813559321</v>
      </c>
      <c r="M19" s="9">
        <v>1</v>
      </c>
      <c r="N19" s="6">
        <v>100</v>
      </c>
      <c r="O19" s="8">
        <f t="shared" si="6"/>
        <v>100</v>
      </c>
      <c r="P19" s="10">
        <f t="shared" si="2"/>
        <v>100</v>
      </c>
      <c r="Q19" s="10">
        <v>100</v>
      </c>
      <c r="R19" s="11" t="s">
        <v>641</v>
      </c>
      <c r="S19" s="14"/>
    </row>
    <row r="20" spans="1:19" ht="60" hidden="1" outlineLevel="1" x14ac:dyDescent="0.25">
      <c r="A20" s="42"/>
      <c r="B20" s="160"/>
      <c r="C20" s="219"/>
      <c r="D20" s="219"/>
      <c r="E20" s="159"/>
      <c r="F20" s="150"/>
      <c r="G20" s="48" t="s">
        <v>330</v>
      </c>
      <c r="H20" s="143"/>
      <c r="I20" s="5">
        <v>43862</v>
      </c>
      <c r="J20" s="5">
        <v>44180</v>
      </c>
      <c r="K20" s="5">
        <f t="shared" si="3"/>
        <v>44012</v>
      </c>
      <c r="L20" s="9">
        <f t="shared" si="0"/>
        <v>0.47169811320754718</v>
      </c>
      <c r="M20" s="9" cm="1">
        <f t="array" ref="M20">+_xlfn.IFS(L20&gt;=0,L20,L20&gt;=100,100,L20&lt;0,0)</f>
        <v>0.47169811320754718</v>
      </c>
      <c r="N20" s="6">
        <v>69</v>
      </c>
      <c r="O20" s="8">
        <f t="shared" si="6"/>
        <v>64.633962264150952</v>
      </c>
      <c r="P20" s="10">
        <f t="shared" si="2"/>
        <v>64.633962264150952</v>
      </c>
      <c r="Q20" s="10">
        <v>100</v>
      </c>
      <c r="R20" s="11" t="s">
        <v>614</v>
      </c>
    </row>
    <row r="21" spans="1:19" ht="60" hidden="1" outlineLevel="1" x14ac:dyDescent="0.25">
      <c r="A21" s="42"/>
      <c r="B21" s="160"/>
      <c r="C21" s="219"/>
      <c r="D21" s="219"/>
      <c r="E21" s="159"/>
      <c r="F21" s="150"/>
      <c r="G21" s="48" t="s">
        <v>331</v>
      </c>
      <c r="H21" s="144"/>
      <c r="I21" s="5">
        <v>43862</v>
      </c>
      <c r="J21" s="5">
        <v>44180</v>
      </c>
      <c r="K21" s="5">
        <f t="shared" si="3"/>
        <v>44012</v>
      </c>
      <c r="L21" s="9">
        <f t="shared" si="0"/>
        <v>0.47169811320754718</v>
      </c>
      <c r="M21" s="9" cm="1">
        <f t="array" ref="M21">+_xlfn.IFS(L21&gt;=0,L21,L21&gt;=100,100,L21&lt;0,0)</f>
        <v>0.47169811320754718</v>
      </c>
      <c r="N21" s="6">
        <v>69</v>
      </c>
      <c r="O21" s="8">
        <f t="shared" si="6"/>
        <v>64.633962264150952</v>
      </c>
      <c r="P21" s="10">
        <f t="shared" si="2"/>
        <v>64.633962264150952</v>
      </c>
      <c r="Q21" s="10">
        <v>100</v>
      </c>
      <c r="R21" s="11" t="s">
        <v>615</v>
      </c>
    </row>
    <row r="22" spans="1:19" ht="78" hidden="1" outlineLevel="1" x14ac:dyDescent="0.25">
      <c r="A22" s="42"/>
      <c r="B22" s="160"/>
      <c r="C22" s="219"/>
      <c r="D22" s="219"/>
      <c r="E22" s="159"/>
      <c r="F22" s="55" t="s">
        <v>346</v>
      </c>
      <c r="G22" s="49" t="s">
        <v>332</v>
      </c>
      <c r="H22" s="107">
        <v>32000000</v>
      </c>
      <c r="I22" s="5">
        <v>43862</v>
      </c>
      <c r="J22" s="5">
        <v>44180</v>
      </c>
      <c r="K22" s="5">
        <f>+K21</f>
        <v>44012</v>
      </c>
      <c r="L22" s="9">
        <f t="shared" si="0"/>
        <v>0.47169811320754718</v>
      </c>
      <c r="M22" s="9" cm="1">
        <f t="array" ref="M22">+_xlfn.IFS(L22&gt;=0,L22,L22&gt;=100,100,L22&lt;0,0)</f>
        <v>0.47169811320754718</v>
      </c>
      <c r="N22" s="6">
        <v>65</v>
      </c>
      <c r="O22" s="8">
        <f>+P22</f>
        <v>61.433962264150942</v>
      </c>
      <c r="P22" s="10">
        <f t="shared" si="2"/>
        <v>61.433962264150942</v>
      </c>
      <c r="Q22" s="10">
        <v>100</v>
      </c>
      <c r="R22" s="11" t="s">
        <v>616</v>
      </c>
    </row>
    <row r="23" spans="1:19" ht="78" hidden="1" outlineLevel="1" x14ac:dyDescent="0.25">
      <c r="A23" s="42"/>
      <c r="B23" s="160"/>
      <c r="C23" s="219"/>
      <c r="D23" s="219"/>
      <c r="E23" s="159"/>
      <c r="F23" s="150" t="s">
        <v>347</v>
      </c>
      <c r="G23" s="49" t="s">
        <v>333</v>
      </c>
      <c r="H23" s="142">
        <v>20000000</v>
      </c>
      <c r="I23" s="5">
        <v>43862</v>
      </c>
      <c r="J23" s="5">
        <v>44180</v>
      </c>
      <c r="K23" s="5">
        <f t="shared" si="3"/>
        <v>44012</v>
      </c>
      <c r="L23" s="9">
        <f t="shared" si="0"/>
        <v>0.47169811320754718</v>
      </c>
      <c r="M23" s="9" cm="1">
        <f t="array" ref="M23">+_xlfn.IFS(L23&gt;=0,L23,L23&gt;=100,100,L23&lt;0,0)</f>
        <v>0.47169811320754718</v>
      </c>
      <c r="N23" s="6">
        <v>30</v>
      </c>
      <c r="O23" s="8">
        <f t="shared" si="6"/>
        <v>33.433962264150942</v>
      </c>
      <c r="P23" s="10">
        <f t="shared" si="2"/>
        <v>33.433962264150942</v>
      </c>
      <c r="Q23" s="10">
        <v>100</v>
      </c>
      <c r="R23" s="11" t="s">
        <v>617</v>
      </c>
    </row>
    <row r="24" spans="1:19" ht="60" hidden="1" outlineLevel="1" x14ac:dyDescent="0.25">
      <c r="A24" s="42"/>
      <c r="B24" s="160"/>
      <c r="C24" s="219"/>
      <c r="D24" s="219"/>
      <c r="E24" s="159"/>
      <c r="F24" s="150"/>
      <c r="G24" s="49" t="s">
        <v>654</v>
      </c>
      <c r="H24" s="143"/>
      <c r="I24" s="5">
        <v>43862</v>
      </c>
      <c r="J24" s="5">
        <v>44180</v>
      </c>
      <c r="K24" s="5">
        <f t="shared" si="3"/>
        <v>44012</v>
      </c>
      <c r="L24" s="9">
        <f t="shared" si="0"/>
        <v>0.47169811320754718</v>
      </c>
      <c r="M24" s="9" cm="1">
        <f t="array" ref="M24">+_xlfn.IFS(L24&gt;=0,L24,L24&gt;=100,100,L24&lt;0,0)</f>
        <v>0.47169811320754718</v>
      </c>
      <c r="N24" s="6">
        <v>40</v>
      </c>
      <c r="O24" s="8">
        <f t="shared" ref="O24" si="7">+P24</f>
        <v>41.433962264150942</v>
      </c>
      <c r="P24" s="10">
        <f t="shared" si="2"/>
        <v>41.433962264150942</v>
      </c>
      <c r="Q24" s="10">
        <v>100</v>
      </c>
      <c r="R24" s="11" t="s">
        <v>655</v>
      </c>
    </row>
    <row r="25" spans="1:19" ht="60" hidden="1" outlineLevel="1" x14ac:dyDescent="0.25">
      <c r="A25" s="42"/>
      <c r="B25" s="160"/>
      <c r="C25" s="220"/>
      <c r="D25" s="220"/>
      <c r="E25" s="159"/>
      <c r="F25" s="150"/>
      <c r="G25" s="49" t="s">
        <v>334</v>
      </c>
      <c r="H25" s="144"/>
      <c r="I25" s="5">
        <v>43862</v>
      </c>
      <c r="J25" s="5">
        <v>44180</v>
      </c>
      <c r="K25" s="5">
        <f>+K23</f>
        <v>44012</v>
      </c>
      <c r="L25" s="9">
        <f t="shared" si="0"/>
        <v>0.47169811320754718</v>
      </c>
      <c r="M25" s="9" cm="1">
        <f t="array" ref="M25">+_xlfn.IFS(L25&gt;=0,L25,L25&gt;=100,100,L25&lt;0,0)</f>
        <v>0.47169811320754718</v>
      </c>
      <c r="N25" s="6">
        <v>10</v>
      </c>
      <c r="O25" s="8">
        <f t="shared" si="6"/>
        <v>17.433962264150942</v>
      </c>
      <c r="P25" s="10">
        <f t="shared" si="2"/>
        <v>17.433962264150942</v>
      </c>
      <c r="Q25" s="10">
        <v>100</v>
      </c>
      <c r="R25" s="11" t="s">
        <v>618</v>
      </c>
    </row>
    <row r="26" spans="1:19" ht="69" hidden="1" outlineLevel="1" x14ac:dyDescent="0.25">
      <c r="A26" s="42"/>
      <c r="B26" s="160"/>
      <c r="C26" s="218" t="s">
        <v>1068</v>
      </c>
      <c r="D26" s="218" t="s">
        <v>1077</v>
      </c>
      <c r="E26" s="159"/>
      <c r="F26" s="150" t="s">
        <v>348</v>
      </c>
      <c r="G26" s="49" t="s">
        <v>335</v>
      </c>
      <c r="H26" s="107">
        <v>4500000</v>
      </c>
      <c r="I26" s="5">
        <v>43862</v>
      </c>
      <c r="J26" s="5">
        <v>44180</v>
      </c>
      <c r="K26" s="5">
        <f t="shared" si="3"/>
        <v>44012</v>
      </c>
      <c r="L26" s="9">
        <f t="shared" si="0"/>
        <v>0.47169811320754718</v>
      </c>
      <c r="M26" s="9" cm="1">
        <f t="array" ref="M26">+_xlfn.IFS(L26&gt;=0,L26,L26&gt;=100,100,L26&lt;0,0)</f>
        <v>0.47169811320754718</v>
      </c>
      <c r="N26" s="6">
        <v>50</v>
      </c>
      <c r="O26" s="8">
        <f t="shared" si="6"/>
        <v>49.433962264150942</v>
      </c>
      <c r="P26" s="10">
        <f t="shared" si="2"/>
        <v>49.433962264150942</v>
      </c>
      <c r="Q26" s="10">
        <v>100</v>
      </c>
      <c r="R26" s="11" t="s">
        <v>634</v>
      </c>
    </row>
    <row r="27" spans="1:19" ht="69" hidden="1" outlineLevel="1" x14ac:dyDescent="0.25">
      <c r="A27" s="42"/>
      <c r="B27" s="160"/>
      <c r="C27" s="219"/>
      <c r="D27" s="219"/>
      <c r="E27" s="159"/>
      <c r="F27" s="150"/>
      <c r="G27" s="49" t="s">
        <v>336</v>
      </c>
      <c r="H27" s="108" t="s">
        <v>1085</v>
      </c>
      <c r="I27" s="5">
        <v>43862</v>
      </c>
      <c r="J27" s="5">
        <v>44180</v>
      </c>
      <c r="K27" s="5">
        <f>+K26</f>
        <v>44012</v>
      </c>
      <c r="L27" s="9">
        <f t="shared" si="0"/>
        <v>0.47169811320754718</v>
      </c>
      <c r="M27" s="9" cm="1">
        <f t="array" ref="M27">+_xlfn.IFS(L27&gt;=0,L27,L27&gt;=100,100,L27&lt;0,0)</f>
        <v>0.47169811320754718</v>
      </c>
      <c r="N27" s="6">
        <v>85</v>
      </c>
      <c r="O27" s="8">
        <f t="shared" si="6"/>
        <v>77.433962264150949</v>
      </c>
      <c r="P27" s="10">
        <f t="shared" si="2"/>
        <v>77.433962264150949</v>
      </c>
      <c r="Q27" s="10">
        <v>100</v>
      </c>
      <c r="R27" s="11" t="s">
        <v>635</v>
      </c>
    </row>
    <row r="28" spans="1:19" ht="82.8" hidden="1" outlineLevel="1" x14ac:dyDescent="0.25">
      <c r="A28" s="42"/>
      <c r="B28" s="160"/>
      <c r="C28" s="219"/>
      <c r="D28" s="219"/>
      <c r="E28" s="159"/>
      <c r="F28" s="150"/>
      <c r="G28" s="49" t="s">
        <v>337</v>
      </c>
      <c r="H28" s="108" t="s">
        <v>1085</v>
      </c>
      <c r="I28" s="5">
        <v>43862</v>
      </c>
      <c r="J28" s="5">
        <v>44180</v>
      </c>
      <c r="K28" s="5">
        <f t="shared" si="3"/>
        <v>44012</v>
      </c>
      <c r="L28" s="9">
        <f t="shared" si="0"/>
        <v>0.47169811320754718</v>
      </c>
      <c r="M28" s="9" cm="1">
        <f t="array" ref="M28">+_xlfn.IFS(L28&gt;=0,L28,L28&gt;=100,100,L28&lt;0,0)</f>
        <v>0.47169811320754718</v>
      </c>
      <c r="N28" s="6">
        <v>40</v>
      </c>
      <c r="O28" s="8">
        <f t="shared" si="6"/>
        <v>41.433962264150942</v>
      </c>
      <c r="P28" s="10">
        <f t="shared" si="2"/>
        <v>41.433962264150942</v>
      </c>
      <c r="Q28" s="10">
        <v>100</v>
      </c>
      <c r="R28" s="11" t="s">
        <v>619</v>
      </c>
    </row>
    <row r="29" spans="1:19" ht="60" hidden="1" outlineLevel="1" x14ac:dyDescent="0.25">
      <c r="A29" s="42"/>
      <c r="B29" s="160"/>
      <c r="C29" s="219"/>
      <c r="D29" s="219"/>
      <c r="E29" s="159"/>
      <c r="F29" s="150"/>
      <c r="G29" s="50" t="s">
        <v>637</v>
      </c>
      <c r="H29" s="107">
        <v>4500000</v>
      </c>
      <c r="I29" s="5">
        <v>43862</v>
      </c>
      <c r="J29" s="5">
        <v>44180</v>
      </c>
      <c r="K29" s="5">
        <f t="shared" si="3"/>
        <v>44012</v>
      </c>
      <c r="L29" s="9">
        <f t="shared" si="0"/>
        <v>0.47169811320754718</v>
      </c>
      <c r="M29" s="9" cm="1">
        <f t="array" ref="M29">+_xlfn.IFS(L29&gt;=0,L29,L29&gt;=100,100,L29&lt;0,0)</f>
        <v>0.47169811320754718</v>
      </c>
      <c r="N29" s="6">
        <v>40</v>
      </c>
      <c r="O29" s="8">
        <f t="shared" ref="O29" si="8">+P29</f>
        <v>41.433962264150942</v>
      </c>
      <c r="P29" s="10">
        <f t="shared" si="2"/>
        <v>41.433962264150942</v>
      </c>
      <c r="Q29" s="10">
        <v>100</v>
      </c>
      <c r="R29" s="11" t="s">
        <v>638</v>
      </c>
    </row>
    <row r="30" spans="1:19" ht="78.599999999999994" hidden="1" outlineLevel="1" thickBot="1" x14ac:dyDescent="0.3">
      <c r="A30" s="42"/>
      <c r="B30" s="160"/>
      <c r="C30" s="220"/>
      <c r="D30" s="220"/>
      <c r="E30" s="159"/>
      <c r="F30" s="150"/>
      <c r="G30" s="50" t="s">
        <v>338</v>
      </c>
      <c r="H30" s="107">
        <v>8000000</v>
      </c>
      <c r="I30" s="5">
        <v>43862</v>
      </c>
      <c r="J30" s="5">
        <v>44180</v>
      </c>
      <c r="K30" s="5">
        <f>+K28</f>
        <v>44012</v>
      </c>
      <c r="L30" s="9">
        <f t="shared" si="0"/>
        <v>0.47169811320754718</v>
      </c>
      <c r="M30" s="9" cm="1">
        <f t="array" ref="M30">+_xlfn.IFS(L30&gt;=0,L30,L30&gt;=100,100,L30&lt;0,0)</f>
        <v>0.47169811320754718</v>
      </c>
      <c r="N30" s="6">
        <v>40</v>
      </c>
      <c r="O30" s="8">
        <f t="shared" si="6"/>
        <v>41.433962264150942</v>
      </c>
      <c r="P30" s="10">
        <f t="shared" si="2"/>
        <v>41.433962264150942</v>
      </c>
      <c r="Q30" s="10">
        <v>100</v>
      </c>
      <c r="R30" s="11" t="s">
        <v>636</v>
      </c>
    </row>
    <row r="31" spans="1:19" ht="110.4" hidden="1" outlineLevel="1" x14ac:dyDescent="0.25">
      <c r="A31" s="42"/>
      <c r="B31" s="160"/>
      <c r="C31" s="218" t="s">
        <v>1066</v>
      </c>
      <c r="D31" s="218" t="s">
        <v>1078</v>
      </c>
      <c r="E31" s="159"/>
      <c r="F31" s="157" t="s">
        <v>349</v>
      </c>
      <c r="G31" s="51" t="s">
        <v>339</v>
      </c>
      <c r="H31" s="107">
        <v>31000000</v>
      </c>
      <c r="I31" s="5">
        <v>43862</v>
      </c>
      <c r="J31" s="5">
        <v>44180</v>
      </c>
      <c r="K31" s="5">
        <f t="shared" si="3"/>
        <v>44012</v>
      </c>
      <c r="L31" s="9">
        <f t="shared" si="0"/>
        <v>0.47169811320754718</v>
      </c>
      <c r="M31" s="9" cm="1">
        <f t="array" ref="M31">+_xlfn.IFS(L31&gt;=0,L31,L31&gt;=100,100,L31&lt;0,0)</f>
        <v>0.47169811320754718</v>
      </c>
      <c r="N31" s="6">
        <v>50</v>
      </c>
      <c r="O31" s="8">
        <f t="shared" si="6"/>
        <v>49.433962264150942</v>
      </c>
      <c r="P31" s="10">
        <f t="shared" si="2"/>
        <v>49.433962264150942</v>
      </c>
      <c r="Q31" s="10">
        <v>100</v>
      </c>
      <c r="R31" s="11" t="s">
        <v>792</v>
      </c>
    </row>
    <row r="32" spans="1:19" ht="86.4" hidden="1" customHeight="1" outlineLevel="1" x14ac:dyDescent="0.25">
      <c r="A32" s="42"/>
      <c r="B32" s="160"/>
      <c r="C32" s="219"/>
      <c r="D32" s="219"/>
      <c r="E32" s="159"/>
      <c r="F32" s="158"/>
      <c r="G32" s="52" t="s">
        <v>793</v>
      </c>
      <c r="H32" s="142">
        <v>22000000</v>
      </c>
      <c r="I32" s="5">
        <v>43862</v>
      </c>
      <c r="J32" s="5">
        <v>44180</v>
      </c>
      <c r="K32" s="5">
        <f t="shared" si="3"/>
        <v>44012</v>
      </c>
      <c r="L32" s="9">
        <f t="shared" si="0"/>
        <v>0.47169811320754718</v>
      </c>
      <c r="M32" s="9" cm="1">
        <f t="array" ref="M32">+_xlfn.IFS(L32&gt;=0,L32,L32&gt;=100,100,L32&lt;0,0)</f>
        <v>0.47169811320754718</v>
      </c>
      <c r="N32" s="6">
        <v>50</v>
      </c>
      <c r="O32" s="8">
        <f t="shared" si="6"/>
        <v>49.433962264150942</v>
      </c>
      <c r="P32" s="10">
        <f t="shared" si="2"/>
        <v>49.433962264150942</v>
      </c>
      <c r="Q32" s="10">
        <v>100</v>
      </c>
      <c r="R32" s="11" t="s">
        <v>859</v>
      </c>
    </row>
    <row r="33" spans="1:18" ht="62.4" hidden="1" outlineLevel="1" x14ac:dyDescent="0.25">
      <c r="A33" s="42"/>
      <c r="B33" s="160"/>
      <c r="C33" s="219"/>
      <c r="D33" s="219"/>
      <c r="E33" s="159"/>
      <c r="F33" s="158"/>
      <c r="G33" s="52" t="s">
        <v>340</v>
      </c>
      <c r="H33" s="144"/>
      <c r="I33" s="5">
        <v>43862</v>
      </c>
      <c r="J33" s="5">
        <v>44180</v>
      </c>
      <c r="K33" s="5">
        <f t="shared" si="3"/>
        <v>44012</v>
      </c>
      <c r="L33" s="9">
        <f t="shared" si="0"/>
        <v>0.47169811320754718</v>
      </c>
      <c r="M33" s="9" cm="1">
        <f t="array" ref="M33">+_xlfn.IFS(L33&gt;=0,L33,L33&gt;=100,100,L33&lt;0,0)</f>
        <v>0.47169811320754718</v>
      </c>
      <c r="N33" s="6">
        <v>50</v>
      </c>
      <c r="O33" s="8">
        <f t="shared" si="6"/>
        <v>49.433962264150942</v>
      </c>
      <c r="P33" s="10">
        <f t="shared" si="2"/>
        <v>49.433962264150942</v>
      </c>
      <c r="Q33" s="10">
        <v>100</v>
      </c>
      <c r="R33" s="11" t="s">
        <v>794</v>
      </c>
    </row>
    <row r="34" spans="1:18" ht="60" hidden="1" outlineLevel="1" x14ac:dyDescent="0.25">
      <c r="A34" s="42"/>
      <c r="B34" s="160"/>
      <c r="C34" s="219"/>
      <c r="D34" s="219"/>
      <c r="E34" s="159"/>
      <c r="F34" s="158"/>
      <c r="G34" s="61" t="s">
        <v>797</v>
      </c>
      <c r="H34" s="109" t="s">
        <v>1085</v>
      </c>
      <c r="I34" s="5">
        <v>43983</v>
      </c>
      <c r="J34" s="5">
        <v>44180</v>
      </c>
      <c r="K34" s="5">
        <f>+K33</f>
        <v>44012</v>
      </c>
      <c r="L34" s="9">
        <f t="shared" si="0"/>
        <v>0.14720812182741116</v>
      </c>
      <c r="M34" s="9" cm="1">
        <f t="array" ref="M34">+_xlfn.IFS(L34&gt;=0,L34,L34&gt;=100,100,L34&lt;0,0)</f>
        <v>0.14720812182741116</v>
      </c>
      <c r="N34" s="6">
        <v>30</v>
      </c>
      <c r="O34" s="8">
        <f t="shared" si="6"/>
        <v>26.944162436548226</v>
      </c>
      <c r="P34" s="10">
        <f t="shared" si="2"/>
        <v>26.944162436548226</v>
      </c>
      <c r="Q34" s="10">
        <v>100</v>
      </c>
      <c r="R34" s="11" t="s">
        <v>798</v>
      </c>
    </row>
    <row r="35" spans="1:18" ht="96.6" hidden="1" outlineLevel="1" x14ac:dyDescent="0.25">
      <c r="A35" s="42"/>
      <c r="B35" s="160"/>
      <c r="C35" s="219"/>
      <c r="D35" s="219"/>
      <c r="E35" s="159"/>
      <c r="F35" s="158"/>
      <c r="G35" s="61" t="s">
        <v>796</v>
      </c>
      <c r="H35" s="109" t="s">
        <v>1085</v>
      </c>
      <c r="I35" s="5">
        <v>44013</v>
      </c>
      <c r="J35" s="5">
        <v>44180</v>
      </c>
      <c r="K35" s="5">
        <f>+K34</f>
        <v>44012</v>
      </c>
      <c r="L35" s="9">
        <f t="shared" si="0"/>
        <v>-5.9880239520958087E-3</v>
      </c>
      <c r="M35" s="9" cm="1">
        <f t="array" ref="M35">+_xlfn.IFS(L35&gt;=0,L35,L35&gt;=100,100,L35&lt;0,0)</f>
        <v>0</v>
      </c>
      <c r="N35" s="6">
        <v>20</v>
      </c>
      <c r="O35" s="8">
        <f t="shared" ref="O35:O36" si="9">+P35</f>
        <v>16</v>
      </c>
      <c r="P35" s="10">
        <f t="shared" si="2"/>
        <v>16</v>
      </c>
      <c r="Q35" s="10">
        <v>100</v>
      </c>
      <c r="R35" s="11" t="s">
        <v>1055</v>
      </c>
    </row>
    <row r="36" spans="1:18" ht="60.6" hidden="1" outlineLevel="1" thickBot="1" x14ac:dyDescent="0.3">
      <c r="A36" s="42"/>
      <c r="B36" s="160"/>
      <c r="C36" s="219"/>
      <c r="D36" s="219"/>
      <c r="E36" s="159"/>
      <c r="F36" s="158"/>
      <c r="G36" s="52" t="s">
        <v>341</v>
      </c>
      <c r="H36" s="142">
        <v>22000000</v>
      </c>
      <c r="I36" s="5">
        <v>43862</v>
      </c>
      <c r="J36" s="5">
        <v>44180</v>
      </c>
      <c r="K36" s="5">
        <f t="shared" si="3"/>
        <v>44012</v>
      </c>
      <c r="L36" s="9">
        <f t="shared" si="0"/>
        <v>0.47169811320754718</v>
      </c>
      <c r="M36" s="9" cm="1">
        <f t="array" ref="M36">+_xlfn.IFS(L36&gt;=0,L36,L36&gt;=100,100,L36&lt;0,0)</f>
        <v>0.47169811320754718</v>
      </c>
      <c r="N36" s="6">
        <v>50</v>
      </c>
      <c r="O36" s="8">
        <f t="shared" si="9"/>
        <v>49.433962264150942</v>
      </c>
      <c r="P36" s="10">
        <f t="shared" si="2"/>
        <v>49.433962264150942</v>
      </c>
      <c r="Q36" s="10">
        <v>100</v>
      </c>
      <c r="R36" s="11" t="s">
        <v>795</v>
      </c>
    </row>
    <row r="37" spans="1:18" ht="62.4" hidden="1" outlineLevel="1" x14ac:dyDescent="0.25">
      <c r="A37" s="42"/>
      <c r="B37" s="160"/>
      <c r="C37" s="219"/>
      <c r="D37" s="219"/>
      <c r="E37" s="159"/>
      <c r="F37" s="150" t="s">
        <v>350</v>
      </c>
      <c r="G37" s="51" t="s">
        <v>342</v>
      </c>
      <c r="H37" s="143"/>
      <c r="I37" s="5">
        <v>43862</v>
      </c>
      <c r="J37" s="5">
        <v>44180</v>
      </c>
      <c r="K37" s="5">
        <f>+K36</f>
        <v>44012</v>
      </c>
      <c r="L37" s="9">
        <f t="shared" si="0"/>
        <v>0.47169811320754718</v>
      </c>
      <c r="M37" s="9" cm="1">
        <f t="array" ref="M37">+_xlfn.IFS(L37&gt;=0,L37,L37&gt;=100,100,L37&lt;0,0)</f>
        <v>0.47169811320754718</v>
      </c>
      <c r="N37" s="6">
        <v>15</v>
      </c>
      <c r="O37" s="8">
        <f t="shared" si="6"/>
        <v>21.433962264150942</v>
      </c>
      <c r="P37" s="10">
        <f t="shared" si="2"/>
        <v>21.433962264150942</v>
      </c>
      <c r="Q37" s="10">
        <v>100</v>
      </c>
      <c r="R37" s="11" t="s">
        <v>861</v>
      </c>
    </row>
    <row r="38" spans="1:18" ht="60" hidden="1" outlineLevel="1" x14ac:dyDescent="0.25">
      <c r="A38" s="42"/>
      <c r="B38" s="160"/>
      <c r="C38" s="219"/>
      <c r="D38" s="219"/>
      <c r="E38" s="159"/>
      <c r="F38" s="150"/>
      <c r="G38" s="52" t="s">
        <v>343</v>
      </c>
      <c r="H38" s="143"/>
      <c r="I38" s="5">
        <v>44013</v>
      </c>
      <c r="J38" s="5">
        <v>44180</v>
      </c>
      <c r="K38" s="5">
        <f t="shared" si="3"/>
        <v>44012</v>
      </c>
      <c r="L38" s="9">
        <f t="shared" si="0"/>
        <v>-5.9880239520958087E-3</v>
      </c>
      <c r="M38" s="9" cm="1">
        <f t="array" ref="M38">+_xlfn.IFS(L38&gt;=0,L38,L38&gt;=100,100,L38&lt;0,0)</f>
        <v>0</v>
      </c>
      <c r="N38" s="6">
        <v>10</v>
      </c>
      <c r="O38" s="8">
        <f t="shared" si="6"/>
        <v>8</v>
      </c>
      <c r="P38" s="10">
        <f t="shared" si="2"/>
        <v>8</v>
      </c>
      <c r="Q38" s="10">
        <v>100</v>
      </c>
      <c r="R38" s="11" t="s">
        <v>860</v>
      </c>
    </row>
    <row r="39" spans="1:18" ht="60.6" hidden="1" outlineLevel="1" thickBot="1" x14ac:dyDescent="0.3">
      <c r="A39" s="42"/>
      <c r="B39" s="161"/>
      <c r="C39" s="223"/>
      <c r="D39" s="223"/>
      <c r="E39" s="159"/>
      <c r="F39" s="150"/>
      <c r="G39" s="53" t="s">
        <v>344</v>
      </c>
      <c r="H39" s="144"/>
      <c r="I39" s="5">
        <v>44013</v>
      </c>
      <c r="J39" s="5">
        <v>44180</v>
      </c>
      <c r="K39" s="5">
        <f t="shared" si="3"/>
        <v>44012</v>
      </c>
      <c r="L39" s="9">
        <f>+(+_xlfn.DAYS(I39,K39))/(+_xlfn.DAYS(I39,J39))</f>
        <v>-5.9880239520958087E-3</v>
      </c>
      <c r="M39" s="9" cm="1">
        <f t="array" ref="M39">+_xlfn.IFS(L39&gt;=0,L39,L39&gt;=100,100,L39&lt;0,0)</f>
        <v>0</v>
      </c>
      <c r="N39" s="6">
        <v>10</v>
      </c>
      <c r="O39" s="8">
        <f t="shared" si="6"/>
        <v>8</v>
      </c>
      <c r="P39" s="10">
        <f>+(N39*80%)+((M39*100)*20%)</f>
        <v>8</v>
      </c>
      <c r="Q39" s="10">
        <v>100</v>
      </c>
      <c r="R39" s="11" t="s">
        <v>860</v>
      </c>
    </row>
    <row r="40" spans="1:18" ht="124.95" customHeight="1" collapsed="1" thickBot="1" x14ac:dyDescent="0.3">
      <c r="A40" s="151" t="s">
        <v>279</v>
      </c>
      <c r="B40" s="152"/>
      <c r="C40" s="152"/>
      <c r="D40" s="152"/>
      <c r="E40" s="153"/>
      <c r="F40" s="153"/>
      <c r="G40" s="153"/>
      <c r="H40" s="153"/>
      <c r="I40" s="153"/>
      <c r="J40" s="154"/>
      <c r="K40" s="60">
        <v>44012</v>
      </c>
      <c r="L40" s="12" cm="1">
        <f t="array" ref="L40">+AVERAGE((L2:L39)*100)</f>
        <v>35.623739509550802</v>
      </c>
      <c r="M40" s="12" cm="1">
        <f t="array" ref="M40">+AVERAGE((M2:M39)*100)</f>
        <v>42.864405981829407</v>
      </c>
      <c r="N40" s="4">
        <f>+AVERAGE(N2:N39)</f>
        <v>42.210526315789473</v>
      </c>
      <c r="O40" s="56" t="str" cm="1">
        <f t="array" ref="O40">+_xlfn.IFS(P40&gt;=90,"😊",P40&gt;=65,"😶",P40&lt;=64,"😕")</f>
        <v>😕</v>
      </c>
      <c r="P40" s="4">
        <f>+AVERAGE(P2:P3,P5:P10,P11:P13,P14,P15,P17:P18,P19:P24,P26:P30,P31:P33,P36)</f>
        <v>49.257447874430099</v>
      </c>
      <c r="Q40" s="23">
        <v>100</v>
      </c>
      <c r="R40" s="69" t="s">
        <v>1062</v>
      </c>
    </row>
    <row r="41" spans="1:18" ht="136.94999999999999" hidden="1" customHeight="1" outlineLevel="1" x14ac:dyDescent="0.25">
      <c r="A41" s="13"/>
      <c r="B41" s="199" t="s">
        <v>995</v>
      </c>
      <c r="C41" s="221" t="s">
        <v>1066</v>
      </c>
      <c r="D41" s="221" t="s">
        <v>1073</v>
      </c>
      <c r="E41" s="162" t="s">
        <v>351</v>
      </c>
      <c r="F41" s="193" t="s">
        <v>360</v>
      </c>
      <c r="G41" s="15" t="s">
        <v>352</v>
      </c>
      <c r="H41" s="110" t="s">
        <v>1085</v>
      </c>
      <c r="I41" s="5">
        <v>43862</v>
      </c>
      <c r="J41" s="5">
        <v>44180</v>
      </c>
      <c r="K41" s="5">
        <v>44012</v>
      </c>
      <c r="L41" s="9">
        <f t="shared" ref="L41:L97" si="10">+(+_xlfn.DAYS(I41,K41))/(+_xlfn.DAYS(I41,J41))</f>
        <v>0.47169811320754718</v>
      </c>
      <c r="M41" s="9" cm="1">
        <f t="array" ref="M41">+_xlfn.IFS(L41&gt;=0,L41,L41&gt;=100,100,L41&lt;0,0)</f>
        <v>0.47169811320754718</v>
      </c>
      <c r="N41" s="6">
        <v>50</v>
      </c>
      <c r="O41" s="8">
        <f t="shared" si="6"/>
        <v>49.433962264150942</v>
      </c>
      <c r="P41" s="62">
        <f t="shared" ref="P41:P97" si="11">+(N41*80%)+((M41*100)*20%)</f>
        <v>49.433962264150942</v>
      </c>
      <c r="Q41" s="10">
        <v>100</v>
      </c>
      <c r="R41" s="65" t="s">
        <v>803</v>
      </c>
    </row>
    <row r="42" spans="1:18" ht="198" hidden="1" outlineLevel="1" x14ac:dyDescent="0.25">
      <c r="A42" s="13"/>
      <c r="B42" s="200"/>
      <c r="C42" s="219"/>
      <c r="D42" s="219"/>
      <c r="E42" s="162"/>
      <c r="F42" s="193"/>
      <c r="G42" s="15" t="s">
        <v>353</v>
      </c>
      <c r="H42" s="110">
        <v>5000000</v>
      </c>
      <c r="I42" s="5">
        <v>43862</v>
      </c>
      <c r="J42" s="5">
        <v>44180</v>
      </c>
      <c r="K42" s="5">
        <f>+K41</f>
        <v>44012</v>
      </c>
      <c r="L42" s="9">
        <f t="shared" si="10"/>
        <v>0.47169811320754718</v>
      </c>
      <c r="M42" s="9" cm="1">
        <f t="array" ref="M42">+_xlfn.IFS(L42&gt;=0,L42,L42&gt;=100,100,L42&lt;0,0)</f>
        <v>0.47169811320754718</v>
      </c>
      <c r="N42" s="6">
        <v>40</v>
      </c>
      <c r="O42" s="8">
        <f t="shared" si="6"/>
        <v>41.433962264150942</v>
      </c>
      <c r="P42" s="62">
        <f t="shared" si="11"/>
        <v>41.433962264150942</v>
      </c>
      <c r="Q42" s="10">
        <v>100</v>
      </c>
      <c r="R42" s="65" t="s">
        <v>804</v>
      </c>
    </row>
    <row r="43" spans="1:18" ht="115.2" hidden="1" customHeight="1" outlineLevel="1" x14ac:dyDescent="0.25">
      <c r="A43" s="13"/>
      <c r="B43" s="200"/>
      <c r="C43" s="219"/>
      <c r="D43" s="219"/>
      <c r="E43" s="162"/>
      <c r="F43" s="193"/>
      <c r="G43" s="15" t="s">
        <v>354</v>
      </c>
      <c r="H43" s="110" t="s">
        <v>1085</v>
      </c>
      <c r="I43" s="5">
        <v>43862</v>
      </c>
      <c r="J43" s="5">
        <v>44180</v>
      </c>
      <c r="K43" s="5">
        <f t="shared" ref="K43:K71" si="12">+K42</f>
        <v>44012</v>
      </c>
      <c r="L43" s="9">
        <f t="shared" si="10"/>
        <v>0.47169811320754718</v>
      </c>
      <c r="M43" s="9" cm="1">
        <f t="array" ref="M43">+_xlfn.IFS(L43&gt;=0,L43,L43&gt;=100,100,L43&lt;0,0)</f>
        <v>0.47169811320754718</v>
      </c>
      <c r="N43" s="6">
        <v>40</v>
      </c>
      <c r="O43" s="8">
        <f t="shared" si="6"/>
        <v>41.433962264150942</v>
      </c>
      <c r="P43" s="62">
        <f t="shared" si="11"/>
        <v>41.433962264150942</v>
      </c>
      <c r="Q43" s="10">
        <v>100</v>
      </c>
      <c r="R43" s="65" t="s">
        <v>807</v>
      </c>
    </row>
    <row r="44" spans="1:18" ht="60" hidden="1" outlineLevel="1" x14ac:dyDescent="0.25">
      <c r="A44" s="13"/>
      <c r="B44" s="200"/>
      <c r="C44" s="219"/>
      <c r="D44" s="219"/>
      <c r="E44" s="162"/>
      <c r="F44" s="193"/>
      <c r="G44" s="15" t="s">
        <v>805</v>
      </c>
      <c r="H44" s="110" t="s">
        <v>1085</v>
      </c>
      <c r="I44" s="5">
        <v>44013</v>
      </c>
      <c r="J44" s="5">
        <v>44180</v>
      </c>
      <c r="K44" s="5">
        <f t="shared" si="12"/>
        <v>44012</v>
      </c>
      <c r="L44" s="9">
        <f t="shared" si="10"/>
        <v>-5.9880239520958087E-3</v>
      </c>
      <c r="M44" s="9" cm="1">
        <f t="array" ref="M44">+_xlfn.IFS(L44&gt;=0,L44,L44&gt;=100,100,L44&lt;0,0)</f>
        <v>0</v>
      </c>
      <c r="N44" s="6">
        <v>30</v>
      </c>
      <c r="O44" s="8">
        <f t="shared" si="6"/>
        <v>24</v>
      </c>
      <c r="P44" s="62">
        <f t="shared" si="11"/>
        <v>24</v>
      </c>
      <c r="Q44" s="10">
        <v>100</v>
      </c>
      <c r="R44" s="66" t="s">
        <v>806</v>
      </c>
    </row>
    <row r="45" spans="1:18" ht="237.6" hidden="1" outlineLevel="1" x14ac:dyDescent="0.25">
      <c r="A45" s="13"/>
      <c r="B45" s="200"/>
      <c r="C45" s="219"/>
      <c r="D45" s="219"/>
      <c r="E45" s="162"/>
      <c r="F45" s="36" t="s">
        <v>361</v>
      </c>
      <c r="G45" s="15" t="s">
        <v>359</v>
      </c>
      <c r="H45" s="111">
        <v>120000000</v>
      </c>
      <c r="I45" s="5">
        <v>43862</v>
      </c>
      <c r="J45" s="5">
        <v>44180</v>
      </c>
      <c r="K45" s="5">
        <f t="shared" si="12"/>
        <v>44012</v>
      </c>
      <c r="L45" s="9">
        <f t="shared" si="10"/>
        <v>0.47169811320754718</v>
      </c>
      <c r="M45" s="9" cm="1">
        <f t="array" ref="M45">+_xlfn.IFS(L45&gt;=0,L45,L45&gt;=100,100,L45&lt;0,0)</f>
        <v>0.47169811320754718</v>
      </c>
      <c r="N45" s="6">
        <v>40</v>
      </c>
      <c r="O45" s="8">
        <f t="shared" si="6"/>
        <v>41.433962264150942</v>
      </c>
      <c r="P45" s="62">
        <f>+(N45*80%)+((M45*100)*20%)</f>
        <v>41.433962264150942</v>
      </c>
      <c r="Q45" s="10">
        <v>100</v>
      </c>
      <c r="R45" s="66" t="s">
        <v>808</v>
      </c>
    </row>
    <row r="46" spans="1:18" ht="409.2" hidden="1" outlineLevel="1" x14ac:dyDescent="0.25">
      <c r="A46" s="13"/>
      <c r="B46" s="200"/>
      <c r="C46" s="219"/>
      <c r="D46" s="219"/>
      <c r="E46" s="162"/>
      <c r="F46" s="36" t="s">
        <v>362</v>
      </c>
      <c r="G46" s="15" t="s">
        <v>718</v>
      </c>
      <c r="H46" s="111">
        <v>70000000</v>
      </c>
      <c r="I46" s="5">
        <v>43862</v>
      </c>
      <c r="J46" s="5">
        <v>44180</v>
      </c>
      <c r="K46" s="5">
        <f t="shared" si="12"/>
        <v>44012</v>
      </c>
      <c r="L46" s="9">
        <f t="shared" si="10"/>
        <v>0.47169811320754718</v>
      </c>
      <c r="M46" s="9" cm="1">
        <f t="array" ref="M46">+_xlfn.IFS(L46&gt;=0,L46,L46&gt;=100,100,L46&lt;0,0)</f>
        <v>0.47169811320754718</v>
      </c>
      <c r="N46" s="6">
        <v>50</v>
      </c>
      <c r="O46" s="8">
        <f t="shared" si="6"/>
        <v>49.433962264150942</v>
      </c>
      <c r="P46" s="62">
        <f t="shared" si="11"/>
        <v>49.433962264150942</v>
      </c>
      <c r="Q46" s="10">
        <v>100</v>
      </c>
      <c r="R46" s="65" t="s">
        <v>741</v>
      </c>
    </row>
    <row r="47" spans="1:18" ht="224.4" hidden="1" outlineLevel="1" x14ac:dyDescent="0.25">
      <c r="A47" s="13"/>
      <c r="B47" s="200"/>
      <c r="C47" s="219"/>
      <c r="D47" s="219"/>
      <c r="E47" s="162"/>
      <c r="F47" s="36" t="s">
        <v>363</v>
      </c>
      <c r="G47" s="15" t="s">
        <v>712</v>
      </c>
      <c r="H47" s="111">
        <v>20800000</v>
      </c>
      <c r="I47" s="5">
        <v>43862</v>
      </c>
      <c r="J47" s="5">
        <v>44180</v>
      </c>
      <c r="K47" s="5">
        <f t="shared" si="12"/>
        <v>44012</v>
      </c>
      <c r="L47" s="9">
        <f t="shared" si="10"/>
        <v>0.47169811320754718</v>
      </c>
      <c r="M47" s="9" cm="1">
        <f t="array" ref="M47">+_xlfn.IFS(L47&gt;=0,L47,L47&gt;=100,100,L47&lt;0,0)</f>
        <v>0.47169811320754718</v>
      </c>
      <c r="N47" s="6">
        <v>40</v>
      </c>
      <c r="O47" s="8">
        <f t="shared" si="6"/>
        <v>41.433962264150942</v>
      </c>
      <c r="P47" s="62">
        <f t="shared" si="11"/>
        <v>41.433962264150942</v>
      </c>
      <c r="Q47" s="10">
        <v>100</v>
      </c>
      <c r="R47" s="65" t="s">
        <v>862</v>
      </c>
    </row>
    <row r="48" spans="1:18" ht="79.2" hidden="1" outlineLevel="1" x14ac:dyDescent="0.25">
      <c r="A48" s="13"/>
      <c r="B48" s="200"/>
      <c r="C48" s="219"/>
      <c r="D48" s="219"/>
      <c r="E48" s="162"/>
      <c r="F48" s="36" t="s">
        <v>364</v>
      </c>
      <c r="G48" s="15" t="s">
        <v>358</v>
      </c>
      <c r="H48" s="111">
        <v>200000000</v>
      </c>
      <c r="I48" s="5">
        <v>43862</v>
      </c>
      <c r="J48" s="5">
        <v>44180</v>
      </c>
      <c r="K48" s="5">
        <f t="shared" si="12"/>
        <v>44012</v>
      </c>
      <c r="L48" s="9">
        <f t="shared" si="10"/>
        <v>0.47169811320754718</v>
      </c>
      <c r="M48" s="9" cm="1">
        <f t="array" ref="M48">+_xlfn.IFS(L48&gt;=0,L48,L48&gt;=100,100,L48&lt;0,0)</f>
        <v>0.47169811320754718</v>
      </c>
      <c r="N48" s="6">
        <v>40</v>
      </c>
      <c r="O48" s="8">
        <f t="shared" si="6"/>
        <v>41.433962264150942</v>
      </c>
      <c r="P48" s="62">
        <f t="shared" si="11"/>
        <v>41.433962264150942</v>
      </c>
      <c r="Q48" s="10">
        <v>100</v>
      </c>
      <c r="R48" s="65" t="s">
        <v>863</v>
      </c>
    </row>
    <row r="49" spans="1:18" ht="184.8" hidden="1" outlineLevel="1" x14ac:dyDescent="0.25">
      <c r="A49" s="13"/>
      <c r="B49" s="200"/>
      <c r="C49" s="219"/>
      <c r="D49" s="219"/>
      <c r="E49" s="162"/>
      <c r="F49" s="36" t="s">
        <v>365</v>
      </c>
      <c r="G49" s="15" t="s">
        <v>355</v>
      </c>
      <c r="H49" s="111">
        <v>170000000</v>
      </c>
      <c r="I49" s="5">
        <v>43862</v>
      </c>
      <c r="J49" s="5">
        <v>44180</v>
      </c>
      <c r="K49" s="5">
        <f t="shared" si="12"/>
        <v>44012</v>
      </c>
      <c r="L49" s="9">
        <f t="shared" si="10"/>
        <v>0.47169811320754718</v>
      </c>
      <c r="M49" s="9" cm="1">
        <f t="array" ref="M49">+_xlfn.IFS(L49&gt;=0,L49,L49&gt;=100,100,L49&lt;0,0)</f>
        <v>0.47169811320754718</v>
      </c>
      <c r="N49" s="6">
        <v>50</v>
      </c>
      <c r="O49" s="8">
        <f t="shared" si="6"/>
        <v>49.433962264150942</v>
      </c>
      <c r="P49" s="62">
        <f t="shared" si="11"/>
        <v>49.433962264150942</v>
      </c>
      <c r="Q49" s="10">
        <v>100</v>
      </c>
      <c r="R49" s="65" t="s">
        <v>864</v>
      </c>
    </row>
    <row r="50" spans="1:18" ht="79.2" hidden="1" outlineLevel="1" x14ac:dyDescent="0.25">
      <c r="A50" s="13"/>
      <c r="B50" s="200"/>
      <c r="C50" s="219"/>
      <c r="D50" s="219"/>
      <c r="E50" s="162"/>
      <c r="F50" s="36" t="s">
        <v>366</v>
      </c>
      <c r="G50" s="15" t="s">
        <v>355</v>
      </c>
      <c r="H50" s="110" t="s">
        <v>1086</v>
      </c>
      <c r="I50" s="5">
        <v>43862</v>
      </c>
      <c r="J50" s="5">
        <v>44180</v>
      </c>
      <c r="K50" s="5">
        <f t="shared" si="12"/>
        <v>44012</v>
      </c>
      <c r="L50" s="9">
        <f t="shared" si="10"/>
        <v>0.47169811320754718</v>
      </c>
      <c r="M50" s="9" cm="1">
        <f t="array" ref="M50">+_xlfn.IFS(L50&gt;=0,L50,L50&gt;=100,100,L50&lt;0,0)</f>
        <v>0.47169811320754718</v>
      </c>
      <c r="N50" s="6">
        <v>70</v>
      </c>
      <c r="O50" s="8">
        <f t="shared" si="6"/>
        <v>65.433962264150949</v>
      </c>
      <c r="P50" s="62">
        <f t="shared" si="11"/>
        <v>65.433962264150949</v>
      </c>
      <c r="Q50" s="10">
        <v>100</v>
      </c>
      <c r="R50" s="65" t="s">
        <v>906</v>
      </c>
    </row>
    <row r="51" spans="1:18" ht="105.6" hidden="1" outlineLevel="1" x14ac:dyDescent="0.25">
      <c r="A51" s="13"/>
      <c r="B51" s="200"/>
      <c r="C51" s="219"/>
      <c r="D51" s="219"/>
      <c r="E51" s="162"/>
      <c r="F51" s="36" t="s">
        <v>368</v>
      </c>
      <c r="G51" s="15" t="s">
        <v>356</v>
      </c>
      <c r="H51" s="111">
        <v>300000000</v>
      </c>
      <c r="I51" s="5">
        <v>43862</v>
      </c>
      <c r="J51" s="5">
        <v>44180</v>
      </c>
      <c r="K51" s="5">
        <f t="shared" si="12"/>
        <v>44012</v>
      </c>
      <c r="L51" s="9">
        <f t="shared" si="10"/>
        <v>0.47169811320754718</v>
      </c>
      <c r="M51" s="9" cm="1">
        <f t="array" ref="M51">+_xlfn.IFS(L51&gt;=0,L51,L51&gt;=100,100,L51&lt;0,0)</f>
        <v>0.47169811320754718</v>
      </c>
      <c r="N51" s="6">
        <v>50</v>
      </c>
      <c r="O51" s="8">
        <f t="shared" si="6"/>
        <v>49.433962264150942</v>
      </c>
      <c r="P51" s="62">
        <f t="shared" si="11"/>
        <v>49.433962264150942</v>
      </c>
      <c r="Q51" s="10">
        <v>100</v>
      </c>
      <c r="R51" s="65" t="s">
        <v>865</v>
      </c>
    </row>
    <row r="52" spans="1:18" ht="60.6" hidden="1" outlineLevel="1" thickBot="1" x14ac:dyDescent="0.3">
      <c r="A52" s="13"/>
      <c r="B52" s="200"/>
      <c r="C52" s="219"/>
      <c r="D52" s="219"/>
      <c r="E52" s="162"/>
      <c r="F52" s="36" t="s">
        <v>367</v>
      </c>
      <c r="G52" s="15" t="s">
        <v>357</v>
      </c>
      <c r="H52" s="111">
        <v>80000000</v>
      </c>
      <c r="I52" s="5">
        <v>43862</v>
      </c>
      <c r="J52" s="5">
        <v>44180</v>
      </c>
      <c r="K52" s="5">
        <f t="shared" si="12"/>
        <v>44012</v>
      </c>
      <c r="L52" s="9">
        <f t="shared" si="10"/>
        <v>0.47169811320754718</v>
      </c>
      <c r="M52" s="9" cm="1">
        <f t="array" ref="M52">+_xlfn.IFS(L52&gt;=0,L52,L52&gt;=100,100,L52&lt;0,0)</f>
        <v>0.47169811320754718</v>
      </c>
      <c r="N52" s="6">
        <v>10</v>
      </c>
      <c r="O52" s="8">
        <f t="shared" si="6"/>
        <v>17.433962264150942</v>
      </c>
      <c r="P52" s="62">
        <f t="shared" si="11"/>
        <v>17.433962264150942</v>
      </c>
      <c r="Q52" s="10">
        <v>100</v>
      </c>
      <c r="R52" s="65"/>
    </row>
    <row r="53" spans="1:18" ht="60" hidden="1" outlineLevel="1" x14ac:dyDescent="0.25">
      <c r="A53" s="13"/>
      <c r="B53" s="200"/>
      <c r="C53" s="219"/>
      <c r="D53" s="219"/>
      <c r="E53" s="163" t="s">
        <v>260</v>
      </c>
      <c r="F53" s="194" t="s">
        <v>391</v>
      </c>
      <c r="G53" s="16" t="s">
        <v>369</v>
      </c>
      <c r="H53" s="102">
        <v>50000000</v>
      </c>
      <c r="I53" s="5">
        <v>43862</v>
      </c>
      <c r="J53" s="5">
        <v>44180</v>
      </c>
      <c r="K53" s="5">
        <f t="shared" si="12"/>
        <v>44012</v>
      </c>
      <c r="L53" s="9">
        <f t="shared" si="10"/>
        <v>0.47169811320754718</v>
      </c>
      <c r="M53" s="9" cm="1">
        <f t="array" ref="M53">+_xlfn.IFS(L53&gt;=0,L53,L53&gt;=100,100,L53&lt;0,0)</f>
        <v>0.47169811320754718</v>
      </c>
      <c r="N53" s="6">
        <v>90</v>
      </c>
      <c r="O53" s="8">
        <f t="shared" si="6"/>
        <v>81.433962264150949</v>
      </c>
      <c r="P53" s="62">
        <f t="shared" si="11"/>
        <v>81.433962264150949</v>
      </c>
      <c r="Q53" s="10">
        <v>100</v>
      </c>
      <c r="R53" s="65" t="s">
        <v>866</v>
      </c>
    </row>
    <row r="54" spans="1:18" ht="66" hidden="1" outlineLevel="1" x14ac:dyDescent="0.25">
      <c r="A54" s="13"/>
      <c r="B54" s="200"/>
      <c r="C54" s="219"/>
      <c r="D54" s="219"/>
      <c r="E54" s="163"/>
      <c r="F54" s="195"/>
      <c r="G54" s="17" t="s">
        <v>370</v>
      </c>
      <c r="H54" s="101" t="s">
        <v>1085</v>
      </c>
      <c r="I54" s="5">
        <v>43862</v>
      </c>
      <c r="J54" s="5">
        <v>44180</v>
      </c>
      <c r="K54" s="5">
        <f t="shared" si="12"/>
        <v>44012</v>
      </c>
      <c r="L54" s="9">
        <f t="shared" si="10"/>
        <v>0.47169811320754718</v>
      </c>
      <c r="M54" s="9" cm="1">
        <f t="array" ref="M54">+_xlfn.IFS(L54&gt;=0,L54,L54&gt;=100,100,L54&lt;0,0)</f>
        <v>0.47169811320754718</v>
      </c>
      <c r="N54" s="6">
        <v>70</v>
      </c>
      <c r="O54" s="8">
        <f t="shared" si="6"/>
        <v>65.433962264150949</v>
      </c>
      <c r="P54" s="62">
        <f t="shared" si="11"/>
        <v>65.433962264150949</v>
      </c>
      <c r="Q54" s="10">
        <v>100</v>
      </c>
      <c r="R54" s="65" t="s">
        <v>867</v>
      </c>
    </row>
    <row r="55" spans="1:18" ht="118.8" hidden="1" outlineLevel="1" x14ac:dyDescent="0.25">
      <c r="A55" s="13"/>
      <c r="B55" s="200"/>
      <c r="C55" s="219"/>
      <c r="D55" s="219"/>
      <c r="E55" s="163"/>
      <c r="F55" s="195"/>
      <c r="G55" s="17" t="s">
        <v>371</v>
      </c>
      <c r="H55" s="102">
        <v>280000000</v>
      </c>
      <c r="I55" s="5">
        <v>43862</v>
      </c>
      <c r="J55" s="5">
        <v>44180</v>
      </c>
      <c r="K55" s="5">
        <f t="shared" si="12"/>
        <v>44012</v>
      </c>
      <c r="L55" s="9">
        <f t="shared" si="10"/>
        <v>0.47169811320754718</v>
      </c>
      <c r="M55" s="9" cm="1">
        <f t="array" ref="M55">+_xlfn.IFS(L55&gt;=0,L55,L55&gt;=100,100,L55&lt;0,0)</f>
        <v>0.47169811320754718</v>
      </c>
      <c r="N55" s="6">
        <v>50</v>
      </c>
      <c r="O55" s="8">
        <f t="shared" si="6"/>
        <v>49.433962264150942</v>
      </c>
      <c r="P55" s="62">
        <f t="shared" si="11"/>
        <v>49.433962264150942</v>
      </c>
      <c r="Q55" s="10">
        <v>100</v>
      </c>
      <c r="R55" s="65" t="s">
        <v>868</v>
      </c>
    </row>
    <row r="56" spans="1:18" ht="118.8" hidden="1" outlineLevel="1" x14ac:dyDescent="0.25">
      <c r="A56" s="13"/>
      <c r="B56" s="200"/>
      <c r="C56" s="219"/>
      <c r="D56" s="219"/>
      <c r="E56" s="163"/>
      <c r="F56" s="195"/>
      <c r="G56" s="18" t="s">
        <v>372</v>
      </c>
      <c r="H56" s="101" t="s">
        <v>1085</v>
      </c>
      <c r="I56" s="5">
        <v>43862</v>
      </c>
      <c r="J56" s="5">
        <v>44180</v>
      </c>
      <c r="K56" s="5">
        <f t="shared" si="12"/>
        <v>44012</v>
      </c>
      <c r="L56" s="9">
        <f t="shared" si="10"/>
        <v>0.47169811320754718</v>
      </c>
      <c r="M56" s="9" cm="1">
        <f t="array" ref="M56">+_xlfn.IFS(L56&gt;=0,L56,L56&gt;=100,100,L56&lt;0,0)</f>
        <v>0.47169811320754718</v>
      </c>
      <c r="N56" s="6">
        <v>60</v>
      </c>
      <c r="O56" s="8">
        <f t="shared" si="6"/>
        <v>57.433962264150942</v>
      </c>
      <c r="P56" s="62">
        <f t="shared" si="11"/>
        <v>57.433962264150942</v>
      </c>
      <c r="Q56" s="10">
        <v>100</v>
      </c>
      <c r="R56" s="65" t="s">
        <v>869</v>
      </c>
    </row>
    <row r="57" spans="1:18" ht="145.19999999999999" hidden="1" outlineLevel="1" x14ac:dyDescent="0.25">
      <c r="A57" s="13"/>
      <c r="B57" s="200"/>
      <c r="C57" s="219"/>
      <c r="D57" s="219"/>
      <c r="E57" s="163"/>
      <c r="F57" s="189" t="s">
        <v>392</v>
      </c>
      <c r="G57" s="19" t="s">
        <v>373</v>
      </c>
      <c r="H57" s="102">
        <v>15000000</v>
      </c>
      <c r="I57" s="5">
        <v>43862</v>
      </c>
      <c r="J57" s="5">
        <v>44180</v>
      </c>
      <c r="K57" s="5">
        <f>+K56</f>
        <v>44012</v>
      </c>
      <c r="L57" s="9">
        <f t="shared" si="10"/>
        <v>0.47169811320754718</v>
      </c>
      <c r="M57" s="9" cm="1">
        <f t="array" ref="M57">+_xlfn.IFS(L57&gt;=0,L57,L57&gt;=100,100,L57&lt;0,0)</f>
        <v>0.47169811320754718</v>
      </c>
      <c r="N57" s="6">
        <v>50</v>
      </c>
      <c r="O57" s="8">
        <f t="shared" si="6"/>
        <v>49.433962264150942</v>
      </c>
      <c r="P57" s="62">
        <f t="shared" si="11"/>
        <v>49.433962264150942</v>
      </c>
      <c r="Q57" s="10">
        <v>100</v>
      </c>
      <c r="R57" s="65" t="s">
        <v>872</v>
      </c>
    </row>
    <row r="58" spans="1:18" ht="145.19999999999999" hidden="1" outlineLevel="1" x14ac:dyDescent="0.25">
      <c r="A58" s="13"/>
      <c r="B58" s="200"/>
      <c r="C58" s="219"/>
      <c r="D58" s="219"/>
      <c r="E58" s="163"/>
      <c r="F58" s="190"/>
      <c r="G58" s="19" t="s">
        <v>374</v>
      </c>
      <c r="H58" s="102">
        <v>15000000</v>
      </c>
      <c r="I58" s="5">
        <v>43862</v>
      </c>
      <c r="J58" s="5">
        <v>44180</v>
      </c>
      <c r="K58" s="5">
        <f t="shared" si="12"/>
        <v>44012</v>
      </c>
      <c r="L58" s="9">
        <f t="shared" si="10"/>
        <v>0.47169811320754718</v>
      </c>
      <c r="M58" s="9" cm="1">
        <f t="array" ref="M58">+_xlfn.IFS(L58&gt;=0,L58,L58&gt;=100,100,L58&lt;0,0)</f>
        <v>0.47169811320754718</v>
      </c>
      <c r="N58" s="6">
        <v>50</v>
      </c>
      <c r="O58" s="8">
        <f t="shared" si="6"/>
        <v>49.433962264150942</v>
      </c>
      <c r="P58" s="62">
        <f t="shared" si="11"/>
        <v>49.433962264150942</v>
      </c>
      <c r="Q58" s="10">
        <v>100</v>
      </c>
      <c r="R58" s="65" t="s">
        <v>871</v>
      </c>
    </row>
    <row r="59" spans="1:18" ht="171.6" hidden="1" outlineLevel="1" x14ac:dyDescent="0.25">
      <c r="A59" s="13"/>
      <c r="B59" s="200"/>
      <c r="C59" s="219"/>
      <c r="D59" s="219"/>
      <c r="E59" s="163"/>
      <c r="F59" s="190"/>
      <c r="G59" s="19" t="s">
        <v>375</v>
      </c>
      <c r="H59" s="102">
        <v>12000000</v>
      </c>
      <c r="I59" s="5">
        <v>43862</v>
      </c>
      <c r="J59" s="5">
        <v>44180</v>
      </c>
      <c r="K59" s="5">
        <f t="shared" si="12"/>
        <v>44012</v>
      </c>
      <c r="L59" s="9">
        <f t="shared" si="10"/>
        <v>0.47169811320754718</v>
      </c>
      <c r="M59" s="9" cm="1">
        <f t="array" ref="M59">+_xlfn.IFS(L59&gt;=0,L59,L59&gt;=100,100,L59&lt;0,0)</f>
        <v>0.47169811320754718</v>
      </c>
      <c r="N59" s="6">
        <v>50</v>
      </c>
      <c r="O59" s="8">
        <f t="shared" si="6"/>
        <v>49.433962264150942</v>
      </c>
      <c r="P59" s="62">
        <f t="shared" si="11"/>
        <v>49.433962264150942</v>
      </c>
      <c r="Q59" s="10">
        <v>100</v>
      </c>
      <c r="R59" s="65" t="s">
        <v>870</v>
      </c>
    </row>
    <row r="60" spans="1:18" ht="124.8" hidden="1" outlineLevel="1" x14ac:dyDescent="0.25">
      <c r="A60" s="13"/>
      <c r="B60" s="200"/>
      <c r="C60" s="219"/>
      <c r="D60" s="219"/>
      <c r="E60" s="163"/>
      <c r="F60" s="190"/>
      <c r="G60" s="19" t="s">
        <v>376</v>
      </c>
      <c r="H60" s="102">
        <v>14000000</v>
      </c>
      <c r="I60" s="5">
        <v>43862</v>
      </c>
      <c r="J60" s="5">
        <v>44180</v>
      </c>
      <c r="K60" s="5">
        <f t="shared" si="12"/>
        <v>44012</v>
      </c>
      <c r="L60" s="9">
        <f t="shared" si="10"/>
        <v>0.47169811320754718</v>
      </c>
      <c r="M60" s="9" cm="1">
        <f t="array" ref="M60">+_xlfn.IFS(L60&gt;=0,L60,L60&gt;=100,100,L60&lt;0,0)</f>
        <v>0.47169811320754718</v>
      </c>
      <c r="N60" s="6">
        <v>50</v>
      </c>
      <c r="O60" s="8">
        <f t="shared" si="6"/>
        <v>49.433962264150942</v>
      </c>
      <c r="P60" s="62">
        <f t="shared" si="11"/>
        <v>49.433962264150942</v>
      </c>
      <c r="Q60" s="10">
        <v>100</v>
      </c>
      <c r="R60" s="65" t="s">
        <v>873</v>
      </c>
    </row>
    <row r="61" spans="1:18" ht="145.19999999999999" hidden="1" outlineLevel="1" x14ac:dyDescent="0.25">
      <c r="A61" s="13"/>
      <c r="B61" s="200"/>
      <c r="C61" s="219"/>
      <c r="D61" s="219"/>
      <c r="E61" s="163"/>
      <c r="F61" s="190"/>
      <c r="G61" s="19" t="s">
        <v>377</v>
      </c>
      <c r="H61" s="102">
        <v>14000000</v>
      </c>
      <c r="I61" s="5">
        <v>43862</v>
      </c>
      <c r="J61" s="5">
        <v>44180</v>
      </c>
      <c r="K61" s="5">
        <f t="shared" si="12"/>
        <v>44012</v>
      </c>
      <c r="L61" s="9">
        <f t="shared" si="10"/>
        <v>0.47169811320754718</v>
      </c>
      <c r="M61" s="9" cm="1">
        <f t="array" ref="M61">+_xlfn.IFS(L61&gt;=0,L61,L61&gt;=100,100,L61&lt;0,0)</f>
        <v>0.47169811320754718</v>
      </c>
      <c r="N61" s="6">
        <v>50</v>
      </c>
      <c r="O61" s="8">
        <f t="shared" si="6"/>
        <v>49.433962264150942</v>
      </c>
      <c r="P61" s="62">
        <f t="shared" si="11"/>
        <v>49.433962264150942</v>
      </c>
      <c r="Q61" s="10">
        <v>100</v>
      </c>
      <c r="R61" s="65" t="s">
        <v>874</v>
      </c>
    </row>
    <row r="62" spans="1:18" ht="124.8" hidden="1" outlineLevel="1" x14ac:dyDescent="0.25">
      <c r="A62" s="13"/>
      <c r="B62" s="200"/>
      <c r="C62" s="219"/>
      <c r="D62" s="219"/>
      <c r="E62" s="163"/>
      <c r="F62" s="190"/>
      <c r="G62" s="19" t="s">
        <v>378</v>
      </c>
      <c r="H62" s="102">
        <v>13500000</v>
      </c>
      <c r="I62" s="5">
        <v>43862</v>
      </c>
      <c r="J62" s="5">
        <v>44180</v>
      </c>
      <c r="K62" s="5">
        <f t="shared" si="12"/>
        <v>44012</v>
      </c>
      <c r="L62" s="9">
        <f t="shared" si="10"/>
        <v>0.47169811320754718</v>
      </c>
      <c r="M62" s="9" cm="1">
        <f t="array" ref="M62">+_xlfn.IFS(L62&gt;=0,L62,L62&gt;=100,100,L62&lt;0,0)</f>
        <v>0.47169811320754718</v>
      </c>
      <c r="N62" s="6">
        <v>20</v>
      </c>
      <c r="O62" s="8">
        <f t="shared" si="6"/>
        <v>25.433962264150942</v>
      </c>
      <c r="P62" s="62">
        <f t="shared" si="11"/>
        <v>25.433962264150942</v>
      </c>
      <c r="Q62" s="10">
        <v>100</v>
      </c>
      <c r="R62" s="65" t="s">
        <v>875</v>
      </c>
    </row>
    <row r="63" spans="1:18" ht="156" hidden="1" outlineLevel="1" x14ac:dyDescent="0.25">
      <c r="A63" s="13"/>
      <c r="B63" s="200"/>
      <c r="C63" s="219"/>
      <c r="D63" s="219"/>
      <c r="E63" s="163"/>
      <c r="F63" s="190"/>
      <c r="G63" s="19" t="s">
        <v>876</v>
      </c>
      <c r="H63" s="102">
        <v>12800000</v>
      </c>
      <c r="I63" s="5">
        <v>43862</v>
      </c>
      <c r="J63" s="5">
        <v>44180</v>
      </c>
      <c r="K63" s="5">
        <f t="shared" si="12"/>
        <v>44012</v>
      </c>
      <c r="L63" s="9">
        <f t="shared" ref="L63" si="13">+(+_xlfn.DAYS(I63,K63))/(+_xlfn.DAYS(I63,J63))</f>
        <v>0.47169811320754718</v>
      </c>
      <c r="M63" s="9" cm="1">
        <f t="array" ref="M63">+_xlfn.IFS(L63&gt;=0,L63,L63&gt;=100,100,L63&lt;0,0)</f>
        <v>0.47169811320754718</v>
      </c>
      <c r="N63" s="6">
        <v>30</v>
      </c>
      <c r="O63" s="8">
        <f t="shared" ref="O63" si="14">+P63</f>
        <v>33.433962264150942</v>
      </c>
      <c r="P63" s="62">
        <f t="shared" ref="P63" si="15">+(N63*80%)+((M63*100)*20%)</f>
        <v>33.433962264150942</v>
      </c>
      <c r="Q63" s="10">
        <v>100</v>
      </c>
      <c r="R63" s="65" t="s">
        <v>877</v>
      </c>
    </row>
    <row r="64" spans="1:18" ht="79.2" hidden="1" outlineLevel="1" x14ac:dyDescent="0.25">
      <c r="A64" s="13"/>
      <c r="B64" s="200"/>
      <c r="C64" s="219"/>
      <c r="D64" s="219"/>
      <c r="E64" s="163"/>
      <c r="F64" s="190"/>
      <c r="G64" s="19" t="s">
        <v>878</v>
      </c>
      <c r="H64" s="102" t="s">
        <v>1085</v>
      </c>
      <c r="I64" s="5">
        <v>43862</v>
      </c>
      <c r="J64" s="5">
        <v>44180</v>
      </c>
      <c r="K64" s="5">
        <f>+K62</f>
        <v>44012</v>
      </c>
      <c r="L64" s="9">
        <f t="shared" si="10"/>
        <v>0.47169811320754718</v>
      </c>
      <c r="M64" s="9" cm="1">
        <f t="array" ref="M64">+_xlfn.IFS(L64&gt;=0,L64,L64&gt;=100,100,L64&lt;0,0)</f>
        <v>0.47169811320754718</v>
      </c>
      <c r="N64" s="6">
        <v>30</v>
      </c>
      <c r="O64" s="8">
        <f t="shared" si="6"/>
        <v>33.433962264150942</v>
      </c>
      <c r="P64" s="62">
        <f t="shared" si="11"/>
        <v>33.433962264150942</v>
      </c>
      <c r="Q64" s="10">
        <v>100</v>
      </c>
      <c r="R64" s="65" t="s">
        <v>879</v>
      </c>
    </row>
    <row r="65" spans="1:18" ht="171.6" hidden="1" outlineLevel="1" x14ac:dyDescent="0.25">
      <c r="A65" s="13"/>
      <c r="B65" s="200"/>
      <c r="C65" s="219"/>
      <c r="D65" s="219"/>
      <c r="E65" s="163"/>
      <c r="F65" s="190"/>
      <c r="G65" s="19" t="s">
        <v>880</v>
      </c>
      <c r="H65" s="102" t="s">
        <v>1085</v>
      </c>
      <c r="I65" s="5">
        <v>43862</v>
      </c>
      <c r="J65" s="5">
        <v>44180</v>
      </c>
      <c r="K65" s="5">
        <f t="shared" si="12"/>
        <v>44012</v>
      </c>
      <c r="L65" s="9">
        <f t="shared" si="10"/>
        <v>0.47169811320754718</v>
      </c>
      <c r="M65" s="9" cm="1">
        <f t="array" ref="M65">+_xlfn.IFS(L65&gt;=0,L65,L65&gt;=100,100,L65&lt;0,0)</f>
        <v>0.47169811320754718</v>
      </c>
      <c r="N65" s="6">
        <v>30</v>
      </c>
      <c r="O65" s="8">
        <f t="shared" si="6"/>
        <v>33.433962264150942</v>
      </c>
      <c r="P65" s="62">
        <f t="shared" si="11"/>
        <v>33.433962264150942</v>
      </c>
      <c r="Q65" s="10">
        <v>100</v>
      </c>
      <c r="R65" s="65" t="s">
        <v>881</v>
      </c>
    </row>
    <row r="66" spans="1:18" ht="79.2" hidden="1" outlineLevel="1" x14ac:dyDescent="0.25">
      <c r="A66" s="13"/>
      <c r="B66" s="200"/>
      <c r="C66" s="219"/>
      <c r="D66" s="219"/>
      <c r="E66" s="163"/>
      <c r="F66" s="190"/>
      <c r="G66" s="19" t="s">
        <v>1087</v>
      </c>
      <c r="H66" s="102" t="s">
        <v>1085</v>
      </c>
      <c r="I66" s="5">
        <v>43862</v>
      </c>
      <c r="J66" s="5">
        <v>44180</v>
      </c>
      <c r="K66" s="5">
        <f t="shared" si="12"/>
        <v>44012</v>
      </c>
      <c r="L66" s="9">
        <f t="shared" si="10"/>
        <v>0.47169811320754718</v>
      </c>
      <c r="M66" s="9" cm="1">
        <f t="array" ref="M66">+_xlfn.IFS(L66&gt;=0,L66,L66&gt;=100,100,L66&lt;0,0)</f>
        <v>0.47169811320754718</v>
      </c>
      <c r="N66" s="6">
        <v>50</v>
      </c>
      <c r="O66" s="8">
        <f t="shared" si="6"/>
        <v>49.433962264150942</v>
      </c>
      <c r="P66" s="62">
        <f t="shared" si="11"/>
        <v>49.433962264150942</v>
      </c>
      <c r="Q66" s="10">
        <v>100</v>
      </c>
      <c r="R66" s="65" t="s">
        <v>882</v>
      </c>
    </row>
    <row r="67" spans="1:18" ht="105.6" hidden="1" outlineLevel="1" x14ac:dyDescent="0.25">
      <c r="A67" s="13"/>
      <c r="B67" s="200"/>
      <c r="C67" s="219"/>
      <c r="D67" s="219"/>
      <c r="E67" s="163"/>
      <c r="F67" s="190"/>
      <c r="G67" s="64" t="s">
        <v>884</v>
      </c>
      <c r="H67" s="102" t="s">
        <v>1085</v>
      </c>
      <c r="I67" s="5">
        <v>43862</v>
      </c>
      <c r="J67" s="5">
        <v>44180</v>
      </c>
      <c r="K67" s="5">
        <f t="shared" si="12"/>
        <v>44012</v>
      </c>
      <c r="L67" s="9">
        <f t="shared" ref="L67:L71" si="16">+(+_xlfn.DAYS(I67,K67))/(+_xlfn.DAYS(I67,J67))</f>
        <v>0.47169811320754718</v>
      </c>
      <c r="M67" s="9" cm="1">
        <f t="array" ref="M67">+_xlfn.IFS(L67&gt;=0,L67,L67&gt;=100,100,L67&lt;0,0)</f>
        <v>0.47169811320754718</v>
      </c>
      <c r="N67" s="6">
        <v>50</v>
      </c>
      <c r="O67" s="8">
        <f t="shared" si="6"/>
        <v>49.433962264150942</v>
      </c>
      <c r="P67" s="62">
        <f t="shared" si="11"/>
        <v>49.433962264150942</v>
      </c>
      <c r="Q67" s="10">
        <v>100</v>
      </c>
      <c r="R67" s="65" t="s">
        <v>890</v>
      </c>
    </row>
    <row r="68" spans="1:18" ht="93.6" hidden="1" outlineLevel="1" x14ac:dyDescent="0.25">
      <c r="A68" s="13"/>
      <c r="B68" s="200"/>
      <c r="C68" s="219"/>
      <c r="D68" s="219"/>
      <c r="E68" s="163"/>
      <c r="F68" s="190"/>
      <c r="G68" s="64" t="s">
        <v>885</v>
      </c>
      <c r="H68" s="102" t="s">
        <v>1085</v>
      </c>
      <c r="I68" s="5">
        <v>43862</v>
      </c>
      <c r="J68" s="5">
        <v>44012</v>
      </c>
      <c r="K68" s="5">
        <f t="shared" si="12"/>
        <v>44012</v>
      </c>
      <c r="L68" s="9">
        <f t="shared" si="16"/>
        <v>1</v>
      </c>
      <c r="M68" s="9" cm="1">
        <f t="array" ref="M68">+_xlfn.IFS(L68&gt;=0,L68,L68&gt;=100,100,L68&lt;0,0)</f>
        <v>1</v>
      </c>
      <c r="N68" s="6">
        <v>100</v>
      </c>
      <c r="O68" s="8">
        <f t="shared" si="6"/>
        <v>100</v>
      </c>
      <c r="P68" s="62">
        <f t="shared" si="11"/>
        <v>100</v>
      </c>
      <c r="Q68" s="10">
        <v>100</v>
      </c>
      <c r="R68" s="65" t="s">
        <v>889</v>
      </c>
    </row>
    <row r="69" spans="1:18" ht="145.19999999999999" hidden="1" outlineLevel="1" x14ac:dyDescent="0.25">
      <c r="A69" s="13"/>
      <c r="B69" s="200"/>
      <c r="C69" s="219"/>
      <c r="D69" s="219"/>
      <c r="E69" s="163"/>
      <c r="F69" s="190"/>
      <c r="G69" s="64" t="s">
        <v>886</v>
      </c>
      <c r="H69" s="102">
        <v>10000000</v>
      </c>
      <c r="I69" s="5">
        <v>43862</v>
      </c>
      <c r="J69" s="5">
        <v>44180</v>
      </c>
      <c r="K69" s="5">
        <f t="shared" si="12"/>
        <v>44012</v>
      </c>
      <c r="L69" s="9">
        <f t="shared" si="16"/>
        <v>0.47169811320754718</v>
      </c>
      <c r="M69" s="9" cm="1">
        <f t="array" ref="M69">+_xlfn.IFS(L69&gt;=0,L69,L69&gt;=100,100,L69&lt;0,0)</f>
        <v>0.47169811320754718</v>
      </c>
      <c r="N69" s="6">
        <v>40</v>
      </c>
      <c r="O69" s="8">
        <f t="shared" si="6"/>
        <v>41.433962264150942</v>
      </c>
      <c r="P69" s="62">
        <f t="shared" si="11"/>
        <v>41.433962264150942</v>
      </c>
      <c r="Q69" s="10">
        <v>100</v>
      </c>
      <c r="R69" s="65" t="s">
        <v>891</v>
      </c>
    </row>
    <row r="70" spans="1:18" ht="79.2" hidden="1" outlineLevel="1" x14ac:dyDescent="0.25">
      <c r="A70" s="13"/>
      <c r="B70" s="200"/>
      <c r="C70" s="219"/>
      <c r="D70" s="219"/>
      <c r="E70" s="163"/>
      <c r="F70" s="190"/>
      <c r="G70" s="64" t="s">
        <v>887</v>
      </c>
      <c r="H70" s="102" t="s">
        <v>1085</v>
      </c>
      <c r="I70" s="5">
        <v>43862</v>
      </c>
      <c r="J70" s="5">
        <v>44180</v>
      </c>
      <c r="K70" s="5">
        <f t="shared" si="12"/>
        <v>44012</v>
      </c>
      <c r="L70" s="9">
        <f t="shared" si="16"/>
        <v>0.47169811320754718</v>
      </c>
      <c r="M70" s="9" cm="1">
        <f t="array" ref="M70">+_xlfn.IFS(L70&gt;=0,L70,L70&gt;=100,100,L70&lt;0,0)</f>
        <v>0.47169811320754718</v>
      </c>
      <c r="N70" s="6">
        <v>20</v>
      </c>
      <c r="O70" s="8">
        <f t="shared" si="6"/>
        <v>25.433962264150942</v>
      </c>
      <c r="P70" s="62">
        <f t="shared" si="11"/>
        <v>25.433962264150942</v>
      </c>
      <c r="Q70" s="10">
        <v>100</v>
      </c>
      <c r="R70" s="65" t="s">
        <v>892</v>
      </c>
    </row>
    <row r="71" spans="1:18" ht="79.2" hidden="1" outlineLevel="1" x14ac:dyDescent="0.25">
      <c r="A71" s="13"/>
      <c r="B71" s="200"/>
      <c r="C71" s="219"/>
      <c r="D71" s="219"/>
      <c r="E71" s="163"/>
      <c r="F71" s="190"/>
      <c r="G71" s="64" t="s">
        <v>888</v>
      </c>
      <c r="H71" s="102" t="s">
        <v>1085</v>
      </c>
      <c r="I71" s="5">
        <v>43862</v>
      </c>
      <c r="J71" s="5">
        <v>44180</v>
      </c>
      <c r="K71" s="5">
        <f t="shared" si="12"/>
        <v>44012</v>
      </c>
      <c r="L71" s="9">
        <f t="shared" si="16"/>
        <v>0.47169811320754718</v>
      </c>
      <c r="M71" s="9" cm="1">
        <f t="array" ref="M71">+_xlfn.IFS(L71&gt;=0,L71,L71&gt;=100,100,L71&lt;0,0)</f>
        <v>0.47169811320754718</v>
      </c>
      <c r="N71" s="6">
        <v>50</v>
      </c>
      <c r="O71" s="8">
        <f t="shared" si="6"/>
        <v>49.433962264150942</v>
      </c>
      <c r="P71" s="62">
        <f t="shared" si="11"/>
        <v>49.433962264150942</v>
      </c>
      <c r="Q71" s="10">
        <v>100</v>
      </c>
      <c r="R71" s="65" t="s">
        <v>893</v>
      </c>
    </row>
    <row r="72" spans="1:18" ht="124.8" hidden="1" outlineLevel="1" x14ac:dyDescent="0.25">
      <c r="A72" s="13"/>
      <c r="B72" s="200"/>
      <c r="C72" s="219"/>
      <c r="D72" s="219"/>
      <c r="E72" s="163"/>
      <c r="F72" s="191"/>
      <c r="G72" s="19" t="s">
        <v>379</v>
      </c>
      <c r="H72" s="102" t="s">
        <v>1085</v>
      </c>
      <c r="I72" s="5">
        <v>43862</v>
      </c>
      <c r="J72" s="5">
        <v>44180</v>
      </c>
      <c r="K72" s="5">
        <f>+K66</f>
        <v>44012</v>
      </c>
      <c r="L72" s="9">
        <f t="shared" si="10"/>
        <v>0.47169811320754718</v>
      </c>
      <c r="M72" s="9" cm="1">
        <f t="array" ref="M72">+_xlfn.IFS(L72&gt;=0,L72,L72&gt;=100,100,L72&lt;0,0)</f>
        <v>0.47169811320754718</v>
      </c>
      <c r="N72" s="6">
        <v>50</v>
      </c>
      <c r="O72" s="8">
        <f t="shared" si="6"/>
        <v>49.433962264150942</v>
      </c>
      <c r="P72" s="62">
        <f t="shared" si="11"/>
        <v>49.433962264150942</v>
      </c>
      <c r="Q72" s="10">
        <v>100</v>
      </c>
      <c r="R72" s="65" t="s">
        <v>883</v>
      </c>
    </row>
    <row r="73" spans="1:18" ht="93.6" hidden="1" outlineLevel="1" x14ac:dyDescent="0.25">
      <c r="A73" s="13"/>
      <c r="B73" s="200"/>
      <c r="C73" s="219"/>
      <c r="D73" s="219"/>
      <c r="E73" s="163"/>
      <c r="F73" s="155" t="s">
        <v>393</v>
      </c>
      <c r="G73" s="19" t="s">
        <v>380</v>
      </c>
      <c r="H73" s="102" t="s">
        <v>1086</v>
      </c>
      <c r="I73" s="5">
        <v>43862</v>
      </c>
      <c r="J73" s="5">
        <v>44180</v>
      </c>
      <c r="K73" s="5">
        <f>+K72</f>
        <v>44012</v>
      </c>
      <c r="L73" s="9">
        <f t="shared" si="10"/>
        <v>0.47169811320754718</v>
      </c>
      <c r="M73" s="9" cm="1">
        <f t="array" ref="M73">+_xlfn.IFS(L73&gt;=0,L73,L73&gt;=100,100,L73&lt;0,0)</f>
        <v>0.47169811320754718</v>
      </c>
      <c r="N73" s="6">
        <v>15</v>
      </c>
      <c r="O73" s="8">
        <f t="shared" si="6"/>
        <v>21.433962264150942</v>
      </c>
      <c r="P73" s="62">
        <f t="shared" si="11"/>
        <v>21.433962264150942</v>
      </c>
      <c r="Q73" s="10">
        <v>100</v>
      </c>
      <c r="R73" s="65" t="s">
        <v>894</v>
      </c>
    </row>
    <row r="74" spans="1:18" ht="78" hidden="1" outlineLevel="1" x14ac:dyDescent="0.25">
      <c r="A74" s="13"/>
      <c r="B74" s="200"/>
      <c r="C74" s="219"/>
      <c r="D74" s="219"/>
      <c r="E74" s="163"/>
      <c r="F74" s="156"/>
      <c r="G74" s="19" t="s">
        <v>381</v>
      </c>
      <c r="H74" s="102">
        <v>23000000</v>
      </c>
      <c r="I74" s="5">
        <v>43862</v>
      </c>
      <c r="J74" s="5">
        <v>44180</v>
      </c>
      <c r="K74" s="5">
        <f t="shared" ref="K74:K95" si="17">+K73</f>
        <v>44012</v>
      </c>
      <c r="L74" s="9">
        <f t="shared" si="10"/>
        <v>0.47169811320754718</v>
      </c>
      <c r="M74" s="9" cm="1">
        <f t="array" ref="M74">+_xlfn.IFS(L74&gt;=0,L74,L74&gt;=100,100,L74&lt;0,0)</f>
        <v>0.47169811320754718</v>
      </c>
      <c r="N74" s="6">
        <v>15</v>
      </c>
      <c r="O74" s="8">
        <f t="shared" si="6"/>
        <v>21.433962264150942</v>
      </c>
      <c r="P74" s="62">
        <f t="shared" si="11"/>
        <v>21.433962264150942</v>
      </c>
      <c r="Q74" s="10">
        <v>100</v>
      </c>
      <c r="R74" s="65" t="s">
        <v>895</v>
      </c>
    </row>
    <row r="75" spans="1:18" ht="60" hidden="1" outlineLevel="1" x14ac:dyDescent="0.25">
      <c r="A75" s="13"/>
      <c r="B75" s="200"/>
      <c r="C75" s="219"/>
      <c r="D75" s="219"/>
      <c r="E75" s="163"/>
      <c r="F75" s="189" t="s">
        <v>395</v>
      </c>
      <c r="G75" s="19" t="s">
        <v>1088</v>
      </c>
      <c r="H75" s="102">
        <v>5000000</v>
      </c>
      <c r="I75" s="5">
        <v>43862</v>
      </c>
      <c r="J75" s="5">
        <v>44180</v>
      </c>
      <c r="K75" s="5">
        <f t="shared" si="17"/>
        <v>44012</v>
      </c>
      <c r="L75" s="9">
        <f t="shared" si="10"/>
        <v>0.47169811320754718</v>
      </c>
      <c r="M75" s="9" cm="1">
        <f t="array" ref="M75">+_xlfn.IFS(L75&gt;=0,L75,L75&gt;=100,100,L75&lt;0,0)</f>
        <v>0.47169811320754718</v>
      </c>
      <c r="N75" s="6">
        <v>20</v>
      </c>
      <c r="O75" s="8">
        <f t="shared" ref="O75:O147" si="18">+P75</f>
        <v>25.433962264150942</v>
      </c>
      <c r="P75" s="62">
        <f t="shared" si="11"/>
        <v>25.433962264150942</v>
      </c>
      <c r="Q75" s="10">
        <v>100</v>
      </c>
      <c r="R75" s="65" t="s">
        <v>896</v>
      </c>
    </row>
    <row r="76" spans="1:18" ht="60" hidden="1" outlineLevel="1" x14ac:dyDescent="0.25">
      <c r="A76" s="13"/>
      <c r="B76" s="200"/>
      <c r="C76" s="219"/>
      <c r="D76" s="219"/>
      <c r="E76" s="163"/>
      <c r="F76" s="190"/>
      <c r="G76" s="19" t="s">
        <v>382</v>
      </c>
      <c r="H76" s="102">
        <v>5000000</v>
      </c>
      <c r="I76" s="5">
        <v>43862</v>
      </c>
      <c r="J76" s="5">
        <v>44180</v>
      </c>
      <c r="K76" s="5">
        <f t="shared" si="17"/>
        <v>44012</v>
      </c>
      <c r="L76" s="9">
        <f t="shared" si="10"/>
        <v>0.47169811320754718</v>
      </c>
      <c r="M76" s="9" cm="1">
        <f t="array" ref="M76">+_xlfn.IFS(L76&gt;=0,L76,L76&gt;=100,100,L76&lt;0,0)</f>
        <v>0.47169811320754718</v>
      </c>
      <c r="N76" s="6">
        <v>20</v>
      </c>
      <c r="O76" s="8">
        <f t="shared" si="18"/>
        <v>25.433962264150942</v>
      </c>
      <c r="P76" s="62">
        <f t="shared" si="11"/>
        <v>25.433962264150942</v>
      </c>
      <c r="Q76" s="10">
        <v>100</v>
      </c>
      <c r="R76" s="65" t="s">
        <v>897</v>
      </c>
    </row>
    <row r="77" spans="1:18" ht="60" hidden="1" outlineLevel="1" x14ac:dyDescent="0.25">
      <c r="A77" s="13"/>
      <c r="B77" s="200"/>
      <c r="C77" s="219"/>
      <c r="D77" s="219"/>
      <c r="E77" s="163"/>
      <c r="F77" s="190"/>
      <c r="G77" s="19" t="s">
        <v>383</v>
      </c>
      <c r="H77" s="102">
        <v>5000000</v>
      </c>
      <c r="I77" s="5">
        <v>43862</v>
      </c>
      <c r="J77" s="5">
        <v>44180</v>
      </c>
      <c r="K77" s="5">
        <f t="shared" si="17"/>
        <v>44012</v>
      </c>
      <c r="L77" s="9">
        <f t="shared" si="10"/>
        <v>0.47169811320754718</v>
      </c>
      <c r="M77" s="9" cm="1">
        <f t="array" ref="M77">+_xlfn.IFS(L77&gt;=0,L77,L77&gt;=100,100,L77&lt;0,0)</f>
        <v>0.47169811320754718</v>
      </c>
      <c r="N77" s="6">
        <v>20</v>
      </c>
      <c r="O77" s="8">
        <f t="shared" si="18"/>
        <v>25.433962264150942</v>
      </c>
      <c r="P77" s="62">
        <f t="shared" si="11"/>
        <v>25.433962264150942</v>
      </c>
      <c r="Q77" s="10">
        <v>100</v>
      </c>
      <c r="R77" s="65" t="s">
        <v>898</v>
      </c>
    </row>
    <row r="78" spans="1:18" ht="62.4" hidden="1" outlineLevel="1" x14ac:dyDescent="0.25">
      <c r="A78" s="13"/>
      <c r="B78" s="200"/>
      <c r="C78" s="219"/>
      <c r="D78" s="219"/>
      <c r="E78" s="163"/>
      <c r="F78" s="191"/>
      <c r="G78" s="19" t="s">
        <v>394</v>
      </c>
      <c r="H78" s="102">
        <v>5000000</v>
      </c>
      <c r="I78" s="5">
        <v>43862</v>
      </c>
      <c r="J78" s="5">
        <v>44180</v>
      </c>
      <c r="K78" s="5">
        <f t="shared" si="17"/>
        <v>44012</v>
      </c>
      <c r="L78" s="9">
        <f t="shared" si="10"/>
        <v>0.47169811320754718</v>
      </c>
      <c r="M78" s="9" cm="1">
        <f t="array" ref="M78">+_xlfn.IFS(L78&gt;=0,L78,L78&gt;=100,100,L78&lt;0,0)</f>
        <v>0.47169811320754718</v>
      </c>
      <c r="N78" s="6">
        <v>15</v>
      </c>
      <c r="O78" s="8">
        <f t="shared" si="18"/>
        <v>21.433962264150942</v>
      </c>
      <c r="P78" s="62">
        <f t="shared" si="11"/>
        <v>21.433962264150942</v>
      </c>
      <c r="Q78" s="10">
        <v>100</v>
      </c>
      <c r="R78" s="65" t="s">
        <v>899</v>
      </c>
    </row>
    <row r="79" spans="1:18" ht="124.8" hidden="1" outlineLevel="1" x14ac:dyDescent="0.25">
      <c r="A79" s="13"/>
      <c r="B79" s="200"/>
      <c r="C79" s="219"/>
      <c r="D79" s="219"/>
      <c r="E79" s="163"/>
      <c r="F79" s="189" t="s">
        <v>396</v>
      </c>
      <c r="G79" s="19" t="s">
        <v>385</v>
      </c>
      <c r="H79" s="102">
        <v>6000000</v>
      </c>
      <c r="I79" s="5">
        <v>43862</v>
      </c>
      <c r="J79" s="5">
        <v>44180</v>
      </c>
      <c r="K79" s="5">
        <f t="shared" si="17"/>
        <v>44012</v>
      </c>
      <c r="L79" s="9">
        <f t="shared" si="10"/>
        <v>0.47169811320754718</v>
      </c>
      <c r="M79" s="9" cm="1">
        <f t="array" ref="M79">+_xlfn.IFS(L79&gt;=0,L79,L79&gt;=100,100,L79&lt;0,0)</f>
        <v>0.47169811320754718</v>
      </c>
      <c r="N79" s="6">
        <v>30</v>
      </c>
      <c r="O79" s="8">
        <f t="shared" si="18"/>
        <v>33.433962264150942</v>
      </c>
      <c r="P79" s="62">
        <f t="shared" si="11"/>
        <v>33.433962264150942</v>
      </c>
      <c r="Q79" s="10">
        <v>100</v>
      </c>
      <c r="R79" s="65" t="s">
        <v>900</v>
      </c>
    </row>
    <row r="80" spans="1:18" ht="92.4" hidden="1" outlineLevel="1" x14ac:dyDescent="0.25">
      <c r="A80" s="13"/>
      <c r="B80" s="200"/>
      <c r="C80" s="219"/>
      <c r="D80" s="219"/>
      <c r="E80" s="163"/>
      <c r="F80" s="191"/>
      <c r="G80" s="19" t="s">
        <v>386</v>
      </c>
      <c r="H80" s="102" t="s">
        <v>1085</v>
      </c>
      <c r="I80" s="5">
        <v>43862</v>
      </c>
      <c r="J80" s="5">
        <v>44180</v>
      </c>
      <c r="K80" s="5">
        <f t="shared" si="17"/>
        <v>44012</v>
      </c>
      <c r="L80" s="9">
        <f t="shared" si="10"/>
        <v>0.47169811320754718</v>
      </c>
      <c r="M80" s="9" cm="1">
        <f t="array" ref="M80">+_xlfn.IFS(L80&gt;=0,L80,L80&gt;=100,100,L80&lt;0,0)</f>
        <v>0.47169811320754718</v>
      </c>
      <c r="N80" s="6">
        <v>30</v>
      </c>
      <c r="O80" s="8">
        <f t="shared" si="18"/>
        <v>33.433962264150942</v>
      </c>
      <c r="P80" s="62">
        <f t="shared" si="11"/>
        <v>33.433962264150942</v>
      </c>
      <c r="Q80" s="10">
        <v>100</v>
      </c>
      <c r="R80" s="65" t="s">
        <v>901</v>
      </c>
    </row>
    <row r="81" spans="1:18" ht="105.6" hidden="1" outlineLevel="1" x14ac:dyDescent="0.25">
      <c r="A81" s="13"/>
      <c r="B81" s="200"/>
      <c r="C81" s="219"/>
      <c r="D81" s="219"/>
      <c r="E81" s="163"/>
      <c r="F81" s="189" t="s">
        <v>397</v>
      </c>
      <c r="G81" s="19" t="s">
        <v>387</v>
      </c>
      <c r="H81" s="102">
        <v>16000000</v>
      </c>
      <c r="I81" s="5">
        <v>43862</v>
      </c>
      <c r="J81" s="5">
        <v>44180</v>
      </c>
      <c r="K81" s="5">
        <f>+K80</f>
        <v>44012</v>
      </c>
      <c r="L81" s="9">
        <f t="shared" si="10"/>
        <v>0.47169811320754718</v>
      </c>
      <c r="M81" s="9" cm="1">
        <f t="array" ref="M81">+_xlfn.IFS(L81&gt;=0,L81,L81&gt;=100,100,L81&lt;0,0)</f>
        <v>0.47169811320754718</v>
      </c>
      <c r="N81" s="6">
        <v>30</v>
      </c>
      <c r="O81" s="8">
        <f t="shared" si="18"/>
        <v>33.433962264150942</v>
      </c>
      <c r="P81" s="62">
        <f t="shared" si="11"/>
        <v>33.433962264150942</v>
      </c>
      <c r="Q81" s="10">
        <v>100</v>
      </c>
      <c r="R81" s="65" t="s">
        <v>902</v>
      </c>
    </row>
    <row r="82" spans="1:18" ht="62.4" hidden="1" outlineLevel="1" x14ac:dyDescent="0.25">
      <c r="A82" s="13"/>
      <c r="B82" s="200"/>
      <c r="C82" s="219"/>
      <c r="D82" s="219"/>
      <c r="E82" s="163"/>
      <c r="F82" s="190"/>
      <c r="G82" s="19" t="s">
        <v>388</v>
      </c>
      <c r="H82" s="102" t="s">
        <v>1085</v>
      </c>
      <c r="I82" s="5">
        <v>43862</v>
      </c>
      <c r="J82" s="5">
        <v>44180</v>
      </c>
      <c r="K82" s="5">
        <f t="shared" si="17"/>
        <v>44012</v>
      </c>
      <c r="L82" s="9">
        <f t="shared" si="10"/>
        <v>0.47169811320754718</v>
      </c>
      <c r="M82" s="9" cm="1">
        <f t="array" ref="M82">+_xlfn.IFS(L82&gt;=0,L82,L82&gt;=100,100,L82&lt;0,0)</f>
        <v>0.47169811320754718</v>
      </c>
      <c r="N82" s="6">
        <v>20</v>
      </c>
      <c r="O82" s="8">
        <f t="shared" si="18"/>
        <v>25.433962264150942</v>
      </c>
      <c r="P82" s="62">
        <f t="shared" si="11"/>
        <v>25.433962264150942</v>
      </c>
      <c r="Q82" s="10">
        <v>100</v>
      </c>
      <c r="R82" s="65" t="s">
        <v>903</v>
      </c>
    </row>
    <row r="83" spans="1:18" ht="62.4" hidden="1" outlineLevel="1" x14ac:dyDescent="0.25">
      <c r="A83" s="13"/>
      <c r="B83" s="200"/>
      <c r="C83" s="219"/>
      <c r="D83" s="219"/>
      <c r="E83" s="163"/>
      <c r="F83" s="191"/>
      <c r="G83" s="19" t="s">
        <v>384</v>
      </c>
      <c r="H83" s="102" t="s">
        <v>1085</v>
      </c>
      <c r="I83" s="5">
        <v>43862</v>
      </c>
      <c r="J83" s="5">
        <v>44180</v>
      </c>
      <c r="K83" s="5">
        <f t="shared" si="17"/>
        <v>44012</v>
      </c>
      <c r="L83" s="9">
        <f t="shared" si="10"/>
        <v>0.47169811320754718</v>
      </c>
      <c r="M83" s="9" cm="1">
        <f t="array" ref="M83">+_xlfn.IFS(L83&gt;=0,L83,L83&gt;=100,100,L83&lt;0,0)</f>
        <v>0.47169811320754718</v>
      </c>
      <c r="N83" s="6">
        <v>15</v>
      </c>
      <c r="O83" s="8">
        <f t="shared" si="18"/>
        <v>21.433962264150942</v>
      </c>
      <c r="P83" s="62">
        <f t="shared" si="11"/>
        <v>21.433962264150942</v>
      </c>
      <c r="Q83" s="10">
        <v>100</v>
      </c>
      <c r="R83" s="65" t="s">
        <v>904</v>
      </c>
    </row>
    <row r="84" spans="1:18" ht="66" hidden="1" outlineLevel="1" x14ac:dyDescent="0.25">
      <c r="A84" s="13"/>
      <c r="B84" s="200"/>
      <c r="C84" s="219"/>
      <c r="D84" s="219"/>
      <c r="E84" s="163"/>
      <c r="F84" s="189" t="s">
        <v>398</v>
      </c>
      <c r="G84" s="19" t="s">
        <v>389</v>
      </c>
      <c r="H84" s="102" t="s">
        <v>1085</v>
      </c>
      <c r="I84" s="5">
        <v>43862</v>
      </c>
      <c r="J84" s="5">
        <v>44180</v>
      </c>
      <c r="K84" s="5">
        <f t="shared" si="17"/>
        <v>44012</v>
      </c>
      <c r="L84" s="9">
        <f t="shared" si="10"/>
        <v>0.47169811320754718</v>
      </c>
      <c r="M84" s="9" cm="1">
        <f t="array" ref="M84">+_xlfn.IFS(L84&gt;=0,L84,L84&gt;=100,100,L84&lt;0,0)</f>
        <v>0.47169811320754718</v>
      </c>
      <c r="N84" s="6">
        <v>70</v>
      </c>
      <c r="O84" s="8">
        <f t="shared" si="18"/>
        <v>65.433962264150949</v>
      </c>
      <c r="P84" s="62">
        <f t="shared" si="11"/>
        <v>65.433962264150949</v>
      </c>
      <c r="Q84" s="10">
        <v>100</v>
      </c>
      <c r="R84" s="65" t="s">
        <v>905</v>
      </c>
    </row>
    <row r="85" spans="1:18" ht="66.599999999999994" hidden="1" outlineLevel="1" thickBot="1" x14ac:dyDescent="0.3">
      <c r="A85" s="13"/>
      <c r="B85" s="200"/>
      <c r="C85" s="219"/>
      <c r="D85" s="219"/>
      <c r="E85" s="163"/>
      <c r="F85" s="192"/>
      <c r="G85" s="19" t="s">
        <v>390</v>
      </c>
      <c r="H85" s="102" t="s">
        <v>1085</v>
      </c>
      <c r="I85" s="5">
        <v>43862</v>
      </c>
      <c r="J85" s="5">
        <v>44180</v>
      </c>
      <c r="K85" s="5">
        <f t="shared" si="17"/>
        <v>44012</v>
      </c>
      <c r="L85" s="9">
        <f t="shared" si="10"/>
        <v>0.47169811320754718</v>
      </c>
      <c r="M85" s="9" cm="1">
        <f t="array" ref="M85">+_xlfn.IFS(L85&gt;=0,L85,L85&gt;=100,100,L85&lt;0,0)</f>
        <v>0.47169811320754718</v>
      </c>
      <c r="N85" s="6">
        <v>70</v>
      </c>
      <c r="O85" s="8">
        <f t="shared" si="18"/>
        <v>65.433962264150949</v>
      </c>
      <c r="P85" s="62">
        <f t="shared" si="11"/>
        <v>65.433962264150949</v>
      </c>
      <c r="Q85" s="10">
        <v>100</v>
      </c>
      <c r="R85" s="65" t="s">
        <v>905</v>
      </c>
    </row>
    <row r="86" spans="1:18" ht="115.2" hidden="1" customHeight="1" outlineLevel="1" x14ac:dyDescent="0.25">
      <c r="A86" s="13"/>
      <c r="B86" s="200"/>
      <c r="C86" s="219"/>
      <c r="D86" s="219"/>
      <c r="E86" s="168" t="s">
        <v>408</v>
      </c>
      <c r="F86" s="57" t="s">
        <v>677</v>
      </c>
      <c r="G86" s="20" t="s">
        <v>399</v>
      </c>
      <c r="H86" s="112">
        <v>127967500</v>
      </c>
      <c r="I86" s="5">
        <v>43862</v>
      </c>
      <c r="J86" s="5">
        <v>44180</v>
      </c>
      <c r="K86" s="5">
        <f t="shared" si="17"/>
        <v>44012</v>
      </c>
      <c r="L86" s="9">
        <f t="shared" si="10"/>
        <v>0.47169811320754718</v>
      </c>
      <c r="M86" s="9" cm="1">
        <f t="array" ref="M86">+_xlfn.IFS(L86&gt;=0,L86,L86&gt;=100,100,L86&lt;0,0)</f>
        <v>0.47169811320754718</v>
      </c>
      <c r="N86" s="6">
        <v>50</v>
      </c>
      <c r="O86" s="8">
        <f t="shared" si="18"/>
        <v>49.433962264150942</v>
      </c>
      <c r="P86" s="62">
        <f t="shared" si="11"/>
        <v>49.433962264150942</v>
      </c>
      <c r="Q86" s="10">
        <v>100</v>
      </c>
      <c r="R86" s="65" t="s">
        <v>678</v>
      </c>
    </row>
    <row r="87" spans="1:18" ht="109.2" hidden="1" outlineLevel="1" x14ac:dyDescent="0.25">
      <c r="A87" s="13"/>
      <c r="B87" s="200"/>
      <c r="C87" s="219"/>
      <c r="D87" s="219"/>
      <c r="E87" s="168"/>
      <c r="F87" s="197" t="s">
        <v>407</v>
      </c>
      <c r="G87" s="21" t="s">
        <v>400</v>
      </c>
      <c r="H87" s="112" t="s">
        <v>1085</v>
      </c>
      <c r="I87" s="5">
        <v>43862</v>
      </c>
      <c r="J87" s="5">
        <v>44180</v>
      </c>
      <c r="K87" s="5">
        <f>+K86</f>
        <v>44012</v>
      </c>
      <c r="L87" s="9">
        <f t="shared" si="10"/>
        <v>0.47169811320754718</v>
      </c>
      <c r="M87" s="9" cm="1">
        <f t="array" ref="M87">+_xlfn.IFS(L87&gt;=0,L87,L87&gt;=100,100,L87&lt;0,0)</f>
        <v>0.47169811320754718</v>
      </c>
      <c r="N87" s="6">
        <v>30</v>
      </c>
      <c r="O87" s="8">
        <f t="shared" si="18"/>
        <v>33.433962264150942</v>
      </c>
      <c r="P87" s="62">
        <f t="shared" si="11"/>
        <v>33.433962264150942</v>
      </c>
      <c r="Q87" s="10">
        <v>100</v>
      </c>
      <c r="R87" s="65" t="s">
        <v>679</v>
      </c>
    </row>
    <row r="88" spans="1:18" ht="60" hidden="1" outlineLevel="1" x14ac:dyDescent="0.25">
      <c r="A88" s="13"/>
      <c r="B88" s="200"/>
      <c r="C88" s="219"/>
      <c r="D88" s="219"/>
      <c r="E88" s="168"/>
      <c r="F88" s="197"/>
      <c r="G88" s="21" t="s">
        <v>401</v>
      </c>
      <c r="H88" s="112">
        <v>80000000</v>
      </c>
      <c r="I88" s="5">
        <v>43862</v>
      </c>
      <c r="J88" s="5">
        <v>44180</v>
      </c>
      <c r="K88" s="5">
        <f t="shared" si="17"/>
        <v>44012</v>
      </c>
      <c r="L88" s="9">
        <f t="shared" si="10"/>
        <v>0.47169811320754718</v>
      </c>
      <c r="M88" s="9" cm="1">
        <f t="array" ref="M88">+_xlfn.IFS(L88&gt;=0,L88,L88&gt;=100,100,L88&lt;0,0)</f>
        <v>0.47169811320754718</v>
      </c>
      <c r="N88" s="6">
        <v>20</v>
      </c>
      <c r="O88" s="8">
        <f t="shared" si="18"/>
        <v>25.433962264150942</v>
      </c>
      <c r="P88" s="62">
        <f t="shared" si="11"/>
        <v>25.433962264150942</v>
      </c>
      <c r="Q88" s="10">
        <v>100</v>
      </c>
      <c r="R88" s="65" t="s">
        <v>680</v>
      </c>
    </row>
    <row r="89" spans="1:18" ht="78" hidden="1" outlineLevel="1" x14ac:dyDescent="0.25">
      <c r="A89" s="13"/>
      <c r="B89" s="200"/>
      <c r="C89" s="219"/>
      <c r="D89" s="219"/>
      <c r="E89" s="168"/>
      <c r="F89" s="197"/>
      <c r="G89" s="21" t="s">
        <v>681</v>
      </c>
      <c r="H89" s="112">
        <v>50000000</v>
      </c>
      <c r="I89" s="5">
        <v>43862</v>
      </c>
      <c r="J89" s="5">
        <v>44180</v>
      </c>
      <c r="K89" s="5">
        <f t="shared" si="17"/>
        <v>44012</v>
      </c>
      <c r="L89" s="9">
        <f t="shared" si="10"/>
        <v>0.47169811320754718</v>
      </c>
      <c r="M89" s="9" cm="1">
        <f t="array" ref="M89">+_xlfn.IFS(L89&gt;=0,L89,L89&gt;=100,100,L89&lt;0,0)</f>
        <v>0.47169811320754718</v>
      </c>
      <c r="N89" s="6">
        <v>60</v>
      </c>
      <c r="O89" s="8">
        <f t="shared" si="18"/>
        <v>57.433962264150942</v>
      </c>
      <c r="P89" s="62">
        <f t="shared" si="11"/>
        <v>57.433962264150942</v>
      </c>
      <c r="Q89" s="10">
        <v>100</v>
      </c>
      <c r="R89" s="65" t="s">
        <v>682</v>
      </c>
    </row>
    <row r="90" spans="1:18" ht="60" hidden="1" outlineLevel="1" x14ac:dyDescent="0.25">
      <c r="A90" s="13"/>
      <c r="B90" s="200"/>
      <c r="C90" s="219"/>
      <c r="D90" s="219"/>
      <c r="E90" s="168"/>
      <c r="F90" s="197"/>
      <c r="G90" s="21" t="s">
        <v>402</v>
      </c>
      <c r="H90" s="112">
        <v>140000000</v>
      </c>
      <c r="I90" s="5">
        <v>43862</v>
      </c>
      <c r="J90" s="5">
        <v>44180</v>
      </c>
      <c r="K90" s="5">
        <f>+K89</f>
        <v>44012</v>
      </c>
      <c r="L90" s="9">
        <f t="shared" si="10"/>
        <v>0.47169811320754718</v>
      </c>
      <c r="M90" s="9" cm="1">
        <f t="array" ref="M90">+_xlfn.IFS(L90&gt;=0,L90,L90&gt;=100,100,L90&lt;0,0)</f>
        <v>0.47169811320754718</v>
      </c>
      <c r="N90" s="6">
        <v>40</v>
      </c>
      <c r="O90" s="8">
        <f t="shared" si="18"/>
        <v>41.433962264150942</v>
      </c>
      <c r="P90" s="62">
        <f t="shared" si="11"/>
        <v>41.433962264150942</v>
      </c>
      <c r="Q90" s="10">
        <v>100</v>
      </c>
      <c r="R90" s="65" t="s">
        <v>683</v>
      </c>
    </row>
    <row r="91" spans="1:18" ht="60" hidden="1" outlineLevel="1" x14ac:dyDescent="0.25">
      <c r="A91" s="13"/>
      <c r="B91" s="200"/>
      <c r="C91" s="219"/>
      <c r="D91" s="219"/>
      <c r="E91" s="168"/>
      <c r="F91" s="197" t="s">
        <v>684</v>
      </c>
      <c r="G91" s="21" t="s">
        <v>403</v>
      </c>
      <c r="H91" s="112">
        <v>8000000</v>
      </c>
      <c r="I91" s="5">
        <v>43862</v>
      </c>
      <c r="J91" s="5">
        <v>44180</v>
      </c>
      <c r="K91" s="5">
        <f t="shared" si="17"/>
        <v>44012</v>
      </c>
      <c r="L91" s="9">
        <f t="shared" si="10"/>
        <v>0.47169811320754718</v>
      </c>
      <c r="M91" s="9" cm="1">
        <f t="array" ref="M91">+_xlfn.IFS(L91&gt;=0,L91,L91&gt;=100,100,L91&lt;0,0)</f>
        <v>0.47169811320754718</v>
      </c>
      <c r="N91" s="6">
        <v>35</v>
      </c>
      <c r="O91" s="8">
        <f t="shared" si="18"/>
        <v>37.433962264150942</v>
      </c>
      <c r="P91" s="62">
        <f t="shared" si="11"/>
        <v>37.433962264150942</v>
      </c>
      <c r="Q91" s="10">
        <v>100</v>
      </c>
      <c r="R91" s="65" t="s">
        <v>685</v>
      </c>
    </row>
    <row r="92" spans="1:18" ht="60" hidden="1" outlineLevel="1" x14ac:dyDescent="0.25">
      <c r="A92" s="13"/>
      <c r="B92" s="200"/>
      <c r="C92" s="219"/>
      <c r="D92" s="219"/>
      <c r="E92" s="168"/>
      <c r="F92" s="197"/>
      <c r="G92" s="21" t="s">
        <v>404</v>
      </c>
      <c r="H92" s="112">
        <v>6000000</v>
      </c>
      <c r="I92" s="5">
        <v>43862</v>
      </c>
      <c r="J92" s="5">
        <v>44180</v>
      </c>
      <c r="K92" s="5">
        <f t="shared" si="17"/>
        <v>44012</v>
      </c>
      <c r="L92" s="9">
        <f t="shared" si="10"/>
        <v>0.47169811320754718</v>
      </c>
      <c r="M92" s="9" cm="1">
        <f t="array" ref="M92">+_xlfn.IFS(L92&gt;=0,L92,L92&gt;=100,100,L92&lt;0,0)</f>
        <v>0.47169811320754718</v>
      </c>
      <c r="N92" s="6">
        <v>35</v>
      </c>
      <c r="O92" s="8">
        <f t="shared" si="18"/>
        <v>37.433962264150942</v>
      </c>
      <c r="P92" s="62">
        <f t="shared" si="11"/>
        <v>37.433962264150942</v>
      </c>
      <c r="Q92" s="10">
        <v>100</v>
      </c>
      <c r="R92" s="65" t="s">
        <v>686</v>
      </c>
    </row>
    <row r="93" spans="1:18" ht="62.4" hidden="1" outlineLevel="1" x14ac:dyDescent="0.25">
      <c r="A93" s="13"/>
      <c r="B93" s="200"/>
      <c r="C93" s="219"/>
      <c r="D93" s="219"/>
      <c r="E93" s="168"/>
      <c r="F93" s="197"/>
      <c r="G93" s="21" t="s">
        <v>405</v>
      </c>
      <c r="H93" s="112">
        <v>20000000</v>
      </c>
      <c r="I93" s="5">
        <v>43862</v>
      </c>
      <c r="J93" s="5">
        <v>44180</v>
      </c>
      <c r="K93" s="5">
        <f t="shared" si="17"/>
        <v>44012</v>
      </c>
      <c r="L93" s="9">
        <f t="shared" si="10"/>
        <v>0.47169811320754718</v>
      </c>
      <c r="M93" s="9" cm="1">
        <f t="array" ref="M93">+_xlfn.IFS(L93&gt;=0,L93,L93&gt;=100,100,L93&lt;0,0)</f>
        <v>0.47169811320754718</v>
      </c>
      <c r="N93" s="6">
        <v>30</v>
      </c>
      <c r="O93" s="8">
        <f t="shared" si="18"/>
        <v>33.433962264150942</v>
      </c>
      <c r="P93" s="62">
        <f t="shared" si="11"/>
        <v>33.433962264150942</v>
      </c>
      <c r="Q93" s="10">
        <v>100</v>
      </c>
      <c r="R93" s="65" t="s">
        <v>687</v>
      </c>
    </row>
    <row r="94" spans="1:18" ht="78" hidden="1" outlineLevel="1" x14ac:dyDescent="0.25">
      <c r="A94" s="13"/>
      <c r="B94" s="200"/>
      <c r="C94" s="219"/>
      <c r="D94" s="219"/>
      <c r="E94" s="168"/>
      <c r="F94" s="197"/>
      <c r="G94" s="21" t="s">
        <v>406</v>
      </c>
      <c r="H94" s="112" t="s">
        <v>1085</v>
      </c>
      <c r="I94" s="5">
        <v>43862</v>
      </c>
      <c r="J94" s="5">
        <v>44180</v>
      </c>
      <c r="K94" s="5">
        <f t="shared" si="17"/>
        <v>44012</v>
      </c>
      <c r="L94" s="9">
        <f t="shared" si="10"/>
        <v>0.47169811320754718</v>
      </c>
      <c r="M94" s="9" cm="1">
        <f t="array" ref="M94">+_xlfn.IFS(L94&gt;=0,L94,L94&gt;=100,100,L94&lt;0,0)</f>
        <v>0.47169811320754718</v>
      </c>
      <c r="N94" s="6">
        <v>10</v>
      </c>
      <c r="O94" s="8">
        <f t="shared" si="18"/>
        <v>17.433962264150942</v>
      </c>
      <c r="P94" s="62">
        <f t="shared" si="11"/>
        <v>17.433962264150942</v>
      </c>
      <c r="Q94" s="10">
        <v>100</v>
      </c>
      <c r="R94" s="65" t="s">
        <v>688</v>
      </c>
    </row>
    <row r="95" spans="1:18" ht="105.6" hidden="1" outlineLevel="1" x14ac:dyDescent="0.25">
      <c r="A95" s="13"/>
      <c r="B95" s="200"/>
      <c r="C95" s="219"/>
      <c r="D95" s="219"/>
      <c r="E95" s="168"/>
      <c r="F95" s="165"/>
      <c r="G95" s="58" t="s">
        <v>692</v>
      </c>
      <c r="H95" s="112">
        <v>40000000</v>
      </c>
      <c r="I95" s="5">
        <v>43862</v>
      </c>
      <c r="J95" s="5">
        <v>44180</v>
      </c>
      <c r="K95" s="5">
        <f t="shared" si="17"/>
        <v>44012</v>
      </c>
      <c r="L95" s="9">
        <f t="shared" si="10"/>
        <v>0.47169811320754718</v>
      </c>
      <c r="M95" s="9" cm="1">
        <f t="array" ref="M95">+_xlfn.IFS(L95&gt;=0,L95,L95&gt;=100,100,L95&lt;0,0)</f>
        <v>0.47169811320754718</v>
      </c>
      <c r="N95" s="6">
        <v>60</v>
      </c>
      <c r="O95" s="8">
        <f t="shared" ref="O95" si="19">+P95</f>
        <v>57.433962264150942</v>
      </c>
      <c r="P95" s="62">
        <f t="shared" si="11"/>
        <v>57.433962264150942</v>
      </c>
      <c r="Q95" s="10">
        <v>100</v>
      </c>
      <c r="R95" s="65" t="s">
        <v>691</v>
      </c>
    </row>
    <row r="96" spans="1:18" ht="60.6" hidden="1" outlineLevel="1" thickBot="1" x14ac:dyDescent="0.3">
      <c r="A96" s="13"/>
      <c r="B96" s="200"/>
      <c r="C96" s="219"/>
      <c r="D96" s="219"/>
      <c r="E96" s="168"/>
      <c r="F96" s="198"/>
      <c r="G96" s="22" t="s">
        <v>689</v>
      </c>
      <c r="H96" s="112" t="s">
        <v>1085</v>
      </c>
      <c r="I96" s="5">
        <v>43862</v>
      </c>
      <c r="J96" s="5">
        <v>44180</v>
      </c>
      <c r="K96" s="5">
        <f>+K94</f>
        <v>44012</v>
      </c>
      <c r="L96" s="9">
        <f t="shared" si="10"/>
        <v>0.47169811320754718</v>
      </c>
      <c r="M96" s="9" cm="1">
        <f t="array" ref="M96">+_xlfn.IFS(L96&gt;=0,L96,L96&gt;=100,100,L96&lt;0,0)</f>
        <v>0.47169811320754718</v>
      </c>
      <c r="N96" s="6">
        <v>50</v>
      </c>
      <c r="O96" s="8">
        <f t="shared" si="18"/>
        <v>49.433962264150942</v>
      </c>
      <c r="P96" s="62">
        <f t="shared" si="11"/>
        <v>49.433962264150942</v>
      </c>
      <c r="Q96" s="10">
        <v>100</v>
      </c>
      <c r="R96" s="65" t="s">
        <v>690</v>
      </c>
    </row>
    <row r="97" spans="1:18" ht="156" hidden="1" outlineLevel="1" x14ac:dyDescent="0.25">
      <c r="A97" s="13"/>
      <c r="B97" s="200"/>
      <c r="C97" s="219"/>
      <c r="D97" s="219"/>
      <c r="E97" s="148" t="s">
        <v>643</v>
      </c>
      <c r="F97" s="148" t="s">
        <v>70</v>
      </c>
      <c r="G97" s="45" t="s">
        <v>325</v>
      </c>
      <c r="H97" s="114">
        <v>45000000</v>
      </c>
      <c r="I97" s="5">
        <v>43862</v>
      </c>
      <c r="J97" s="5">
        <v>44180</v>
      </c>
      <c r="K97" s="5">
        <f>+K96</f>
        <v>44012</v>
      </c>
      <c r="L97" s="9">
        <f t="shared" si="10"/>
        <v>0.47169811320754718</v>
      </c>
      <c r="M97" s="9" cm="1">
        <f t="array" ref="M97">+_xlfn.IFS(L97&gt;=0,L97,L97&gt;=100,100,L97&lt;0,0)</f>
        <v>0.47169811320754718</v>
      </c>
      <c r="N97" s="6">
        <v>50</v>
      </c>
      <c r="O97" s="8">
        <f t="shared" ref="O97:O98" si="20">+P97</f>
        <v>49.433962264150942</v>
      </c>
      <c r="P97" s="62">
        <f t="shared" si="11"/>
        <v>49.433962264150942</v>
      </c>
      <c r="Q97" s="10">
        <v>100</v>
      </c>
      <c r="R97" s="67" t="s">
        <v>799</v>
      </c>
    </row>
    <row r="98" spans="1:18" ht="62.4" hidden="1" outlineLevel="1" x14ac:dyDescent="0.25">
      <c r="A98" s="13"/>
      <c r="B98" s="200"/>
      <c r="C98" s="219"/>
      <c r="D98" s="219"/>
      <c r="E98" s="148"/>
      <c r="F98" s="148"/>
      <c r="G98" s="46" t="s">
        <v>324</v>
      </c>
      <c r="H98" s="115" t="s">
        <v>1085</v>
      </c>
      <c r="I98" s="5">
        <v>43862</v>
      </c>
      <c r="J98" s="5">
        <v>44180</v>
      </c>
      <c r="K98" s="5">
        <f>+K97</f>
        <v>44012</v>
      </c>
      <c r="L98" s="9">
        <f>+(+_xlfn.DAYS(I98,K98))/(+_xlfn.DAYS(I98,J98))</f>
        <v>0.47169811320754718</v>
      </c>
      <c r="M98" s="9" cm="1">
        <f t="array" ref="M98">+_xlfn.IFS(L98&gt;=0,L98,L98&gt;=100,100,L98&lt;0,0)</f>
        <v>0.47169811320754718</v>
      </c>
      <c r="N98" s="6">
        <v>15</v>
      </c>
      <c r="O98" s="8">
        <f t="shared" si="20"/>
        <v>21.433962264150942</v>
      </c>
      <c r="P98" s="62">
        <f>+(N98*80%)+((M98*100)*20%)</f>
        <v>21.433962264150942</v>
      </c>
      <c r="Q98" s="10">
        <v>100</v>
      </c>
      <c r="R98" s="67" t="s">
        <v>800</v>
      </c>
    </row>
    <row r="99" spans="1:18" ht="60" hidden="1" outlineLevel="1" x14ac:dyDescent="0.25">
      <c r="A99" s="13"/>
      <c r="B99" s="200"/>
      <c r="C99" s="219"/>
      <c r="D99" s="219"/>
      <c r="E99" s="163" t="s">
        <v>251</v>
      </c>
      <c r="F99" s="72" t="s">
        <v>303</v>
      </c>
      <c r="G99" s="19" t="s">
        <v>294</v>
      </c>
      <c r="H99" s="102">
        <v>220000000</v>
      </c>
      <c r="I99" s="5">
        <v>43862</v>
      </c>
      <c r="J99" s="5">
        <v>44180</v>
      </c>
      <c r="K99" s="5">
        <v>44012</v>
      </c>
      <c r="L99" s="9">
        <f t="shared" ref="L99:L107" si="21">+(+_xlfn.DAYS(I99,K99))/(+_xlfn.DAYS(I99,J99))</f>
        <v>0.47169811320754718</v>
      </c>
      <c r="M99" s="9" cm="1">
        <f t="array" ref="M99">+_xlfn.IFS(L99&gt;=0,L99,L99&gt;=100,100,L99&lt;0,0)</f>
        <v>0.47169811320754718</v>
      </c>
      <c r="N99" s="6">
        <v>30</v>
      </c>
      <c r="O99" s="8">
        <f t="shared" ref="O99:O107" si="22">+P99</f>
        <v>33.433962264150942</v>
      </c>
      <c r="P99" s="10">
        <f t="shared" ref="P99:P106" si="23">+(N99*80%)+((M99*100)*20%)</f>
        <v>33.433962264150942</v>
      </c>
      <c r="Q99" s="10">
        <v>100</v>
      </c>
      <c r="R99" s="11" t="s">
        <v>724</v>
      </c>
    </row>
    <row r="100" spans="1:18" ht="60" hidden="1" outlineLevel="1" x14ac:dyDescent="0.25">
      <c r="A100" s="13"/>
      <c r="B100" s="200"/>
      <c r="C100" s="219"/>
      <c r="D100" s="219"/>
      <c r="E100" s="163"/>
      <c r="F100" s="72" t="s">
        <v>304</v>
      </c>
      <c r="G100" s="43" t="s">
        <v>295</v>
      </c>
      <c r="H100" s="102" t="s">
        <v>1085</v>
      </c>
      <c r="I100" s="5">
        <v>43862</v>
      </c>
      <c r="J100" s="5">
        <v>44180</v>
      </c>
      <c r="K100" s="5">
        <f>+K99</f>
        <v>44012</v>
      </c>
      <c r="L100" s="9">
        <f t="shared" si="21"/>
        <v>0.47169811320754718</v>
      </c>
      <c r="M100" s="9" cm="1">
        <f t="array" ref="M100">+_xlfn.IFS(L100&gt;=0,L100,L100&gt;=100,100,L100&lt;0,0)</f>
        <v>0.47169811320754718</v>
      </c>
      <c r="N100" s="6">
        <v>30</v>
      </c>
      <c r="O100" s="8">
        <f t="shared" si="22"/>
        <v>33.433962264150942</v>
      </c>
      <c r="P100" s="10">
        <f t="shared" si="23"/>
        <v>33.433962264150942</v>
      </c>
      <c r="Q100" s="10">
        <v>100</v>
      </c>
      <c r="R100" s="11" t="s">
        <v>725</v>
      </c>
    </row>
    <row r="101" spans="1:18" ht="62.4" hidden="1" outlineLevel="1" x14ac:dyDescent="0.25">
      <c r="A101" s="13"/>
      <c r="B101" s="200"/>
      <c r="C101" s="219"/>
      <c r="D101" s="219"/>
      <c r="E101" s="163"/>
      <c r="F101" s="72" t="s">
        <v>305</v>
      </c>
      <c r="G101" s="18" t="s">
        <v>296</v>
      </c>
      <c r="H101" s="102">
        <v>148000000</v>
      </c>
      <c r="I101" s="113">
        <v>43862</v>
      </c>
      <c r="J101" s="5">
        <v>44012</v>
      </c>
      <c r="K101" s="5">
        <f t="shared" ref="K101" si="24">+K100</f>
        <v>44012</v>
      </c>
      <c r="L101" s="9">
        <f t="shared" si="21"/>
        <v>1</v>
      </c>
      <c r="M101" s="9" cm="1">
        <f t="array" ref="M101">+_xlfn.IFS(L101&gt;=0,L101,L101&gt;=100,100,L101&lt;0,0)</f>
        <v>1</v>
      </c>
      <c r="N101" s="6">
        <v>100</v>
      </c>
      <c r="O101" s="8">
        <f t="shared" si="22"/>
        <v>100</v>
      </c>
      <c r="P101" s="10">
        <f t="shared" si="23"/>
        <v>100</v>
      </c>
      <c r="Q101" s="10">
        <v>100</v>
      </c>
      <c r="R101" s="11" t="s">
        <v>726</v>
      </c>
    </row>
    <row r="102" spans="1:18" ht="60" hidden="1" outlineLevel="1" x14ac:dyDescent="0.25">
      <c r="A102" s="13"/>
      <c r="B102" s="200"/>
      <c r="C102" s="219"/>
      <c r="D102" s="219"/>
      <c r="E102" s="163"/>
      <c r="F102" s="72" t="s">
        <v>306</v>
      </c>
      <c r="G102" s="18" t="s">
        <v>297</v>
      </c>
      <c r="H102" s="102">
        <v>20000000</v>
      </c>
      <c r="I102" s="5">
        <v>43862</v>
      </c>
      <c r="J102" s="5">
        <v>44012</v>
      </c>
      <c r="K102" s="5">
        <f>+K40</f>
        <v>44012</v>
      </c>
      <c r="L102" s="9">
        <f t="shared" si="21"/>
        <v>1</v>
      </c>
      <c r="M102" s="9" cm="1">
        <f t="array" ref="M102">+_xlfn.IFS(L102&gt;=0,L102,L102&gt;=100,100,L102&lt;0,0)</f>
        <v>1</v>
      </c>
      <c r="N102" s="6">
        <v>100</v>
      </c>
      <c r="O102" s="8">
        <f t="shared" si="22"/>
        <v>100</v>
      </c>
      <c r="P102" s="10">
        <f t="shared" si="23"/>
        <v>100</v>
      </c>
      <c r="Q102" s="10">
        <v>100</v>
      </c>
      <c r="R102" s="11" t="s">
        <v>729</v>
      </c>
    </row>
    <row r="103" spans="1:18" ht="60.6" hidden="1" outlineLevel="1" thickBot="1" x14ac:dyDescent="0.3">
      <c r="A103" s="13"/>
      <c r="B103" s="200"/>
      <c r="C103" s="219"/>
      <c r="D103" s="219"/>
      <c r="E103" s="163"/>
      <c r="F103" s="164" t="s">
        <v>307</v>
      </c>
      <c r="G103" s="44" t="s">
        <v>298</v>
      </c>
      <c r="H103" s="102" t="s">
        <v>1085</v>
      </c>
      <c r="I103" s="5">
        <v>43862</v>
      </c>
      <c r="J103" s="5">
        <v>44180</v>
      </c>
      <c r="K103" s="5">
        <f t="shared" ref="K103:K107" si="25">+K102</f>
        <v>44012</v>
      </c>
      <c r="L103" s="9">
        <f t="shared" si="21"/>
        <v>0.47169811320754718</v>
      </c>
      <c r="M103" s="9" cm="1">
        <f t="array" ref="M103">+_xlfn.IFS(L103&gt;=0,L103,L103&gt;=100,100,L103&lt;0,0)</f>
        <v>0.47169811320754718</v>
      </c>
      <c r="N103" s="6">
        <v>30</v>
      </c>
      <c r="O103" s="8">
        <f t="shared" si="22"/>
        <v>33.433962264150942</v>
      </c>
      <c r="P103" s="10">
        <f t="shared" si="23"/>
        <v>33.433962264150942</v>
      </c>
      <c r="Q103" s="10">
        <v>100</v>
      </c>
      <c r="R103" s="11" t="s">
        <v>727</v>
      </c>
    </row>
    <row r="104" spans="1:18" ht="60.6" hidden="1" outlineLevel="1" thickBot="1" x14ac:dyDescent="0.3">
      <c r="A104" s="13"/>
      <c r="B104" s="200"/>
      <c r="C104" s="219"/>
      <c r="D104" s="219"/>
      <c r="E104" s="163"/>
      <c r="F104" s="164"/>
      <c r="G104" s="44" t="s">
        <v>299</v>
      </c>
      <c r="H104" s="102">
        <v>22000000</v>
      </c>
      <c r="I104" s="5">
        <v>43862</v>
      </c>
      <c r="J104" s="5">
        <v>44180</v>
      </c>
      <c r="K104" s="5">
        <f t="shared" si="25"/>
        <v>44012</v>
      </c>
      <c r="L104" s="9">
        <f t="shared" si="21"/>
        <v>0.47169811320754718</v>
      </c>
      <c r="M104" s="9" cm="1">
        <f t="array" ref="M104">+_xlfn.IFS(L104&gt;=0,L104,L104&gt;=100,100,L104&lt;0,0)</f>
        <v>0.47169811320754718</v>
      </c>
      <c r="N104" s="6">
        <v>20</v>
      </c>
      <c r="O104" s="8">
        <f t="shared" si="22"/>
        <v>25.433962264150942</v>
      </c>
      <c r="P104" s="10">
        <f t="shared" si="23"/>
        <v>25.433962264150942</v>
      </c>
      <c r="Q104" s="10">
        <v>100</v>
      </c>
      <c r="R104" s="11" t="s">
        <v>728</v>
      </c>
    </row>
    <row r="105" spans="1:18" ht="60.6" hidden="1" outlineLevel="1" thickBot="1" x14ac:dyDescent="0.3">
      <c r="A105" s="13"/>
      <c r="B105" s="200"/>
      <c r="C105" s="219"/>
      <c r="D105" s="219"/>
      <c r="E105" s="163"/>
      <c r="F105" s="164"/>
      <c r="G105" s="44" t="s">
        <v>300</v>
      </c>
      <c r="H105" s="102" t="s">
        <v>1085</v>
      </c>
      <c r="I105" s="5">
        <v>43862</v>
      </c>
      <c r="J105" s="5">
        <v>44180</v>
      </c>
      <c r="K105" s="5">
        <f t="shared" si="25"/>
        <v>44012</v>
      </c>
      <c r="L105" s="9">
        <f t="shared" si="21"/>
        <v>0.47169811320754718</v>
      </c>
      <c r="M105" s="9" cm="1">
        <f t="array" ref="M105">+_xlfn.IFS(L105&gt;=0,L105,L105&gt;=100,100,L105&lt;0,0)</f>
        <v>0.47169811320754718</v>
      </c>
      <c r="N105" s="6">
        <v>20</v>
      </c>
      <c r="O105" s="8">
        <f t="shared" si="22"/>
        <v>25.433962264150942</v>
      </c>
      <c r="P105" s="10">
        <f t="shared" si="23"/>
        <v>25.433962264150942</v>
      </c>
      <c r="Q105" s="10">
        <v>100</v>
      </c>
      <c r="R105" s="11" t="s">
        <v>728</v>
      </c>
    </row>
    <row r="106" spans="1:18" ht="60.6" hidden="1" outlineLevel="1" thickBot="1" x14ac:dyDescent="0.3">
      <c r="A106" s="13"/>
      <c r="B106" s="200"/>
      <c r="C106" s="219"/>
      <c r="D106" s="219"/>
      <c r="E106" s="163"/>
      <c r="F106" s="164"/>
      <c r="G106" s="44" t="s">
        <v>301</v>
      </c>
      <c r="H106" s="102" t="s">
        <v>1085</v>
      </c>
      <c r="I106" s="5">
        <v>43862</v>
      </c>
      <c r="J106" s="5">
        <v>44180</v>
      </c>
      <c r="K106" s="5">
        <f t="shared" si="25"/>
        <v>44012</v>
      </c>
      <c r="L106" s="9">
        <f t="shared" si="21"/>
        <v>0.47169811320754718</v>
      </c>
      <c r="M106" s="9" cm="1">
        <f t="array" ref="M106">+_xlfn.IFS(L106&gt;=0,L106,L106&gt;=100,100,L106&lt;0,0)</f>
        <v>0.47169811320754718</v>
      </c>
      <c r="N106" s="6">
        <v>20</v>
      </c>
      <c r="O106" s="8">
        <f t="shared" si="22"/>
        <v>25.433962264150942</v>
      </c>
      <c r="P106" s="10">
        <f t="shared" si="23"/>
        <v>25.433962264150942</v>
      </c>
      <c r="Q106" s="10">
        <v>100</v>
      </c>
      <c r="R106" s="11" t="s">
        <v>728</v>
      </c>
    </row>
    <row r="107" spans="1:18" ht="60.6" hidden="1" outlineLevel="1" thickBot="1" x14ac:dyDescent="0.3">
      <c r="A107" s="13"/>
      <c r="B107" s="201"/>
      <c r="C107" s="220"/>
      <c r="D107" s="220"/>
      <c r="E107" s="163"/>
      <c r="F107" s="72" t="s">
        <v>308</v>
      </c>
      <c r="G107" s="59" t="s">
        <v>302</v>
      </c>
      <c r="H107" s="102">
        <v>23000000</v>
      </c>
      <c r="I107" s="5">
        <v>43862</v>
      </c>
      <c r="J107" s="5">
        <v>44012</v>
      </c>
      <c r="K107" s="5">
        <f t="shared" si="25"/>
        <v>44012</v>
      </c>
      <c r="L107" s="9">
        <f t="shared" si="21"/>
        <v>1</v>
      </c>
      <c r="M107" s="9" cm="1">
        <f t="array" ref="M107">+_xlfn.IFS(L107&gt;=0,L107,L107&gt;=100,100,L107&lt;0,0)</f>
        <v>1</v>
      </c>
      <c r="N107" s="6">
        <v>100</v>
      </c>
      <c r="O107" s="8">
        <f t="shared" si="22"/>
        <v>100</v>
      </c>
      <c r="P107" s="10">
        <f>+(N107*80%)+((M107*100)*20%)</f>
        <v>100</v>
      </c>
      <c r="Q107" s="10">
        <v>100</v>
      </c>
      <c r="R107" s="11" t="s">
        <v>730</v>
      </c>
    </row>
    <row r="108" spans="1:18" ht="97.2" collapsed="1" thickBot="1" x14ac:dyDescent="0.3">
      <c r="A108" s="211" t="s">
        <v>995</v>
      </c>
      <c r="B108" s="212"/>
      <c r="C108" s="212"/>
      <c r="D108" s="212"/>
      <c r="E108" s="212"/>
      <c r="F108" s="212"/>
      <c r="G108" s="212"/>
      <c r="H108" s="212"/>
      <c r="I108" s="212"/>
      <c r="J108" s="213"/>
      <c r="K108" s="60">
        <v>44012</v>
      </c>
      <c r="L108" s="23" cm="1">
        <f t="array" ref="L108">+AVERAGE((L41:L98)*100)</f>
        <v>47.257079854604406</v>
      </c>
      <c r="M108" s="23" cm="1">
        <f t="array" ref="M108">+AVERAGE((M41:M98)*100)</f>
        <v>47.267404033832157</v>
      </c>
      <c r="N108" s="4">
        <f>+AVERAGE(N41:N46,N47,N49:N51,N53:N57,N58:N61,N63,N64,N65:N69,N71:N72,N79:N80,N81,N84:N86,N89:N93,N95:N97,N100:N103,N99,N107)</f>
        <v>50.833333333333336</v>
      </c>
      <c r="O108" s="56" t="str" cm="1">
        <f t="array" ref="O108">+_xlfn.IFS(P108&gt;=90,"😊",P108&gt;=65,"😶",P108&lt;=64,"😕")</f>
        <v>😕</v>
      </c>
      <c r="P108" s="4">
        <f>+AVERAGE(P41:P46,P47,P49:P51,P53:P57,P58:P61,P63,P64,P65:P69,P71:P72,P79:P80,P81,P84:P86,P89:P93,P95:P97,P100:P103,P99,P107)</f>
        <v>50.784591194968577</v>
      </c>
      <c r="Q108" s="23">
        <v>100</v>
      </c>
      <c r="R108" s="69" t="s">
        <v>1063</v>
      </c>
    </row>
    <row r="109" spans="1:18" ht="60.6" hidden="1" outlineLevel="1" thickBot="1" x14ac:dyDescent="0.3">
      <c r="A109" s="2"/>
      <c r="B109" s="214" t="s">
        <v>283</v>
      </c>
      <c r="C109" s="222" t="s">
        <v>1064</v>
      </c>
      <c r="D109" s="222" t="s">
        <v>1070</v>
      </c>
      <c r="E109" s="159" t="s">
        <v>415</v>
      </c>
      <c r="F109" s="150" t="s">
        <v>414</v>
      </c>
      <c r="G109" s="75" t="s">
        <v>409</v>
      </c>
      <c r="H109" s="116">
        <v>364500000</v>
      </c>
      <c r="I109" s="5">
        <v>43862</v>
      </c>
      <c r="J109" s="5">
        <v>44180</v>
      </c>
      <c r="K109" s="5">
        <f>+K96</f>
        <v>44012</v>
      </c>
      <c r="L109" s="9">
        <f>+(+_xlfn.DAYS(I109,K109))/(+_xlfn.DAYS(I109,J109))</f>
        <v>0.47169811320754718</v>
      </c>
      <c r="M109" s="9" cm="1">
        <f t="array" ref="M109">+_xlfn.IFS(L109&gt;=0,L109,L109&gt;=100,100,L109&lt;0,0)</f>
        <v>0.47169811320754718</v>
      </c>
      <c r="N109" s="6">
        <v>50</v>
      </c>
      <c r="O109" s="8">
        <f t="shared" si="18"/>
        <v>49.433962264150942</v>
      </c>
      <c r="P109" s="62">
        <f>+(N109*80%)+((M109*100)*20%)</f>
        <v>49.433962264150942</v>
      </c>
      <c r="Q109" s="10">
        <v>100</v>
      </c>
      <c r="R109" s="2" t="s">
        <v>669</v>
      </c>
    </row>
    <row r="110" spans="1:18" ht="160.19999999999999" hidden="1" customHeight="1" outlineLevel="1" x14ac:dyDescent="0.25">
      <c r="A110" s="2"/>
      <c r="B110" s="214"/>
      <c r="C110" s="222"/>
      <c r="D110" s="222"/>
      <c r="E110" s="159"/>
      <c r="F110" s="150"/>
      <c r="G110" s="75" t="s">
        <v>410</v>
      </c>
      <c r="H110" s="116">
        <v>22400000</v>
      </c>
      <c r="I110" s="5">
        <v>43862</v>
      </c>
      <c r="J110" s="5">
        <v>44165</v>
      </c>
      <c r="K110" s="5">
        <f t="shared" ref="K110" si="26">+K109</f>
        <v>44012</v>
      </c>
      <c r="L110" s="9">
        <f t="shared" ref="L110:L170" si="27">+(+_xlfn.DAYS(I110,K110))/(+_xlfn.DAYS(I110,J110))</f>
        <v>0.49504950495049505</v>
      </c>
      <c r="M110" s="9" cm="1">
        <f t="array" ref="M110">+_xlfn.IFS(L110&gt;=0,L110,L110&gt;=100,100,L110&lt;0,0)</f>
        <v>0.49504950495049505</v>
      </c>
      <c r="N110" s="6">
        <v>60</v>
      </c>
      <c r="O110" s="8">
        <f t="shared" si="18"/>
        <v>57.900990099009903</v>
      </c>
      <c r="P110" s="62">
        <f t="shared" ref="P110:P170" si="28">+(N110*80%)+((M110*100)*20%)</f>
        <v>57.900990099009903</v>
      </c>
      <c r="Q110" s="10">
        <v>100</v>
      </c>
      <c r="R110" s="2" t="s">
        <v>670</v>
      </c>
    </row>
    <row r="111" spans="1:18" ht="60" hidden="1" outlineLevel="1" x14ac:dyDescent="0.25">
      <c r="A111" s="2"/>
      <c r="B111" s="214"/>
      <c r="C111" s="222"/>
      <c r="D111" s="222"/>
      <c r="E111" s="159"/>
      <c r="F111" s="150"/>
      <c r="G111" s="76" t="s">
        <v>411</v>
      </c>
      <c r="H111" s="116">
        <v>20000000</v>
      </c>
      <c r="I111" s="5">
        <v>43862</v>
      </c>
      <c r="J111" s="5">
        <v>44165</v>
      </c>
      <c r="K111" s="5">
        <f t="shared" ref="K111:K169" si="29">+K110</f>
        <v>44012</v>
      </c>
      <c r="L111" s="9">
        <f t="shared" si="27"/>
        <v>0.49504950495049505</v>
      </c>
      <c r="M111" s="9" cm="1">
        <f t="array" ref="M111">+_xlfn.IFS(L111&gt;=0,L111,L111&gt;=100,100,L111&lt;0,0)</f>
        <v>0.49504950495049505</v>
      </c>
      <c r="N111" s="6">
        <v>60</v>
      </c>
      <c r="O111" s="8">
        <f t="shared" si="18"/>
        <v>57.900990099009903</v>
      </c>
      <c r="P111" s="62">
        <f t="shared" si="28"/>
        <v>57.900990099009903</v>
      </c>
      <c r="Q111" s="10">
        <v>100</v>
      </c>
      <c r="R111" s="2" t="s">
        <v>671</v>
      </c>
    </row>
    <row r="112" spans="1:18" ht="60" hidden="1" outlineLevel="1" x14ac:dyDescent="0.25">
      <c r="A112" s="2"/>
      <c r="B112" s="214"/>
      <c r="C112" s="222"/>
      <c r="D112" s="222"/>
      <c r="E112" s="159"/>
      <c r="F112" s="150"/>
      <c r="G112" s="76" t="s">
        <v>160</v>
      </c>
      <c r="H112" s="116">
        <v>20000000</v>
      </c>
      <c r="I112" s="5">
        <v>43862</v>
      </c>
      <c r="J112" s="5">
        <v>44165</v>
      </c>
      <c r="K112" s="5">
        <f t="shared" si="29"/>
        <v>44012</v>
      </c>
      <c r="L112" s="9">
        <f t="shared" si="27"/>
        <v>0.49504950495049505</v>
      </c>
      <c r="M112" s="9" cm="1">
        <f t="array" ref="M112">+_xlfn.IFS(L112&gt;=0,L112,L112&gt;=100,100,L112&lt;0,0)</f>
        <v>0.49504950495049505</v>
      </c>
      <c r="N112" s="6">
        <v>40</v>
      </c>
      <c r="O112" s="8">
        <f t="shared" si="18"/>
        <v>41.900990099009903</v>
      </c>
      <c r="P112" s="62">
        <f t="shared" si="28"/>
        <v>41.900990099009903</v>
      </c>
      <c r="Q112" s="10">
        <v>100</v>
      </c>
      <c r="R112" s="2" t="s">
        <v>672</v>
      </c>
    </row>
    <row r="113" spans="1:18" ht="91.8" hidden="1" outlineLevel="1" x14ac:dyDescent="0.25">
      <c r="A113" s="2"/>
      <c r="B113" s="214"/>
      <c r="C113" s="222"/>
      <c r="D113" s="222"/>
      <c r="E113" s="159"/>
      <c r="F113" s="150"/>
      <c r="G113" s="76" t="s">
        <v>675</v>
      </c>
      <c r="H113" s="116" t="s">
        <v>1085</v>
      </c>
      <c r="I113" s="5">
        <v>43891</v>
      </c>
      <c r="J113" s="5">
        <v>44165</v>
      </c>
      <c r="K113" s="5">
        <f t="shared" si="29"/>
        <v>44012</v>
      </c>
      <c r="L113" s="9">
        <f t="shared" si="27"/>
        <v>0.44160583941605841</v>
      </c>
      <c r="M113" s="9" cm="1">
        <f t="array" ref="M113">+_xlfn.IFS(L113&gt;=0,L113,L113&gt;=100,100,L113&lt;0,0)</f>
        <v>0.44160583941605841</v>
      </c>
      <c r="N113" s="6">
        <v>60</v>
      </c>
      <c r="O113" s="8">
        <f t="shared" ref="O113" si="30">+P113</f>
        <v>56.832116788321173</v>
      </c>
      <c r="P113" s="62">
        <f t="shared" si="28"/>
        <v>56.832116788321173</v>
      </c>
      <c r="Q113" s="10">
        <v>100</v>
      </c>
      <c r="R113" s="2" t="s">
        <v>676</v>
      </c>
    </row>
    <row r="114" spans="1:18" ht="60" hidden="1" outlineLevel="1" x14ac:dyDescent="0.25">
      <c r="A114" s="2"/>
      <c r="B114" s="214"/>
      <c r="C114" s="222"/>
      <c r="D114" s="222"/>
      <c r="E114" s="159"/>
      <c r="F114" s="150"/>
      <c r="G114" s="76" t="s">
        <v>412</v>
      </c>
      <c r="H114" s="116">
        <v>80000000</v>
      </c>
      <c r="I114" s="5">
        <v>43862</v>
      </c>
      <c r="J114" s="5">
        <v>44165</v>
      </c>
      <c r="K114" s="5">
        <f>+K112</f>
        <v>44012</v>
      </c>
      <c r="L114" s="9">
        <f t="shared" si="27"/>
        <v>0.49504950495049505</v>
      </c>
      <c r="M114" s="9" cm="1">
        <f t="array" ref="M114">+_xlfn.IFS(L114&gt;=0,L114,L114&gt;=100,100,L114&lt;0,0)</f>
        <v>0.49504950495049505</v>
      </c>
      <c r="N114" s="6">
        <v>10</v>
      </c>
      <c r="O114" s="8">
        <f t="shared" si="18"/>
        <v>17.900990099009903</v>
      </c>
      <c r="P114" s="62">
        <f t="shared" si="28"/>
        <v>17.900990099009903</v>
      </c>
      <c r="Q114" s="10">
        <v>100</v>
      </c>
      <c r="R114" s="2" t="s">
        <v>673</v>
      </c>
    </row>
    <row r="115" spans="1:18" ht="275.39999999999998" hidden="1" outlineLevel="1" x14ac:dyDescent="0.25">
      <c r="A115" s="2"/>
      <c r="B115" s="214"/>
      <c r="C115" s="222"/>
      <c r="D115" s="222"/>
      <c r="E115" s="159"/>
      <c r="F115" s="150"/>
      <c r="G115" s="77" t="s">
        <v>413</v>
      </c>
      <c r="H115" s="116">
        <v>16000000</v>
      </c>
      <c r="I115" s="5">
        <v>43862</v>
      </c>
      <c r="J115" s="5">
        <v>44165</v>
      </c>
      <c r="K115" s="5">
        <f t="shared" si="29"/>
        <v>44012</v>
      </c>
      <c r="L115" s="9">
        <f t="shared" si="27"/>
        <v>0.49504950495049505</v>
      </c>
      <c r="M115" s="9" cm="1">
        <f t="array" ref="M115">+_xlfn.IFS(L115&gt;=0,L115,L115&gt;=100,100,L115&lt;0,0)</f>
        <v>0.49504950495049505</v>
      </c>
      <c r="N115" s="6">
        <v>60</v>
      </c>
      <c r="O115" s="8">
        <f t="shared" si="18"/>
        <v>57.900990099009903</v>
      </c>
      <c r="P115" s="62">
        <f t="shared" si="28"/>
        <v>57.900990099009903</v>
      </c>
      <c r="Q115" s="10">
        <v>100</v>
      </c>
      <c r="R115" s="2" t="s">
        <v>674</v>
      </c>
    </row>
    <row r="116" spans="1:18" ht="156" hidden="1" outlineLevel="1" x14ac:dyDescent="0.25">
      <c r="A116" s="2"/>
      <c r="B116" s="214"/>
      <c r="C116" s="222"/>
      <c r="D116" s="222"/>
      <c r="E116" s="215" t="s">
        <v>263</v>
      </c>
      <c r="F116" s="39" t="s">
        <v>416</v>
      </c>
      <c r="G116" s="78" t="s">
        <v>656</v>
      </c>
      <c r="H116" s="117">
        <v>20000000</v>
      </c>
      <c r="I116" s="5">
        <v>43862</v>
      </c>
      <c r="J116" s="5">
        <v>44180</v>
      </c>
      <c r="K116" s="5">
        <f t="shared" si="29"/>
        <v>44012</v>
      </c>
      <c r="L116" s="9">
        <f t="shared" si="27"/>
        <v>0.47169811320754718</v>
      </c>
      <c r="M116" s="9" cm="1">
        <f t="array" ref="M116">+_xlfn.IFS(L116&gt;=0,L116,L116&gt;=100,100,L116&lt;0,0)</f>
        <v>0.47169811320754718</v>
      </c>
      <c r="N116" s="6">
        <v>50</v>
      </c>
      <c r="O116" s="8">
        <f t="shared" si="18"/>
        <v>49.433962264150942</v>
      </c>
      <c r="P116" s="62">
        <f t="shared" si="28"/>
        <v>49.433962264150942</v>
      </c>
      <c r="Q116" s="10">
        <v>100</v>
      </c>
      <c r="R116" s="2" t="s">
        <v>657</v>
      </c>
    </row>
    <row r="117" spans="1:18" ht="142.80000000000001" hidden="1" outlineLevel="1" x14ac:dyDescent="0.25">
      <c r="A117" s="2"/>
      <c r="B117" s="214"/>
      <c r="C117" s="222"/>
      <c r="D117" s="222"/>
      <c r="E117" s="215"/>
      <c r="F117" s="39" t="s">
        <v>417</v>
      </c>
      <c r="G117" s="78" t="s">
        <v>425</v>
      </c>
      <c r="H117" s="117">
        <v>12000000</v>
      </c>
      <c r="I117" s="5">
        <v>43862</v>
      </c>
      <c r="J117" s="5">
        <v>44180</v>
      </c>
      <c r="K117" s="5">
        <f t="shared" si="29"/>
        <v>44012</v>
      </c>
      <c r="L117" s="9">
        <f t="shared" si="27"/>
        <v>0.47169811320754718</v>
      </c>
      <c r="M117" s="9" cm="1">
        <f t="array" ref="M117">+_xlfn.IFS(L117&gt;=0,L117,L117&gt;=100,100,L117&lt;0,0)</f>
        <v>0.47169811320754718</v>
      </c>
      <c r="N117" s="6">
        <v>50</v>
      </c>
      <c r="O117" s="8">
        <f t="shared" si="18"/>
        <v>49.433962264150942</v>
      </c>
      <c r="P117" s="62">
        <f t="shared" si="28"/>
        <v>49.433962264150942</v>
      </c>
      <c r="Q117" s="10">
        <v>100</v>
      </c>
      <c r="R117" s="2" t="s">
        <v>658</v>
      </c>
    </row>
    <row r="118" spans="1:18" ht="190.2" hidden="1" customHeight="1" outlineLevel="1" x14ac:dyDescent="0.25">
      <c r="A118" s="2"/>
      <c r="B118" s="214"/>
      <c r="C118" s="222"/>
      <c r="D118" s="222"/>
      <c r="E118" s="215"/>
      <c r="F118" s="39" t="s">
        <v>422</v>
      </c>
      <c r="G118" s="78" t="s">
        <v>660</v>
      </c>
      <c r="H118" s="117">
        <v>30000000</v>
      </c>
      <c r="I118" s="5">
        <v>43862</v>
      </c>
      <c r="J118" s="5">
        <v>44180</v>
      </c>
      <c r="K118" s="5">
        <f t="shared" si="29"/>
        <v>44012</v>
      </c>
      <c r="L118" s="9">
        <f t="shared" si="27"/>
        <v>0.47169811320754718</v>
      </c>
      <c r="M118" s="9" cm="1">
        <f t="array" ref="M118">+_xlfn.IFS(L118&gt;=0,L118,L118&gt;=100,100,L118&lt;0,0)</f>
        <v>0.47169811320754718</v>
      </c>
      <c r="N118" s="6">
        <v>60</v>
      </c>
      <c r="O118" s="8">
        <f t="shared" si="18"/>
        <v>57.433962264150942</v>
      </c>
      <c r="P118" s="62">
        <f t="shared" si="28"/>
        <v>57.433962264150942</v>
      </c>
      <c r="Q118" s="10">
        <v>100</v>
      </c>
      <c r="R118" s="2" t="s">
        <v>661</v>
      </c>
    </row>
    <row r="119" spans="1:18" ht="123" hidden="1" customHeight="1" outlineLevel="1" x14ac:dyDescent="0.25">
      <c r="A119" s="2"/>
      <c r="B119" s="214"/>
      <c r="C119" s="222"/>
      <c r="D119" s="222"/>
      <c r="E119" s="215"/>
      <c r="F119" s="39" t="s">
        <v>418</v>
      </c>
      <c r="G119" s="78" t="s">
        <v>659</v>
      </c>
      <c r="H119" s="117">
        <v>20000000</v>
      </c>
      <c r="I119" s="5">
        <v>43862</v>
      </c>
      <c r="J119" s="5">
        <v>44180</v>
      </c>
      <c r="K119" s="5">
        <f t="shared" si="29"/>
        <v>44012</v>
      </c>
      <c r="L119" s="9">
        <f t="shared" si="27"/>
        <v>0.47169811320754718</v>
      </c>
      <c r="M119" s="9" cm="1">
        <f t="array" ref="M119">+_xlfn.IFS(L119&gt;=0,L119,L119&gt;=100,100,L119&lt;0,0)</f>
        <v>0.47169811320754718</v>
      </c>
      <c r="N119" s="6">
        <v>50</v>
      </c>
      <c r="O119" s="8">
        <f t="shared" si="18"/>
        <v>49.433962264150942</v>
      </c>
      <c r="P119" s="62">
        <f t="shared" si="28"/>
        <v>49.433962264150942</v>
      </c>
      <c r="Q119" s="10">
        <v>100</v>
      </c>
      <c r="R119" s="2" t="s">
        <v>666</v>
      </c>
    </row>
    <row r="120" spans="1:18" ht="102" hidden="1" outlineLevel="1" x14ac:dyDescent="0.25">
      <c r="A120" s="2"/>
      <c r="B120" s="214"/>
      <c r="C120" s="222"/>
      <c r="D120" s="222"/>
      <c r="E120" s="215"/>
      <c r="F120" s="39" t="s">
        <v>419</v>
      </c>
      <c r="G120" s="78" t="s">
        <v>662</v>
      </c>
      <c r="H120" s="117">
        <v>7000000</v>
      </c>
      <c r="I120" s="5">
        <v>43862</v>
      </c>
      <c r="J120" s="5">
        <v>44180</v>
      </c>
      <c r="K120" s="5">
        <f t="shared" si="29"/>
        <v>44012</v>
      </c>
      <c r="L120" s="9">
        <f t="shared" si="27"/>
        <v>0.47169811320754718</v>
      </c>
      <c r="M120" s="9" cm="1">
        <f t="array" ref="M120">+_xlfn.IFS(L120&gt;=0,L120,L120&gt;=100,100,L120&lt;0,0)</f>
        <v>0.47169811320754718</v>
      </c>
      <c r="N120" s="6">
        <v>50</v>
      </c>
      <c r="O120" s="8">
        <f t="shared" si="18"/>
        <v>49.433962264150942</v>
      </c>
      <c r="P120" s="62">
        <f t="shared" si="28"/>
        <v>49.433962264150942</v>
      </c>
      <c r="Q120" s="10">
        <v>100</v>
      </c>
      <c r="R120" s="2" t="s">
        <v>663</v>
      </c>
    </row>
    <row r="121" spans="1:18" ht="294.60000000000002" hidden="1" customHeight="1" outlineLevel="1" x14ac:dyDescent="0.25">
      <c r="A121" s="2"/>
      <c r="B121" s="214"/>
      <c r="C121" s="222"/>
      <c r="D121" s="222"/>
      <c r="E121" s="215"/>
      <c r="F121" s="39" t="s">
        <v>421</v>
      </c>
      <c r="G121" s="78" t="s">
        <v>664</v>
      </c>
      <c r="H121" s="117">
        <v>65000000</v>
      </c>
      <c r="I121" s="5">
        <v>43862</v>
      </c>
      <c r="J121" s="5">
        <v>44180</v>
      </c>
      <c r="K121" s="5">
        <f t="shared" si="29"/>
        <v>44012</v>
      </c>
      <c r="L121" s="9">
        <f t="shared" si="27"/>
        <v>0.47169811320754718</v>
      </c>
      <c r="M121" s="9" cm="1">
        <f t="array" ref="M121">+_xlfn.IFS(L121&gt;=0,L121,L121&gt;=100,100,L121&lt;0,0)</f>
        <v>0.47169811320754718</v>
      </c>
      <c r="N121" s="6">
        <v>45</v>
      </c>
      <c r="O121" s="8">
        <f t="shared" si="18"/>
        <v>45.433962264150942</v>
      </c>
      <c r="P121" s="62">
        <f t="shared" si="28"/>
        <v>45.433962264150942</v>
      </c>
      <c r="Q121" s="10">
        <v>100</v>
      </c>
      <c r="R121" s="2" t="s">
        <v>665</v>
      </c>
    </row>
    <row r="122" spans="1:18" ht="179.4" hidden="1" customHeight="1" outlineLevel="1" x14ac:dyDescent="0.25">
      <c r="A122" s="2"/>
      <c r="B122" s="214"/>
      <c r="C122" s="222"/>
      <c r="D122" s="222"/>
      <c r="E122" s="215"/>
      <c r="F122" s="39" t="s">
        <v>423</v>
      </c>
      <c r="G122" s="78" t="s">
        <v>713</v>
      </c>
      <c r="H122" s="117">
        <v>20000000</v>
      </c>
      <c r="I122" s="5">
        <v>43862</v>
      </c>
      <c r="J122" s="5">
        <v>44165</v>
      </c>
      <c r="K122" s="5">
        <f t="shared" si="29"/>
        <v>44012</v>
      </c>
      <c r="L122" s="9">
        <f t="shared" si="27"/>
        <v>0.49504950495049505</v>
      </c>
      <c r="M122" s="9" cm="1">
        <f t="array" ref="M122">+_xlfn.IFS(L122&gt;=0,L122,L122&gt;=100,100,L122&lt;0,0)</f>
        <v>0.49504950495049505</v>
      </c>
      <c r="N122" s="6">
        <v>55</v>
      </c>
      <c r="O122" s="8">
        <f t="shared" si="18"/>
        <v>53.900990099009903</v>
      </c>
      <c r="P122" s="62">
        <f t="shared" si="28"/>
        <v>53.900990099009903</v>
      </c>
      <c r="Q122" s="10">
        <v>100</v>
      </c>
      <c r="R122" s="2" t="s">
        <v>714</v>
      </c>
    </row>
    <row r="123" spans="1:18" ht="265.2" hidden="1" outlineLevel="1" x14ac:dyDescent="0.25">
      <c r="A123" s="2"/>
      <c r="B123" s="214"/>
      <c r="C123" s="222"/>
      <c r="D123" s="222"/>
      <c r="E123" s="215"/>
      <c r="F123" s="39" t="s">
        <v>424</v>
      </c>
      <c r="G123" s="78" t="s">
        <v>715</v>
      </c>
      <c r="H123" s="117" t="s">
        <v>1086</v>
      </c>
      <c r="I123" s="5">
        <v>43862</v>
      </c>
      <c r="J123" s="5">
        <v>44165</v>
      </c>
      <c r="K123" s="5">
        <f t="shared" si="29"/>
        <v>44012</v>
      </c>
      <c r="L123" s="9">
        <f t="shared" si="27"/>
        <v>0.49504950495049505</v>
      </c>
      <c r="M123" s="9" cm="1">
        <f t="array" ref="M123">+_xlfn.IFS(L123&gt;=0,L123,L123&gt;=100,100,L123&lt;0,0)</f>
        <v>0.49504950495049505</v>
      </c>
      <c r="N123" s="6">
        <v>50</v>
      </c>
      <c r="O123" s="8">
        <f t="shared" si="18"/>
        <v>49.900990099009903</v>
      </c>
      <c r="P123" s="62">
        <f t="shared" si="28"/>
        <v>49.900990099009903</v>
      </c>
      <c r="Q123" s="10">
        <v>100</v>
      </c>
      <c r="R123" s="2" t="s">
        <v>716</v>
      </c>
    </row>
    <row r="124" spans="1:18" ht="102.6" hidden="1" outlineLevel="1" thickBot="1" x14ac:dyDescent="0.3">
      <c r="A124" s="2"/>
      <c r="B124" s="214"/>
      <c r="C124" s="222"/>
      <c r="D124" s="222"/>
      <c r="E124" s="215"/>
      <c r="F124" s="39" t="s">
        <v>420</v>
      </c>
      <c r="G124" s="78" t="s">
        <v>667</v>
      </c>
      <c r="H124" s="117" t="s">
        <v>1085</v>
      </c>
      <c r="I124" s="5">
        <v>43862</v>
      </c>
      <c r="J124" s="5">
        <v>44180</v>
      </c>
      <c r="K124" s="5">
        <f t="shared" si="29"/>
        <v>44012</v>
      </c>
      <c r="L124" s="9">
        <f t="shared" si="27"/>
        <v>0.47169811320754718</v>
      </c>
      <c r="M124" s="9" cm="1">
        <f t="array" ref="M124">+_xlfn.IFS(L124&gt;=0,L124,L124&gt;=100,100,L124&lt;0,0)</f>
        <v>0.47169811320754718</v>
      </c>
      <c r="N124" s="6">
        <v>50</v>
      </c>
      <c r="O124" s="8">
        <f t="shared" si="18"/>
        <v>49.433962264150942</v>
      </c>
      <c r="P124" s="62">
        <f t="shared" si="28"/>
        <v>49.433962264150942</v>
      </c>
      <c r="Q124" s="10">
        <v>100</v>
      </c>
      <c r="R124" s="2" t="s">
        <v>668</v>
      </c>
    </row>
    <row r="125" spans="1:18" ht="60" hidden="1" outlineLevel="1" x14ac:dyDescent="0.25">
      <c r="A125" s="2"/>
      <c r="B125" s="214"/>
      <c r="C125" s="222"/>
      <c r="D125" s="222"/>
      <c r="E125" s="162" t="s">
        <v>265</v>
      </c>
      <c r="F125" s="71" t="s">
        <v>431</v>
      </c>
      <c r="G125" s="79" t="s">
        <v>426</v>
      </c>
      <c r="H125" s="118">
        <v>30000000</v>
      </c>
      <c r="I125" s="5">
        <v>43862</v>
      </c>
      <c r="J125" s="5">
        <v>44180</v>
      </c>
      <c r="K125" s="5">
        <f t="shared" si="29"/>
        <v>44012</v>
      </c>
      <c r="L125" s="9">
        <f t="shared" si="27"/>
        <v>0.47169811320754718</v>
      </c>
      <c r="M125" s="9" cm="1">
        <f t="array" ref="M125">+_xlfn.IFS(L125&gt;=0,L125,L125&gt;=100,100,L125&lt;0,0)</f>
        <v>0.47169811320754718</v>
      </c>
      <c r="N125" s="6">
        <v>50</v>
      </c>
      <c r="O125" s="8">
        <f t="shared" si="18"/>
        <v>49.433962264150942</v>
      </c>
      <c r="P125" s="62">
        <f t="shared" si="28"/>
        <v>49.433962264150942</v>
      </c>
      <c r="Q125" s="10">
        <v>100</v>
      </c>
      <c r="R125" s="2" t="s">
        <v>625</v>
      </c>
    </row>
    <row r="126" spans="1:18" ht="62.4" hidden="1" outlineLevel="1" x14ac:dyDescent="0.25">
      <c r="A126" s="2"/>
      <c r="B126" s="214"/>
      <c r="C126" s="222"/>
      <c r="D126" s="222"/>
      <c r="E126" s="162"/>
      <c r="F126" s="71" t="s">
        <v>432</v>
      </c>
      <c r="G126" s="80" t="s">
        <v>427</v>
      </c>
      <c r="H126" s="118">
        <v>112000000</v>
      </c>
      <c r="I126" s="5">
        <v>43862</v>
      </c>
      <c r="J126" s="5">
        <v>43920</v>
      </c>
      <c r="K126" s="5">
        <f t="shared" si="29"/>
        <v>44012</v>
      </c>
      <c r="L126" s="9">
        <f t="shared" si="27"/>
        <v>2.5862068965517242</v>
      </c>
      <c r="M126" s="9">
        <v>1</v>
      </c>
      <c r="N126" s="6">
        <v>100</v>
      </c>
      <c r="O126" s="8">
        <f t="shared" si="18"/>
        <v>100</v>
      </c>
      <c r="P126" s="62">
        <f t="shared" si="28"/>
        <v>100</v>
      </c>
      <c r="Q126" s="10">
        <v>100</v>
      </c>
      <c r="R126" s="2" t="s">
        <v>626</v>
      </c>
    </row>
    <row r="127" spans="1:18" ht="62.4" hidden="1" outlineLevel="1" x14ac:dyDescent="0.25">
      <c r="A127" s="2"/>
      <c r="B127" s="214"/>
      <c r="C127" s="222"/>
      <c r="D127" s="222"/>
      <c r="E127" s="162"/>
      <c r="F127" s="71" t="s">
        <v>270</v>
      </c>
      <c r="G127" s="80" t="s">
        <v>428</v>
      </c>
      <c r="H127" s="118">
        <v>30000000</v>
      </c>
      <c r="I127" s="5">
        <v>43862</v>
      </c>
      <c r="J127" s="5">
        <v>44180</v>
      </c>
      <c r="K127" s="5">
        <f t="shared" si="29"/>
        <v>44012</v>
      </c>
      <c r="L127" s="9">
        <f t="shared" si="27"/>
        <v>0.47169811320754718</v>
      </c>
      <c r="M127" s="9" cm="1">
        <f t="array" ref="M127">+_xlfn.IFS(L127&gt;=0,L127,L127&gt;=100,100,L127&lt;0,0)</f>
        <v>0.47169811320754718</v>
      </c>
      <c r="N127" s="6">
        <v>30</v>
      </c>
      <c r="O127" s="8">
        <f t="shared" si="18"/>
        <v>33.433962264150942</v>
      </c>
      <c r="P127" s="62">
        <f t="shared" si="28"/>
        <v>33.433962264150942</v>
      </c>
      <c r="Q127" s="10">
        <v>100</v>
      </c>
      <c r="R127" s="2" t="s">
        <v>620</v>
      </c>
    </row>
    <row r="128" spans="1:18" ht="62.4" hidden="1" outlineLevel="1" x14ac:dyDescent="0.25">
      <c r="A128" s="2"/>
      <c r="B128" s="214"/>
      <c r="C128" s="222"/>
      <c r="D128" s="222"/>
      <c r="E128" s="162"/>
      <c r="F128" s="71" t="s">
        <v>433</v>
      </c>
      <c r="G128" s="80" t="s">
        <v>286</v>
      </c>
      <c r="H128" s="118">
        <v>30000000</v>
      </c>
      <c r="I128" s="5">
        <v>43862</v>
      </c>
      <c r="J128" s="5">
        <v>44180</v>
      </c>
      <c r="K128" s="5">
        <f t="shared" si="29"/>
        <v>44012</v>
      </c>
      <c r="L128" s="9">
        <f t="shared" si="27"/>
        <v>0.47169811320754718</v>
      </c>
      <c r="M128" s="9" cm="1">
        <f t="array" ref="M128">+_xlfn.IFS(L128&gt;=0,L128,L128&gt;=100,100,L128&lt;0,0)</f>
        <v>0.47169811320754718</v>
      </c>
      <c r="N128" s="6">
        <v>50</v>
      </c>
      <c r="O128" s="8">
        <f t="shared" si="18"/>
        <v>49.433962264150942</v>
      </c>
      <c r="P128" s="62">
        <f t="shared" si="28"/>
        <v>49.433962264150942</v>
      </c>
      <c r="Q128" s="10">
        <v>100</v>
      </c>
      <c r="R128" s="2" t="s">
        <v>621</v>
      </c>
    </row>
    <row r="129" spans="1:18" ht="60" hidden="1" outlineLevel="1" x14ac:dyDescent="0.25">
      <c r="A129" s="2"/>
      <c r="B129" s="214"/>
      <c r="C129" s="222"/>
      <c r="D129" s="222"/>
      <c r="E129" s="162"/>
      <c r="F129" s="71" t="s">
        <v>434</v>
      </c>
      <c r="G129" s="80" t="s">
        <v>287</v>
      </c>
      <c r="H129" s="118" t="s">
        <v>1085</v>
      </c>
      <c r="I129" s="5">
        <v>43862</v>
      </c>
      <c r="J129" s="5">
        <v>44180</v>
      </c>
      <c r="K129" s="5">
        <f t="shared" si="29"/>
        <v>44012</v>
      </c>
      <c r="L129" s="9">
        <f t="shared" si="27"/>
        <v>0.47169811320754718</v>
      </c>
      <c r="M129" s="9" cm="1">
        <f t="array" ref="M129">+_xlfn.IFS(L129&gt;=0,L129,L129&gt;=100,100,L129&lt;0,0)</f>
        <v>0.47169811320754718</v>
      </c>
      <c r="N129" s="6">
        <v>30</v>
      </c>
      <c r="O129" s="8">
        <f t="shared" si="18"/>
        <v>33.433962264150942</v>
      </c>
      <c r="P129" s="62">
        <f t="shared" si="28"/>
        <v>33.433962264150942</v>
      </c>
      <c r="Q129" s="10">
        <v>100</v>
      </c>
      <c r="R129" s="2" t="s">
        <v>622</v>
      </c>
    </row>
    <row r="130" spans="1:18" ht="93.6" hidden="1" outlineLevel="1" x14ac:dyDescent="0.25">
      <c r="A130" s="2"/>
      <c r="B130" s="214"/>
      <c r="C130" s="222"/>
      <c r="D130" s="222"/>
      <c r="E130" s="162"/>
      <c r="F130" s="71" t="s">
        <v>435</v>
      </c>
      <c r="G130" s="80" t="s">
        <v>429</v>
      </c>
      <c r="H130" s="118">
        <v>90000000</v>
      </c>
      <c r="I130" s="5">
        <v>43862</v>
      </c>
      <c r="J130" s="5">
        <v>44180</v>
      </c>
      <c r="K130" s="5">
        <f t="shared" si="29"/>
        <v>44012</v>
      </c>
      <c r="L130" s="9">
        <f t="shared" si="27"/>
        <v>0.47169811320754718</v>
      </c>
      <c r="M130" s="9" cm="1">
        <f t="array" ref="M130">+_xlfn.IFS(L130&gt;=0,L130,L130&gt;=100,100,L130&lt;0,0)</f>
        <v>0.47169811320754718</v>
      </c>
      <c r="N130" s="6">
        <v>50</v>
      </c>
      <c r="O130" s="8">
        <f t="shared" si="18"/>
        <v>49.433962264150942</v>
      </c>
      <c r="P130" s="62">
        <f t="shared" si="28"/>
        <v>49.433962264150942</v>
      </c>
      <c r="Q130" s="10">
        <v>100</v>
      </c>
      <c r="R130" s="2" t="s">
        <v>623</v>
      </c>
    </row>
    <row r="131" spans="1:18" ht="60.6" hidden="1" outlineLevel="1" thickBot="1" x14ac:dyDescent="0.3">
      <c r="A131" s="2"/>
      <c r="B131" s="214"/>
      <c r="C131" s="222"/>
      <c r="D131" s="222"/>
      <c r="E131" s="162"/>
      <c r="F131" s="71" t="s">
        <v>436</v>
      </c>
      <c r="G131" s="81" t="s">
        <v>430</v>
      </c>
      <c r="H131" s="118">
        <v>120000000</v>
      </c>
      <c r="I131" s="5">
        <v>43862</v>
      </c>
      <c r="J131" s="5">
        <v>44180</v>
      </c>
      <c r="K131" s="5">
        <f t="shared" si="29"/>
        <v>44012</v>
      </c>
      <c r="L131" s="9">
        <f t="shared" si="27"/>
        <v>0.47169811320754718</v>
      </c>
      <c r="M131" s="9" cm="1">
        <f t="array" ref="M131">+_xlfn.IFS(L131&gt;=0,L131,L131&gt;=100,100,L131&lt;0,0)</f>
        <v>0.47169811320754718</v>
      </c>
      <c r="N131" s="6">
        <v>30</v>
      </c>
      <c r="O131" s="8">
        <f t="shared" si="18"/>
        <v>33.433962264150942</v>
      </c>
      <c r="P131" s="62">
        <f t="shared" si="28"/>
        <v>33.433962264150942</v>
      </c>
      <c r="Q131" s="10">
        <v>100</v>
      </c>
      <c r="R131" s="2" t="s">
        <v>624</v>
      </c>
    </row>
    <row r="132" spans="1:18" ht="60.6" hidden="1" outlineLevel="1" thickBot="1" x14ac:dyDescent="0.3">
      <c r="A132" s="2"/>
      <c r="B132" s="214"/>
      <c r="C132" s="222"/>
      <c r="D132" s="222"/>
      <c r="E132" s="216" t="s">
        <v>499</v>
      </c>
      <c r="F132" s="38" t="s">
        <v>459</v>
      </c>
      <c r="G132" s="82" t="s">
        <v>437</v>
      </c>
      <c r="H132" s="119" t="s">
        <v>1085</v>
      </c>
      <c r="I132" s="5">
        <v>43862</v>
      </c>
      <c r="J132" s="5">
        <v>44180</v>
      </c>
      <c r="K132" s="5">
        <f t="shared" si="29"/>
        <v>44012</v>
      </c>
      <c r="L132" s="9">
        <f t="shared" si="27"/>
        <v>0.47169811320754718</v>
      </c>
      <c r="M132" s="9" cm="1">
        <f t="array" ref="M132">+_xlfn.IFS(L132&gt;=0,L132,L132&gt;=100,100,L132&lt;0,0)</f>
        <v>0.47169811320754718</v>
      </c>
      <c r="N132" s="6">
        <v>15</v>
      </c>
      <c r="O132" s="8">
        <f t="shared" si="18"/>
        <v>21.433962264150942</v>
      </c>
      <c r="P132" s="62">
        <f t="shared" si="28"/>
        <v>21.433962264150942</v>
      </c>
      <c r="Q132" s="10">
        <v>100</v>
      </c>
      <c r="R132" s="2" t="s">
        <v>907</v>
      </c>
    </row>
    <row r="133" spans="1:18" ht="60" hidden="1" outlineLevel="1" x14ac:dyDescent="0.25">
      <c r="A133" s="2"/>
      <c r="B133" s="214"/>
      <c r="C133" s="222"/>
      <c r="D133" s="222"/>
      <c r="E133" s="216"/>
      <c r="F133" s="38" t="s">
        <v>460</v>
      </c>
      <c r="G133" s="82" t="s">
        <v>437</v>
      </c>
      <c r="H133" s="119" t="s">
        <v>1085</v>
      </c>
      <c r="I133" s="5">
        <v>43862</v>
      </c>
      <c r="J133" s="5">
        <v>44180</v>
      </c>
      <c r="K133" s="5">
        <f t="shared" si="29"/>
        <v>44012</v>
      </c>
      <c r="L133" s="9">
        <f t="shared" si="27"/>
        <v>0.47169811320754718</v>
      </c>
      <c r="M133" s="9" cm="1">
        <f t="array" ref="M133">+_xlfn.IFS(L133&gt;=0,L133,L133&gt;=100,100,L133&lt;0,0)</f>
        <v>0.47169811320754718</v>
      </c>
      <c r="N133" s="6">
        <v>15</v>
      </c>
      <c r="O133" s="8">
        <f t="shared" si="18"/>
        <v>21.433962264150942</v>
      </c>
      <c r="P133" s="62">
        <f t="shared" si="28"/>
        <v>21.433962264150942</v>
      </c>
      <c r="Q133" s="10">
        <v>100</v>
      </c>
      <c r="R133" s="2" t="s">
        <v>908</v>
      </c>
    </row>
    <row r="134" spans="1:18" ht="60" hidden="1" outlineLevel="1" x14ac:dyDescent="0.25">
      <c r="A134" s="2"/>
      <c r="B134" s="214"/>
      <c r="C134" s="222"/>
      <c r="D134" s="222"/>
      <c r="E134" s="216"/>
      <c r="F134" s="38" t="s">
        <v>461</v>
      </c>
      <c r="G134" s="83" t="s">
        <v>438</v>
      </c>
      <c r="H134" s="120">
        <v>46800000</v>
      </c>
      <c r="I134" s="5">
        <v>43862</v>
      </c>
      <c r="J134" s="5">
        <v>44180</v>
      </c>
      <c r="K134" s="5">
        <f t="shared" si="29"/>
        <v>44012</v>
      </c>
      <c r="L134" s="9">
        <f t="shared" si="27"/>
        <v>0.47169811320754718</v>
      </c>
      <c r="M134" s="9" cm="1">
        <f t="array" ref="M134">+_xlfn.IFS(L134&gt;=0,L134,L134&gt;=100,100,L134&lt;0,0)</f>
        <v>0.47169811320754718</v>
      </c>
      <c r="N134" s="6">
        <v>20</v>
      </c>
      <c r="O134" s="8">
        <f t="shared" si="18"/>
        <v>25.433962264150942</v>
      </c>
      <c r="P134" s="62">
        <f t="shared" si="28"/>
        <v>25.433962264150942</v>
      </c>
      <c r="Q134" s="10">
        <v>100</v>
      </c>
      <c r="R134" s="2" t="s">
        <v>742</v>
      </c>
    </row>
    <row r="135" spans="1:18" ht="60" hidden="1" outlineLevel="1" x14ac:dyDescent="0.25">
      <c r="A135" s="2"/>
      <c r="B135" s="214"/>
      <c r="C135" s="222"/>
      <c r="D135" s="222"/>
      <c r="E135" s="216"/>
      <c r="F135" s="38" t="s">
        <v>462</v>
      </c>
      <c r="G135" s="84" t="s">
        <v>439</v>
      </c>
      <c r="H135" s="120">
        <v>5500000</v>
      </c>
      <c r="I135" s="5">
        <v>43862</v>
      </c>
      <c r="J135" s="5">
        <v>44180</v>
      </c>
      <c r="K135" s="5">
        <f t="shared" si="29"/>
        <v>44012</v>
      </c>
      <c r="L135" s="9">
        <f t="shared" si="27"/>
        <v>0.47169811320754718</v>
      </c>
      <c r="M135" s="9" cm="1">
        <f t="array" ref="M135">+_xlfn.IFS(L135&gt;=0,L135,L135&gt;=100,100,L135&lt;0,0)</f>
        <v>0.47169811320754718</v>
      </c>
      <c r="N135" s="6">
        <v>50</v>
      </c>
      <c r="O135" s="8">
        <f t="shared" si="18"/>
        <v>49.433962264150942</v>
      </c>
      <c r="P135" s="62">
        <f t="shared" si="28"/>
        <v>49.433962264150942</v>
      </c>
      <c r="Q135" s="10">
        <v>100</v>
      </c>
      <c r="R135" s="2" t="s">
        <v>743</v>
      </c>
    </row>
    <row r="136" spans="1:18" ht="78" hidden="1" outlineLevel="1" x14ac:dyDescent="0.25">
      <c r="A136" s="2"/>
      <c r="B136" s="214"/>
      <c r="C136" s="222"/>
      <c r="D136" s="222"/>
      <c r="E136" s="216"/>
      <c r="F136" s="38" t="s">
        <v>463</v>
      </c>
      <c r="G136" s="84" t="s">
        <v>440</v>
      </c>
      <c r="H136" s="120">
        <v>70300000</v>
      </c>
      <c r="I136" s="5">
        <v>43862</v>
      </c>
      <c r="J136" s="5">
        <v>44180</v>
      </c>
      <c r="K136" s="5">
        <f t="shared" si="29"/>
        <v>44012</v>
      </c>
      <c r="L136" s="9">
        <f t="shared" si="27"/>
        <v>0.47169811320754718</v>
      </c>
      <c r="M136" s="9" cm="1">
        <f t="array" ref="M136">+_xlfn.IFS(L136&gt;=0,L136,L136&gt;=100,100,L136&lt;0,0)</f>
        <v>0.47169811320754718</v>
      </c>
      <c r="N136" s="6">
        <v>50</v>
      </c>
      <c r="O136" s="8">
        <f t="shared" si="18"/>
        <v>49.433962264150942</v>
      </c>
      <c r="P136" s="62">
        <f t="shared" si="28"/>
        <v>49.433962264150942</v>
      </c>
      <c r="Q136" s="10">
        <v>100</v>
      </c>
      <c r="R136" s="2" t="s">
        <v>744</v>
      </c>
    </row>
    <row r="137" spans="1:18" ht="60" hidden="1" outlineLevel="1" x14ac:dyDescent="0.25">
      <c r="A137" s="2"/>
      <c r="B137" s="214"/>
      <c r="C137" s="222"/>
      <c r="D137" s="222"/>
      <c r="E137" s="216"/>
      <c r="F137" s="38" t="s">
        <v>464</v>
      </c>
      <c r="G137" s="84" t="s">
        <v>441</v>
      </c>
      <c r="H137" s="120">
        <v>528500000</v>
      </c>
      <c r="I137" s="5">
        <v>43862</v>
      </c>
      <c r="J137" s="5">
        <v>44180</v>
      </c>
      <c r="K137" s="5">
        <f t="shared" si="29"/>
        <v>44012</v>
      </c>
      <c r="L137" s="9">
        <f t="shared" si="27"/>
        <v>0.47169811320754718</v>
      </c>
      <c r="M137" s="9" cm="1">
        <f t="array" ref="M137">+_xlfn.IFS(L137&gt;=0,L137,L137&gt;=100,100,L137&lt;0,0)</f>
        <v>0.47169811320754718</v>
      </c>
      <c r="N137" s="6">
        <v>10</v>
      </c>
      <c r="O137" s="8">
        <f t="shared" si="18"/>
        <v>17.433962264150942</v>
      </c>
      <c r="P137" s="62">
        <f t="shared" si="28"/>
        <v>17.433962264150942</v>
      </c>
      <c r="Q137" s="10">
        <v>100</v>
      </c>
      <c r="R137" s="2" t="s">
        <v>745</v>
      </c>
    </row>
    <row r="138" spans="1:18" ht="60" hidden="1" outlineLevel="1" x14ac:dyDescent="0.25">
      <c r="A138" s="2"/>
      <c r="B138" s="214"/>
      <c r="C138" s="222"/>
      <c r="D138" s="222"/>
      <c r="E138" s="216"/>
      <c r="F138" s="38" t="s">
        <v>465</v>
      </c>
      <c r="G138" s="84" t="s">
        <v>442</v>
      </c>
      <c r="H138" s="120">
        <v>48700000</v>
      </c>
      <c r="I138" s="5">
        <v>43862</v>
      </c>
      <c r="J138" s="5">
        <v>44180</v>
      </c>
      <c r="K138" s="5">
        <f t="shared" si="29"/>
        <v>44012</v>
      </c>
      <c r="L138" s="9">
        <f t="shared" si="27"/>
        <v>0.47169811320754718</v>
      </c>
      <c r="M138" s="9" cm="1">
        <f t="array" ref="M138">+_xlfn.IFS(L138&gt;=0,L138,L138&gt;=100,100,L138&lt;0,0)</f>
        <v>0.47169811320754718</v>
      </c>
      <c r="N138" s="6">
        <v>40</v>
      </c>
      <c r="O138" s="8">
        <f t="shared" si="18"/>
        <v>41.433962264150942</v>
      </c>
      <c r="P138" s="62">
        <f t="shared" si="28"/>
        <v>41.433962264150942</v>
      </c>
      <c r="Q138" s="10">
        <v>100</v>
      </c>
      <c r="R138" s="2" t="s">
        <v>747</v>
      </c>
    </row>
    <row r="139" spans="1:18" ht="60" hidden="1" outlineLevel="1" x14ac:dyDescent="0.25">
      <c r="A139" s="2"/>
      <c r="B139" s="214"/>
      <c r="C139" s="222"/>
      <c r="D139" s="222"/>
      <c r="E139" s="216"/>
      <c r="F139" s="38" t="s">
        <v>466</v>
      </c>
      <c r="G139" s="84" t="s">
        <v>746</v>
      </c>
      <c r="H139" s="121" t="s">
        <v>1085</v>
      </c>
      <c r="I139" s="5">
        <v>43862</v>
      </c>
      <c r="J139" s="5">
        <v>44180</v>
      </c>
      <c r="K139" s="5">
        <f t="shared" si="29"/>
        <v>44012</v>
      </c>
      <c r="L139" s="9">
        <f t="shared" si="27"/>
        <v>0.47169811320754718</v>
      </c>
      <c r="M139" s="9" cm="1">
        <f t="array" ref="M139">+_xlfn.IFS(L139&gt;=0,L139,L139&gt;=100,100,L139&lt;0,0)</f>
        <v>0.47169811320754718</v>
      </c>
      <c r="N139" s="6">
        <v>30</v>
      </c>
      <c r="O139" s="8">
        <f t="shared" si="18"/>
        <v>33.433962264150942</v>
      </c>
      <c r="P139" s="62">
        <f t="shared" si="28"/>
        <v>33.433962264150942</v>
      </c>
      <c r="Q139" s="10">
        <v>100</v>
      </c>
      <c r="R139" s="2" t="s">
        <v>748</v>
      </c>
    </row>
    <row r="140" spans="1:18" ht="60" hidden="1" outlineLevel="1" x14ac:dyDescent="0.25">
      <c r="A140" s="2"/>
      <c r="B140" s="214"/>
      <c r="C140" s="222"/>
      <c r="D140" s="222"/>
      <c r="E140" s="216"/>
      <c r="F140" s="38" t="s">
        <v>467</v>
      </c>
      <c r="G140" s="84" t="s">
        <v>443</v>
      </c>
      <c r="H140" s="120">
        <v>5000000</v>
      </c>
      <c r="I140" s="5">
        <v>43862</v>
      </c>
      <c r="J140" s="5">
        <v>44180</v>
      </c>
      <c r="K140" s="5">
        <f t="shared" si="29"/>
        <v>44012</v>
      </c>
      <c r="L140" s="9">
        <f t="shared" si="27"/>
        <v>0.47169811320754718</v>
      </c>
      <c r="M140" s="9" cm="1">
        <f t="array" ref="M140">+_xlfn.IFS(L140&gt;=0,L140,L140&gt;=100,100,L140&lt;0,0)</f>
        <v>0.47169811320754718</v>
      </c>
      <c r="N140" s="6">
        <v>35</v>
      </c>
      <c r="O140" s="8">
        <f t="shared" si="18"/>
        <v>37.433962264150942</v>
      </c>
      <c r="P140" s="62">
        <f t="shared" si="28"/>
        <v>37.433962264150942</v>
      </c>
      <c r="Q140" s="10">
        <v>100</v>
      </c>
      <c r="R140" s="2" t="s">
        <v>749</v>
      </c>
    </row>
    <row r="141" spans="1:18" ht="60" hidden="1" outlineLevel="1" x14ac:dyDescent="0.25">
      <c r="A141" s="2"/>
      <c r="B141" s="214"/>
      <c r="C141" s="222"/>
      <c r="D141" s="222"/>
      <c r="E141" s="216"/>
      <c r="F141" s="38" t="s">
        <v>468</v>
      </c>
      <c r="G141" s="84" t="s">
        <v>437</v>
      </c>
      <c r="H141" s="120">
        <v>7500000000</v>
      </c>
      <c r="I141" s="5">
        <v>43862</v>
      </c>
      <c r="J141" s="5">
        <v>44180</v>
      </c>
      <c r="K141" s="5">
        <f t="shared" si="29"/>
        <v>44012</v>
      </c>
      <c r="L141" s="9">
        <f t="shared" si="27"/>
        <v>0.47169811320754718</v>
      </c>
      <c r="M141" s="9" cm="1">
        <f t="array" ref="M141">+_xlfn.IFS(L141&gt;=0,L141,L141&gt;=100,100,L141&lt;0,0)</f>
        <v>0.47169811320754718</v>
      </c>
      <c r="N141" s="6">
        <v>20</v>
      </c>
      <c r="O141" s="8">
        <f t="shared" si="18"/>
        <v>25.433962264150942</v>
      </c>
      <c r="P141" s="62">
        <f t="shared" si="28"/>
        <v>25.433962264150942</v>
      </c>
      <c r="Q141" s="10">
        <v>100</v>
      </c>
      <c r="R141" s="2" t="s">
        <v>909</v>
      </c>
    </row>
    <row r="142" spans="1:18" ht="72" hidden="1" outlineLevel="1" x14ac:dyDescent="0.25">
      <c r="A142" s="2"/>
      <c r="B142" s="214"/>
      <c r="C142" s="222"/>
      <c r="D142" s="222"/>
      <c r="E142" s="216"/>
      <c r="F142" s="38" t="s">
        <v>469</v>
      </c>
      <c r="G142" s="84" t="s">
        <v>444</v>
      </c>
      <c r="H142" s="121" t="s">
        <v>1085</v>
      </c>
      <c r="I142" s="5">
        <v>43862</v>
      </c>
      <c r="J142" s="5">
        <v>44180</v>
      </c>
      <c r="K142" s="5">
        <f t="shared" si="29"/>
        <v>44012</v>
      </c>
      <c r="L142" s="9">
        <f t="shared" si="27"/>
        <v>0.47169811320754718</v>
      </c>
      <c r="M142" s="9" cm="1">
        <f t="array" ref="M142">+_xlfn.IFS(L142&gt;=0,L142,L142&gt;=100,100,L142&lt;0,0)</f>
        <v>0.47169811320754718</v>
      </c>
      <c r="N142" s="6">
        <v>10</v>
      </c>
      <c r="O142" s="8">
        <f t="shared" si="18"/>
        <v>17.433962264150942</v>
      </c>
      <c r="P142" s="62">
        <f t="shared" si="28"/>
        <v>17.433962264150942</v>
      </c>
      <c r="Q142" s="10">
        <v>100</v>
      </c>
      <c r="R142" s="2" t="s">
        <v>910</v>
      </c>
    </row>
    <row r="143" spans="1:18" ht="60" hidden="1" outlineLevel="1" x14ac:dyDescent="0.25">
      <c r="A143" s="2"/>
      <c r="B143" s="214"/>
      <c r="C143" s="222"/>
      <c r="D143" s="222"/>
      <c r="E143" s="216"/>
      <c r="F143" s="38" t="s">
        <v>470</v>
      </c>
      <c r="G143" s="83" t="s">
        <v>445</v>
      </c>
      <c r="H143" s="136">
        <v>50000000</v>
      </c>
      <c r="I143" s="5">
        <v>43862</v>
      </c>
      <c r="J143" s="5">
        <v>44180</v>
      </c>
      <c r="K143" s="5">
        <f t="shared" si="29"/>
        <v>44012</v>
      </c>
      <c r="L143" s="9">
        <f t="shared" si="27"/>
        <v>0.47169811320754718</v>
      </c>
      <c r="M143" s="9" cm="1">
        <f t="array" ref="M143">+_xlfn.IFS(L143&gt;=0,L143,L143&gt;=100,100,L143&lt;0,0)</f>
        <v>0.47169811320754718</v>
      </c>
      <c r="N143" s="6">
        <v>10</v>
      </c>
      <c r="O143" s="8">
        <f t="shared" si="18"/>
        <v>17.433962264150942</v>
      </c>
      <c r="P143" s="62">
        <f t="shared" si="28"/>
        <v>17.433962264150942</v>
      </c>
      <c r="Q143" s="10">
        <v>100</v>
      </c>
      <c r="R143" s="2" t="s">
        <v>911</v>
      </c>
    </row>
    <row r="144" spans="1:18" ht="60" hidden="1" outlineLevel="1" x14ac:dyDescent="0.25">
      <c r="A144" s="2"/>
      <c r="B144" s="214"/>
      <c r="C144" s="222"/>
      <c r="D144" s="222"/>
      <c r="E144" s="216"/>
      <c r="F144" s="38" t="s">
        <v>471</v>
      </c>
      <c r="G144" s="83" t="s">
        <v>445</v>
      </c>
      <c r="H144" s="137"/>
      <c r="I144" s="5">
        <v>43862</v>
      </c>
      <c r="J144" s="5">
        <v>44180</v>
      </c>
      <c r="K144" s="5">
        <f t="shared" si="29"/>
        <v>44012</v>
      </c>
      <c r="L144" s="9">
        <f t="shared" si="27"/>
        <v>0.47169811320754718</v>
      </c>
      <c r="M144" s="9" cm="1">
        <f t="array" ref="M144">+_xlfn.IFS(L144&gt;=0,L144,L144&gt;=100,100,L144&lt;0,0)</f>
        <v>0.47169811320754718</v>
      </c>
      <c r="N144" s="6">
        <v>10</v>
      </c>
      <c r="O144" s="8">
        <f t="shared" si="18"/>
        <v>17.433962264150942</v>
      </c>
      <c r="P144" s="62">
        <f t="shared" si="28"/>
        <v>17.433962264150942</v>
      </c>
      <c r="Q144" s="10">
        <v>100</v>
      </c>
      <c r="R144" s="2" t="s">
        <v>911</v>
      </c>
    </row>
    <row r="145" spans="1:18" ht="60" hidden="1" outlineLevel="1" x14ac:dyDescent="0.25">
      <c r="A145" s="2"/>
      <c r="B145" s="214"/>
      <c r="C145" s="222"/>
      <c r="D145" s="222"/>
      <c r="E145" s="216"/>
      <c r="F145" s="38" t="s">
        <v>472</v>
      </c>
      <c r="G145" s="83" t="s">
        <v>445</v>
      </c>
      <c r="H145" s="138"/>
      <c r="I145" s="5">
        <v>43862</v>
      </c>
      <c r="J145" s="5">
        <v>44180</v>
      </c>
      <c r="K145" s="5">
        <f t="shared" si="29"/>
        <v>44012</v>
      </c>
      <c r="L145" s="9">
        <f t="shared" si="27"/>
        <v>0.47169811320754718</v>
      </c>
      <c r="M145" s="9" cm="1">
        <f t="array" ref="M145">+_xlfn.IFS(L145&gt;=0,L145,L145&gt;=100,100,L145&lt;0,0)</f>
        <v>0.47169811320754718</v>
      </c>
      <c r="N145" s="6">
        <v>10</v>
      </c>
      <c r="O145" s="8">
        <f t="shared" si="18"/>
        <v>17.433962264150942</v>
      </c>
      <c r="P145" s="62">
        <f t="shared" si="28"/>
        <v>17.433962264150942</v>
      </c>
      <c r="Q145" s="10">
        <v>100</v>
      </c>
      <c r="R145" s="2" t="s">
        <v>911</v>
      </c>
    </row>
    <row r="146" spans="1:18" ht="124.8" hidden="1" outlineLevel="1" x14ac:dyDescent="0.25">
      <c r="A146" s="2"/>
      <c r="B146" s="214"/>
      <c r="C146" s="222"/>
      <c r="D146" s="222"/>
      <c r="E146" s="216"/>
      <c r="F146" s="38" t="s">
        <v>693</v>
      </c>
      <c r="G146" s="84" t="s">
        <v>694</v>
      </c>
      <c r="H146" s="120">
        <v>25000000</v>
      </c>
      <c r="I146" s="5">
        <v>43862</v>
      </c>
      <c r="J146" s="5">
        <v>44180</v>
      </c>
      <c r="K146" s="5">
        <f t="shared" si="29"/>
        <v>44012</v>
      </c>
      <c r="L146" s="9">
        <f t="shared" si="27"/>
        <v>0.47169811320754718</v>
      </c>
      <c r="M146" s="9" cm="1">
        <f t="array" ref="M146">+_xlfn.IFS(L146&gt;=0,L146,L146&gt;=100,100,L146&lt;0,0)</f>
        <v>0.47169811320754718</v>
      </c>
      <c r="N146" s="6">
        <v>60</v>
      </c>
      <c r="O146" s="8">
        <f t="shared" si="18"/>
        <v>57.433962264150942</v>
      </c>
      <c r="P146" s="62">
        <f t="shared" si="28"/>
        <v>57.433962264150942</v>
      </c>
      <c r="Q146" s="10">
        <v>100</v>
      </c>
      <c r="R146" s="2" t="s">
        <v>695</v>
      </c>
    </row>
    <row r="147" spans="1:18" ht="60" hidden="1" outlineLevel="1" x14ac:dyDescent="0.25">
      <c r="A147" s="2"/>
      <c r="B147" s="214"/>
      <c r="C147" s="222"/>
      <c r="D147" s="222"/>
      <c r="E147" s="216"/>
      <c r="F147" s="38" t="s">
        <v>473</v>
      </c>
      <c r="G147" s="85" t="s">
        <v>446</v>
      </c>
      <c r="H147" s="121" t="s">
        <v>1085</v>
      </c>
      <c r="I147" s="5">
        <v>43862</v>
      </c>
      <c r="J147" s="5">
        <v>44165</v>
      </c>
      <c r="K147" s="5">
        <f t="shared" si="29"/>
        <v>44012</v>
      </c>
      <c r="L147" s="9">
        <f t="shared" si="27"/>
        <v>0.49504950495049505</v>
      </c>
      <c r="M147" s="9" cm="1">
        <f t="array" ref="M147">+_xlfn.IFS(L147&gt;=0,L147,L147&gt;=100,100,L147&lt;0,0)</f>
        <v>0.49504950495049505</v>
      </c>
      <c r="N147" s="6">
        <v>10</v>
      </c>
      <c r="O147" s="8">
        <f t="shared" si="18"/>
        <v>17.900990099009903</v>
      </c>
      <c r="P147" s="62">
        <f t="shared" si="28"/>
        <v>17.900990099009903</v>
      </c>
      <c r="Q147" s="10">
        <v>100</v>
      </c>
      <c r="R147" s="2" t="s">
        <v>696</v>
      </c>
    </row>
    <row r="148" spans="1:18" ht="60" hidden="1" outlineLevel="1" x14ac:dyDescent="0.25">
      <c r="A148" s="2"/>
      <c r="B148" s="214"/>
      <c r="C148" s="222"/>
      <c r="D148" s="222"/>
      <c r="E148" s="216"/>
      <c r="F148" s="38" t="s">
        <v>474</v>
      </c>
      <c r="G148" s="85" t="s">
        <v>447</v>
      </c>
      <c r="H148" s="121" t="s">
        <v>1085</v>
      </c>
      <c r="I148" s="5">
        <v>43862</v>
      </c>
      <c r="J148" s="5">
        <v>44165</v>
      </c>
      <c r="K148" s="5">
        <f t="shared" si="29"/>
        <v>44012</v>
      </c>
      <c r="L148" s="9">
        <f t="shared" si="27"/>
        <v>0.49504950495049505</v>
      </c>
      <c r="M148" s="9" cm="1">
        <f t="array" ref="M148">+_xlfn.IFS(L148&gt;=0,L148,L148&gt;=100,100,L148&lt;0,0)</f>
        <v>0.49504950495049505</v>
      </c>
      <c r="N148" s="6">
        <v>20</v>
      </c>
      <c r="O148" s="8">
        <f t="shared" ref="O148:O198" si="31">+P148</f>
        <v>25.900990099009903</v>
      </c>
      <c r="P148" s="62">
        <f t="shared" si="28"/>
        <v>25.900990099009903</v>
      </c>
      <c r="Q148" s="10">
        <v>100</v>
      </c>
      <c r="R148" s="2" t="s">
        <v>697</v>
      </c>
    </row>
    <row r="149" spans="1:18" ht="109.2" hidden="1" outlineLevel="1" x14ac:dyDescent="0.25">
      <c r="A149" s="2"/>
      <c r="B149" s="214"/>
      <c r="C149" s="222"/>
      <c r="D149" s="222"/>
      <c r="E149" s="216"/>
      <c r="F149" s="38" t="s">
        <v>475</v>
      </c>
      <c r="G149" s="85" t="s">
        <v>448</v>
      </c>
      <c r="H149" s="121" t="s">
        <v>1085</v>
      </c>
      <c r="I149" s="5">
        <v>43862</v>
      </c>
      <c r="J149" s="5">
        <v>44165</v>
      </c>
      <c r="K149" s="5">
        <f t="shared" si="29"/>
        <v>44012</v>
      </c>
      <c r="L149" s="9">
        <f t="shared" si="27"/>
        <v>0.49504950495049505</v>
      </c>
      <c r="M149" s="9" cm="1">
        <f t="array" ref="M149">+_xlfn.IFS(L149&gt;=0,L149,L149&gt;=100,100,L149&lt;0,0)</f>
        <v>0.49504950495049505</v>
      </c>
      <c r="N149" s="6">
        <v>10</v>
      </c>
      <c r="O149" s="8">
        <f t="shared" si="31"/>
        <v>17.900990099009903</v>
      </c>
      <c r="P149" s="62">
        <f t="shared" si="28"/>
        <v>17.900990099009903</v>
      </c>
      <c r="Q149" s="10">
        <v>100</v>
      </c>
      <c r="R149" s="2" t="s">
        <v>698</v>
      </c>
    </row>
    <row r="150" spans="1:18" ht="62.4" hidden="1" outlineLevel="1" x14ac:dyDescent="0.25">
      <c r="A150" s="2"/>
      <c r="B150" s="214"/>
      <c r="C150" s="222"/>
      <c r="D150" s="222"/>
      <c r="E150" s="216"/>
      <c r="F150" s="38" t="s">
        <v>476</v>
      </c>
      <c r="G150" s="85" t="s">
        <v>449</v>
      </c>
      <c r="H150" s="120">
        <v>1300000</v>
      </c>
      <c r="I150" s="5">
        <v>43862</v>
      </c>
      <c r="J150" s="5">
        <v>44165</v>
      </c>
      <c r="K150" s="5">
        <f t="shared" si="29"/>
        <v>44012</v>
      </c>
      <c r="L150" s="9">
        <f t="shared" si="27"/>
        <v>0.49504950495049505</v>
      </c>
      <c r="M150" s="9" cm="1">
        <f t="array" ref="M150">+_xlfn.IFS(L150&gt;=0,L150,L150&gt;=100,100,L150&lt;0,0)</f>
        <v>0.49504950495049505</v>
      </c>
      <c r="N150" s="6">
        <v>50</v>
      </c>
      <c r="O150" s="8">
        <f t="shared" si="31"/>
        <v>49.900990099009903</v>
      </c>
      <c r="P150" s="62">
        <f t="shared" si="28"/>
        <v>49.900990099009903</v>
      </c>
      <c r="Q150" s="10">
        <v>100</v>
      </c>
      <c r="R150" s="2" t="s">
        <v>699</v>
      </c>
    </row>
    <row r="151" spans="1:18" ht="62.4" hidden="1" outlineLevel="1" x14ac:dyDescent="0.25">
      <c r="A151" s="2"/>
      <c r="B151" s="214"/>
      <c r="C151" s="222"/>
      <c r="D151" s="222"/>
      <c r="E151" s="216"/>
      <c r="F151" s="38" t="s">
        <v>477</v>
      </c>
      <c r="G151" s="85" t="s">
        <v>450</v>
      </c>
      <c r="H151" s="120">
        <v>10000000</v>
      </c>
      <c r="I151" s="5">
        <v>43862</v>
      </c>
      <c r="J151" s="5">
        <v>44165</v>
      </c>
      <c r="K151" s="5">
        <f>+K150</f>
        <v>44012</v>
      </c>
      <c r="L151" s="9">
        <f t="shared" si="27"/>
        <v>0.49504950495049505</v>
      </c>
      <c r="M151" s="9" cm="1">
        <f t="array" ref="M151">+_xlfn.IFS(L151&gt;=0,L151,L151&gt;=100,100,L151&lt;0,0)</f>
        <v>0.49504950495049505</v>
      </c>
      <c r="N151" s="6">
        <v>20</v>
      </c>
      <c r="O151" s="8">
        <f t="shared" si="31"/>
        <v>25.900990099009903</v>
      </c>
      <c r="P151" s="62">
        <f t="shared" si="28"/>
        <v>25.900990099009903</v>
      </c>
      <c r="Q151" s="10">
        <v>100</v>
      </c>
      <c r="R151" s="2" t="s">
        <v>700</v>
      </c>
    </row>
    <row r="152" spans="1:18" ht="78" hidden="1" outlineLevel="1" x14ac:dyDescent="0.25">
      <c r="A152" s="2"/>
      <c r="B152" s="214"/>
      <c r="C152" s="222"/>
      <c r="D152" s="222"/>
      <c r="E152" s="216"/>
      <c r="F152" s="38" t="s">
        <v>478</v>
      </c>
      <c r="G152" s="85" t="s">
        <v>451</v>
      </c>
      <c r="H152" s="120">
        <v>15000000</v>
      </c>
      <c r="I152" s="5">
        <v>43862</v>
      </c>
      <c r="J152" s="5">
        <v>44165</v>
      </c>
      <c r="K152" s="5">
        <f t="shared" si="29"/>
        <v>44012</v>
      </c>
      <c r="L152" s="9">
        <f t="shared" si="27"/>
        <v>0.49504950495049505</v>
      </c>
      <c r="M152" s="9" cm="1">
        <f t="array" ref="M152">+_xlfn.IFS(L152&gt;=0,L152,L152&gt;=100,100,L152&lt;0,0)</f>
        <v>0.49504950495049505</v>
      </c>
      <c r="N152" s="6">
        <v>20</v>
      </c>
      <c r="O152" s="8">
        <f t="shared" si="31"/>
        <v>25.900990099009903</v>
      </c>
      <c r="P152" s="62">
        <f t="shared" si="28"/>
        <v>25.900990099009903</v>
      </c>
      <c r="Q152" s="10">
        <v>100</v>
      </c>
      <c r="R152" s="2" t="s">
        <v>700</v>
      </c>
    </row>
    <row r="153" spans="1:18" ht="62.4" hidden="1" outlineLevel="1" x14ac:dyDescent="0.25">
      <c r="A153" s="2"/>
      <c r="B153" s="214"/>
      <c r="C153" s="222"/>
      <c r="D153" s="222"/>
      <c r="E153" s="216"/>
      <c r="F153" s="38" t="s">
        <v>479</v>
      </c>
      <c r="G153" s="85" t="s">
        <v>452</v>
      </c>
      <c r="H153" s="120">
        <v>2000000</v>
      </c>
      <c r="I153" s="5">
        <v>43862</v>
      </c>
      <c r="J153" s="5">
        <v>44165</v>
      </c>
      <c r="K153" s="5">
        <f t="shared" si="29"/>
        <v>44012</v>
      </c>
      <c r="L153" s="9">
        <f t="shared" si="27"/>
        <v>0.49504950495049505</v>
      </c>
      <c r="M153" s="9" cm="1">
        <f t="array" ref="M153">+_xlfn.IFS(L153&gt;=0,L153,L153&gt;=100,100,L153&lt;0,0)</f>
        <v>0.49504950495049505</v>
      </c>
      <c r="N153" s="6">
        <v>20</v>
      </c>
      <c r="O153" s="8">
        <f t="shared" si="31"/>
        <v>25.900990099009903</v>
      </c>
      <c r="P153" s="62">
        <f t="shared" si="28"/>
        <v>25.900990099009903</v>
      </c>
      <c r="Q153" s="10">
        <v>100</v>
      </c>
      <c r="R153" s="2" t="s">
        <v>701</v>
      </c>
    </row>
    <row r="154" spans="1:18" ht="60" hidden="1" outlineLevel="1" x14ac:dyDescent="0.25">
      <c r="A154" s="2"/>
      <c r="B154" s="214"/>
      <c r="C154" s="222"/>
      <c r="D154" s="222"/>
      <c r="E154" s="216"/>
      <c r="F154" s="38" t="s">
        <v>480</v>
      </c>
      <c r="G154" s="85" t="s">
        <v>453</v>
      </c>
      <c r="H154" s="120">
        <v>2000000</v>
      </c>
      <c r="I154" s="5">
        <v>43862</v>
      </c>
      <c r="J154" s="5">
        <v>44165</v>
      </c>
      <c r="K154" s="5">
        <f>+K153</f>
        <v>44012</v>
      </c>
      <c r="L154" s="9">
        <f t="shared" si="27"/>
        <v>0.49504950495049505</v>
      </c>
      <c r="M154" s="9" cm="1">
        <f t="array" ref="M154">+_xlfn.IFS(L154&gt;=0,L154,L154&gt;=100,100,L154&lt;0,0)</f>
        <v>0.49504950495049505</v>
      </c>
      <c r="N154" s="6">
        <v>20</v>
      </c>
      <c r="O154" s="8">
        <f t="shared" si="31"/>
        <v>25.900990099009903</v>
      </c>
      <c r="P154" s="62">
        <f t="shared" si="28"/>
        <v>25.900990099009903</v>
      </c>
      <c r="Q154" s="10">
        <v>100</v>
      </c>
      <c r="R154" s="2" t="s">
        <v>702</v>
      </c>
    </row>
    <row r="155" spans="1:18" ht="108" hidden="1" outlineLevel="1" x14ac:dyDescent="0.25">
      <c r="A155" s="2"/>
      <c r="B155" s="214"/>
      <c r="C155" s="222"/>
      <c r="D155" s="222"/>
      <c r="E155" s="216"/>
      <c r="F155" s="38" t="s">
        <v>481</v>
      </c>
      <c r="G155" s="85" t="s">
        <v>454</v>
      </c>
      <c r="H155" s="120">
        <v>10000000</v>
      </c>
      <c r="I155" s="5">
        <v>43862</v>
      </c>
      <c r="J155" s="5">
        <v>44165</v>
      </c>
      <c r="K155" s="5">
        <f>+K154</f>
        <v>44012</v>
      </c>
      <c r="L155" s="9">
        <f t="shared" si="27"/>
        <v>0.49504950495049505</v>
      </c>
      <c r="M155" s="9" cm="1">
        <f t="array" ref="M155">+_xlfn.IFS(L155&gt;=0,L155,L155&gt;=100,100,L155&lt;0,0)</f>
        <v>0.49504950495049505</v>
      </c>
      <c r="N155" s="6">
        <v>10</v>
      </c>
      <c r="O155" s="8">
        <f t="shared" si="31"/>
        <v>17.900990099009903</v>
      </c>
      <c r="P155" s="62">
        <f t="shared" si="28"/>
        <v>17.900990099009903</v>
      </c>
      <c r="Q155" s="10">
        <v>100</v>
      </c>
      <c r="R155" s="2" t="s">
        <v>703</v>
      </c>
    </row>
    <row r="156" spans="1:18" ht="90" hidden="1" outlineLevel="1" x14ac:dyDescent="0.25">
      <c r="A156" s="2"/>
      <c r="B156" s="214"/>
      <c r="C156" s="222"/>
      <c r="D156" s="222"/>
      <c r="E156" s="216"/>
      <c r="F156" s="38" t="s">
        <v>482</v>
      </c>
      <c r="G156" s="85" t="s">
        <v>455</v>
      </c>
      <c r="H156" s="120">
        <v>5000000</v>
      </c>
      <c r="I156" s="5">
        <v>43862</v>
      </c>
      <c r="J156" s="5">
        <v>44165</v>
      </c>
      <c r="K156" s="5">
        <f>+K155</f>
        <v>44012</v>
      </c>
      <c r="L156" s="9">
        <f t="shared" si="27"/>
        <v>0.49504950495049505</v>
      </c>
      <c r="M156" s="9" cm="1">
        <f t="array" ref="M156">+_xlfn.IFS(L156&gt;=0,L156,L156&gt;=100,100,L156&lt;0,0)</f>
        <v>0.49504950495049505</v>
      </c>
      <c r="N156" s="6">
        <v>10</v>
      </c>
      <c r="O156" s="8">
        <f t="shared" si="31"/>
        <v>17.900990099009903</v>
      </c>
      <c r="P156" s="62">
        <f t="shared" si="28"/>
        <v>17.900990099009903</v>
      </c>
      <c r="Q156" s="10">
        <v>100</v>
      </c>
      <c r="R156" s="2" t="s">
        <v>703</v>
      </c>
    </row>
    <row r="157" spans="1:18" ht="60" hidden="1" outlineLevel="1" x14ac:dyDescent="0.25">
      <c r="A157" s="2"/>
      <c r="B157" s="214"/>
      <c r="C157" s="222"/>
      <c r="D157" s="222"/>
      <c r="E157" s="216"/>
      <c r="F157" s="38" t="s">
        <v>483</v>
      </c>
      <c r="G157" s="85" t="s">
        <v>704</v>
      </c>
      <c r="H157" s="120" t="s">
        <v>1085</v>
      </c>
      <c r="I157" s="5">
        <v>43862</v>
      </c>
      <c r="J157" s="5">
        <v>44180</v>
      </c>
      <c r="K157" s="5">
        <f t="shared" si="29"/>
        <v>44012</v>
      </c>
      <c r="L157" s="9">
        <f t="shared" si="27"/>
        <v>0.47169811320754718</v>
      </c>
      <c r="M157" s="9" cm="1">
        <f t="array" ref="M157">+_xlfn.IFS(L157&gt;=0,L157,L157&gt;=100,100,L157&lt;0,0)</f>
        <v>0.47169811320754718</v>
      </c>
      <c r="N157" s="6">
        <v>80</v>
      </c>
      <c r="O157" s="8">
        <f t="shared" si="31"/>
        <v>73.433962264150949</v>
      </c>
      <c r="P157" s="62">
        <f t="shared" si="28"/>
        <v>73.433962264150949</v>
      </c>
      <c r="Q157" s="10">
        <v>100</v>
      </c>
      <c r="R157" s="2" t="s">
        <v>705</v>
      </c>
    </row>
    <row r="158" spans="1:18" ht="60" hidden="1" outlineLevel="1" x14ac:dyDescent="0.25">
      <c r="A158" s="2"/>
      <c r="B158" s="214"/>
      <c r="C158" s="222"/>
      <c r="D158" s="222"/>
      <c r="E158" s="216"/>
      <c r="F158" s="38" t="s">
        <v>484</v>
      </c>
      <c r="G158" s="85" t="s">
        <v>456</v>
      </c>
      <c r="H158" s="120" t="s">
        <v>1086</v>
      </c>
      <c r="I158" s="5">
        <v>43862</v>
      </c>
      <c r="J158" s="5">
        <v>44180</v>
      </c>
      <c r="K158" s="5">
        <f t="shared" si="29"/>
        <v>44012</v>
      </c>
      <c r="L158" s="9">
        <f t="shared" si="27"/>
        <v>0.47169811320754718</v>
      </c>
      <c r="M158" s="9" cm="1">
        <f t="array" ref="M158">+_xlfn.IFS(L158&gt;=0,L158,L158&gt;=100,100,L158&lt;0,0)</f>
        <v>0.47169811320754718</v>
      </c>
      <c r="N158" s="6">
        <v>80</v>
      </c>
      <c r="O158" s="8">
        <f t="shared" si="31"/>
        <v>73.433962264150949</v>
      </c>
      <c r="P158" s="62">
        <f t="shared" si="28"/>
        <v>73.433962264150949</v>
      </c>
      <c r="Q158" s="10">
        <v>100</v>
      </c>
      <c r="R158" s="2" t="s">
        <v>705</v>
      </c>
    </row>
    <row r="159" spans="1:18" ht="60" hidden="1" outlineLevel="1" x14ac:dyDescent="0.25">
      <c r="A159" s="2"/>
      <c r="B159" s="214"/>
      <c r="C159" s="222"/>
      <c r="D159" s="222"/>
      <c r="E159" s="216"/>
      <c r="F159" s="38" t="s">
        <v>485</v>
      </c>
      <c r="G159" s="85" t="s">
        <v>706</v>
      </c>
      <c r="H159" s="121" t="s">
        <v>1085</v>
      </c>
      <c r="I159" s="5">
        <v>43862</v>
      </c>
      <c r="J159" s="5">
        <v>44180</v>
      </c>
      <c r="K159" s="5">
        <f>+K158</f>
        <v>44012</v>
      </c>
      <c r="L159" s="9">
        <f t="shared" si="27"/>
        <v>0.47169811320754718</v>
      </c>
      <c r="M159" s="9" cm="1">
        <f t="array" ref="M159">+_xlfn.IFS(L159&gt;=0,L159,L159&gt;=100,100,L159&lt;0,0)</f>
        <v>0.47169811320754718</v>
      </c>
      <c r="N159" s="6">
        <v>70</v>
      </c>
      <c r="O159" s="8">
        <f t="shared" si="31"/>
        <v>65.433962264150949</v>
      </c>
      <c r="P159" s="62">
        <f t="shared" si="28"/>
        <v>65.433962264150949</v>
      </c>
      <c r="Q159" s="10">
        <v>100</v>
      </c>
      <c r="R159" s="3" t="s">
        <v>707</v>
      </c>
    </row>
    <row r="160" spans="1:18" ht="60" hidden="1" outlineLevel="1" x14ac:dyDescent="0.25">
      <c r="A160" s="2"/>
      <c r="B160" s="214"/>
      <c r="C160" s="222"/>
      <c r="D160" s="222"/>
      <c r="E160" s="216"/>
      <c r="F160" s="38" t="s">
        <v>709</v>
      </c>
      <c r="G160" s="85" t="s">
        <v>710</v>
      </c>
      <c r="H160" s="120" t="s">
        <v>1085</v>
      </c>
      <c r="I160" s="5">
        <v>43862</v>
      </c>
      <c r="J160" s="5">
        <v>44165</v>
      </c>
      <c r="K160" s="5">
        <f t="shared" si="29"/>
        <v>44012</v>
      </c>
      <c r="L160" s="9">
        <f t="shared" si="27"/>
        <v>0.49504950495049505</v>
      </c>
      <c r="M160" s="9" cm="1">
        <f t="array" ref="M160">+_xlfn.IFS(L160&gt;=0,L160,L160&gt;=100,100,L160&lt;0,0)</f>
        <v>0.49504950495049505</v>
      </c>
      <c r="N160" s="6">
        <v>40</v>
      </c>
      <c r="O160" s="8">
        <f t="shared" ref="O160" si="32">+P160</f>
        <v>41.900990099009903</v>
      </c>
      <c r="P160" s="62">
        <f t="shared" si="28"/>
        <v>41.900990099009903</v>
      </c>
      <c r="Q160" s="10">
        <v>100</v>
      </c>
      <c r="R160" s="3" t="s">
        <v>711</v>
      </c>
    </row>
    <row r="161" spans="1:18" ht="60" hidden="1" outlineLevel="1" x14ac:dyDescent="0.25">
      <c r="A161" s="2"/>
      <c r="B161" s="214"/>
      <c r="C161" s="222"/>
      <c r="D161" s="222"/>
      <c r="E161" s="216"/>
      <c r="F161" s="38" t="s">
        <v>458</v>
      </c>
      <c r="G161" s="85" t="s">
        <v>458</v>
      </c>
      <c r="H161" s="121" t="s">
        <v>1085</v>
      </c>
      <c r="I161" s="5">
        <v>43862</v>
      </c>
      <c r="J161" s="5">
        <v>44180</v>
      </c>
      <c r="K161" s="5">
        <f>+K159</f>
        <v>44012</v>
      </c>
      <c r="L161" s="9">
        <f t="shared" si="27"/>
        <v>0.47169811320754718</v>
      </c>
      <c r="M161" s="9" cm="1">
        <f t="array" ref="M161">+_xlfn.IFS(L161&gt;=0,L161,L161&gt;=100,100,L161&lt;0,0)</f>
        <v>0.47169811320754718</v>
      </c>
      <c r="N161" s="6">
        <v>50</v>
      </c>
      <c r="O161" s="8">
        <f t="shared" si="31"/>
        <v>49.433962264150942</v>
      </c>
      <c r="P161" s="62">
        <f t="shared" si="28"/>
        <v>49.433962264150942</v>
      </c>
      <c r="Q161" s="10">
        <v>100</v>
      </c>
      <c r="R161" s="3" t="s">
        <v>708</v>
      </c>
    </row>
    <row r="162" spans="1:18" ht="60" hidden="1" outlineLevel="1" x14ac:dyDescent="0.25">
      <c r="A162" s="2"/>
      <c r="B162" s="214"/>
      <c r="C162" s="222"/>
      <c r="D162" s="222"/>
      <c r="E162" s="216"/>
      <c r="F162" s="38" t="s">
        <v>486</v>
      </c>
      <c r="G162" s="86" t="s">
        <v>832</v>
      </c>
      <c r="H162" s="120" t="s">
        <v>1085</v>
      </c>
      <c r="I162" s="5">
        <v>43862</v>
      </c>
      <c r="J162" s="5">
        <v>44180</v>
      </c>
      <c r="K162" s="5">
        <f>+K161</f>
        <v>44012</v>
      </c>
      <c r="L162" s="9">
        <f t="shared" si="27"/>
        <v>0.47169811320754718</v>
      </c>
      <c r="M162" s="9" cm="1">
        <f t="array" ref="M162">+_xlfn.IFS(L162&gt;=0,L162,L162&gt;=100,100,L162&lt;0,0)</f>
        <v>0.47169811320754718</v>
      </c>
      <c r="N162" s="6">
        <v>70</v>
      </c>
      <c r="O162" s="8">
        <f t="shared" si="31"/>
        <v>65.433962264150949</v>
      </c>
      <c r="P162" s="62">
        <f t="shared" si="28"/>
        <v>65.433962264150949</v>
      </c>
      <c r="Q162" s="10">
        <v>100</v>
      </c>
      <c r="R162" s="2" t="s">
        <v>809</v>
      </c>
    </row>
    <row r="163" spans="1:18" ht="60" hidden="1" outlineLevel="1" x14ac:dyDescent="0.25">
      <c r="A163" s="2"/>
      <c r="B163" s="214"/>
      <c r="C163" s="222"/>
      <c r="D163" s="222"/>
      <c r="E163" s="216"/>
      <c r="F163" s="38" t="s">
        <v>831</v>
      </c>
      <c r="G163" s="86" t="s">
        <v>833</v>
      </c>
      <c r="H163" s="120" t="s">
        <v>1085</v>
      </c>
      <c r="I163" s="5">
        <v>43862</v>
      </c>
      <c r="J163" s="5">
        <v>44180</v>
      </c>
      <c r="K163" s="5">
        <f t="shared" si="29"/>
        <v>44012</v>
      </c>
      <c r="L163" s="9">
        <f t="shared" si="27"/>
        <v>0.47169811320754718</v>
      </c>
      <c r="M163" s="9" cm="1">
        <f t="array" ref="M163">+_xlfn.IFS(L163&gt;=0,L163,L163&gt;=100,100,L163&lt;0,0)</f>
        <v>0.47169811320754718</v>
      </c>
      <c r="N163" s="6">
        <v>50</v>
      </c>
      <c r="O163" s="8">
        <f t="shared" si="31"/>
        <v>49.433962264150942</v>
      </c>
      <c r="P163" s="62">
        <f t="shared" si="28"/>
        <v>49.433962264150942</v>
      </c>
      <c r="Q163" s="10">
        <v>100</v>
      </c>
      <c r="R163" s="2" t="s">
        <v>810</v>
      </c>
    </row>
    <row r="164" spans="1:18" ht="61.2" hidden="1" outlineLevel="1" x14ac:dyDescent="0.25">
      <c r="A164" s="2"/>
      <c r="B164" s="214"/>
      <c r="C164" s="222"/>
      <c r="D164" s="222"/>
      <c r="E164" s="216"/>
      <c r="F164" s="38" t="s">
        <v>811</v>
      </c>
      <c r="G164" s="86" t="s">
        <v>834</v>
      </c>
      <c r="H164" s="120">
        <v>1000000</v>
      </c>
      <c r="I164" s="5">
        <v>43862</v>
      </c>
      <c r="J164" s="5">
        <v>44180</v>
      </c>
      <c r="K164" s="5">
        <f t="shared" si="29"/>
        <v>44012</v>
      </c>
      <c r="L164" s="9">
        <f t="shared" si="27"/>
        <v>0.47169811320754718</v>
      </c>
      <c r="M164" s="9" cm="1">
        <f t="array" ref="M164">+_xlfn.IFS(L164&gt;=0,L164,L164&gt;=100,100,L164&lt;0,0)</f>
        <v>0.47169811320754718</v>
      </c>
      <c r="N164" s="6">
        <v>50</v>
      </c>
      <c r="O164" s="8">
        <f t="shared" si="31"/>
        <v>49.433962264150942</v>
      </c>
      <c r="P164" s="62">
        <f t="shared" si="28"/>
        <v>49.433962264150942</v>
      </c>
      <c r="Q164" s="10">
        <v>100</v>
      </c>
      <c r="R164" s="2" t="s">
        <v>812</v>
      </c>
    </row>
    <row r="165" spans="1:18" ht="61.2" hidden="1" outlineLevel="1" x14ac:dyDescent="0.25">
      <c r="A165" s="2"/>
      <c r="B165" s="214"/>
      <c r="C165" s="222"/>
      <c r="D165" s="222"/>
      <c r="E165" s="216"/>
      <c r="F165" s="38" t="s">
        <v>487</v>
      </c>
      <c r="G165" s="86" t="s">
        <v>835</v>
      </c>
      <c r="H165" s="120">
        <v>20000000</v>
      </c>
      <c r="I165" s="5">
        <v>43957</v>
      </c>
      <c r="J165" s="5">
        <v>44180</v>
      </c>
      <c r="K165" s="5">
        <f t="shared" si="29"/>
        <v>44012</v>
      </c>
      <c r="L165" s="9">
        <f t="shared" si="27"/>
        <v>0.24663677130044842</v>
      </c>
      <c r="M165" s="9" cm="1">
        <f t="array" ref="M165">+_xlfn.IFS(L165&gt;=0,L165,L165&gt;=100,100,L165&lt;0,0)</f>
        <v>0.24663677130044842</v>
      </c>
      <c r="N165" s="6">
        <v>50</v>
      </c>
      <c r="O165" s="8">
        <f t="shared" si="31"/>
        <v>44.932735426008968</v>
      </c>
      <c r="P165" s="62">
        <f t="shared" si="28"/>
        <v>44.932735426008968</v>
      </c>
      <c r="Q165" s="10">
        <v>100</v>
      </c>
      <c r="R165" s="2" t="s">
        <v>813</v>
      </c>
    </row>
    <row r="166" spans="1:18" ht="60" hidden="1" outlineLevel="1" x14ac:dyDescent="0.25">
      <c r="A166" s="2"/>
      <c r="B166" s="214"/>
      <c r="C166" s="222"/>
      <c r="D166" s="222"/>
      <c r="E166" s="216"/>
      <c r="F166" s="38" t="s">
        <v>815</v>
      </c>
      <c r="G166" s="86" t="s">
        <v>836</v>
      </c>
      <c r="H166" s="120">
        <v>50000000</v>
      </c>
      <c r="I166" s="5">
        <v>43957</v>
      </c>
      <c r="J166" s="5">
        <v>44180</v>
      </c>
      <c r="K166" s="5">
        <f t="shared" si="29"/>
        <v>44012</v>
      </c>
      <c r="L166" s="9">
        <f t="shared" si="27"/>
        <v>0.24663677130044842</v>
      </c>
      <c r="M166" s="9" cm="1">
        <f t="array" ref="M166">+_xlfn.IFS(L166&gt;=0,L166,L166&gt;=100,100,L166&lt;0,0)</f>
        <v>0.24663677130044842</v>
      </c>
      <c r="N166" s="6">
        <v>70</v>
      </c>
      <c r="O166" s="8">
        <f t="shared" si="31"/>
        <v>60.932735426008968</v>
      </c>
      <c r="P166" s="62">
        <f t="shared" si="28"/>
        <v>60.932735426008968</v>
      </c>
      <c r="Q166" s="10">
        <v>100</v>
      </c>
      <c r="R166" s="2" t="s">
        <v>814</v>
      </c>
    </row>
    <row r="167" spans="1:18" ht="60" hidden="1" outlineLevel="1" x14ac:dyDescent="0.25">
      <c r="A167" s="2"/>
      <c r="B167" s="214"/>
      <c r="C167" s="222"/>
      <c r="D167" s="222"/>
      <c r="E167" s="216"/>
      <c r="F167" s="38" t="s">
        <v>839</v>
      </c>
      <c r="G167" s="86" t="s">
        <v>838</v>
      </c>
      <c r="H167" s="122" t="s">
        <v>1085</v>
      </c>
      <c r="I167" s="5">
        <v>43957</v>
      </c>
      <c r="J167" s="5">
        <v>44180</v>
      </c>
      <c r="K167" s="5">
        <f t="shared" si="29"/>
        <v>44012</v>
      </c>
      <c r="L167" s="9">
        <f t="shared" si="27"/>
        <v>0.24663677130044842</v>
      </c>
      <c r="M167" s="9" cm="1">
        <f t="array" ref="M167">+_xlfn.IFS(L167&gt;=0,L167,L167&gt;=100,100,L167&lt;0,0)</f>
        <v>0.24663677130044842</v>
      </c>
      <c r="N167" s="6">
        <v>10</v>
      </c>
      <c r="O167" s="8">
        <f t="shared" si="31"/>
        <v>12.932735426008968</v>
      </c>
      <c r="P167" s="62">
        <f t="shared" si="28"/>
        <v>12.932735426008968</v>
      </c>
      <c r="Q167" s="10">
        <v>100</v>
      </c>
      <c r="R167" s="2" t="s">
        <v>745</v>
      </c>
    </row>
    <row r="168" spans="1:18" ht="60" hidden="1" outlineLevel="1" x14ac:dyDescent="0.25">
      <c r="A168" s="2"/>
      <c r="B168" s="214"/>
      <c r="C168" s="222"/>
      <c r="D168" s="222"/>
      <c r="E168" s="216"/>
      <c r="F168" s="38" t="s">
        <v>840</v>
      </c>
      <c r="G168" s="86" t="s">
        <v>837</v>
      </c>
      <c r="H168" s="122" t="s">
        <v>1085</v>
      </c>
      <c r="I168" s="5">
        <v>43922</v>
      </c>
      <c r="J168" s="5">
        <v>44180</v>
      </c>
      <c r="K168" s="5">
        <f t="shared" si="29"/>
        <v>44012</v>
      </c>
      <c r="L168" s="9">
        <f t="shared" si="27"/>
        <v>0.34883720930232559</v>
      </c>
      <c r="M168" s="9" cm="1">
        <f t="array" ref="M168">+_xlfn.IFS(L168&gt;=0,L168,L168&gt;=100,100,L168&lt;0,0)</f>
        <v>0.34883720930232559</v>
      </c>
      <c r="N168" s="6">
        <v>10</v>
      </c>
      <c r="O168" s="8">
        <f t="shared" si="31"/>
        <v>14.976744186046512</v>
      </c>
      <c r="P168" s="62">
        <f t="shared" si="28"/>
        <v>14.976744186046512</v>
      </c>
      <c r="Q168" s="10">
        <v>100</v>
      </c>
      <c r="R168" s="2" t="s">
        <v>745</v>
      </c>
    </row>
    <row r="169" spans="1:18" ht="60" hidden="1" outlineLevel="1" x14ac:dyDescent="0.25">
      <c r="A169" s="2"/>
      <c r="B169" s="214"/>
      <c r="C169" s="222"/>
      <c r="D169" s="222"/>
      <c r="E169" s="216"/>
      <c r="F169" s="38" t="s">
        <v>842</v>
      </c>
      <c r="G169" s="86" t="s">
        <v>841</v>
      </c>
      <c r="H169" s="122" t="s">
        <v>1085</v>
      </c>
      <c r="I169" s="5">
        <v>43957</v>
      </c>
      <c r="J169" s="5">
        <v>44180</v>
      </c>
      <c r="K169" s="5">
        <f t="shared" si="29"/>
        <v>44012</v>
      </c>
      <c r="L169" s="9">
        <f t="shared" si="27"/>
        <v>0.24663677130044842</v>
      </c>
      <c r="M169" s="9" cm="1">
        <f t="array" ref="M169">+_xlfn.IFS(L169&gt;=0,L169,L169&gt;=100,100,L169&lt;0,0)</f>
        <v>0.24663677130044842</v>
      </c>
      <c r="N169" s="6">
        <v>10</v>
      </c>
      <c r="O169" s="8">
        <f t="shared" si="31"/>
        <v>12.932735426008968</v>
      </c>
      <c r="P169" s="62">
        <f t="shared" si="28"/>
        <v>12.932735426008968</v>
      </c>
      <c r="Q169" s="10">
        <v>100</v>
      </c>
      <c r="R169" s="2" t="s">
        <v>745</v>
      </c>
    </row>
    <row r="170" spans="1:18" ht="60" hidden="1" outlineLevel="1" x14ac:dyDescent="0.25">
      <c r="A170" s="2"/>
      <c r="B170" s="214"/>
      <c r="C170" s="222"/>
      <c r="D170" s="222"/>
      <c r="E170" s="216"/>
      <c r="F170" s="38" t="s">
        <v>488</v>
      </c>
      <c r="G170" s="86" t="s">
        <v>843</v>
      </c>
      <c r="H170" s="122" t="s">
        <v>1085</v>
      </c>
      <c r="I170" s="5">
        <v>43862</v>
      </c>
      <c r="J170" s="5">
        <v>44180</v>
      </c>
      <c r="K170" s="5">
        <f>+K169</f>
        <v>44012</v>
      </c>
      <c r="L170" s="9">
        <f t="shared" si="27"/>
        <v>0.47169811320754718</v>
      </c>
      <c r="M170" s="9" cm="1">
        <f t="array" ref="M170">+_xlfn.IFS(L170&gt;=0,L170,L170&gt;=100,100,L170&lt;0,0)</f>
        <v>0.47169811320754718</v>
      </c>
      <c r="N170" s="6">
        <v>20</v>
      </c>
      <c r="O170" s="8">
        <f t="shared" si="31"/>
        <v>25.433962264150942</v>
      </c>
      <c r="P170" s="62">
        <f t="shared" si="28"/>
        <v>25.433962264150942</v>
      </c>
      <c r="Q170" s="10">
        <v>100</v>
      </c>
      <c r="R170" s="2" t="s">
        <v>816</v>
      </c>
    </row>
    <row r="171" spans="1:18" ht="60" hidden="1" outlineLevel="1" x14ac:dyDescent="0.25">
      <c r="A171" s="2"/>
      <c r="B171" s="214"/>
      <c r="C171" s="222"/>
      <c r="D171" s="222"/>
      <c r="E171" s="216"/>
      <c r="F171" s="38" t="s">
        <v>489</v>
      </c>
      <c r="G171" s="86" t="s">
        <v>844</v>
      </c>
      <c r="H171" s="120">
        <v>5000000</v>
      </c>
      <c r="I171" s="5">
        <v>43862</v>
      </c>
      <c r="J171" s="5">
        <v>44180</v>
      </c>
      <c r="K171" s="5">
        <f t="shared" ref="K171:K196" si="33">+K170</f>
        <v>44012</v>
      </c>
      <c r="L171" s="9">
        <f t="shared" ref="L171:L230" si="34">+(+_xlfn.DAYS(I171,K171))/(+_xlfn.DAYS(I171,J171))</f>
        <v>0.47169811320754718</v>
      </c>
      <c r="M171" s="9" cm="1">
        <f t="array" ref="M171">+_xlfn.IFS(L171&gt;=0,L171,L171&gt;=100,100,L171&lt;0,0)</f>
        <v>0.47169811320754718</v>
      </c>
      <c r="N171" s="6">
        <v>50</v>
      </c>
      <c r="O171" s="8">
        <f t="shared" si="31"/>
        <v>49.433962264150942</v>
      </c>
      <c r="P171" s="62">
        <f t="shared" ref="P171:P230" si="35">+(N171*80%)+((M171*100)*20%)</f>
        <v>49.433962264150942</v>
      </c>
      <c r="Q171" s="10">
        <v>100</v>
      </c>
      <c r="R171" s="2" t="s">
        <v>817</v>
      </c>
    </row>
    <row r="172" spans="1:18" ht="60" hidden="1" outlineLevel="1" x14ac:dyDescent="0.25">
      <c r="A172" s="2"/>
      <c r="B172" s="214"/>
      <c r="C172" s="222"/>
      <c r="D172" s="222"/>
      <c r="E172" s="216"/>
      <c r="F172" s="38" t="s">
        <v>490</v>
      </c>
      <c r="G172" s="86" t="s">
        <v>845</v>
      </c>
      <c r="H172" s="122" t="s">
        <v>1085</v>
      </c>
      <c r="I172" s="5">
        <v>43957</v>
      </c>
      <c r="J172" s="5">
        <v>44180</v>
      </c>
      <c r="K172" s="5">
        <f t="shared" si="33"/>
        <v>44012</v>
      </c>
      <c r="L172" s="9">
        <f t="shared" si="34"/>
        <v>0.24663677130044842</v>
      </c>
      <c r="M172" s="9" cm="1">
        <f t="array" ref="M172">+_xlfn.IFS(L172&gt;=0,L172,L172&gt;=100,100,L172&lt;0,0)</f>
        <v>0.24663677130044842</v>
      </c>
      <c r="N172" s="6">
        <v>30</v>
      </c>
      <c r="O172" s="8">
        <f t="shared" si="31"/>
        <v>28.932735426008968</v>
      </c>
      <c r="P172" s="62">
        <f t="shared" si="35"/>
        <v>28.932735426008968</v>
      </c>
      <c r="Q172" s="10">
        <v>100</v>
      </c>
      <c r="R172" s="2" t="s">
        <v>818</v>
      </c>
    </row>
    <row r="173" spans="1:18" ht="60" hidden="1" outlineLevel="1" x14ac:dyDescent="0.25">
      <c r="A173" s="2"/>
      <c r="B173" s="214"/>
      <c r="C173" s="222"/>
      <c r="D173" s="222"/>
      <c r="E173" s="216"/>
      <c r="F173" s="38" t="s">
        <v>491</v>
      </c>
      <c r="G173" s="86" t="s">
        <v>846</v>
      </c>
      <c r="H173" s="122" t="s">
        <v>1085</v>
      </c>
      <c r="I173" s="5">
        <v>44044</v>
      </c>
      <c r="J173" s="5">
        <v>44180</v>
      </c>
      <c r="K173" s="5">
        <f t="shared" si="33"/>
        <v>44012</v>
      </c>
      <c r="L173" s="9">
        <f t="shared" si="34"/>
        <v>-0.23529411764705882</v>
      </c>
      <c r="M173" s="9" cm="1">
        <f t="array" ref="M173">+_xlfn.IFS(L173&gt;=0,L173,L173&gt;=100,100,L173&lt;0,0)</f>
        <v>0</v>
      </c>
      <c r="N173" s="6">
        <v>15</v>
      </c>
      <c r="O173" s="8">
        <f t="shared" si="31"/>
        <v>12</v>
      </c>
      <c r="P173" s="62">
        <f t="shared" si="35"/>
        <v>12</v>
      </c>
      <c r="Q173" s="10">
        <v>100</v>
      </c>
      <c r="R173" s="2" t="s">
        <v>819</v>
      </c>
    </row>
    <row r="174" spans="1:18" ht="60" hidden="1" outlineLevel="1" x14ac:dyDescent="0.25">
      <c r="A174" s="2"/>
      <c r="B174" s="214"/>
      <c r="C174" s="222"/>
      <c r="D174" s="222"/>
      <c r="E174" s="216"/>
      <c r="F174" s="38" t="s">
        <v>492</v>
      </c>
      <c r="G174" s="86" t="s">
        <v>847</v>
      </c>
      <c r="H174" s="120">
        <v>8000000</v>
      </c>
      <c r="I174" s="5">
        <v>43922</v>
      </c>
      <c r="J174" s="5">
        <v>44104</v>
      </c>
      <c r="K174" s="5">
        <f>+K173</f>
        <v>44012</v>
      </c>
      <c r="L174" s="9">
        <f t="shared" si="34"/>
        <v>0.49450549450549453</v>
      </c>
      <c r="M174" s="9" cm="1">
        <f t="array" ref="M174">+_xlfn.IFS(L174&gt;=0,L174,L174&gt;=100,100,L174&lt;0,0)</f>
        <v>0.49450549450549453</v>
      </c>
      <c r="N174" s="6">
        <v>30</v>
      </c>
      <c r="O174" s="8">
        <f t="shared" si="31"/>
        <v>33.890109890109891</v>
      </c>
      <c r="P174" s="62">
        <f t="shared" si="35"/>
        <v>33.890109890109891</v>
      </c>
      <c r="Q174" s="10">
        <v>100</v>
      </c>
      <c r="R174" s="2" t="s">
        <v>820</v>
      </c>
    </row>
    <row r="175" spans="1:18" ht="60" hidden="1" outlineLevel="1" x14ac:dyDescent="0.25">
      <c r="A175" s="2"/>
      <c r="B175" s="214"/>
      <c r="C175" s="222"/>
      <c r="D175" s="222"/>
      <c r="E175" s="216"/>
      <c r="F175" s="38" t="s">
        <v>493</v>
      </c>
      <c r="G175" s="86" t="s">
        <v>848</v>
      </c>
      <c r="H175" s="120">
        <v>60000000</v>
      </c>
      <c r="I175" s="5">
        <v>43862</v>
      </c>
      <c r="J175" s="5">
        <v>44012</v>
      </c>
      <c r="K175" s="5">
        <f t="shared" si="33"/>
        <v>44012</v>
      </c>
      <c r="L175" s="9">
        <f t="shared" si="34"/>
        <v>1</v>
      </c>
      <c r="M175" s="9" cm="1">
        <f t="array" ref="M175">+_xlfn.IFS(L175&gt;=0,L175,L175&gt;=100,100,L175&lt;0,0)</f>
        <v>1</v>
      </c>
      <c r="N175" s="6">
        <v>100</v>
      </c>
      <c r="O175" s="8">
        <f t="shared" si="31"/>
        <v>100</v>
      </c>
      <c r="P175" s="62">
        <f t="shared" si="35"/>
        <v>100</v>
      </c>
      <c r="Q175" s="10">
        <v>100</v>
      </c>
      <c r="R175" s="2" t="s">
        <v>821</v>
      </c>
    </row>
    <row r="176" spans="1:18" ht="60" hidden="1" outlineLevel="1" x14ac:dyDescent="0.25">
      <c r="A176" s="2"/>
      <c r="B176" s="214"/>
      <c r="C176" s="222"/>
      <c r="D176" s="222"/>
      <c r="E176" s="216"/>
      <c r="F176" s="38" t="s">
        <v>494</v>
      </c>
      <c r="G176" s="86" t="s">
        <v>849</v>
      </c>
      <c r="H176" s="120">
        <v>6000000</v>
      </c>
      <c r="I176" s="5">
        <v>43891</v>
      </c>
      <c r="J176" s="5">
        <v>44180</v>
      </c>
      <c r="K176" s="5">
        <f t="shared" si="33"/>
        <v>44012</v>
      </c>
      <c r="L176" s="9">
        <f t="shared" si="34"/>
        <v>0.41868512110726641</v>
      </c>
      <c r="M176" s="9" cm="1">
        <f t="array" ref="M176">+_xlfn.IFS(L176&gt;=0,L176,L176&gt;=100,100,L176&lt;0,0)</f>
        <v>0.41868512110726641</v>
      </c>
      <c r="N176" s="6">
        <v>10</v>
      </c>
      <c r="O176" s="8">
        <f t="shared" si="31"/>
        <v>16.373702422145328</v>
      </c>
      <c r="P176" s="62">
        <f t="shared" si="35"/>
        <v>16.373702422145328</v>
      </c>
      <c r="Q176" s="10">
        <v>100</v>
      </c>
      <c r="R176" s="2" t="s">
        <v>822</v>
      </c>
    </row>
    <row r="177" spans="1:18" ht="60" hidden="1" outlineLevel="1" x14ac:dyDescent="0.25">
      <c r="A177" s="2"/>
      <c r="B177" s="214"/>
      <c r="C177" s="222"/>
      <c r="D177" s="222"/>
      <c r="E177" s="216"/>
      <c r="F177" s="38" t="s">
        <v>495</v>
      </c>
      <c r="G177" s="86" t="s">
        <v>850</v>
      </c>
      <c r="H177" s="120">
        <v>10000000</v>
      </c>
      <c r="I177" s="5">
        <v>43862</v>
      </c>
      <c r="J177" s="5">
        <v>44180</v>
      </c>
      <c r="K177" s="5">
        <f t="shared" si="33"/>
        <v>44012</v>
      </c>
      <c r="L177" s="9">
        <f t="shared" si="34"/>
        <v>0.47169811320754718</v>
      </c>
      <c r="M177" s="9" cm="1">
        <f t="array" ref="M177">+_xlfn.IFS(L177&gt;=0,L177,L177&gt;=100,100,L177&lt;0,0)</f>
        <v>0.47169811320754718</v>
      </c>
      <c r="N177" s="6">
        <v>40</v>
      </c>
      <c r="O177" s="8">
        <f t="shared" si="31"/>
        <v>41.433962264150942</v>
      </c>
      <c r="P177" s="62">
        <f t="shared" si="35"/>
        <v>41.433962264150942</v>
      </c>
      <c r="Q177" s="10">
        <v>100</v>
      </c>
      <c r="R177" s="2" t="s">
        <v>823</v>
      </c>
    </row>
    <row r="178" spans="1:18" ht="60" hidden="1" outlineLevel="1" x14ac:dyDescent="0.25">
      <c r="A178" s="2"/>
      <c r="B178" s="214"/>
      <c r="C178" s="222"/>
      <c r="D178" s="222"/>
      <c r="E178" s="216"/>
      <c r="F178" s="38" t="s">
        <v>496</v>
      </c>
      <c r="G178" s="86" t="s">
        <v>851</v>
      </c>
      <c r="H178" s="122" t="s">
        <v>1085</v>
      </c>
      <c r="I178" s="5">
        <v>43957</v>
      </c>
      <c r="J178" s="5">
        <v>44180</v>
      </c>
      <c r="K178" s="5">
        <f t="shared" si="33"/>
        <v>44012</v>
      </c>
      <c r="L178" s="9">
        <f t="shared" si="34"/>
        <v>0.24663677130044842</v>
      </c>
      <c r="M178" s="9" cm="1">
        <f t="array" ref="M178">+_xlfn.IFS(L178&gt;=0,L178,L178&gt;=100,100,L178&lt;0,0)</f>
        <v>0.24663677130044842</v>
      </c>
      <c r="N178" s="6">
        <v>10</v>
      </c>
      <c r="O178" s="8">
        <f t="shared" si="31"/>
        <v>12.932735426008968</v>
      </c>
      <c r="P178" s="62">
        <f t="shared" si="35"/>
        <v>12.932735426008968</v>
      </c>
      <c r="Q178" s="10">
        <v>100</v>
      </c>
      <c r="R178" s="2" t="s">
        <v>824</v>
      </c>
    </row>
    <row r="179" spans="1:18" ht="60" hidden="1" outlineLevel="1" x14ac:dyDescent="0.25">
      <c r="A179" s="2"/>
      <c r="B179" s="214"/>
      <c r="C179" s="222"/>
      <c r="D179" s="222"/>
      <c r="E179" s="216"/>
      <c r="F179" s="38" t="s">
        <v>497</v>
      </c>
      <c r="G179" s="86" t="s">
        <v>853</v>
      </c>
      <c r="H179" s="120">
        <v>3000000</v>
      </c>
      <c r="I179" s="5">
        <v>43862</v>
      </c>
      <c r="J179" s="5">
        <v>44180</v>
      </c>
      <c r="K179" s="5">
        <f t="shared" si="33"/>
        <v>44012</v>
      </c>
      <c r="L179" s="9">
        <f t="shared" si="34"/>
        <v>0.47169811320754718</v>
      </c>
      <c r="M179" s="9" cm="1">
        <f t="array" ref="M179">+_xlfn.IFS(L179&gt;=0,L179,L179&gt;=100,100,L179&lt;0,0)</f>
        <v>0.47169811320754718</v>
      </c>
      <c r="N179" s="6">
        <v>10</v>
      </c>
      <c r="O179" s="8">
        <f t="shared" si="31"/>
        <v>17.433962264150942</v>
      </c>
      <c r="P179" s="62">
        <f t="shared" si="35"/>
        <v>17.433962264150942</v>
      </c>
      <c r="Q179" s="10">
        <v>100</v>
      </c>
      <c r="R179" s="2" t="s">
        <v>825</v>
      </c>
    </row>
    <row r="180" spans="1:18" ht="60" hidden="1" outlineLevel="1" x14ac:dyDescent="0.25">
      <c r="A180" s="2"/>
      <c r="B180" s="214"/>
      <c r="C180" s="222"/>
      <c r="D180" s="222"/>
      <c r="E180" s="216"/>
      <c r="F180" s="38" t="s">
        <v>498</v>
      </c>
      <c r="G180" s="86" t="s">
        <v>854</v>
      </c>
      <c r="H180" s="120">
        <v>2000000</v>
      </c>
      <c r="I180" s="5">
        <v>43862</v>
      </c>
      <c r="J180" s="5">
        <v>44012</v>
      </c>
      <c r="K180" s="5">
        <f t="shared" si="33"/>
        <v>44012</v>
      </c>
      <c r="L180" s="9">
        <f t="shared" si="34"/>
        <v>1</v>
      </c>
      <c r="M180" s="9" cm="1">
        <f t="array" ref="M180">+_xlfn.IFS(L180&gt;=0,L180,L180&gt;=100,100,L180&lt;0,0)</f>
        <v>1</v>
      </c>
      <c r="N180" s="6">
        <v>100</v>
      </c>
      <c r="O180" s="8">
        <f t="shared" si="31"/>
        <v>100</v>
      </c>
      <c r="P180" s="62">
        <f t="shared" si="35"/>
        <v>100</v>
      </c>
      <c r="Q180" s="10">
        <v>100</v>
      </c>
      <c r="R180" s="2" t="s">
        <v>826</v>
      </c>
    </row>
    <row r="181" spans="1:18" ht="93.6" hidden="1" outlineLevel="1" x14ac:dyDescent="0.25">
      <c r="A181" s="2"/>
      <c r="B181" s="214"/>
      <c r="C181" s="222"/>
      <c r="D181" s="222"/>
      <c r="E181" s="216"/>
      <c r="F181" s="217" t="s">
        <v>852</v>
      </c>
      <c r="G181" s="86" t="s">
        <v>830</v>
      </c>
      <c r="H181" s="120">
        <v>16500000</v>
      </c>
      <c r="I181" s="5">
        <v>43845</v>
      </c>
      <c r="J181" s="5">
        <v>44180</v>
      </c>
      <c r="K181" s="5">
        <f>+K180</f>
        <v>44012</v>
      </c>
      <c r="L181" s="9">
        <f t="shared" si="34"/>
        <v>0.49850746268656715</v>
      </c>
      <c r="M181" s="9" cm="1">
        <f t="array" ref="M181">+_xlfn.IFS(L181&gt;=0,L181,L181&gt;=100,100,L181&lt;0,0)</f>
        <v>0.49850746268656715</v>
      </c>
      <c r="N181" s="6">
        <v>50</v>
      </c>
      <c r="O181" s="8">
        <f t="shared" si="31"/>
        <v>49.970149253731343</v>
      </c>
      <c r="P181" s="62">
        <f t="shared" si="35"/>
        <v>49.970149253731343</v>
      </c>
      <c r="Q181" s="10">
        <v>100</v>
      </c>
      <c r="R181" s="2" t="s">
        <v>827</v>
      </c>
    </row>
    <row r="182" spans="1:18" ht="78.599999999999994" hidden="1" outlineLevel="1" thickBot="1" x14ac:dyDescent="0.3">
      <c r="A182" s="2"/>
      <c r="B182" s="214"/>
      <c r="C182" s="222"/>
      <c r="D182" s="222"/>
      <c r="E182" s="216"/>
      <c r="F182" s="217"/>
      <c r="G182" s="86" t="s">
        <v>829</v>
      </c>
      <c r="H182" s="120">
        <v>32450000</v>
      </c>
      <c r="I182" s="5">
        <v>43845</v>
      </c>
      <c r="J182" s="5">
        <v>44180</v>
      </c>
      <c r="K182" s="5">
        <f t="shared" si="33"/>
        <v>44012</v>
      </c>
      <c r="L182" s="9">
        <f t="shared" si="34"/>
        <v>0.49850746268656715</v>
      </c>
      <c r="M182" s="9" cm="1">
        <f t="array" ref="M182">+_xlfn.IFS(L182&gt;=0,L182,L182&gt;=100,100,L182&lt;0,0)</f>
        <v>0.49850746268656715</v>
      </c>
      <c r="N182" s="6">
        <v>50</v>
      </c>
      <c r="O182" s="8">
        <f t="shared" si="31"/>
        <v>49.970149253731343</v>
      </c>
      <c r="P182" s="62">
        <f t="shared" si="35"/>
        <v>49.970149253731343</v>
      </c>
      <c r="Q182" s="10">
        <v>100</v>
      </c>
      <c r="R182" s="2" t="s">
        <v>828</v>
      </c>
    </row>
    <row r="183" spans="1:18" ht="102" hidden="1" outlineLevel="1" x14ac:dyDescent="0.25">
      <c r="A183" s="2"/>
      <c r="B183" s="214"/>
      <c r="C183" s="222"/>
      <c r="D183" s="222"/>
      <c r="E183" s="149" t="s">
        <v>267</v>
      </c>
      <c r="F183" s="73" t="s">
        <v>503</v>
      </c>
      <c r="G183" s="87" t="s">
        <v>500</v>
      </c>
      <c r="H183" s="106">
        <v>36000000</v>
      </c>
      <c r="I183" s="5">
        <v>43862</v>
      </c>
      <c r="J183" s="5">
        <v>44180</v>
      </c>
      <c r="K183" s="5">
        <f>+K182</f>
        <v>44012</v>
      </c>
      <c r="L183" s="9">
        <f t="shared" si="34"/>
        <v>0.47169811320754718</v>
      </c>
      <c r="M183" s="9" cm="1">
        <f t="array" ref="M183">+_xlfn.IFS(L183&gt;=0,L183,L183&gt;=100,100,L183&lt;0,0)</f>
        <v>0.47169811320754718</v>
      </c>
      <c r="N183" s="6">
        <v>45</v>
      </c>
      <c r="O183" s="8">
        <f t="shared" si="31"/>
        <v>45.433962264150942</v>
      </c>
      <c r="P183" s="62">
        <f t="shared" si="35"/>
        <v>45.433962264150942</v>
      </c>
      <c r="Q183" s="10">
        <v>100</v>
      </c>
      <c r="R183" s="2" t="s">
        <v>719</v>
      </c>
    </row>
    <row r="184" spans="1:18" ht="60" hidden="1" outlineLevel="1" x14ac:dyDescent="0.25">
      <c r="A184" s="2"/>
      <c r="B184" s="214"/>
      <c r="C184" s="222"/>
      <c r="D184" s="222"/>
      <c r="E184" s="149"/>
      <c r="F184" s="73" t="s">
        <v>504</v>
      </c>
      <c r="G184" s="88" t="s">
        <v>501</v>
      </c>
      <c r="H184" s="106">
        <v>50000000</v>
      </c>
      <c r="I184" s="5">
        <v>43862</v>
      </c>
      <c r="J184" s="5">
        <v>44180</v>
      </c>
      <c r="K184" s="5">
        <f t="shared" si="33"/>
        <v>44012</v>
      </c>
      <c r="L184" s="9">
        <f t="shared" si="34"/>
        <v>0.47169811320754718</v>
      </c>
      <c r="M184" s="9" cm="1">
        <f t="array" ref="M184">+_xlfn.IFS(L184&gt;=0,L184,L184&gt;=100,100,L184&lt;0,0)</f>
        <v>0.47169811320754718</v>
      </c>
      <c r="N184" s="6">
        <v>50</v>
      </c>
      <c r="O184" s="8">
        <f t="shared" si="31"/>
        <v>49.433962264150942</v>
      </c>
      <c r="P184" s="62">
        <f t="shared" si="35"/>
        <v>49.433962264150942</v>
      </c>
      <c r="Q184" s="10">
        <v>100</v>
      </c>
      <c r="R184" s="2" t="s">
        <v>720</v>
      </c>
    </row>
    <row r="185" spans="1:18" ht="71.400000000000006" hidden="1" outlineLevel="1" x14ac:dyDescent="0.25">
      <c r="A185" s="2"/>
      <c r="B185" s="214"/>
      <c r="C185" s="222"/>
      <c r="D185" s="222"/>
      <c r="E185" s="149"/>
      <c r="F185" s="73" t="s">
        <v>505</v>
      </c>
      <c r="G185" s="88" t="s">
        <v>500</v>
      </c>
      <c r="H185" s="106">
        <v>216000000</v>
      </c>
      <c r="I185" s="5">
        <v>43862</v>
      </c>
      <c r="J185" s="5">
        <v>44180</v>
      </c>
      <c r="K185" s="5">
        <f t="shared" si="33"/>
        <v>44012</v>
      </c>
      <c r="L185" s="9">
        <f t="shared" si="34"/>
        <v>0.47169811320754718</v>
      </c>
      <c r="M185" s="9" cm="1">
        <f t="array" ref="M185">+_xlfn.IFS(L185&gt;=0,L185,L185&gt;=100,100,L185&lt;0,0)</f>
        <v>0.47169811320754718</v>
      </c>
      <c r="N185" s="6">
        <v>60</v>
      </c>
      <c r="O185" s="8">
        <f t="shared" si="31"/>
        <v>57.433962264150942</v>
      </c>
      <c r="P185" s="62">
        <f t="shared" si="35"/>
        <v>57.433962264150942</v>
      </c>
      <c r="Q185" s="10">
        <v>100</v>
      </c>
      <c r="R185" s="2" t="s">
        <v>721</v>
      </c>
    </row>
    <row r="186" spans="1:18" ht="60" hidden="1" outlineLevel="1" x14ac:dyDescent="0.25">
      <c r="A186" s="2"/>
      <c r="B186" s="214"/>
      <c r="C186" s="222"/>
      <c r="D186" s="222"/>
      <c r="E186" s="149"/>
      <c r="F186" s="73" t="s">
        <v>506</v>
      </c>
      <c r="G186" s="88" t="s">
        <v>500</v>
      </c>
      <c r="H186" s="106">
        <v>36000000</v>
      </c>
      <c r="I186" s="5">
        <v>43862</v>
      </c>
      <c r="J186" s="5">
        <v>44180</v>
      </c>
      <c r="K186" s="5">
        <f t="shared" si="33"/>
        <v>44012</v>
      </c>
      <c r="L186" s="9">
        <f t="shared" si="34"/>
        <v>0.47169811320754718</v>
      </c>
      <c r="M186" s="9" cm="1">
        <f t="array" ref="M186">+_xlfn.IFS(L186&gt;=0,L186,L186&gt;=100,100,L186&lt;0,0)</f>
        <v>0.47169811320754718</v>
      </c>
      <c r="N186" s="6">
        <v>91.6</v>
      </c>
      <c r="O186" s="8">
        <f t="shared" si="31"/>
        <v>82.71396226415095</v>
      </c>
      <c r="P186" s="62">
        <f t="shared" si="35"/>
        <v>82.71396226415095</v>
      </c>
      <c r="Q186" s="10">
        <v>100</v>
      </c>
      <c r="R186" s="2" t="s">
        <v>722</v>
      </c>
    </row>
    <row r="187" spans="1:18" ht="60" hidden="1" outlineLevel="1" x14ac:dyDescent="0.25">
      <c r="A187" s="2"/>
      <c r="B187" s="214"/>
      <c r="C187" s="222"/>
      <c r="D187" s="222"/>
      <c r="E187" s="149"/>
      <c r="F187" s="73" t="s">
        <v>507</v>
      </c>
      <c r="G187" s="88" t="s">
        <v>502</v>
      </c>
      <c r="H187" s="106">
        <v>20000000</v>
      </c>
      <c r="I187" s="5">
        <v>43862</v>
      </c>
      <c r="J187" s="5">
        <v>44180</v>
      </c>
      <c r="K187" s="5">
        <f t="shared" si="33"/>
        <v>44012</v>
      </c>
      <c r="L187" s="9">
        <f t="shared" si="34"/>
        <v>0.47169811320754718</v>
      </c>
      <c r="M187" s="9" cm="1">
        <f t="array" ref="M187">+_xlfn.IFS(L187&gt;=0,L187,L187&gt;=100,100,L187&lt;0,0)</f>
        <v>0.47169811320754718</v>
      </c>
      <c r="N187" s="6">
        <v>65</v>
      </c>
      <c r="O187" s="8">
        <f t="shared" si="31"/>
        <v>61.433962264150942</v>
      </c>
      <c r="P187" s="62">
        <f t="shared" si="35"/>
        <v>61.433962264150942</v>
      </c>
      <c r="Q187" s="10">
        <v>100</v>
      </c>
      <c r="R187" s="2" t="s">
        <v>802</v>
      </c>
    </row>
    <row r="188" spans="1:18" ht="60.6" hidden="1" outlineLevel="1" thickBot="1" x14ac:dyDescent="0.3">
      <c r="A188" s="2"/>
      <c r="B188" s="214"/>
      <c r="C188" s="222"/>
      <c r="D188" s="222"/>
      <c r="E188" s="149"/>
      <c r="F188" s="73" t="s">
        <v>508</v>
      </c>
      <c r="G188" s="89" t="s">
        <v>500</v>
      </c>
      <c r="H188" s="106">
        <v>36000000</v>
      </c>
      <c r="I188" s="5">
        <v>43862</v>
      </c>
      <c r="J188" s="5">
        <v>44073</v>
      </c>
      <c r="K188" s="5">
        <f t="shared" si="33"/>
        <v>44012</v>
      </c>
      <c r="L188" s="9">
        <f t="shared" si="34"/>
        <v>0.7109004739336493</v>
      </c>
      <c r="M188" s="9" cm="1">
        <f t="array" ref="M188">+_xlfn.IFS(L188&gt;=0,L188,L188&gt;=100,100,L188&lt;0,0)</f>
        <v>0.7109004739336493</v>
      </c>
      <c r="N188" s="6">
        <v>70</v>
      </c>
      <c r="O188" s="8">
        <f t="shared" si="31"/>
        <v>70.218009478672982</v>
      </c>
      <c r="P188" s="62">
        <f t="shared" si="35"/>
        <v>70.218009478672982</v>
      </c>
      <c r="Q188" s="10">
        <v>100</v>
      </c>
      <c r="R188" s="2" t="s">
        <v>723</v>
      </c>
    </row>
    <row r="189" spans="1:18" ht="115.2" hidden="1" outlineLevel="1" x14ac:dyDescent="0.25">
      <c r="A189" s="2"/>
      <c r="B189" s="214"/>
      <c r="C189" s="222"/>
      <c r="D189" s="222"/>
      <c r="E189" s="209" t="s">
        <v>268</v>
      </c>
      <c r="F189" s="39" t="s">
        <v>509</v>
      </c>
      <c r="G189" s="90" t="s">
        <v>510</v>
      </c>
      <c r="H189" s="117">
        <v>180000000</v>
      </c>
      <c r="I189" s="5">
        <v>43862</v>
      </c>
      <c r="J189" s="5">
        <v>44180</v>
      </c>
      <c r="K189" s="5">
        <f>+K188</f>
        <v>44012</v>
      </c>
      <c r="L189" s="9">
        <f t="shared" si="34"/>
        <v>0.47169811320754718</v>
      </c>
      <c r="M189" s="9" cm="1">
        <f t="array" ref="M189">+_xlfn.IFS(L189&gt;=0,L189,L189&gt;=100,100,L189&lt;0,0)</f>
        <v>0.47169811320754718</v>
      </c>
      <c r="N189" s="6">
        <v>60</v>
      </c>
      <c r="O189" s="8">
        <f t="shared" si="31"/>
        <v>57.433962264150942</v>
      </c>
      <c r="P189" s="62">
        <f t="shared" si="35"/>
        <v>57.433962264150942</v>
      </c>
      <c r="Q189" s="10">
        <v>100</v>
      </c>
      <c r="R189" s="2" t="s">
        <v>731</v>
      </c>
    </row>
    <row r="190" spans="1:18" ht="100.8" hidden="1" outlineLevel="1" x14ac:dyDescent="0.25">
      <c r="A190" s="2"/>
      <c r="B190" s="214"/>
      <c r="C190" s="222"/>
      <c r="D190" s="222"/>
      <c r="E190" s="209"/>
      <c r="F190" s="39" t="s">
        <v>511</v>
      </c>
      <c r="G190" s="90" t="s">
        <v>512</v>
      </c>
      <c r="H190" s="117">
        <v>80000000</v>
      </c>
      <c r="I190" s="5">
        <v>43862</v>
      </c>
      <c r="J190" s="5">
        <v>44180</v>
      </c>
      <c r="K190" s="5">
        <f t="shared" si="33"/>
        <v>44012</v>
      </c>
      <c r="L190" s="9">
        <f t="shared" si="34"/>
        <v>0.47169811320754718</v>
      </c>
      <c r="M190" s="9" cm="1">
        <f t="array" ref="M190">+_xlfn.IFS(L190&gt;=0,L190,L190&gt;=100,100,L190&lt;0,0)</f>
        <v>0.47169811320754718</v>
      </c>
      <c r="N190" s="6">
        <v>80</v>
      </c>
      <c r="O190" s="8">
        <f t="shared" si="31"/>
        <v>73.433962264150949</v>
      </c>
      <c r="P190" s="62">
        <f t="shared" si="35"/>
        <v>73.433962264150949</v>
      </c>
      <c r="Q190" s="10">
        <v>100</v>
      </c>
      <c r="R190" s="2" t="s">
        <v>732</v>
      </c>
    </row>
    <row r="191" spans="1:18" ht="230.4" hidden="1" outlineLevel="1" x14ac:dyDescent="0.25">
      <c r="A191" s="2"/>
      <c r="B191" s="214"/>
      <c r="C191" s="222"/>
      <c r="D191" s="222"/>
      <c r="E191" s="209"/>
      <c r="F191" s="39" t="s">
        <v>523</v>
      </c>
      <c r="G191" s="90" t="s">
        <v>513</v>
      </c>
      <c r="H191" s="117">
        <v>756000000</v>
      </c>
      <c r="I191" s="5">
        <v>43862</v>
      </c>
      <c r="J191" s="5">
        <v>44180</v>
      </c>
      <c r="K191" s="5">
        <f t="shared" si="33"/>
        <v>44012</v>
      </c>
      <c r="L191" s="9">
        <f t="shared" si="34"/>
        <v>0.47169811320754718</v>
      </c>
      <c r="M191" s="9" cm="1">
        <f t="array" ref="M191">+_xlfn.IFS(L191&gt;=0,L191,L191&gt;=100,100,L191&lt;0,0)</f>
        <v>0.47169811320754718</v>
      </c>
      <c r="N191" s="6">
        <v>80</v>
      </c>
      <c r="O191" s="8">
        <f t="shared" si="31"/>
        <v>73.433962264150949</v>
      </c>
      <c r="P191" s="62">
        <f t="shared" si="35"/>
        <v>73.433962264150949</v>
      </c>
      <c r="Q191" s="10">
        <v>100</v>
      </c>
      <c r="R191" s="2" t="s">
        <v>733</v>
      </c>
    </row>
    <row r="192" spans="1:18" ht="86.4" hidden="1" outlineLevel="1" x14ac:dyDescent="0.25">
      <c r="A192" s="2"/>
      <c r="B192" s="214"/>
      <c r="C192" s="222"/>
      <c r="D192" s="222"/>
      <c r="E192" s="209"/>
      <c r="F192" s="39" t="s">
        <v>518</v>
      </c>
      <c r="G192" s="90" t="s">
        <v>514</v>
      </c>
      <c r="H192" s="117">
        <v>30000000</v>
      </c>
      <c r="I192" s="5">
        <v>43862</v>
      </c>
      <c r="J192" s="5">
        <v>44180</v>
      </c>
      <c r="K192" s="5">
        <f t="shared" si="33"/>
        <v>44012</v>
      </c>
      <c r="L192" s="9">
        <f t="shared" si="34"/>
        <v>0.47169811320754718</v>
      </c>
      <c r="M192" s="9" cm="1">
        <f t="array" ref="M192">+_xlfn.IFS(L192&gt;=0,L192,L192&gt;=100,100,L192&lt;0,0)</f>
        <v>0.47169811320754718</v>
      </c>
      <c r="N192" s="6">
        <v>50</v>
      </c>
      <c r="O192" s="8">
        <f t="shared" si="31"/>
        <v>49.433962264150942</v>
      </c>
      <c r="P192" s="62">
        <f t="shared" si="35"/>
        <v>49.433962264150942</v>
      </c>
      <c r="Q192" s="10">
        <v>100</v>
      </c>
      <c r="R192" s="2" t="s">
        <v>734</v>
      </c>
    </row>
    <row r="193" spans="1:18" ht="60" hidden="1" outlineLevel="1" x14ac:dyDescent="0.25">
      <c r="A193" s="2"/>
      <c r="B193" s="214"/>
      <c r="C193" s="222"/>
      <c r="D193" s="222"/>
      <c r="E193" s="209"/>
      <c r="F193" s="39" t="s">
        <v>522</v>
      </c>
      <c r="G193" s="90" t="s">
        <v>735</v>
      </c>
      <c r="H193" s="117">
        <v>90000000</v>
      </c>
      <c r="I193" s="5">
        <v>43862</v>
      </c>
      <c r="J193" s="5">
        <f>+K193</f>
        <v>44012</v>
      </c>
      <c r="K193" s="5">
        <f t="shared" si="33"/>
        <v>44012</v>
      </c>
      <c r="L193" s="9">
        <f t="shared" si="34"/>
        <v>1</v>
      </c>
      <c r="M193" s="9" cm="1">
        <f t="array" ref="M193">+_xlfn.IFS(L193&gt;=0,L193,L193&gt;=100,100,L193&lt;0,0)</f>
        <v>1</v>
      </c>
      <c r="N193" s="6">
        <v>100</v>
      </c>
      <c r="O193" s="8">
        <f t="shared" si="31"/>
        <v>100</v>
      </c>
      <c r="P193" s="62">
        <f t="shared" si="35"/>
        <v>100</v>
      </c>
      <c r="Q193" s="10">
        <v>100</v>
      </c>
      <c r="R193" s="2" t="s">
        <v>736</v>
      </c>
    </row>
    <row r="194" spans="1:18" ht="60" hidden="1" outlineLevel="1" x14ac:dyDescent="0.25">
      <c r="A194" s="2"/>
      <c r="B194" s="214"/>
      <c r="C194" s="222"/>
      <c r="D194" s="222"/>
      <c r="E194" s="209"/>
      <c r="F194" s="39" t="s">
        <v>519</v>
      </c>
      <c r="G194" s="90" t="s">
        <v>515</v>
      </c>
      <c r="H194" s="117">
        <v>211511223</v>
      </c>
      <c r="I194" s="5">
        <v>43862</v>
      </c>
      <c r="J194" s="5">
        <v>43891</v>
      </c>
      <c r="K194" s="5">
        <f>+K193</f>
        <v>44012</v>
      </c>
      <c r="L194" s="9">
        <f t="shared" si="34"/>
        <v>5.1724137931034484</v>
      </c>
      <c r="M194" s="9">
        <v>1</v>
      </c>
      <c r="N194" s="6">
        <v>100</v>
      </c>
      <c r="O194" s="8">
        <f t="shared" si="31"/>
        <v>100</v>
      </c>
      <c r="P194" s="62">
        <f t="shared" si="35"/>
        <v>100</v>
      </c>
      <c r="Q194" s="10">
        <v>100</v>
      </c>
      <c r="R194" s="2" t="s">
        <v>737</v>
      </c>
    </row>
    <row r="195" spans="1:18" ht="60" hidden="1" outlineLevel="1" x14ac:dyDescent="0.25">
      <c r="A195" s="2"/>
      <c r="B195" s="214"/>
      <c r="C195" s="222"/>
      <c r="D195" s="222"/>
      <c r="E195" s="209"/>
      <c r="F195" s="39" t="s">
        <v>520</v>
      </c>
      <c r="G195" s="90" t="s">
        <v>516</v>
      </c>
      <c r="H195" s="117">
        <v>25000000</v>
      </c>
      <c r="I195" s="5">
        <v>43862</v>
      </c>
      <c r="J195" s="5">
        <f>+K195</f>
        <v>44012</v>
      </c>
      <c r="K195" s="5">
        <f t="shared" si="33"/>
        <v>44012</v>
      </c>
      <c r="L195" s="9">
        <f t="shared" si="34"/>
        <v>1</v>
      </c>
      <c r="M195" s="9" cm="1">
        <f t="array" ref="M195">+_xlfn.IFS(L195&gt;=0,L195,L195&gt;=100,100,L195&lt;0,0)</f>
        <v>1</v>
      </c>
      <c r="N195" s="6">
        <v>100</v>
      </c>
      <c r="O195" s="8">
        <f t="shared" si="31"/>
        <v>100</v>
      </c>
      <c r="P195" s="62">
        <f t="shared" si="35"/>
        <v>100</v>
      </c>
      <c r="Q195" s="10">
        <v>100</v>
      </c>
      <c r="R195" s="2" t="s">
        <v>738</v>
      </c>
    </row>
    <row r="196" spans="1:18" ht="60" hidden="1" outlineLevel="1" x14ac:dyDescent="0.25">
      <c r="A196" s="2"/>
      <c r="B196" s="214"/>
      <c r="C196" s="222"/>
      <c r="D196" s="222"/>
      <c r="E196" s="209"/>
      <c r="F196" s="39" t="s">
        <v>521</v>
      </c>
      <c r="G196" s="90" t="s">
        <v>517</v>
      </c>
      <c r="H196" s="117">
        <v>50000000</v>
      </c>
      <c r="I196" s="5">
        <v>43862</v>
      </c>
      <c r="J196" s="5">
        <f>+K196</f>
        <v>44012</v>
      </c>
      <c r="K196" s="5">
        <f t="shared" si="33"/>
        <v>44012</v>
      </c>
      <c r="L196" s="9">
        <f t="shared" si="34"/>
        <v>1</v>
      </c>
      <c r="M196" s="9" cm="1">
        <f t="array" ref="M196">+_xlfn.IFS(L196&gt;=0,L196,L196&gt;=100,100,L196&lt;0,0)</f>
        <v>1</v>
      </c>
      <c r="N196" s="6">
        <v>100</v>
      </c>
      <c r="O196" s="8">
        <f t="shared" si="31"/>
        <v>100</v>
      </c>
      <c r="P196" s="62">
        <f t="shared" si="35"/>
        <v>100</v>
      </c>
      <c r="Q196" s="10">
        <v>100</v>
      </c>
      <c r="R196" s="2" t="s">
        <v>739</v>
      </c>
    </row>
    <row r="197" spans="1:18" ht="60.6" hidden="1" outlineLevel="1" thickBot="1" x14ac:dyDescent="0.3">
      <c r="A197" s="2"/>
      <c r="B197" s="214"/>
      <c r="C197" s="222"/>
      <c r="D197" s="222"/>
      <c r="E197" s="209"/>
      <c r="F197" s="39" t="s">
        <v>717</v>
      </c>
      <c r="G197" s="90" t="s">
        <v>457</v>
      </c>
      <c r="H197" s="117" t="s">
        <v>1086</v>
      </c>
      <c r="I197" s="5">
        <v>43862</v>
      </c>
      <c r="J197" s="5">
        <v>44180</v>
      </c>
      <c r="K197" s="5">
        <f>+K196</f>
        <v>44012</v>
      </c>
      <c r="L197" s="9">
        <f t="shared" si="34"/>
        <v>0.47169811320754718</v>
      </c>
      <c r="M197" s="9" cm="1">
        <f t="array" ref="M197">+_xlfn.IFS(L197&gt;=0,L197,L197&gt;=100,100,L197&lt;0,0)</f>
        <v>0.47169811320754718</v>
      </c>
      <c r="N197" s="6">
        <v>50</v>
      </c>
      <c r="O197" s="8">
        <f t="shared" ref="O197" si="36">+P197</f>
        <v>49.433962264150942</v>
      </c>
      <c r="P197" s="62">
        <f t="shared" si="35"/>
        <v>49.433962264150942</v>
      </c>
      <c r="Q197" s="10">
        <v>100</v>
      </c>
      <c r="R197" s="2" t="s">
        <v>740</v>
      </c>
    </row>
    <row r="198" spans="1:18" ht="74.400000000000006" hidden="1" customHeight="1" outlineLevel="1" x14ac:dyDescent="0.25">
      <c r="A198" s="2"/>
      <c r="B198" s="214"/>
      <c r="C198" s="222"/>
      <c r="D198" s="222"/>
      <c r="E198" s="159" t="s">
        <v>264</v>
      </c>
      <c r="F198" s="74" t="s">
        <v>524</v>
      </c>
      <c r="G198" s="91" t="s">
        <v>525</v>
      </c>
      <c r="H198" s="123">
        <v>36000000</v>
      </c>
      <c r="I198" s="5">
        <v>43862</v>
      </c>
      <c r="J198" s="5">
        <v>44180</v>
      </c>
      <c r="K198" s="5">
        <f>+K197</f>
        <v>44012</v>
      </c>
      <c r="L198" s="9">
        <f t="shared" si="34"/>
        <v>0.47169811320754718</v>
      </c>
      <c r="M198" s="9" cm="1">
        <f t="array" ref="M198">+_xlfn.IFS(L198&gt;=0,L198,L198&gt;=100,100,L198&lt;0,0)</f>
        <v>0.47169811320754718</v>
      </c>
      <c r="N198" s="6">
        <v>10</v>
      </c>
      <c r="O198" s="8">
        <f t="shared" si="31"/>
        <v>17.433962264150942</v>
      </c>
      <c r="P198" s="62">
        <f t="shared" si="35"/>
        <v>17.433962264150942</v>
      </c>
      <c r="Q198" s="10">
        <v>100</v>
      </c>
      <c r="R198" s="2"/>
    </row>
    <row r="199" spans="1:18" ht="124.8" hidden="1" outlineLevel="1" x14ac:dyDescent="0.25">
      <c r="A199" s="2"/>
      <c r="B199" s="214"/>
      <c r="C199" s="222"/>
      <c r="D199" s="222"/>
      <c r="E199" s="159"/>
      <c r="F199" s="74" t="s">
        <v>526</v>
      </c>
      <c r="G199" s="92" t="s">
        <v>527</v>
      </c>
      <c r="H199" s="123">
        <v>15000000</v>
      </c>
      <c r="I199" s="5">
        <v>43862</v>
      </c>
      <c r="J199" s="5">
        <v>44180</v>
      </c>
      <c r="K199" s="5">
        <f t="shared" ref="K199:K248" si="37">+K198</f>
        <v>44012</v>
      </c>
      <c r="L199" s="9">
        <f t="shared" si="34"/>
        <v>0.47169811320754718</v>
      </c>
      <c r="M199" s="9" cm="1">
        <f t="array" ref="M199">+_xlfn.IFS(L199&gt;=0,L199,L199&gt;=100,100,L199&lt;0,0)</f>
        <v>0.47169811320754718</v>
      </c>
      <c r="N199" s="6">
        <v>10</v>
      </c>
      <c r="O199" s="8">
        <f t="shared" ref="O199:O249" si="38">+P199</f>
        <v>17.433962264150942</v>
      </c>
      <c r="P199" s="62">
        <f t="shared" si="35"/>
        <v>17.433962264150942</v>
      </c>
      <c r="Q199" s="10">
        <v>100</v>
      </c>
      <c r="R199" s="2"/>
    </row>
    <row r="200" spans="1:18" ht="60" hidden="1" outlineLevel="1" x14ac:dyDescent="0.25">
      <c r="A200" s="2"/>
      <c r="B200" s="214"/>
      <c r="C200" s="222"/>
      <c r="D200" s="222"/>
      <c r="E200" s="159"/>
      <c r="F200" s="74" t="s">
        <v>528</v>
      </c>
      <c r="G200" s="93" t="s">
        <v>529</v>
      </c>
      <c r="H200" s="123">
        <v>85000000</v>
      </c>
      <c r="I200" s="5">
        <v>43862</v>
      </c>
      <c r="J200" s="5">
        <v>44180</v>
      </c>
      <c r="K200" s="5">
        <f t="shared" si="37"/>
        <v>44012</v>
      </c>
      <c r="L200" s="9">
        <f t="shared" si="34"/>
        <v>0.47169811320754718</v>
      </c>
      <c r="M200" s="9" cm="1">
        <f t="array" ref="M200">+_xlfn.IFS(L200&gt;=0,L200,L200&gt;=100,100,L200&lt;0,0)</f>
        <v>0.47169811320754718</v>
      </c>
      <c r="N200" s="6">
        <v>10</v>
      </c>
      <c r="O200" s="8">
        <f t="shared" si="38"/>
        <v>17.433962264150942</v>
      </c>
      <c r="P200" s="62">
        <f t="shared" si="35"/>
        <v>17.433962264150942</v>
      </c>
      <c r="Q200" s="10">
        <v>100</v>
      </c>
      <c r="R200" s="2"/>
    </row>
    <row r="201" spans="1:18" ht="60" hidden="1" outlineLevel="1" x14ac:dyDescent="0.25">
      <c r="A201" s="2"/>
      <c r="B201" s="214"/>
      <c r="C201" s="222"/>
      <c r="D201" s="222"/>
      <c r="E201" s="162" t="s">
        <v>266</v>
      </c>
      <c r="F201" s="71" t="s">
        <v>530</v>
      </c>
      <c r="G201" s="80" t="s">
        <v>531</v>
      </c>
      <c r="H201" s="118">
        <v>30000000</v>
      </c>
      <c r="I201" s="5">
        <v>43862</v>
      </c>
      <c r="J201" s="5">
        <v>44180</v>
      </c>
      <c r="K201" s="5">
        <f t="shared" si="37"/>
        <v>44012</v>
      </c>
      <c r="L201" s="9">
        <f t="shared" si="34"/>
        <v>0.47169811320754718</v>
      </c>
      <c r="M201" s="9" cm="1">
        <f t="array" ref="M201">+_xlfn.IFS(L201&gt;=0,L201,L201&gt;=100,100,L201&lt;0,0)</f>
        <v>0.47169811320754718</v>
      </c>
      <c r="N201" s="6">
        <v>10</v>
      </c>
      <c r="O201" s="8">
        <f t="shared" si="38"/>
        <v>17.433962264150942</v>
      </c>
      <c r="P201" s="62">
        <f t="shared" si="35"/>
        <v>17.433962264150942</v>
      </c>
      <c r="Q201" s="10">
        <v>100</v>
      </c>
      <c r="R201" s="2" t="s">
        <v>914</v>
      </c>
    </row>
    <row r="202" spans="1:18" ht="62.4" hidden="1" outlineLevel="1" x14ac:dyDescent="0.25">
      <c r="A202" s="2"/>
      <c r="B202" s="214"/>
      <c r="C202" s="222"/>
      <c r="D202" s="222"/>
      <c r="E202" s="162"/>
      <c r="F202" s="71" t="s">
        <v>532</v>
      </c>
      <c r="G202" s="80" t="s">
        <v>533</v>
      </c>
      <c r="H202" s="124" t="s">
        <v>1085</v>
      </c>
      <c r="I202" s="5">
        <v>43862</v>
      </c>
      <c r="J202" s="5">
        <v>44180</v>
      </c>
      <c r="K202" s="5">
        <f t="shared" si="37"/>
        <v>44012</v>
      </c>
      <c r="L202" s="9">
        <f t="shared" si="34"/>
        <v>0.47169811320754718</v>
      </c>
      <c r="M202" s="9" cm="1">
        <f t="array" ref="M202">+_xlfn.IFS(L202&gt;=0,L202,L202&gt;=100,100,L202&lt;0,0)</f>
        <v>0.47169811320754718</v>
      </c>
      <c r="N202" s="6">
        <v>10</v>
      </c>
      <c r="O202" s="8">
        <f t="shared" si="38"/>
        <v>17.433962264150942</v>
      </c>
      <c r="P202" s="62">
        <f t="shared" si="35"/>
        <v>17.433962264150942</v>
      </c>
      <c r="Q202" s="10">
        <v>100</v>
      </c>
      <c r="R202" s="2" t="s">
        <v>915</v>
      </c>
    </row>
    <row r="203" spans="1:18" ht="60" hidden="1" outlineLevel="1" x14ac:dyDescent="0.25">
      <c r="A203" s="2"/>
      <c r="B203" s="214"/>
      <c r="C203" s="222"/>
      <c r="D203" s="222"/>
      <c r="E203" s="162"/>
      <c r="F203" s="71" t="s">
        <v>534</v>
      </c>
      <c r="G203" s="80" t="s">
        <v>535</v>
      </c>
      <c r="H203" s="118">
        <v>25000000</v>
      </c>
      <c r="I203" s="5">
        <v>43862</v>
      </c>
      <c r="J203" s="5">
        <v>44180</v>
      </c>
      <c r="K203" s="5">
        <f t="shared" si="37"/>
        <v>44012</v>
      </c>
      <c r="L203" s="9">
        <f t="shared" si="34"/>
        <v>0.47169811320754718</v>
      </c>
      <c r="M203" s="9" cm="1">
        <f t="array" ref="M203">+_xlfn.IFS(L203&gt;=0,L203,L203&gt;=100,100,L203&lt;0,0)</f>
        <v>0.47169811320754718</v>
      </c>
      <c r="N203" s="6">
        <v>10</v>
      </c>
      <c r="O203" s="8">
        <f t="shared" si="38"/>
        <v>17.433962264150942</v>
      </c>
      <c r="P203" s="62">
        <f t="shared" si="35"/>
        <v>17.433962264150942</v>
      </c>
      <c r="Q203" s="10">
        <v>100</v>
      </c>
      <c r="R203" s="2" t="s">
        <v>916</v>
      </c>
    </row>
    <row r="204" spans="1:18" ht="60" hidden="1" outlineLevel="1" x14ac:dyDescent="0.25">
      <c r="A204" s="2"/>
      <c r="B204" s="214"/>
      <c r="C204" s="222"/>
      <c r="D204" s="222"/>
      <c r="E204" s="162"/>
      <c r="F204" s="71" t="s">
        <v>536</v>
      </c>
      <c r="G204" s="80" t="s">
        <v>537</v>
      </c>
      <c r="H204" s="118">
        <v>100000000</v>
      </c>
      <c r="I204" s="5">
        <v>43862</v>
      </c>
      <c r="J204" s="5">
        <v>44180</v>
      </c>
      <c r="K204" s="5">
        <f t="shared" si="37"/>
        <v>44012</v>
      </c>
      <c r="L204" s="9">
        <f t="shared" si="34"/>
        <v>0.47169811320754718</v>
      </c>
      <c r="M204" s="9" cm="1">
        <f t="array" ref="M204">+_xlfn.IFS(L204&gt;=0,L204,L204&gt;=100,100,L204&lt;0,0)</f>
        <v>0.47169811320754718</v>
      </c>
      <c r="N204" s="6">
        <v>30</v>
      </c>
      <c r="O204" s="8">
        <f t="shared" si="38"/>
        <v>33.433962264150942</v>
      </c>
      <c r="P204" s="62">
        <f t="shared" si="35"/>
        <v>33.433962264150942</v>
      </c>
      <c r="Q204" s="10">
        <v>100</v>
      </c>
      <c r="R204" s="2" t="s">
        <v>917</v>
      </c>
    </row>
    <row r="205" spans="1:18" ht="60" hidden="1" outlineLevel="1" x14ac:dyDescent="0.25">
      <c r="A205" s="2"/>
      <c r="B205" s="214"/>
      <c r="C205" s="222"/>
      <c r="D205" s="222"/>
      <c r="E205" s="162"/>
      <c r="F205" s="71" t="s">
        <v>538</v>
      </c>
      <c r="G205" s="80" t="s">
        <v>539</v>
      </c>
      <c r="H205" s="118">
        <v>30000000</v>
      </c>
      <c r="I205" s="5">
        <v>43862</v>
      </c>
      <c r="J205" s="5">
        <v>44180</v>
      </c>
      <c r="K205" s="5">
        <f t="shared" si="37"/>
        <v>44012</v>
      </c>
      <c r="L205" s="9">
        <f t="shared" si="34"/>
        <v>0.47169811320754718</v>
      </c>
      <c r="M205" s="9" cm="1">
        <f t="array" ref="M205">+_xlfn.IFS(L205&gt;=0,L205,L205&gt;=100,100,L205&lt;0,0)</f>
        <v>0.47169811320754718</v>
      </c>
      <c r="N205" s="6">
        <v>10</v>
      </c>
      <c r="O205" s="8">
        <f t="shared" si="38"/>
        <v>17.433962264150942</v>
      </c>
      <c r="P205" s="62">
        <f t="shared" si="35"/>
        <v>17.433962264150942</v>
      </c>
      <c r="Q205" s="10">
        <v>100</v>
      </c>
      <c r="R205" s="2" t="s">
        <v>915</v>
      </c>
    </row>
    <row r="206" spans="1:18" ht="60" hidden="1" outlineLevel="1" x14ac:dyDescent="0.25">
      <c r="A206" s="2"/>
      <c r="B206" s="214"/>
      <c r="C206" s="222"/>
      <c r="D206" s="222"/>
      <c r="E206" s="162"/>
      <c r="F206" s="71" t="s">
        <v>540</v>
      </c>
      <c r="G206" s="80" t="s">
        <v>541</v>
      </c>
      <c r="H206" s="118">
        <v>8000000</v>
      </c>
      <c r="I206" s="5">
        <v>43862</v>
      </c>
      <c r="J206" s="5">
        <v>44180</v>
      </c>
      <c r="K206" s="5">
        <f t="shared" si="37"/>
        <v>44012</v>
      </c>
      <c r="L206" s="9">
        <f t="shared" si="34"/>
        <v>0.47169811320754718</v>
      </c>
      <c r="M206" s="9" cm="1">
        <f t="array" ref="M206">+_xlfn.IFS(L206&gt;=0,L206,L206&gt;=100,100,L206&lt;0,0)</f>
        <v>0.47169811320754718</v>
      </c>
      <c r="N206" s="6">
        <v>10</v>
      </c>
      <c r="O206" s="8">
        <f t="shared" si="38"/>
        <v>17.433962264150942</v>
      </c>
      <c r="P206" s="62">
        <f t="shared" si="35"/>
        <v>17.433962264150942</v>
      </c>
      <c r="Q206" s="10">
        <v>100</v>
      </c>
      <c r="R206" s="2" t="s">
        <v>915</v>
      </c>
    </row>
    <row r="207" spans="1:18" ht="78" hidden="1" outlineLevel="1" x14ac:dyDescent="0.25">
      <c r="A207" s="2"/>
      <c r="B207" s="214"/>
      <c r="C207" s="222"/>
      <c r="D207" s="222"/>
      <c r="E207" s="162"/>
      <c r="F207" s="71" t="s">
        <v>542</v>
      </c>
      <c r="G207" s="80" t="s">
        <v>543</v>
      </c>
      <c r="H207" s="124" t="s">
        <v>1085</v>
      </c>
      <c r="I207" s="5">
        <v>43862</v>
      </c>
      <c r="J207" s="5">
        <v>44180</v>
      </c>
      <c r="K207" s="5">
        <f t="shared" si="37"/>
        <v>44012</v>
      </c>
      <c r="L207" s="9">
        <f t="shared" si="34"/>
        <v>0.47169811320754718</v>
      </c>
      <c r="M207" s="9" cm="1">
        <f t="array" ref="M207">+_xlfn.IFS(L207&gt;=0,L207,L207&gt;=100,100,L207&lt;0,0)</f>
        <v>0.47169811320754718</v>
      </c>
      <c r="N207" s="6">
        <v>10</v>
      </c>
      <c r="O207" s="8">
        <f t="shared" si="38"/>
        <v>17.433962264150942</v>
      </c>
      <c r="P207" s="62">
        <f t="shared" si="35"/>
        <v>17.433962264150942</v>
      </c>
      <c r="Q207" s="10">
        <v>100</v>
      </c>
      <c r="R207" s="2" t="s">
        <v>915</v>
      </c>
    </row>
    <row r="208" spans="1:18" ht="60" hidden="1" outlineLevel="1" x14ac:dyDescent="0.25">
      <c r="A208" s="2"/>
      <c r="B208" s="214"/>
      <c r="C208" s="222"/>
      <c r="D208" s="222"/>
      <c r="E208" s="162"/>
      <c r="F208" s="71" t="s">
        <v>544</v>
      </c>
      <c r="G208" s="80" t="s">
        <v>545</v>
      </c>
      <c r="H208" s="124" t="s">
        <v>1085</v>
      </c>
      <c r="I208" s="5">
        <v>43862</v>
      </c>
      <c r="J208" s="5">
        <v>44180</v>
      </c>
      <c r="K208" s="5">
        <f t="shared" si="37"/>
        <v>44012</v>
      </c>
      <c r="L208" s="9">
        <f t="shared" si="34"/>
        <v>0.47169811320754718</v>
      </c>
      <c r="M208" s="9" cm="1">
        <f t="array" ref="M208">+_xlfn.IFS(L208&gt;=0,L208,L208&gt;=100,100,L208&lt;0,0)</f>
        <v>0.47169811320754718</v>
      </c>
      <c r="N208" s="6">
        <v>10</v>
      </c>
      <c r="O208" s="8">
        <f t="shared" si="38"/>
        <v>17.433962264150942</v>
      </c>
      <c r="P208" s="62">
        <f t="shared" si="35"/>
        <v>17.433962264150942</v>
      </c>
      <c r="Q208" s="10">
        <v>100</v>
      </c>
      <c r="R208" s="2" t="s">
        <v>918</v>
      </c>
    </row>
    <row r="209" spans="1:18" ht="60" hidden="1" outlineLevel="1" x14ac:dyDescent="0.3">
      <c r="A209" s="2"/>
      <c r="B209" s="214"/>
      <c r="C209" s="222"/>
      <c r="D209" s="222"/>
      <c r="E209" s="162"/>
      <c r="F209" s="71" t="s">
        <v>546</v>
      </c>
      <c r="G209" s="94" t="s">
        <v>547</v>
      </c>
      <c r="H209" s="124" t="s">
        <v>1085</v>
      </c>
      <c r="I209" s="5">
        <v>43862</v>
      </c>
      <c r="J209" s="5">
        <v>44180</v>
      </c>
      <c r="K209" s="5">
        <f t="shared" si="37"/>
        <v>44012</v>
      </c>
      <c r="L209" s="9">
        <f t="shared" si="34"/>
        <v>0.47169811320754718</v>
      </c>
      <c r="M209" s="9" cm="1">
        <f t="array" ref="M209">+_xlfn.IFS(L209&gt;=0,L209,L209&gt;=100,100,L209&lt;0,0)</f>
        <v>0.47169811320754718</v>
      </c>
      <c r="N209" s="6">
        <v>10</v>
      </c>
      <c r="O209" s="8">
        <f t="shared" si="38"/>
        <v>17.433962264150942</v>
      </c>
      <c r="P209" s="62">
        <f t="shared" si="35"/>
        <v>17.433962264150942</v>
      </c>
      <c r="Q209" s="10">
        <v>100</v>
      </c>
      <c r="R209" s="2" t="s">
        <v>915</v>
      </c>
    </row>
    <row r="210" spans="1:18" ht="60" hidden="1" outlineLevel="1" x14ac:dyDescent="0.25">
      <c r="A210" s="2"/>
      <c r="B210" s="214"/>
      <c r="C210" s="222"/>
      <c r="D210" s="222"/>
      <c r="E210" s="162"/>
      <c r="F210" s="71" t="s">
        <v>548</v>
      </c>
      <c r="G210" s="80" t="s">
        <v>549</v>
      </c>
      <c r="H210" s="118">
        <v>57000000</v>
      </c>
      <c r="I210" s="5">
        <v>43862</v>
      </c>
      <c r="J210" s="5">
        <v>44180</v>
      </c>
      <c r="K210" s="5">
        <f t="shared" si="37"/>
        <v>44012</v>
      </c>
      <c r="L210" s="9">
        <f t="shared" si="34"/>
        <v>0.47169811320754718</v>
      </c>
      <c r="M210" s="9" cm="1">
        <f t="array" ref="M210">+_xlfn.IFS(L210&gt;=0,L210,L210&gt;=100,100,L210&lt;0,0)</f>
        <v>0.47169811320754718</v>
      </c>
      <c r="N210" s="6">
        <v>10</v>
      </c>
      <c r="O210" s="8">
        <f t="shared" si="38"/>
        <v>17.433962264150942</v>
      </c>
      <c r="P210" s="62">
        <f t="shared" si="35"/>
        <v>17.433962264150942</v>
      </c>
      <c r="Q210" s="10">
        <v>100</v>
      </c>
      <c r="R210" s="2" t="s">
        <v>915</v>
      </c>
    </row>
    <row r="211" spans="1:18" ht="62.4" hidden="1" outlineLevel="1" x14ac:dyDescent="0.25">
      <c r="A211" s="2"/>
      <c r="B211" s="214"/>
      <c r="C211" s="222"/>
      <c r="D211" s="222"/>
      <c r="E211" s="210" t="s">
        <v>551</v>
      </c>
      <c r="F211" s="72" t="s">
        <v>552</v>
      </c>
      <c r="G211" s="95" t="s">
        <v>428</v>
      </c>
      <c r="H211" s="102">
        <v>10000000</v>
      </c>
      <c r="I211" s="5">
        <v>43862</v>
      </c>
      <c r="J211" s="5">
        <v>44180</v>
      </c>
      <c r="K211" s="5">
        <f t="shared" si="37"/>
        <v>44012</v>
      </c>
      <c r="L211" s="9">
        <f t="shared" si="34"/>
        <v>0.47169811320754718</v>
      </c>
      <c r="M211" s="9" cm="1">
        <f t="array" ref="M211">+_xlfn.IFS(L211&gt;=0,L211,L211&gt;=100,100,L211&lt;0,0)</f>
        <v>0.47169811320754718</v>
      </c>
      <c r="N211" s="6">
        <v>35</v>
      </c>
      <c r="O211" s="8">
        <f t="shared" si="38"/>
        <v>37.433962264150942</v>
      </c>
      <c r="P211" s="62">
        <f t="shared" si="35"/>
        <v>37.433962264150942</v>
      </c>
      <c r="Q211" s="10">
        <v>100</v>
      </c>
      <c r="R211" s="2" t="s">
        <v>912</v>
      </c>
    </row>
    <row r="212" spans="1:18" ht="60" hidden="1" outlineLevel="1" x14ac:dyDescent="0.25">
      <c r="A212" s="2"/>
      <c r="B212" s="214"/>
      <c r="C212" s="222"/>
      <c r="D212" s="222"/>
      <c r="E212" s="210"/>
      <c r="F212" s="72" t="s">
        <v>553</v>
      </c>
      <c r="G212" s="95" t="s">
        <v>458</v>
      </c>
      <c r="H212" s="102" t="s">
        <v>1085</v>
      </c>
      <c r="I212" s="5">
        <v>43862</v>
      </c>
      <c r="J212" s="5">
        <v>44180</v>
      </c>
      <c r="K212" s="5">
        <f t="shared" si="37"/>
        <v>44012</v>
      </c>
      <c r="L212" s="9">
        <f t="shared" si="34"/>
        <v>0.47169811320754718</v>
      </c>
      <c r="M212" s="9" cm="1">
        <f t="array" ref="M212">+_xlfn.IFS(L212&gt;=0,L212,L212&gt;=100,100,L212&lt;0,0)</f>
        <v>0.47169811320754718</v>
      </c>
      <c r="N212" s="6">
        <v>10</v>
      </c>
      <c r="O212" s="8">
        <f t="shared" si="38"/>
        <v>17.433962264150942</v>
      </c>
      <c r="P212" s="62">
        <f t="shared" si="35"/>
        <v>17.433962264150942</v>
      </c>
      <c r="Q212" s="10">
        <v>100</v>
      </c>
      <c r="R212" s="2" t="s">
        <v>913</v>
      </c>
    </row>
    <row r="213" spans="1:18" ht="109.2" hidden="1" outlineLevel="1" x14ac:dyDescent="0.25">
      <c r="A213" s="2"/>
      <c r="B213" s="214"/>
      <c r="C213" s="222"/>
      <c r="D213" s="222"/>
      <c r="E213" s="210"/>
      <c r="F213" s="72" t="s">
        <v>554</v>
      </c>
      <c r="G213" s="95" t="s">
        <v>550</v>
      </c>
      <c r="H213" s="102">
        <v>12000000</v>
      </c>
      <c r="I213" s="5">
        <v>43862</v>
      </c>
      <c r="J213" s="5">
        <v>44180</v>
      </c>
      <c r="K213" s="5">
        <f t="shared" si="37"/>
        <v>44012</v>
      </c>
      <c r="L213" s="9">
        <f t="shared" si="34"/>
        <v>0.47169811320754718</v>
      </c>
      <c r="M213" s="9" cm="1">
        <f t="array" ref="M213">+_xlfn.IFS(L213&gt;=0,L213,L213&gt;=100,100,L213&lt;0,0)</f>
        <v>0.47169811320754718</v>
      </c>
      <c r="N213" s="6">
        <v>10</v>
      </c>
      <c r="O213" s="8">
        <f t="shared" si="38"/>
        <v>17.433962264150942</v>
      </c>
      <c r="P213" s="62">
        <f t="shared" si="35"/>
        <v>17.433962264150942</v>
      </c>
      <c r="Q213" s="10">
        <v>100</v>
      </c>
      <c r="R213" s="2" t="s">
        <v>913</v>
      </c>
    </row>
    <row r="214" spans="1:18" ht="60" hidden="1" outlineLevel="1" x14ac:dyDescent="0.25">
      <c r="A214" s="2"/>
      <c r="B214" s="214"/>
      <c r="C214" s="222"/>
      <c r="D214" s="222"/>
      <c r="E214" s="196" t="s">
        <v>590</v>
      </c>
      <c r="F214" s="40" t="s">
        <v>954</v>
      </c>
      <c r="G214" s="96" t="s">
        <v>555</v>
      </c>
      <c r="H214" s="125">
        <v>12000000</v>
      </c>
      <c r="I214" s="5">
        <v>43862</v>
      </c>
      <c r="J214" s="5">
        <v>44180</v>
      </c>
      <c r="K214" s="5">
        <f t="shared" si="37"/>
        <v>44012</v>
      </c>
      <c r="L214" s="9">
        <f t="shared" si="34"/>
        <v>0.47169811320754718</v>
      </c>
      <c r="M214" s="9" cm="1">
        <f t="array" ref="M214">+_xlfn.IFS(L214&gt;=0,L214,L214&gt;=100,100,L214&lt;0,0)</f>
        <v>0.47169811320754718</v>
      </c>
      <c r="N214" s="6">
        <v>50</v>
      </c>
      <c r="O214" s="8">
        <f t="shared" si="38"/>
        <v>49.433962264150942</v>
      </c>
      <c r="P214" s="62">
        <f t="shared" si="35"/>
        <v>49.433962264150942</v>
      </c>
      <c r="Q214" s="10">
        <v>100</v>
      </c>
      <c r="R214" s="2" t="s">
        <v>959</v>
      </c>
    </row>
    <row r="215" spans="1:18" ht="60" hidden="1" outlineLevel="1" x14ac:dyDescent="0.25">
      <c r="A215" s="2"/>
      <c r="B215" s="214"/>
      <c r="C215" s="222"/>
      <c r="D215" s="222"/>
      <c r="E215" s="196"/>
      <c r="F215" s="40" t="s">
        <v>955</v>
      </c>
      <c r="G215" s="96" t="s">
        <v>556</v>
      </c>
      <c r="H215" s="125">
        <v>15000000</v>
      </c>
      <c r="I215" s="5">
        <v>43862</v>
      </c>
      <c r="J215" s="5">
        <v>44180</v>
      </c>
      <c r="K215" s="5">
        <f t="shared" si="37"/>
        <v>44012</v>
      </c>
      <c r="L215" s="9">
        <f t="shared" si="34"/>
        <v>0.47169811320754718</v>
      </c>
      <c r="M215" s="9" cm="1">
        <f t="array" ref="M215">+_xlfn.IFS(L215&gt;=0,L215,L215&gt;=100,100,L215&lt;0,0)</f>
        <v>0.47169811320754718</v>
      </c>
      <c r="N215" s="6">
        <v>50</v>
      </c>
      <c r="O215" s="8">
        <f t="shared" si="38"/>
        <v>49.433962264150942</v>
      </c>
      <c r="P215" s="62">
        <f t="shared" si="35"/>
        <v>49.433962264150942</v>
      </c>
      <c r="Q215" s="10">
        <v>100</v>
      </c>
      <c r="R215" s="2" t="s">
        <v>956</v>
      </c>
    </row>
    <row r="216" spans="1:18" ht="60" hidden="1" outlineLevel="1" x14ac:dyDescent="0.25">
      <c r="A216" s="2"/>
      <c r="B216" s="214"/>
      <c r="C216" s="222"/>
      <c r="D216" s="222"/>
      <c r="E216" s="196"/>
      <c r="F216" s="40" t="s">
        <v>957</v>
      </c>
      <c r="G216" s="96" t="s">
        <v>557</v>
      </c>
      <c r="H216" s="125">
        <v>16500000</v>
      </c>
      <c r="I216" s="5">
        <v>43862</v>
      </c>
      <c r="J216" s="5">
        <v>44180</v>
      </c>
      <c r="K216" s="5">
        <f t="shared" si="37"/>
        <v>44012</v>
      </c>
      <c r="L216" s="9">
        <f t="shared" si="34"/>
        <v>0.47169811320754718</v>
      </c>
      <c r="M216" s="9" cm="1">
        <f t="array" ref="M216">+_xlfn.IFS(L216&gt;=0,L216,L216&gt;=100,100,L216&lt;0,0)</f>
        <v>0.47169811320754718</v>
      </c>
      <c r="N216" s="6">
        <v>50</v>
      </c>
      <c r="O216" s="8">
        <f t="shared" si="38"/>
        <v>49.433962264150942</v>
      </c>
      <c r="P216" s="62">
        <f t="shared" si="35"/>
        <v>49.433962264150942</v>
      </c>
      <c r="Q216" s="10">
        <v>100</v>
      </c>
      <c r="R216" s="2" t="s">
        <v>958</v>
      </c>
    </row>
    <row r="217" spans="1:18" ht="60" hidden="1" outlineLevel="1" x14ac:dyDescent="0.25">
      <c r="A217" s="2"/>
      <c r="B217" s="214"/>
      <c r="C217" s="222"/>
      <c r="D217" s="222"/>
      <c r="E217" s="196"/>
      <c r="F217" s="40" t="s">
        <v>558</v>
      </c>
      <c r="G217" s="96" t="s">
        <v>558</v>
      </c>
      <c r="H217" s="125">
        <v>19800000</v>
      </c>
      <c r="I217" s="5">
        <v>43862</v>
      </c>
      <c r="J217" s="5">
        <v>44180</v>
      </c>
      <c r="K217" s="5">
        <f t="shared" si="37"/>
        <v>44012</v>
      </c>
      <c r="L217" s="9">
        <f t="shared" si="34"/>
        <v>0.47169811320754718</v>
      </c>
      <c r="M217" s="9" cm="1">
        <f t="array" ref="M217">+_xlfn.IFS(L217&gt;=0,L217,L217&gt;=100,100,L217&lt;0,0)</f>
        <v>0.47169811320754718</v>
      </c>
      <c r="N217" s="6">
        <v>40</v>
      </c>
      <c r="O217" s="8">
        <f t="shared" si="38"/>
        <v>41.433962264150942</v>
      </c>
      <c r="P217" s="62">
        <f t="shared" si="35"/>
        <v>41.433962264150942</v>
      </c>
      <c r="Q217" s="10">
        <v>100</v>
      </c>
      <c r="R217" s="2" t="s">
        <v>960</v>
      </c>
    </row>
    <row r="218" spans="1:18" ht="60" hidden="1" outlineLevel="1" x14ac:dyDescent="0.25">
      <c r="A218" s="2"/>
      <c r="B218" s="214"/>
      <c r="C218" s="222"/>
      <c r="D218" s="222"/>
      <c r="E218" s="196"/>
      <c r="F218" s="40" t="s">
        <v>583</v>
      </c>
      <c r="G218" s="96" t="s">
        <v>559</v>
      </c>
      <c r="H218" s="125">
        <v>21720000</v>
      </c>
      <c r="I218" s="5">
        <v>43862</v>
      </c>
      <c r="J218" s="5">
        <v>44180</v>
      </c>
      <c r="K218" s="5">
        <f t="shared" si="37"/>
        <v>44012</v>
      </c>
      <c r="L218" s="9">
        <f t="shared" si="34"/>
        <v>0.47169811320754718</v>
      </c>
      <c r="M218" s="9" cm="1">
        <f t="array" ref="M218">+_xlfn.IFS(L218&gt;=0,L218,L218&gt;=100,100,L218&lt;0,0)</f>
        <v>0.47169811320754718</v>
      </c>
      <c r="N218" s="6">
        <v>50</v>
      </c>
      <c r="O218" s="8">
        <f t="shared" si="38"/>
        <v>49.433962264150942</v>
      </c>
      <c r="P218" s="62">
        <f t="shared" si="35"/>
        <v>49.433962264150942</v>
      </c>
      <c r="Q218" s="10">
        <v>100</v>
      </c>
      <c r="R218" s="2" t="s">
        <v>962</v>
      </c>
    </row>
    <row r="219" spans="1:18" ht="60" hidden="1" outlineLevel="1" x14ac:dyDescent="0.25">
      <c r="A219" s="2"/>
      <c r="B219" s="214"/>
      <c r="C219" s="222"/>
      <c r="D219" s="222"/>
      <c r="E219" s="196"/>
      <c r="F219" s="40" t="s">
        <v>584</v>
      </c>
      <c r="G219" s="96" t="s">
        <v>559</v>
      </c>
      <c r="H219" s="125">
        <v>30180000</v>
      </c>
      <c r="I219" s="5">
        <v>43862</v>
      </c>
      <c r="J219" s="5">
        <v>44180</v>
      </c>
      <c r="K219" s="5">
        <f t="shared" si="37"/>
        <v>44012</v>
      </c>
      <c r="L219" s="9">
        <f t="shared" si="34"/>
        <v>0.47169811320754718</v>
      </c>
      <c r="M219" s="9" cm="1">
        <f t="array" ref="M219">+_xlfn.IFS(L219&gt;=0,L219,L219&gt;=100,100,L219&lt;0,0)</f>
        <v>0.47169811320754718</v>
      </c>
      <c r="N219" s="6">
        <v>50</v>
      </c>
      <c r="O219" s="8">
        <f t="shared" si="38"/>
        <v>49.433962264150942</v>
      </c>
      <c r="P219" s="62">
        <f t="shared" si="35"/>
        <v>49.433962264150942</v>
      </c>
      <c r="Q219" s="10">
        <v>100</v>
      </c>
      <c r="R219" s="2" t="s">
        <v>961</v>
      </c>
    </row>
    <row r="220" spans="1:18" ht="60" hidden="1" outlineLevel="1" x14ac:dyDescent="0.25">
      <c r="A220" s="2"/>
      <c r="B220" s="214"/>
      <c r="C220" s="222"/>
      <c r="D220" s="222"/>
      <c r="E220" s="196"/>
      <c r="F220" s="40" t="s">
        <v>585</v>
      </c>
      <c r="G220" s="96" t="s">
        <v>560</v>
      </c>
      <c r="H220" s="125">
        <v>600000</v>
      </c>
      <c r="I220" s="5">
        <v>43862</v>
      </c>
      <c r="J220" s="5">
        <v>44180</v>
      </c>
      <c r="K220" s="5">
        <f t="shared" si="37"/>
        <v>44012</v>
      </c>
      <c r="L220" s="9">
        <f t="shared" si="34"/>
        <v>0.47169811320754718</v>
      </c>
      <c r="M220" s="9" cm="1">
        <f t="array" ref="M220">+_xlfn.IFS(L220&gt;=0,L220,L220&gt;=100,100,L220&lt;0,0)</f>
        <v>0.47169811320754718</v>
      </c>
      <c r="N220" s="6">
        <v>15</v>
      </c>
      <c r="O220" s="8">
        <f t="shared" si="38"/>
        <v>21.433962264150942</v>
      </c>
      <c r="P220" s="62">
        <f t="shared" si="35"/>
        <v>21.433962264150942</v>
      </c>
      <c r="Q220" s="10">
        <v>100</v>
      </c>
      <c r="R220" s="2" t="s">
        <v>964</v>
      </c>
    </row>
    <row r="221" spans="1:18" ht="60" hidden="1" outlineLevel="1" x14ac:dyDescent="0.25">
      <c r="A221" s="2"/>
      <c r="B221" s="214"/>
      <c r="C221" s="222"/>
      <c r="D221" s="222"/>
      <c r="E221" s="196"/>
      <c r="F221" s="40" t="s">
        <v>586</v>
      </c>
      <c r="G221" s="96" t="s">
        <v>963</v>
      </c>
      <c r="H221" s="125">
        <v>1350000</v>
      </c>
      <c r="I221" s="5">
        <v>43862</v>
      </c>
      <c r="J221" s="5">
        <v>44180</v>
      </c>
      <c r="K221" s="5">
        <f t="shared" si="37"/>
        <v>44012</v>
      </c>
      <c r="L221" s="9">
        <f t="shared" si="34"/>
        <v>0.47169811320754718</v>
      </c>
      <c r="M221" s="9" cm="1">
        <f t="array" ref="M221">+_xlfn.IFS(L221&gt;=0,L221,L221&gt;=100,100,L221&lt;0,0)</f>
        <v>0.47169811320754718</v>
      </c>
      <c r="N221" s="6">
        <v>70</v>
      </c>
      <c r="O221" s="8">
        <f t="shared" si="38"/>
        <v>65.433962264150949</v>
      </c>
      <c r="P221" s="62">
        <f t="shared" si="35"/>
        <v>65.433962264150949</v>
      </c>
      <c r="Q221" s="10">
        <v>100</v>
      </c>
      <c r="R221" s="2" t="s">
        <v>965</v>
      </c>
    </row>
    <row r="222" spans="1:18" ht="60" hidden="1" outlineLevel="1" x14ac:dyDescent="0.25">
      <c r="A222" s="2"/>
      <c r="B222" s="214"/>
      <c r="C222" s="222"/>
      <c r="D222" s="222"/>
      <c r="E222" s="196"/>
      <c r="F222" s="40" t="s">
        <v>586</v>
      </c>
      <c r="G222" s="96" t="s">
        <v>561</v>
      </c>
      <c r="H222" s="125">
        <v>6000000</v>
      </c>
      <c r="I222" s="5">
        <v>43862</v>
      </c>
      <c r="J222" s="5">
        <v>44180</v>
      </c>
      <c r="K222" s="5">
        <f t="shared" si="37"/>
        <v>44012</v>
      </c>
      <c r="L222" s="9">
        <f t="shared" si="34"/>
        <v>0.47169811320754718</v>
      </c>
      <c r="M222" s="9" cm="1">
        <f t="array" ref="M222">+_xlfn.IFS(L222&gt;=0,L222,L222&gt;=100,100,L222&lt;0,0)</f>
        <v>0.47169811320754718</v>
      </c>
      <c r="N222" s="6">
        <v>60</v>
      </c>
      <c r="O222" s="8">
        <f t="shared" si="38"/>
        <v>57.433962264150942</v>
      </c>
      <c r="P222" s="62">
        <f t="shared" si="35"/>
        <v>57.433962264150942</v>
      </c>
      <c r="Q222" s="10">
        <v>100</v>
      </c>
      <c r="R222" s="2" t="s">
        <v>966</v>
      </c>
    </row>
    <row r="223" spans="1:18" ht="60" hidden="1" outlineLevel="1" x14ac:dyDescent="0.25">
      <c r="A223" s="2"/>
      <c r="B223" s="214"/>
      <c r="C223" s="222"/>
      <c r="D223" s="222"/>
      <c r="E223" s="196"/>
      <c r="F223" s="40" t="s">
        <v>586</v>
      </c>
      <c r="G223" s="96" t="s">
        <v>562</v>
      </c>
      <c r="H223" s="125" t="s">
        <v>1085</v>
      </c>
      <c r="I223" s="5">
        <v>43862</v>
      </c>
      <c r="J223" s="5">
        <v>44180</v>
      </c>
      <c r="K223" s="5">
        <f t="shared" si="37"/>
        <v>44012</v>
      </c>
      <c r="L223" s="9">
        <f t="shared" si="34"/>
        <v>0.47169811320754718</v>
      </c>
      <c r="M223" s="9" cm="1">
        <f t="array" ref="M223">+_xlfn.IFS(L223&gt;=0,L223,L223&gt;=100,100,L223&lt;0,0)</f>
        <v>0.47169811320754718</v>
      </c>
      <c r="N223" s="6">
        <v>15</v>
      </c>
      <c r="O223" s="8">
        <f t="shared" si="38"/>
        <v>21.433962264150942</v>
      </c>
      <c r="P223" s="62">
        <f t="shared" si="35"/>
        <v>21.433962264150942</v>
      </c>
      <c r="Q223" s="10">
        <v>100</v>
      </c>
      <c r="R223" s="2" t="s">
        <v>967</v>
      </c>
    </row>
    <row r="224" spans="1:18" ht="60" hidden="1" outlineLevel="1" x14ac:dyDescent="0.25">
      <c r="A224" s="2"/>
      <c r="B224" s="214"/>
      <c r="C224" s="222"/>
      <c r="D224" s="222"/>
      <c r="E224" s="196"/>
      <c r="F224" s="40" t="s">
        <v>586</v>
      </c>
      <c r="G224" s="96" t="s">
        <v>563</v>
      </c>
      <c r="H224" s="125">
        <v>100000000</v>
      </c>
      <c r="I224" s="5">
        <v>43862</v>
      </c>
      <c r="J224" s="5">
        <v>44180</v>
      </c>
      <c r="K224" s="5">
        <f t="shared" si="37"/>
        <v>44012</v>
      </c>
      <c r="L224" s="9">
        <f t="shared" si="34"/>
        <v>0.47169811320754718</v>
      </c>
      <c r="M224" s="9" cm="1">
        <f t="array" ref="M224">+_xlfn.IFS(L224&gt;=0,L224,L224&gt;=100,100,L224&lt;0,0)</f>
        <v>0.47169811320754718</v>
      </c>
      <c r="N224" s="6">
        <v>15</v>
      </c>
      <c r="O224" s="8">
        <f t="shared" si="38"/>
        <v>21.433962264150942</v>
      </c>
      <c r="P224" s="62">
        <f t="shared" si="35"/>
        <v>21.433962264150942</v>
      </c>
      <c r="Q224" s="10">
        <v>100</v>
      </c>
      <c r="R224" s="2" t="s">
        <v>968</v>
      </c>
    </row>
    <row r="225" spans="1:18" ht="60" hidden="1" outlineLevel="1" x14ac:dyDescent="0.25">
      <c r="A225" s="2"/>
      <c r="B225" s="214"/>
      <c r="C225" s="222"/>
      <c r="D225" s="222"/>
      <c r="E225" s="196"/>
      <c r="F225" s="40" t="s">
        <v>587</v>
      </c>
      <c r="G225" s="96" t="s">
        <v>564</v>
      </c>
      <c r="H225" s="125">
        <v>8000000</v>
      </c>
      <c r="I225" s="5">
        <v>43862</v>
      </c>
      <c r="J225" s="5">
        <v>44180</v>
      </c>
      <c r="K225" s="5">
        <f t="shared" si="37"/>
        <v>44012</v>
      </c>
      <c r="L225" s="9">
        <f t="shared" si="34"/>
        <v>0.47169811320754718</v>
      </c>
      <c r="M225" s="9" cm="1">
        <f t="array" ref="M225">+_xlfn.IFS(L225&gt;=0,L225,L225&gt;=100,100,L225&lt;0,0)</f>
        <v>0.47169811320754718</v>
      </c>
      <c r="N225" s="6">
        <v>15</v>
      </c>
      <c r="O225" s="8">
        <f t="shared" si="38"/>
        <v>21.433962264150942</v>
      </c>
      <c r="P225" s="62">
        <f t="shared" si="35"/>
        <v>21.433962264150942</v>
      </c>
      <c r="Q225" s="10">
        <v>100</v>
      </c>
      <c r="R225" s="2" t="s">
        <v>968</v>
      </c>
    </row>
    <row r="226" spans="1:18" ht="60" hidden="1" outlineLevel="1" x14ac:dyDescent="0.25">
      <c r="A226" s="2"/>
      <c r="B226" s="214"/>
      <c r="C226" s="222"/>
      <c r="D226" s="222"/>
      <c r="E226" s="196"/>
      <c r="F226" s="40" t="s">
        <v>586</v>
      </c>
      <c r="G226" s="96" t="s">
        <v>565</v>
      </c>
      <c r="H226" s="125">
        <v>10000000</v>
      </c>
      <c r="I226" s="5">
        <v>43862</v>
      </c>
      <c r="J226" s="5">
        <v>44180</v>
      </c>
      <c r="K226" s="5">
        <f t="shared" si="37"/>
        <v>44012</v>
      </c>
      <c r="L226" s="9">
        <f t="shared" si="34"/>
        <v>0.47169811320754718</v>
      </c>
      <c r="M226" s="9" cm="1">
        <f t="array" ref="M226">+_xlfn.IFS(L226&gt;=0,L226,L226&gt;=100,100,L226&lt;0,0)</f>
        <v>0.47169811320754718</v>
      </c>
      <c r="N226" s="6">
        <v>60</v>
      </c>
      <c r="O226" s="8">
        <f t="shared" si="38"/>
        <v>57.433962264150942</v>
      </c>
      <c r="P226" s="62">
        <f t="shared" si="35"/>
        <v>57.433962264150942</v>
      </c>
      <c r="Q226" s="10">
        <v>100</v>
      </c>
      <c r="R226" s="2" t="s">
        <v>969</v>
      </c>
    </row>
    <row r="227" spans="1:18" ht="60" hidden="1" outlineLevel="1" x14ac:dyDescent="0.25">
      <c r="A227" s="2"/>
      <c r="B227" s="214"/>
      <c r="C227" s="222"/>
      <c r="D227" s="222"/>
      <c r="E227" s="196"/>
      <c r="F227" s="40" t="s">
        <v>586</v>
      </c>
      <c r="G227" s="96" t="s">
        <v>566</v>
      </c>
      <c r="H227" s="125">
        <v>15000000</v>
      </c>
      <c r="I227" s="5">
        <v>43862</v>
      </c>
      <c r="J227" s="5">
        <v>44180</v>
      </c>
      <c r="K227" s="5">
        <f t="shared" si="37"/>
        <v>44012</v>
      </c>
      <c r="L227" s="9">
        <f t="shared" si="34"/>
        <v>0.47169811320754718</v>
      </c>
      <c r="M227" s="9" cm="1">
        <f t="array" ref="M227">+_xlfn.IFS(L227&gt;=0,L227,L227&gt;=100,100,L227&lt;0,0)</f>
        <v>0.47169811320754718</v>
      </c>
      <c r="N227" s="6">
        <v>15</v>
      </c>
      <c r="O227" s="8">
        <f t="shared" si="38"/>
        <v>21.433962264150942</v>
      </c>
      <c r="P227" s="62">
        <f t="shared" si="35"/>
        <v>21.433962264150942</v>
      </c>
      <c r="Q227" s="10">
        <v>100</v>
      </c>
      <c r="R227" s="2" t="s">
        <v>970</v>
      </c>
    </row>
    <row r="228" spans="1:18" ht="60" hidden="1" outlineLevel="1" x14ac:dyDescent="0.25">
      <c r="A228" s="2"/>
      <c r="B228" s="214"/>
      <c r="C228" s="222"/>
      <c r="D228" s="222"/>
      <c r="E228" s="196"/>
      <c r="F228" s="40" t="s">
        <v>586</v>
      </c>
      <c r="G228" s="96" t="s">
        <v>567</v>
      </c>
      <c r="H228" s="125">
        <v>15000000</v>
      </c>
      <c r="I228" s="5">
        <v>43862</v>
      </c>
      <c r="J228" s="5">
        <v>44180</v>
      </c>
      <c r="K228" s="5">
        <f t="shared" si="37"/>
        <v>44012</v>
      </c>
      <c r="L228" s="9">
        <f t="shared" si="34"/>
        <v>0.47169811320754718</v>
      </c>
      <c r="M228" s="9" cm="1">
        <f t="array" ref="M228">+_xlfn.IFS(L228&gt;=0,L228,L228&gt;=100,100,L228&lt;0,0)</f>
        <v>0.47169811320754718</v>
      </c>
      <c r="N228" s="6">
        <v>15</v>
      </c>
      <c r="O228" s="8">
        <f t="shared" si="38"/>
        <v>21.433962264150942</v>
      </c>
      <c r="P228" s="62">
        <f t="shared" si="35"/>
        <v>21.433962264150942</v>
      </c>
      <c r="Q228" s="10">
        <v>100</v>
      </c>
      <c r="R228" s="2" t="s">
        <v>971</v>
      </c>
    </row>
    <row r="229" spans="1:18" ht="60" hidden="1" outlineLevel="1" x14ac:dyDescent="0.25">
      <c r="A229" s="2"/>
      <c r="B229" s="214"/>
      <c r="C229" s="222"/>
      <c r="D229" s="222"/>
      <c r="E229" s="196"/>
      <c r="F229" s="40" t="s">
        <v>586</v>
      </c>
      <c r="G229" s="96" t="s">
        <v>568</v>
      </c>
      <c r="H229" s="125">
        <v>9000000</v>
      </c>
      <c r="I229" s="5">
        <v>43862</v>
      </c>
      <c r="J229" s="5">
        <v>44180</v>
      </c>
      <c r="K229" s="5">
        <f t="shared" si="37"/>
        <v>44012</v>
      </c>
      <c r="L229" s="9">
        <f t="shared" ref="L229" si="39">+(+_xlfn.DAYS(I229,K229))/(+_xlfn.DAYS(I229,J229))</f>
        <v>0.47169811320754718</v>
      </c>
      <c r="M229" s="9" cm="1">
        <f t="array" ref="M229">+_xlfn.IFS(L229&gt;=0,L229,L229&gt;=100,100,L229&lt;0,0)</f>
        <v>0.47169811320754718</v>
      </c>
      <c r="N229" s="6">
        <v>15</v>
      </c>
      <c r="O229" s="8">
        <f t="shared" ref="O229" si="40">+P229</f>
        <v>21.433962264150942</v>
      </c>
      <c r="P229" s="62">
        <f t="shared" ref="P229" si="41">+(N229*80%)+((M229*100)*20%)</f>
        <v>21.433962264150942</v>
      </c>
      <c r="Q229" s="10">
        <v>100</v>
      </c>
      <c r="R229" s="2" t="s">
        <v>972</v>
      </c>
    </row>
    <row r="230" spans="1:18" ht="60" hidden="1" outlineLevel="1" x14ac:dyDescent="0.25">
      <c r="A230" s="2"/>
      <c r="B230" s="214"/>
      <c r="C230" s="222"/>
      <c r="D230" s="222"/>
      <c r="E230" s="196"/>
      <c r="F230" s="40" t="s">
        <v>586</v>
      </c>
      <c r="G230" s="96" t="s">
        <v>569</v>
      </c>
      <c r="H230" s="125">
        <v>1280000</v>
      </c>
      <c r="I230" s="5">
        <v>43862</v>
      </c>
      <c r="J230" s="5">
        <v>44180</v>
      </c>
      <c r="K230" s="5">
        <f t="shared" si="37"/>
        <v>44012</v>
      </c>
      <c r="L230" s="9">
        <f t="shared" si="34"/>
        <v>0.47169811320754718</v>
      </c>
      <c r="M230" s="9" cm="1">
        <f t="array" ref="M230">+_xlfn.IFS(L230&gt;=0,L230,L230&gt;=100,100,L230&lt;0,0)</f>
        <v>0.47169811320754718</v>
      </c>
      <c r="N230" s="6">
        <v>60</v>
      </c>
      <c r="O230" s="8">
        <f t="shared" si="38"/>
        <v>57.433962264150942</v>
      </c>
      <c r="P230" s="62">
        <f t="shared" si="35"/>
        <v>57.433962264150942</v>
      </c>
      <c r="Q230" s="10">
        <v>100</v>
      </c>
      <c r="R230" s="2" t="s">
        <v>973</v>
      </c>
    </row>
    <row r="231" spans="1:18" ht="60" hidden="1" outlineLevel="1" x14ac:dyDescent="0.25">
      <c r="A231" s="2"/>
      <c r="B231" s="214"/>
      <c r="C231" s="222"/>
      <c r="D231" s="222"/>
      <c r="E231" s="196"/>
      <c r="F231" s="40" t="s">
        <v>586</v>
      </c>
      <c r="G231" s="96" t="s">
        <v>570</v>
      </c>
      <c r="H231" s="125">
        <v>250000</v>
      </c>
      <c r="I231" s="5">
        <v>43862</v>
      </c>
      <c r="J231" s="5">
        <v>44012</v>
      </c>
      <c r="K231" s="5">
        <f t="shared" si="37"/>
        <v>44012</v>
      </c>
      <c r="L231" s="9">
        <f t="shared" ref="L231:L246" si="42">+(+_xlfn.DAYS(I231,K231))/(+_xlfn.DAYS(I231,J231))</f>
        <v>1</v>
      </c>
      <c r="M231" s="9" cm="1">
        <f t="array" ref="M231">+_xlfn.IFS(L231&gt;=0,L231,L231&gt;=100,100,L231&lt;0,0)</f>
        <v>1</v>
      </c>
      <c r="N231" s="6">
        <v>100</v>
      </c>
      <c r="O231" s="8">
        <f t="shared" si="38"/>
        <v>100</v>
      </c>
      <c r="P231" s="62">
        <f t="shared" ref="P231:P247" si="43">+(N231*80%)+((M231*100)*20%)</f>
        <v>100</v>
      </c>
      <c r="Q231" s="10">
        <v>100</v>
      </c>
      <c r="R231" s="2" t="s">
        <v>974</v>
      </c>
    </row>
    <row r="232" spans="1:18" ht="60" hidden="1" outlineLevel="1" x14ac:dyDescent="0.25">
      <c r="A232" s="2"/>
      <c r="B232" s="214"/>
      <c r="C232" s="222"/>
      <c r="D232" s="222"/>
      <c r="E232" s="196"/>
      <c r="F232" s="40" t="s">
        <v>586</v>
      </c>
      <c r="G232" s="96" t="s">
        <v>976</v>
      </c>
      <c r="H232" s="125" t="s">
        <v>1085</v>
      </c>
      <c r="I232" s="5">
        <v>43862</v>
      </c>
      <c r="J232" s="5">
        <v>44180</v>
      </c>
      <c r="K232" s="5">
        <f t="shared" si="37"/>
        <v>44012</v>
      </c>
      <c r="L232" s="9">
        <f t="shared" si="42"/>
        <v>0.47169811320754718</v>
      </c>
      <c r="M232" s="9" cm="1">
        <f t="array" ref="M232">+_xlfn.IFS(L232&gt;=0,L232,L232&gt;=100,100,L232&lt;0,0)</f>
        <v>0.47169811320754718</v>
      </c>
      <c r="N232" s="6">
        <v>70</v>
      </c>
      <c r="O232" s="8">
        <f t="shared" si="38"/>
        <v>65.433962264150949</v>
      </c>
      <c r="P232" s="62">
        <f t="shared" si="43"/>
        <v>65.433962264150949</v>
      </c>
      <c r="Q232" s="10">
        <v>100</v>
      </c>
      <c r="R232" s="2" t="s">
        <v>975</v>
      </c>
    </row>
    <row r="233" spans="1:18" ht="60" hidden="1" outlineLevel="1" x14ac:dyDescent="0.25">
      <c r="A233" s="2"/>
      <c r="B233" s="214"/>
      <c r="C233" s="222"/>
      <c r="D233" s="222"/>
      <c r="E233" s="196"/>
      <c r="F233" s="40" t="s">
        <v>586</v>
      </c>
      <c r="G233" s="96" t="s">
        <v>571</v>
      </c>
      <c r="H233" s="125">
        <v>200000</v>
      </c>
      <c r="I233" s="5">
        <v>43862</v>
      </c>
      <c r="J233" s="5">
        <v>44180</v>
      </c>
      <c r="K233" s="5">
        <f t="shared" si="37"/>
        <v>44012</v>
      </c>
      <c r="L233" s="9">
        <f t="shared" si="42"/>
        <v>0.47169811320754718</v>
      </c>
      <c r="M233" s="9" cm="1">
        <f t="array" ref="M233">+_xlfn.IFS(L233&gt;=0,L233,L233&gt;=100,100,L233&lt;0,0)</f>
        <v>0.47169811320754718</v>
      </c>
      <c r="N233" s="6">
        <v>15</v>
      </c>
      <c r="O233" s="8">
        <f t="shared" si="38"/>
        <v>21.433962264150942</v>
      </c>
      <c r="P233" s="62">
        <f t="shared" si="43"/>
        <v>21.433962264150942</v>
      </c>
      <c r="Q233" s="10">
        <v>100</v>
      </c>
      <c r="R233" s="2" t="s">
        <v>977</v>
      </c>
    </row>
    <row r="234" spans="1:18" ht="60" hidden="1" outlineLevel="1" x14ac:dyDescent="0.25">
      <c r="A234" s="2"/>
      <c r="B234" s="214"/>
      <c r="C234" s="222"/>
      <c r="D234" s="222"/>
      <c r="E234" s="196"/>
      <c r="F234" s="40" t="s">
        <v>586</v>
      </c>
      <c r="G234" s="96" t="s">
        <v>572</v>
      </c>
      <c r="H234" s="125">
        <v>300000</v>
      </c>
      <c r="I234" s="5">
        <v>43862</v>
      </c>
      <c r="J234" s="5">
        <v>44180</v>
      </c>
      <c r="K234" s="5">
        <f t="shared" si="37"/>
        <v>44012</v>
      </c>
      <c r="L234" s="9">
        <f t="shared" si="42"/>
        <v>0.47169811320754718</v>
      </c>
      <c r="M234" s="9" cm="1">
        <f t="array" ref="M234">+_xlfn.IFS(L234&gt;=0,L234,L234&gt;=100,100,L234&lt;0,0)</f>
        <v>0.47169811320754718</v>
      </c>
      <c r="N234" s="6">
        <v>15</v>
      </c>
      <c r="O234" s="8">
        <f t="shared" si="38"/>
        <v>21.433962264150942</v>
      </c>
      <c r="P234" s="62">
        <f t="shared" si="43"/>
        <v>21.433962264150942</v>
      </c>
      <c r="Q234" s="10">
        <v>100</v>
      </c>
      <c r="R234" s="2" t="s">
        <v>944</v>
      </c>
    </row>
    <row r="235" spans="1:18" ht="60" hidden="1" outlineLevel="1" x14ac:dyDescent="0.25">
      <c r="A235" s="2"/>
      <c r="B235" s="214"/>
      <c r="C235" s="222"/>
      <c r="D235" s="222"/>
      <c r="E235" s="196"/>
      <c r="F235" s="40" t="s">
        <v>586</v>
      </c>
      <c r="G235" s="96" t="s">
        <v>573</v>
      </c>
      <c r="H235" s="125">
        <v>500000</v>
      </c>
      <c r="I235" s="5">
        <v>43862</v>
      </c>
      <c r="J235" s="5">
        <v>44012</v>
      </c>
      <c r="K235" s="5">
        <f t="shared" si="37"/>
        <v>44012</v>
      </c>
      <c r="L235" s="9">
        <f t="shared" si="42"/>
        <v>1</v>
      </c>
      <c r="M235" s="9" cm="1">
        <f t="array" ref="M235">+_xlfn.IFS(L235&gt;=0,L235,L235&gt;=100,100,L235&lt;0,0)</f>
        <v>1</v>
      </c>
      <c r="N235" s="6">
        <v>100</v>
      </c>
      <c r="O235" s="8">
        <f t="shared" si="38"/>
        <v>100</v>
      </c>
      <c r="P235" s="62">
        <f t="shared" si="43"/>
        <v>100</v>
      </c>
      <c r="Q235" s="10">
        <v>100</v>
      </c>
      <c r="R235" s="2" t="s">
        <v>978</v>
      </c>
    </row>
    <row r="236" spans="1:18" ht="60" hidden="1" outlineLevel="1" x14ac:dyDescent="0.25">
      <c r="A236" s="2"/>
      <c r="B236" s="214"/>
      <c r="C236" s="222"/>
      <c r="D236" s="222"/>
      <c r="E236" s="196"/>
      <c r="F236" s="40" t="s">
        <v>586</v>
      </c>
      <c r="G236" s="96" t="s">
        <v>574</v>
      </c>
      <c r="H236" s="125">
        <v>500000</v>
      </c>
      <c r="I236" s="5">
        <v>43862</v>
      </c>
      <c r="J236" s="5">
        <v>44012</v>
      </c>
      <c r="K236" s="5">
        <f t="shared" si="37"/>
        <v>44012</v>
      </c>
      <c r="L236" s="9">
        <f t="shared" si="42"/>
        <v>1</v>
      </c>
      <c r="M236" s="9" cm="1">
        <f t="array" ref="M236">+_xlfn.IFS(L236&gt;=0,L236,L236&gt;=100,100,L236&lt;0,0)</f>
        <v>1</v>
      </c>
      <c r="N236" s="6">
        <v>100</v>
      </c>
      <c r="O236" s="8">
        <f t="shared" si="38"/>
        <v>100</v>
      </c>
      <c r="P236" s="62">
        <f t="shared" si="43"/>
        <v>100</v>
      </c>
      <c r="Q236" s="10">
        <v>100</v>
      </c>
      <c r="R236" s="2" t="s">
        <v>979</v>
      </c>
    </row>
    <row r="237" spans="1:18" ht="60" hidden="1" outlineLevel="1" x14ac:dyDescent="0.25">
      <c r="A237" s="2"/>
      <c r="B237" s="214"/>
      <c r="C237" s="222"/>
      <c r="D237" s="222"/>
      <c r="E237" s="196"/>
      <c r="F237" s="40" t="s">
        <v>586</v>
      </c>
      <c r="G237" s="96" t="s">
        <v>575</v>
      </c>
      <c r="H237" s="125">
        <v>100000</v>
      </c>
      <c r="I237" s="5">
        <v>43862</v>
      </c>
      <c r="J237" s="5">
        <v>44012</v>
      </c>
      <c r="K237" s="5">
        <f t="shared" si="37"/>
        <v>44012</v>
      </c>
      <c r="L237" s="9">
        <f t="shared" si="42"/>
        <v>1</v>
      </c>
      <c r="M237" s="9" cm="1">
        <f t="array" ref="M237">+_xlfn.IFS(L237&gt;=0,L237,L237&gt;=100,100,L237&lt;0,0)</f>
        <v>1</v>
      </c>
      <c r="N237" s="6">
        <v>100</v>
      </c>
      <c r="O237" s="8">
        <f t="shared" si="38"/>
        <v>100</v>
      </c>
      <c r="P237" s="62">
        <f t="shared" si="43"/>
        <v>100</v>
      </c>
      <c r="Q237" s="10">
        <v>100</v>
      </c>
      <c r="R237" s="2" t="s">
        <v>980</v>
      </c>
    </row>
    <row r="238" spans="1:18" ht="60" hidden="1" outlineLevel="1" x14ac:dyDescent="0.25">
      <c r="A238" s="2"/>
      <c r="B238" s="214"/>
      <c r="C238" s="222"/>
      <c r="D238" s="222"/>
      <c r="E238" s="196"/>
      <c r="F238" s="40" t="s">
        <v>586</v>
      </c>
      <c r="G238" s="96" t="s">
        <v>576</v>
      </c>
      <c r="H238" s="125">
        <v>100000</v>
      </c>
      <c r="I238" s="5">
        <v>43862</v>
      </c>
      <c r="J238" s="5">
        <v>44012</v>
      </c>
      <c r="K238" s="5">
        <f t="shared" si="37"/>
        <v>44012</v>
      </c>
      <c r="L238" s="9">
        <f t="shared" si="42"/>
        <v>1</v>
      </c>
      <c r="M238" s="9" cm="1">
        <f t="array" ref="M238">+_xlfn.IFS(L238&gt;=0,L238,L238&gt;=100,100,L238&lt;0,0)</f>
        <v>1</v>
      </c>
      <c r="N238" s="6">
        <v>100</v>
      </c>
      <c r="O238" s="8">
        <f t="shared" si="38"/>
        <v>100</v>
      </c>
      <c r="P238" s="62">
        <f t="shared" si="43"/>
        <v>100</v>
      </c>
      <c r="Q238" s="10">
        <v>100</v>
      </c>
      <c r="R238" s="2" t="s">
        <v>981</v>
      </c>
    </row>
    <row r="239" spans="1:18" ht="60" hidden="1" outlineLevel="1" x14ac:dyDescent="0.25">
      <c r="A239" s="2"/>
      <c r="B239" s="214"/>
      <c r="C239" s="222"/>
      <c r="D239" s="222"/>
      <c r="E239" s="196"/>
      <c r="F239" s="40" t="s">
        <v>586</v>
      </c>
      <c r="G239" s="96" t="s">
        <v>577</v>
      </c>
      <c r="H239" s="125">
        <v>400000</v>
      </c>
      <c r="I239" s="5">
        <v>43862</v>
      </c>
      <c r="J239" s="5">
        <v>44012</v>
      </c>
      <c r="K239" s="5">
        <f t="shared" si="37"/>
        <v>44012</v>
      </c>
      <c r="L239" s="9">
        <f t="shared" si="42"/>
        <v>1</v>
      </c>
      <c r="M239" s="9" cm="1">
        <f t="array" ref="M239">+_xlfn.IFS(L239&gt;=0,L239,L239&gt;=100,100,L239&lt;0,0)</f>
        <v>1</v>
      </c>
      <c r="N239" s="6">
        <v>100</v>
      </c>
      <c r="O239" s="8">
        <f t="shared" si="38"/>
        <v>100</v>
      </c>
      <c r="P239" s="62">
        <f t="shared" si="43"/>
        <v>100</v>
      </c>
      <c r="Q239" s="10">
        <v>100</v>
      </c>
      <c r="R239" s="2" t="s">
        <v>982</v>
      </c>
    </row>
    <row r="240" spans="1:18" ht="60" hidden="1" outlineLevel="1" x14ac:dyDescent="0.25">
      <c r="A240" s="2"/>
      <c r="B240" s="214"/>
      <c r="C240" s="222"/>
      <c r="D240" s="222"/>
      <c r="E240" s="196"/>
      <c r="F240" s="40" t="s">
        <v>586</v>
      </c>
      <c r="G240" s="96" t="s">
        <v>578</v>
      </c>
      <c r="H240" s="125">
        <v>600000</v>
      </c>
      <c r="I240" s="5">
        <v>43862</v>
      </c>
      <c r="J240" s="5">
        <v>44012</v>
      </c>
      <c r="K240" s="5">
        <f t="shared" si="37"/>
        <v>44012</v>
      </c>
      <c r="L240" s="9">
        <f t="shared" si="42"/>
        <v>1</v>
      </c>
      <c r="M240" s="9" cm="1">
        <f t="array" ref="M240">+_xlfn.IFS(L240&gt;=0,L240,L240&gt;=100,100,L240&lt;0,0)</f>
        <v>1</v>
      </c>
      <c r="N240" s="6">
        <v>100</v>
      </c>
      <c r="O240" s="8">
        <f t="shared" si="38"/>
        <v>100</v>
      </c>
      <c r="P240" s="62">
        <f t="shared" si="43"/>
        <v>100</v>
      </c>
      <c r="Q240" s="10">
        <v>100</v>
      </c>
      <c r="R240" s="2" t="s">
        <v>983</v>
      </c>
    </row>
    <row r="241" spans="1:18" ht="60" hidden="1" outlineLevel="1" x14ac:dyDescent="0.25">
      <c r="A241" s="2"/>
      <c r="B241" s="214"/>
      <c r="C241" s="222"/>
      <c r="D241" s="222"/>
      <c r="E241" s="196"/>
      <c r="F241" s="40" t="s">
        <v>588</v>
      </c>
      <c r="G241" s="96" t="s">
        <v>579</v>
      </c>
      <c r="H241" s="125">
        <v>100000</v>
      </c>
      <c r="I241" s="5">
        <v>43862</v>
      </c>
      <c r="J241" s="5">
        <v>44012</v>
      </c>
      <c r="K241" s="5">
        <f t="shared" si="37"/>
        <v>44012</v>
      </c>
      <c r="L241" s="9">
        <f t="shared" si="42"/>
        <v>1</v>
      </c>
      <c r="M241" s="9" cm="1">
        <f t="array" ref="M241">+_xlfn.IFS(L241&gt;=0,L241,L241&gt;=100,100,L241&lt;0,0)</f>
        <v>1</v>
      </c>
      <c r="N241" s="6">
        <v>100</v>
      </c>
      <c r="O241" s="8">
        <f t="shared" si="38"/>
        <v>100</v>
      </c>
      <c r="P241" s="62">
        <f t="shared" si="43"/>
        <v>100</v>
      </c>
      <c r="Q241" s="10">
        <v>100</v>
      </c>
      <c r="R241" s="2" t="s">
        <v>984</v>
      </c>
    </row>
    <row r="242" spans="1:18" ht="60" hidden="1" outlineLevel="1" x14ac:dyDescent="0.25">
      <c r="A242" s="2"/>
      <c r="B242" s="214"/>
      <c r="C242" s="222"/>
      <c r="D242" s="222"/>
      <c r="E242" s="196"/>
      <c r="F242" s="40" t="s">
        <v>586</v>
      </c>
      <c r="G242" s="96" t="s">
        <v>985</v>
      </c>
      <c r="H242" s="125">
        <v>200000000</v>
      </c>
      <c r="I242" s="5">
        <v>43862</v>
      </c>
      <c r="J242" s="5">
        <v>44180</v>
      </c>
      <c r="K242" s="5">
        <f t="shared" si="37"/>
        <v>44012</v>
      </c>
      <c r="L242" s="9">
        <f t="shared" si="42"/>
        <v>0.47169811320754718</v>
      </c>
      <c r="M242" s="9" cm="1">
        <f t="array" ref="M242">+_xlfn.IFS(L242&gt;=0,L242,L242&gt;=100,100,L242&lt;0,0)</f>
        <v>0.47169811320754718</v>
      </c>
      <c r="N242" s="6">
        <v>15</v>
      </c>
      <c r="O242" s="8">
        <f t="shared" si="38"/>
        <v>21.433962264150942</v>
      </c>
      <c r="P242" s="62">
        <f t="shared" si="43"/>
        <v>21.433962264150942</v>
      </c>
      <c r="Q242" s="10">
        <v>100</v>
      </c>
      <c r="R242" s="2" t="s">
        <v>986</v>
      </c>
    </row>
    <row r="243" spans="1:18" ht="60" hidden="1" outlineLevel="1" x14ac:dyDescent="0.25">
      <c r="A243" s="2"/>
      <c r="B243" s="214"/>
      <c r="C243" s="222"/>
      <c r="D243" s="222"/>
      <c r="E243" s="196"/>
      <c r="F243" s="40" t="s">
        <v>500</v>
      </c>
      <c r="G243" s="96" t="s">
        <v>580</v>
      </c>
      <c r="H243" s="125" t="s">
        <v>1086</v>
      </c>
      <c r="I243" s="5">
        <v>43862</v>
      </c>
      <c r="J243" s="5">
        <v>44180</v>
      </c>
      <c r="K243" s="5">
        <f t="shared" si="37"/>
        <v>44012</v>
      </c>
      <c r="L243" s="9">
        <f t="shared" si="42"/>
        <v>0.47169811320754718</v>
      </c>
      <c r="M243" s="9" cm="1">
        <f t="array" ref="M243">+_xlfn.IFS(L243&gt;=0,L243,L243&gt;=100,100,L243&lt;0,0)</f>
        <v>0.47169811320754718</v>
      </c>
      <c r="N243" s="6">
        <v>50</v>
      </c>
      <c r="O243" s="8">
        <f t="shared" si="38"/>
        <v>49.433962264150942</v>
      </c>
      <c r="P243" s="62">
        <f t="shared" si="43"/>
        <v>49.433962264150942</v>
      </c>
      <c r="Q243" s="10">
        <v>100</v>
      </c>
      <c r="R243" s="2" t="s">
        <v>987</v>
      </c>
    </row>
    <row r="244" spans="1:18" ht="60" hidden="1" outlineLevel="1" x14ac:dyDescent="0.25">
      <c r="A244" s="2"/>
      <c r="B244" s="214"/>
      <c r="C244" s="222"/>
      <c r="D244" s="222"/>
      <c r="E244" s="196"/>
      <c r="F244" s="40" t="s">
        <v>586</v>
      </c>
      <c r="G244" s="96" t="s">
        <v>581</v>
      </c>
      <c r="H244" s="125">
        <v>150000</v>
      </c>
      <c r="I244" s="5">
        <v>43862</v>
      </c>
      <c r="J244" s="5">
        <v>44180</v>
      </c>
      <c r="K244" s="5">
        <f t="shared" si="37"/>
        <v>44012</v>
      </c>
      <c r="L244" s="9">
        <f t="shared" ref="L244" si="44">+(+_xlfn.DAYS(I244,K244))/(+_xlfn.DAYS(I244,J244))</f>
        <v>0.47169811320754718</v>
      </c>
      <c r="M244" s="9" cm="1">
        <f t="array" ref="M244">+_xlfn.IFS(L244&gt;=0,L244,L244&gt;=100,100,L244&lt;0,0)</f>
        <v>0.47169811320754718</v>
      </c>
      <c r="N244" s="6">
        <v>50</v>
      </c>
      <c r="O244" s="8">
        <f t="shared" ref="O244" si="45">+P244</f>
        <v>49.433962264150942</v>
      </c>
      <c r="P244" s="62">
        <f t="shared" ref="P244" si="46">+(N244*80%)+((M244*100)*20%)</f>
        <v>49.433962264150942</v>
      </c>
      <c r="Q244" s="10">
        <v>100</v>
      </c>
      <c r="R244" s="2" t="s">
        <v>988</v>
      </c>
    </row>
    <row r="245" spans="1:18" ht="60" hidden="1" outlineLevel="1" x14ac:dyDescent="0.25">
      <c r="A245" s="2"/>
      <c r="B245" s="214"/>
      <c r="C245" s="222"/>
      <c r="D245" s="222"/>
      <c r="E245" s="196"/>
      <c r="F245" s="40" t="s">
        <v>586</v>
      </c>
      <c r="G245" s="96" t="s">
        <v>581</v>
      </c>
      <c r="H245" s="125">
        <v>75000</v>
      </c>
      <c r="I245" s="5">
        <v>43862</v>
      </c>
      <c r="J245" s="5">
        <v>44180</v>
      </c>
      <c r="K245" s="5">
        <f t="shared" si="37"/>
        <v>44012</v>
      </c>
      <c r="L245" s="9">
        <f t="shared" si="42"/>
        <v>0.47169811320754718</v>
      </c>
      <c r="M245" s="9" cm="1">
        <f t="array" ref="M245">+_xlfn.IFS(L245&gt;=0,L245,L245&gt;=100,100,L245&lt;0,0)</f>
        <v>0.47169811320754718</v>
      </c>
      <c r="N245" s="6">
        <v>50</v>
      </c>
      <c r="O245" s="8">
        <f t="shared" si="38"/>
        <v>49.433962264150942</v>
      </c>
      <c r="P245" s="62">
        <f t="shared" si="43"/>
        <v>49.433962264150942</v>
      </c>
      <c r="Q245" s="10">
        <v>100</v>
      </c>
      <c r="R245" s="2" t="s">
        <v>988</v>
      </c>
    </row>
    <row r="246" spans="1:18" ht="60" hidden="1" outlineLevel="1" x14ac:dyDescent="0.25">
      <c r="A246" s="2"/>
      <c r="B246" s="214"/>
      <c r="C246" s="222"/>
      <c r="D246" s="222"/>
      <c r="E246" s="196"/>
      <c r="F246" s="40" t="s">
        <v>586</v>
      </c>
      <c r="G246" s="96" t="s">
        <v>582</v>
      </c>
      <c r="H246" s="125">
        <v>120000</v>
      </c>
      <c r="I246" s="5">
        <v>43862</v>
      </c>
      <c r="J246" s="5">
        <v>44180</v>
      </c>
      <c r="K246" s="5">
        <f t="shared" si="37"/>
        <v>44012</v>
      </c>
      <c r="L246" s="9">
        <f t="shared" si="42"/>
        <v>0.47169811320754718</v>
      </c>
      <c r="M246" s="9" cm="1">
        <f t="array" ref="M246">+_xlfn.IFS(L246&gt;=0,L246,L246&gt;=100,100,L246&lt;0,0)</f>
        <v>0.47169811320754718</v>
      </c>
      <c r="N246" s="6">
        <v>50</v>
      </c>
      <c r="O246" s="8">
        <f t="shared" si="38"/>
        <v>49.433962264150942</v>
      </c>
      <c r="P246" s="62">
        <f t="shared" si="43"/>
        <v>49.433962264150942</v>
      </c>
      <c r="Q246" s="10">
        <v>100</v>
      </c>
      <c r="R246" s="2" t="s">
        <v>989</v>
      </c>
    </row>
    <row r="247" spans="1:18" ht="60" hidden="1" outlineLevel="1" x14ac:dyDescent="0.25">
      <c r="A247" s="2"/>
      <c r="B247" s="214"/>
      <c r="C247" s="222"/>
      <c r="D247" s="222"/>
      <c r="E247" s="196"/>
      <c r="F247" s="40" t="s">
        <v>586</v>
      </c>
      <c r="G247" s="96" t="s">
        <v>582</v>
      </c>
      <c r="H247" s="125">
        <v>320000</v>
      </c>
      <c r="I247" s="5">
        <v>43862</v>
      </c>
      <c r="J247" s="5">
        <v>44180</v>
      </c>
      <c r="K247" s="5">
        <f t="shared" si="37"/>
        <v>44012</v>
      </c>
      <c r="L247" s="9">
        <f>+(+_xlfn.DAYS(I247,K247))/(+_xlfn.DAYS(I247,J247))</f>
        <v>0.47169811320754718</v>
      </c>
      <c r="M247" s="9" cm="1">
        <f t="array" ref="M247">+_xlfn.IFS(L247&gt;=0,L247,L247&gt;=100,100,L247&lt;0,0)</f>
        <v>0.47169811320754718</v>
      </c>
      <c r="N247" s="6">
        <v>50</v>
      </c>
      <c r="O247" s="8">
        <f t="shared" si="38"/>
        <v>49.433962264150942</v>
      </c>
      <c r="P247" s="62">
        <f t="shared" si="43"/>
        <v>49.433962264150942</v>
      </c>
      <c r="Q247" s="10">
        <v>100</v>
      </c>
      <c r="R247" s="2" t="s">
        <v>989</v>
      </c>
    </row>
    <row r="248" spans="1:18" ht="102" hidden="1" outlineLevel="1" x14ac:dyDescent="0.25">
      <c r="A248" s="2"/>
      <c r="B248" s="214"/>
      <c r="C248" s="222"/>
      <c r="D248" s="222"/>
      <c r="E248" s="196"/>
      <c r="F248" s="40" t="s">
        <v>586</v>
      </c>
      <c r="G248" s="96" t="s">
        <v>992</v>
      </c>
      <c r="H248" s="125" t="s">
        <v>1085</v>
      </c>
      <c r="I248" s="5">
        <v>43862</v>
      </c>
      <c r="J248" s="5">
        <v>44180</v>
      </c>
      <c r="K248" s="5">
        <f t="shared" si="37"/>
        <v>44012</v>
      </c>
      <c r="L248" s="9">
        <f>+(+_xlfn.DAYS(I248,K248))/(+_xlfn.DAYS(I248,J248))</f>
        <v>0.47169811320754718</v>
      </c>
      <c r="M248" s="9" cm="1">
        <f t="array" ref="M248">+_xlfn.IFS(L248&gt;=0,L248,L248&gt;=100,100,L248&lt;0,0)</f>
        <v>0.47169811320754718</v>
      </c>
      <c r="N248" s="6">
        <v>30</v>
      </c>
      <c r="O248" s="8">
        <f t="shared" ref="O248" si="47">+P248</f>
        <v>33.433962264150942</v>
      </c>
      <c r="P248" s="62">
        <f t="shared" ref="P248" si="48">+(N248*80%)+((M248*100)*20%)</f>
        <v>33.433962264150942</v>
      </c>
      <c r="Q248" s="10">
        <v>100</v>
      </c>
      <c r="R248" s="2" t="s">
        <v>993</v>
      </c>
    </row>
    <row r="249" spans="1:18" ht="60.6" hidden="1" outlineLevel="1" thickBot="1" x14ac:dyDescent="0.3">
      <c r="A249" s="2"/>
      <c r="B249" s="214"/>
      <c r="C249" s="222"/>
      <c r="D249" s="222"/>
      <c r="E249" s="196"/>
      <c r="F249" s="40" t="s">
        <v>589</v>
      </c>
      <c r="G249" s="96" t="s">
        <v>991</v>
      </c>
      <c r="H249" s="125">
        <v>30000000</v>
      </c>
      <c r="I249" s="5">
        <v>43862</v>
      </c>
      <c r="J249" s="5">
        <v>44180</v>
      </c>
      <c r="K249" s="5">
        <f>+K247</f>
        <v>44012</v>
      </c>
      <c r="L249" s="9">
        <f>+(+_xlfn.DAYS(I249,K249))/(+_xlfn.DAYS(I249,J249))</f>
        <v>0.47169811320754718</v>
      </c>
      <c r="M249" s="9" cm="1">
        <f t="array" ref="M249">+_xlfn.IFS(L249&gt;=0,L249,L249&gt;=100,100,L249&lt;0,0)</f>
        <v>0.47169811320754718</v>
      </c>
      <c r="N249" s="6">
        <v>40</v>
      </c>
      <c r="O249" s="8">
        <f t="shared" si="38"/>
        <v>41.433962264150942</v>
      </c>
      <c r="P249" s="62">
        <f>+(N249*80%)+((M249*100)*20%)</f>
        <v>41.433962264150942</v>
      </c>
      <c r="Q249" s="10">
        <v>100</v>
      </c>
      <c r="R249" s="2" t="s">
        <v>990</v>
      </c>
    </row>
    <row r="250" spans="1:18" ht="124.8" collapsed="1" thickBot="1" x14ac:dyDescent="0.3">
      <c r="A250" s="203" t="s">
        <v>288</v>
      </c>
      <c r="B250" s="204"/>
      <c r="C250" s="205"/>
      <c r="D250" s="205"/>
      <c r="E250" s="205"/>
      <c r="F250" s="205"/>
      <c r="G250" s="206"/>
      <c r="H250" s="206"/>
      <c r="I250" s="207"/>
      <c r="J250" s="208"/>
      <c r="K250" s="60">
        <v>44012</v>
      </c>
      <c r="L250" s="23" cm="1">
        <f t="array" ref="L250">+AVERAGE((L109:L249)*100)</f>
        <v>55.790929073806495</v>
      </c>
      <c r="M250" s="23" cm="1">
        <f t="array" ref="M250">+AVERAGE((M109:M249)*100)</f>
        <v>51.873676185857484</v>
      </c>
      <c r="N250" s="4">
        <f>+AVERAGE(N109:N249)</f>
        <v>42.954609929078018</v>
      </c>
      <c r="O250" s="56" t="str" cm="1">
        <f t="array" ref="O250">+_xlfn.IFS(P250&gt;=90,"😊",P250&gt;=65,"😶",P250&lt;=64,"😕")</f>
        <v>😕</v>
      </c>
      <c r="P250" s="12">
        <f>+AVERAGE(P243:P249,P235:P241,P229:P232,P226,P221:P222,P214:P219,P211,P204,P192:P197,P180:P191,P174:P177,P157:P166,P150,P146,P139,P135:P136,P128:P131,P121:P127,P118:P120,P115:P117,P109:P113)</f>
        <v>59.151630429402417</v>
      </c>
      <c r="Q250" s="23">
        <v>100</v>
      </c>
      <c r="R250" s="69" t="s">
        <v>1060</v>
      </c>
    </row>
    <row r="251" spans="1:18" ht="132.6" hidden="1" outlineLevel="1" x14ac:dyDescent="0.25">
      <c r="A251" s="41"/>
      <c r="B251" s="176" t="s">
        <v>996</v>
      </c>
      <c r="C251" s="224" t="s">
        <v>1069</v>
      </c>
      <c r="D251" s="222" t="s">
        <v>1071</v>
      </c>
      <c r="E251" s="162" t="s">
        <v>269</v>
      </c>
      <c r="F251" s="183" t="s">
        <v>591</v>
      </c>
      <c r="G251" s="25" t="s">
        <v>750</v>
      </c>
      <c r="H251" s="126">
        <v>21400000</v>
      </c>
      <c r="I251" s="5">
        <v>43862</v>
      </c>
      <c r="J251" s="5">
        <v>44104</v>
      </c>
      <c r="K251" s="5">
        <f>+K249</f>
        <v>44012</v>
      </c>
      <c r="L251" s="9">
        <f>+(+_xlfn.DAYS(I251,K251))/(+_xlfn.DAYS(I251,J251))</f>
        <v>0.6198347107438017</v>
      </c>
      <c r="M251" s="9" cm="1">
        <f t="array" ref="M251">+_xlfn.IFS(L251&gt;=0,L251,L251&gt;=100,100,L251&lt;0,0)</f>
        <v>0.6198347107438017</v>
      </c>
      <c r="N251" s="6">
        <v>50</v>
      </c>
      <c r="O251" s="8">
        <f t="shared" ref="O251:O294" si="49">+P251</f>
        <v>52.396694214876035</v>
      </c>
      <c r="P251" s="62">
        <f>+(N251*80%)+((M251*100)*20%)</f>
        <v>52.396694214876035</v>
      </c>
      <c r="Q251" s="10">
        <v>100</v>
      </c>
      <c r="R251" s="2" t="s">
        <v>919</v>
      </c>
    </row>
    <row r="252" spans="1:18" ht="81.599999999999994" hidden="1" outlineLevel="1" x14ac:dyDescent="0.25">
      <c r="A252" s="41"/>
      <c r="B252" s="176"/>
      <c r="C252" s="224"/>
      <c r="D252" s="224"/>
      <c r="E252" s="162"/>
      <c r="F252" s="183"/>
      <c r="G252" s="25" t="s">
        <v>751</v>
      </c>
      <c r="H252" s="127" t="s">
        <v>1085</v>
      </c>
      <c r="I252" s="5">
        <v>43862</v>
      </c>
      <c r="J252" s="5">
        <v>44180</v>
      </c>
      <c r="K252" s="5">
        <f>+K251</f>
        <v>44012</v>
      </c>
      <c r="L252" s="9">
        <f t="shared" ref="L252:L294" si="50">+(+_xlfn.DAYS(I252,K252))/(+_xlfn.DAYS(I252,J252))</f>
        <v>0.47169811320754718</v>
      </c>
      <c r="M252" s="9" cm="1">
        <f t="array" ref="M252">+_xlfn.IFS(L252&gt;=0,L252,L252&gt;=100,100,L252&lt;0,0)</f>
        <v>0.47169811320754718</v>
      </c>
      <c r="N252" s="6">
        <v>10</v>
      </c>
      <c r="O252" s="8">
        <f t="shared" ref="O252:O253" si="51">+P252</f>
        <v>17.433962264150942</v>
      </c>
      <c r="P252" s="62">
        <f t="shared" ref="P252:P294" si="52">+(N252*80%)+((M252*100)*20%)</f>
        <v>17.433962264150942</v>
      </c>
      <c r="Q252" s="10">
        <v>100</v>
      </c>
      <c r="R252" s="2" t="s">
        <v>920</v>
      </c>
    </row>
    <row r="253" spans="1:18" ht="60" hidden="1" outlineLevel="1" x14ac:dyDescent="0.25">
      <c r="A253" s="41"/>
      <c r="B253" s="176"/>
      <c r="C253" s="224"/>
      <c r="D253" s="224"/>
      <c r="E253" s="162"/>
      <c r="F253" s="183"/>
      <c r="G253" s="25" t="s">
        <v>752</v>
      </c>
      <c r="H253" s="127" t="s">
        <v>1086</v>
      </c>
      <c r="I253" s="5">
        <v>43862</v>
      </c>
      <c r="J253" s="5">
        <v>44180</v>
      </c>
      <c r="K253" s="5">
        <f>+K252</f>
        <v>44012</v>
      </c>
      <c r="L253" s="9">
        <f t="shared" si="50"/>
        <v>0.47169811320754718</v>
      </c>
      <c r="M253" s="9" cm="1">
        <f t="array" ref="M253">+_xlfn.IFS(L253&gt;=0,L253,L253&gt;=100,100,L253&lt;0,0)</f>
        <v>0.47169811320754718</v>
      </c>
      <c r="N253" s="6">
        <v>30</v>
      </c>
      <c r="O253" s="8">
        <f t="shared" si="51"/>
        <v>33.433962264150942</v>
      </c>
      <c r="P253" s="62">
        <f t="shared" si="52"/>
        <v>33.433962264150942</v>
      </c>
      <c r="Q253" s="10">
        <v>100</v>
      </c>
      <c r="R253" s="2" t="s">
        <v>921</v>
      </c>
    </row>
    <row r="254" spans="1:18" ht="61.2" hidden="1" outlineLevel="1" x14ac:dyDescent="0.25">
      <c r="A254" s="2"/>
      <c r="B254" s="176"/>
      <c r="C254" s="224"/>
      <c r="D254" s="224"/>
      <c r="E254" s="162"/>
      <c r="F254" s="183"/>
      <c r="G254" s="25" t="s">
        <v>753</v>
      </c>
      <c r="H254" s="127" t="s">
        <v>1086</v>
      </c>
      <c r="I254" s="5">
        <v>43862</v>
      </c>
      <c r="J254" s="5">
        <v>44180</v>
      </c>
      <c r="K254" s="5">
        <f>+K253</f>
        <v>44012</v>
      </c>
      <c r="L254" s="9">
        <f t="shared" si="50"/>
        <v>0.47169811320754718</v>
      </c>
      <c r="M254" s="9" cm="1">
        <f t="array" ref="M254">+_xlfn.IFS(L254&gt;=0,L254,L254&gt;=100,100,L254&lt;0,0)</f>
        <v>0.47169811320754718</v>
      </c>
      <c r="N254" s="6">
        <v>10</v>
      </c>
      <c r="O254" s="8">
        <f t="shared" si="49"/>
        <v>17.433962264150942</v>
      </c>
      <c r="P254" s="62">
        <f t="shared" si="52"/>
        <v>17.433962264150942</v>
      </c>
      <c r="Q254" s="10">
        <v>100</v>
      </c>
      <c r="R254" s="2" t="s">
        <v>922</v>
      </c>
    </row>
    <row r="255" spans="1:18" ht="60" hidden="1" outlineLevel="1" x14ac:dyDescent="0.25">
      <c r="A255" s="2"/>
      <c r="B255" s="176"/>
      <c r="C255" s="224"/>
      <c r="D255" s="224"/>
      <c r="E255" s="162"/>
      <c r="F255" s="184" t="s">
        <v>592</v>
      </c>
      <c r="G255" s="25" t="s">
        <v>754</v>
      </c>
      <c r="H255" s="126">
        <v>70000000</v>
      </c>
      <c r="I255" s="5">
        <v>43952</v>
      </c>
      <c r="J255" s="5">
        <v>44180</v>
      </c>
      <c r="K255" s="5">
        <f t="shared" ref="K255:K293" si="53">+K254</f>
        <v>44012</v>
      </c>
      <c r="L255" s="9">
        <f t="shared" si="50"/>
        <v>0.26315789473684209</v>
      </c>
      <c r="M255" s="9" cm="1">
        <f t="array" ref="M255">+_xlfn.IFS(L255&gt;=0,L255,L255&gt;=100,100,L255&lt;0,0)</f>
        <v>0.26315789473684209</v>
      </c>
      <c r="N255" s="6">
        <v>50</v>
      </c>
      <c r="O255" s="8">
        <f t="shared" si="49"/>
        <v>45.263157894736842</v>
      </c>
      <c r="P255" s="62">
        <f t="shared" si="52"/>
        <v>45.263157894736842</v>
      </c>
      <c r="Q255" s="10">
        <v>100</v>
      </c>
      <c r="R255" s="2" t="s">
        <v>923</v>
      </c>
    </row>
    <row r="256" spans="1:18" ht="60" hidden="1" outlineLevel="1" x14ac:dyDescent="0.25">
      <c r="A256" s="2"/>
      <c r="B256" s="176"/>
      <c r="C256" s="224"/>
      <c r="D256" s="224"/>
      <c r="E256" s="162"/>
      <c r="F256" s="184"/>
      <c r="G256" s="25" t="s">
        <v>755</v>
      </c>
      <c r="H256" s="127" t="s">
        <v>1086</v>
      </c>
      <c r="I256" s="5">
        <v>43891</v>
      </c>
      <c r="J256" s="5">
        <v>44180</v>
      </c>
      <c r="K256" s="5">
        <f t="shared" si="53"/>
        <v>44012</v>
      </c>
      <c r="L256" s="9">
        <f t="shared" si="50"/>
        <v>0.41868512110726641</v>
      </c>
      <c r="M256" s="9" cm="1">
        <f t="array" ref="M256">+_xlfn.IFS(L256&gt;=0,L256,L256&gt;=100,100,L256&lt;0,0)</f>
        <v>0.41868512110726641</v>
      </c>
      <c r="N256" s="6">
        <v>60</v>
      </c>
      <c r="O256" s="8">
        <f t="shared" si="49"/>
        <v>56.373702422145328</v>
      </c>
      <c r="P256" s="62">
        <f t="shared" si="52"/>
        <v>56.373702422145328</v>
      </c>
      <c r="Q256" s="10">
        <v>100</v>
      </c>
      <c r="R256" s="2" t="s">
        <v>924</v>
      </c>
    </row>
    <row r="257" spans="1:18" ht="60" hidden="1" outlineLevel="1" x14ac:dyDescent="0.25">
      <c r="A257" s="2"/>
      <c r="B257" s="176"/>
      <c r="C257" s="224"/>
      <c r="D257" s="224"/>
      <c r="E257" s="162"/>
      <c r="F257" s="184"/>
      <c r="G257" s="25" t="s">
        <v>756</v>
      </c>
      <c r="H257" s="126">
        <v>50000000</v>
      </c>
      <c r="I257" s="5">
        <v>43862</v>
      </c>
      <c r="J257" s="5">
        <v>44180</v>
      </c>
      <c r="K257" s="5">
        <f t="shared" si="53"/>
        <v>44012</v>
      </c>
      <c r="L257" s="9">
        <f t="shared" si="50"/>
        <v>0.47169811320754718</v>
      </c>
      <c r="M257" s="9" cm="1">
        <f t="array" ref="M257">+_xlfn.IFS(L257&gt;=0,L257,L257&gt;=100,100,L257&lt;0,0)</f>
        <v>0.47169811320754718</v>
      </c>
      <c r="N257" s="6">
        <v>50</v>
      </c>
      <c r="O257" s="8">
        <f t="shared" si="49"/>
        <v>49.433962264150942</v>
      </c>
      <c r="P257" s="62">
        <f t="shared" si="52"/>
        <v>49.433962264150942</v>
      </c>
      <c r="Q257" s="10">
        <v>100</v>
      </c>
      <c r="R257" s="2" t="s">
        <v>925</v>
      </c>
    </row>
    <row r="258" spans="1:18" ht="61.2" hidden="1" outlineLevel="1" x14ac:dyDescent="0.25">
      <c r="A258" s="2"/>
      <c r="B258" s="176"/>
      <c r="C258" s="224"/>
      <c r="D258" s="224"/>
      <c r="E258" s="162"/>
      <c r="F258" s="184"/>
      <c r="G258" s="25" t="s">
        <v>757</v>
      </c>
      <c r="H258" s="126">
        <v>11200000</v>
      </c>
      <c r="I258" s="5">
        <v>44044</v>
      </c>
      <c r="J258" s="5">
        <v>44180</v>
      </c>
      <c r="K258" s="5">
        <f>+K257</f>
        <v>44012</v>
      </c>
      <c r="L258" s="9">
        <f t="shared" si="50"/>
        <v>-0.23529411764705882</v>
      </c>
      <c r="M258" s="9" cm="1">
        <f t="array" ref="M258">+_xlfn.IFS(L258&gt;=0,L258,L258&gt;=100,100,L258&lt;0,0)</f>
        <v>0</v>
      </c>
      <c r="N258" s="6">
        <v>40</v>
      </c>
      <c r="O258" s="8">
        <f t="shared" ref="O258" si="54">+P258</f>
        <v>32</v>
      </c>
      <c r="P258" s="62">
        <f t="shared" si="52"/>
        <v>32</v>
      </c>
      <c r="Q258" s="10">
        <v>100</v>
      </c>
      <c r="R258" s="2" t="s">
        <v>926</v>
      </c>
    </row>
    <row r="259" spans="1:18" ht="60" hidden="1" outlineLevel="1" x14ac:dyDescent="0.25">
      <c r="A259" s="2"/>
      <c r="B259" s="176"/>
      <c r="C259" s="224"/>
      <c r="D259" s="224"/>
      <c r="E259" s="162"/>
      <c r="F259" s="184"/>
      <c r="G259" s="25" t="s">
        <v>758</v>
      </c>
      <c r="H259" s="126">
        <v>60000000</v>
      </c>
      <c r="I259" s="5">
        <v>43862</v>
      </c>
      <c r="J259" s="5">
        <v>44180</v>
      </c>
      <c r="K259" s="5">
        <f>+K257</f>
        <v>44012</v>
      </c>
      <c r="L259" s="9">
        <f t="shared" si="50"/>
        <v>0.47169811320754718</v>
      </c>
      <c r="M259" s="9" cm="1">
        <f t="array" ref="M259">+_xlfn.IFS(L259&gt;=0,L259,L259&gt;=100,100,L259&lt;0,0)</f>
        <v>0.47169811320754718</v>
      </c>
      <c r="N259" s="6">
        <v>50</v>
      </c>
      <c r="O259" s="8">
        <f t="shared" si="49"/>
        <v>49.433962264150942</v>
      </c>
      <c r="P259" s="62">
        <f t="shared" si="52"/>
        <v>49.433962264150942</v>
      </c>
      <c r="Q259" s="10">
        <v>100</v>
      </c>
      <c r="R259" s="2" t="s">
        <v>927</v>
      </c>
    </row>
    <row r="260" spans="1:18" ht="91.8" hidden="1" outlineLevel="1" x14ac:dyDescent="0.25">
      <c r="A260" s="2"/>
      <c r="B260" s="176"/>
      <c r="C260" s="224"/>
      <c r="D260" s="224"/>
      <c r="E260" s="162"/>
      <c r="F260" s="184"/>
      <c r="G260" s="25" t="s">
        <v>759</v>
      </c>
      <c r="H260" s="126">
        <v>15000000</v>
      </c>
      <c r="I260" s="5">
        <v>43862</v>
      </c>
      <c r="J260" s="5">
        <v>44180</v>
      </c>
      <c r="K260" s="5">
        <f t="shared" si="53"/>
        <v>44012</v>
      </c>
      <c r="L260" s="9">
        <f t="shared" si="50"/>
        <v>0.47169811320754718</v>
      </c>
      <c r="M260" s="9" cm="1">
        <f t="array" ref="M260">+_xlfn.IFS(L260&gt;=0,L260,L260&gt;=100,100,L260&lt;0,0)</f>
        <v>0.47169811320754718</v>
      </c>
      <c r="N260" s="6">
        <v>50</v>
      </c>
      <c r="O260" s="8">
        <f t="shared" si="49"/>
        <v>49.433962264150942</v>
      </c>
      <c r="P260" s="62">
        <f t="shared" si="52"/>
        <v>49.433962264150942</v>
      </c>
      <c r="Q260" s="10">
        <v>100</v>
      </c>
      <c r="R260" s="2" t="s">
        <v>928</v>
      </c>
    </row>
    <row r="261" spans="1:18" ht="60" hidden="1" outlineLevel="1" x14ac:dyDescent="0.25">
      <c r="A261" s="2"/>
      <c r="B261" s="176"/>
      <c r="C261" s="224"/>
      <c r="D261" s="224"/>
      <c r="E261" s="162"/>
      <c r="F261" s="202" t="s">
        <v>760</v>
      </c>
      <c r="G261" s="25" t="s">
        <v>761</v>
      </c>
      <c r="H261" s="126">
        <v>35000000</v>
      </c>
      <c r="I261" s="5">
        <v>43862</v>
      </c>
      <c r="J261" s="5">
        <v>44180</v>
      </c>
      <c r="K261" s="5">
        <f t="shared" si="53"/>
        <v>44012</v>
      </c>
      <c r="L261" s="9">
        <f t="shared" si="50"/>
        <v>0.47169811320754718</v>
      </c>
      <c r="M261" s="9" cm="1">
        <f t="array" ref="M261">+_xlfn.IFS(L261&gt;=0,L261,L261&gt;=100,100,L261&lt;0,0)</f>
        <v>0.47169811320754718</v>
      </c>
      <c r="N261" s="6">
        <v>10</v>
      </c>
      <c r="O261" s="8">
        <f t="shared" si="49"/>
        <v>17.433962264150942</v>
      </c>
      <c r="P261" s="62">
        <f t="shared" si="52"/>
        <v>17.433962264150942</v>
      </c>
      <c r="Q261" s="10">
        <v>100</v>
      </c>
      <c r="R261" s="2" t="s">
        <v>931</v>
      </c>
    </row>
    <row r="262" spans="1:18" ht="60" hidden="1" outlineLevel="1" x14ac:dyDescent="0.25">
      <c r="A262" s="2"/>
      <c r="B262" s="176"/>
      <c r="C262" s="224"/>
      <c r="D262" s="224"/>
      <c r="E262" s="162"/>
      <c r="F262" s="202"/>
      <c r="G262" s="25" t="s">
        <v>762</v>
      </c>
      <c r="H262" s="127" t="s">
        <v>1086</v>
      </c>
      <c r="I262" s="5">
        <v>43862</v>
      </c>
      <c r="J262" s="5">
        <v>44180</v>
      </c>
      <c r="K262" s="5">
        <f t="shared" ref="K262:K270" si="55">+K261</f>
        <v>44012</v>
      </c>
      <c r="L262" s="9">
        <f t="shared" si="50"/>
        <v>0.47169811320754718</v>
      </c>
      <c r="M262" s="9" cm="1">
        <f t="array" ref="M262">+_xlfn.IFS(L262&gt;=0,L262,L262&gt;=100,100,L262&lt;0,0)</f>
        <v>0.47169811320754718</v>
      </c>
      <c r="N262" s="6">
        <v>100</v>
      </c>
      <c r="O262" s="8">
        <f t="shared" ref="O262:O270" si="56">+P262</f>
        <v>89.433962264150949</v>
      </c>
      <c r="P262" s="62">
        <f t="shared" si="52"/>
        <v>89.433962264150949</v>
      </c>
      <c r="Q262" s="10">
        <v>100</v>
      </c>
      <c r="R262" s="2" t="s">
        <v>929</v>
      </c>
    </row>
    <row r="263" spans="1:18" ht="60" hidden="1" outlineLevel="1" x14ac:dyDescent="0.25">
      <c r="A263" s="2"/>
      <c r="B263" s="176"/>
      <c r="C263" s="224"/>
      <c r="D263" s="224"/>
      <c r="E263" s="162"/>
      <c r="F263" s="202"/>
      <c r="G263" s="25" t="s">
        <v>763</v>
      </c>
      <c r="H263" s="127" t="s">
        <v>1086</v>
      </c>
      <c r="I263" s="5">
        <v>43862</v>
      </c>
      <c r="J263" s="5">
        <v>44180</v>
      </c>
      <c r="K263" s="5">
        <f t="shared" si="55"/>
        <v>44012</v>
      </c>
      <c r="L263" s="9">
        <f t="shared" si="50"/>
        <v>0.47169811320754718</v>
      </c>
      <c r="M263" s="9" cm="1">
        <f t="array" ref="M263">+_xlfn.IFS(L263&gt;=0,L263,L263&gt;=100,100,L263&lt;0,0)</f>
        <v>0.47169811320754718</v>
      </c>
      <c r="N263" s="6">
        <v>100</v>
      </c>
      <c r="O263" s="8">
        <f t="shared" si="56"/>
        <v>89.433962264150949</v>
      </c>
      <c r="P263" s="62">
        <f t="shared" si="52"/>
        <v>89.433962264150949</v>
      </c>
      <c r="Q263" s="10">
        <v>100</v>
      </c>
      <c r="R263" s="2" t="s">
        <v>930</v>
      </c>
    </row>
    <row r="264" spans="1:18" ht="60" hidden="1" outlineLevel="1" x14ac:dyDescent="0.25">
      <c r="A264" s="2"/>
      <c r="B264" s="176"/>
      <c r="C264" s="224"/>
      <c r="D264" s="224"/>
      <c r="E264" s="162"/>
      <c r="F264" s="202"/>
      <c r="G264" s="25" t="s">
        <v>764</v>
      </c>
      <c r="H264" s="126">
        <v>5000000</v>
      </c>
      <c r="I264" s="5">
        <v>43862</v>
      </c>
      <c r="J264" s="5">
        <v>44180</v>
      </c>
      <c r="K264" s="5">
        <f t="shared" si="55"/>
        <v>44012</v>
      </c>
      <c r="L264" s="9">
        <f t="shared" si="50"/>
        <v>0.47169811320754718</v>
      </c>
      <c r="M264" s="9" cm="1">
        <f t="array" ref="M264">+_xlfn.IFS(L264&gt;=0,L264,L264&gt;=100,100,L264&lt;0,0)</f>
        <v>0.47169811320754718</v>
      </c>
      <c r="N264" s="6">
        <v>10</v>
      </c>
      <c r="O264" s="8">
        <f t="shared" si="56"/>
        <v>17.433962264150942</v>
      </c>
      <c r="P264" s="62">
        <f t="shared" si="52"/>
        <v>17.433962264150942</v>
      </c>
      <c r="Q264" s="10">
        <v>100</v>
      </c>
      <c r="R264" s="2" t="s">
        <v>931</v>
      </c>
    </row>
    <row r="265" spans="1:18" ht="60" hidden="1" outlineLevel="1" x14ac:dyDescent="0.25">
      <c r="A265" s="2"/>
      <c r="B265" s="176"/>
      <c r="C265" s="224"/>
      <c r="D265" s="224"/>
      <c r="E265" s="162"/>
      <c r="F265" s="202"/>
      <c r="G265" s="25" t="s">
        <v>765</v>
      </c>
      <c r="H265" s="127" t="s">
        <v>1086</v>
      </c>
      <c r="I265" s="5">
        <v>43862</v>
      </c>
      <c r="J265" s="5">
        <v>44180</v>
      </c>
      <c r="K265" s="5">
        <f t="shared" si="55"/>
        <v>44012</v>
      </c>
      <c r="L265" s="9">
        <f t="shared" si="50"/>
        <v>0.47169811320754718</v>
      </c>
      <c r="M265" s="9" cm="1">
        <f t="array" ref="M265">+_xlfn.IFS(L265&gt;=0,L265,L265&gt;=100,100,L265&lt;0,0)</f>
        <v>0.47169811320754718</v>
      </c>
      <c r="N265" s="6">
        <v>50</v>
      </c>
      <c r="O265" s="8">
        <f t="shared" si="56"/>
        <v>49.433962264150942</v>
      </c>
      <c r="P265" s="62">
        <f t="shared" si="52"/>
        <v>49.433962264150942</v>
      </c>
      <c r="Q265" s="10">
        <v>100</v>
      </c>
      <c r="R265" s="2" t="s">
        <v>932</v>
      </c>
    </row>
    <row r="266" spans="1:18" ht="60" hidden="1" outlineLevel="1" x14ac:dyDescent="0.25">
      <c r="A266" s="2"/>
      <c r="B266" s="176"/>
      <c r="C266" s="224"/>
      <c r="D266" s="224"/>
      <c r="E266" s="162"/>
      <c r="F266" s="202"/>
      <c r="G266" s="25" t="s">
        <v>766</v>
      </c>
      <c r="H266" s="126">
        <v>1000000</v>
      </c>
      <c r="I266" s="5">
        <v>43862</v>
      </c>
      <c r="J266" s="5">
        <v>44180</v>
      </c>
      <c r="K266" s="5">
        <f t="shared" si="55"/>
        <v>44012</v>
      </c>
      <c r="L266" s="9">
        <f t="shared" si="50"/>
        <v>0.47169811320754718</v>
      </c>
      <c r="M266" s="9" cm="1">
        <f t="array" ref="M266">+_xlfn.IFS(L266&gt;=0,L266,L266&gt;=100,100,L266&lt;0,0)</f>
        <v>0.47169811320754718</v>
      </c>
      <c r="N266" s="6">
        <v>10</v>
      </c>
      <c r="O266" s="8">
        <f t="shared" si="56"/>
        <v>17.433962264150942</v>
      </c>
      <c r="P266" s="62">
        <f t="shared" si="52"/>
        <v>17.433962264150942</v>
      </c>
      <c r="Q266" s="10">
        <v>100</v>
      </c>
      <c r="R266" s="2" t="s">
        <v>931</v>
      </c>
    </row>
    <row r="267" spans="1:18" ht="60" hidden="1" outlineLevel="1" x14ac:dyDescent="0.25">
      <c r="A267" s="2"/>
      <c r="B267" s="176"/>
      <c r="C267" s="224"/>
      <c r="D267" s="224"/>
      <c r="E267" s="162"/>
      <c r="F267" s="202"/>
      <c r="G267" s="25" t="s">
        <v>767</v>
      </c>
      <c r="H267" s="126" t="s">
        <v>1085</v>
      </c>
      <c r="I267" s="5">
        <v>43862</v>
      </c>
      <c r="J267" s="5">
        <v>44180</v>
      </c>
      <c r="K267" s="5">
        <f t="shared" si="55"/>
        <v>44012</v>
      </c>
      <c r="L267" s="9">
        <f t="shared" si="50"/>
        <v>0.47169811320754718</v>
      </c>
      <c r="M267" s="9" cm="1">
        <f t="array" ref="M267">+_xlfn.IFS(L267&gt;=0,L267,L267&gt;=100,100,L267&lt;0,0)</f>
        <v>0.47169811320754718</v>
      </c>
      <c r="N267" s="6">
        <v>10</v>
      </c>
      <c r="O267" s="8">
        <f t="shared" si="56"/>
        <v>17.433962264150942</v>
      </c>
      <c r="P267" s="62">
        <f t="shared" si="52"/>
        <v>17.433962264150942</v>
      </c>
      <c r="Q267" s="10">
        <v>100</v>
      </c>
      <c r="R267" s="2" t="s">
        <v>931</v>
      </c>
    </row>
    <row r="268" spans="1:18" ht="60" hidden="1" outlineLevel="1" x14ac:dyDescent="0.25">
      <c r="A268" s="2"/>
      <c r="B268" s="176"/>
      <c r="C268" s="224"/>
      <c r="D268" s="224"/>
      <c r="E268" s="162"/>
      <c r="F268" s="202"/>
      <c r="G268" s="25" t="s">
        <v>768</v>
      </c>
      <c r="H268" s="126">
        <v>16000000</v>
      </c>
      <c r="I268" s="5">
        <v>43862</v>
      </c>
      <c r="J268" s="5">
        <v>44180</v>
      </c>
      <c r="K268" s="5">
        <f t="shared" si="55"/>
        <v>44012</v>
      </c>
      <c r="L268" s="9">
        <f t="shared" si="50"/>
        <v>0.47169811320754718</v>
      </c>
      <c r="M268" s="9" cm="1">
        <f t="array" ref="M268">+_xlfn.IFS(L268&gt;=0,L268,L268&gt;=100,100,L268&lt;0,0)</f>
        <v>0.47169811320754718</v>
      </c>
      <c r="N268" s="6">
        <v>40</v>
      </c>
      <c r="O268" s="8">
        <f t="shared" si="56"/>
        <v>41.433962264150942</v>
      </c>
      <c r="P268" s="62">
        <f t="shared" si="52"/>
        <v>41.433962264150942</v>
      </c>
      <c r="Q268" s="10">
        <v>100</v>
      </c>
      <c r="R268" s="2" t="s">
        <v>933</v>
      </c>
    </row>
    <row r="269" spans="1:18" ht="60" hidden="1" outlineLevel="1" x14ac:dyDescent="0.25">
      <c r="A269" s="2"/>
      <c r="B269" s="176"/>
      <c r="C269" s="224"/>
      <c r="D269" s="224"/>
      <c r="E269" s="162"/>
      <c r="F269" s="202"/>
      <c r="G269" s="25" t="s">
        <v>769</v>
      </c>
      <c r="H269" s="127" t="s">
        <v>1086</v>
      </c>
      <c r="I269" s="5">
        <v>43862</v>
      </c>
      <c r="J269" s="5">
        <v>44180</v>
      </c>
      <c r="K269" s="5">
        <f t="shared" si="55"/>
        <v>44012</v>
      </c>
      <c r="L269" s="9">
        <f t="shared" si="50"/>
        <v>0.47169811320754718</v>
      </c>
      <c r="M269" s="9" cm="1">
        <f t="array" ref="M269">+_xlfn.IFS(L269&gt;=0,L269,L269&gt;=100,100,L269&lt;0,0)</f>
        <v>0.47169811320754718</v>
      </c>
      <c r="N269" s="6">
        <v>50</v>
      </c>
      <c r="O269" s="8">
        <f t="shared" si="56"/>
        <v>49.433962264150942</v>
      </c>
      <c r="P269" s="62">
        <f t="shared" si="52"/>
        <v>49.433962264150942</v>
      </c>
      <c r="Q269" s="10">
        <v>100</v>
      </c>
      <c r="R269" s="2" t="s">
        <v>934</v>
      </c>
    </row>
    <row r="270" spans="1:18" ht="60" hidden="1" outlineLevel="1" x14ac:dyDescent="0.25">
      <c r="A270" s="2"/>
      <c r="B270" s="176"/>
      <c r="C270" s="224"/>
      <c r="D270" s="224"/>
      <c r="E270" s="162"/>
      <c r="F270" s="202"/>
      <c r="G270" s="25" t="s">
        <v>770</v>
      </c>
      <c r="H270" s="126">
        <v>8000000</v>
      </c>
      <c r="I270" s="5">
        <v>44013</v>
      </c>
      <c r="J270" s="5">
        <v>44180</v>
      </c>
      <c r="K270" s="5">
        <f t="shared" si="55"/>
        <v>44012</v>
      </c>
      <c r="L270" s="9">
        <f t="shared" si="50"/>
        <v>-5.9880239520958087E-3</v>
      </c>
      <c r="M270" s="9" cm="1">
        <f t="array" ref="M270">+_xlfn.IFS(L270&gt;=0,L270,L270&gt;=100,100,L270&lt;0,0)</f>
        <v>0</v>
      </c>
      <c r="N270" s="6">
        <v>10</v>
      </c>
      <c r="O270" s="8">
        <f t="shared" si="56"/>
        <v>8</v>
      </c>
      <c r="P270" s="62">
        <f t="shared" si="52"/>
        <v>8</v>
      </c>
      <c r="Q270" s="10">
        <v>100</v>
      </c>
      <c r="R270" s="2" t="s">
        <v>935</v>
      </c>
    </row>
    <row r="271" spans="1:18" ht="60" hidden="1" outlineLevel="1" x14ac:dyDescent="0.25">
      <c r="A271" s="2"/>
      <c r="B271" s="176"/>
      <c r="C271" s="224"/>
      <c r="D271" s="224"/>
      <c r="E271" s="162"/>
      <c r="F271" s="202"/>
      <c r="G271" s="25" t="s">
        <v>771</v>
      </c>
      <c r="H271" s="126">
        <v>8000000</v>
      </c>
      <c r="I271" s="5">
        <v>44105</v>
      </c>
      <c r="J271" s="5">
        <v>44134</v>
      </c>
      <c r="K271" s="5">
        <f>+K261</f>
        <v>44012</v>
      </c>
      <c r="L271" s="9">
        <f t="shared" si="50"/>
        <v>-3.2068965517241379</v>
      </c>
      <c r="M271" s="9" cm="1">
        <f t="array" ref="M271">+_xlfn.IFS(L271&gt;=0,L271,L271&gt;=100,100,L271&lt;0,0)</f>
        <v>0</v>
      </c>
      <c r="N271" s="6">
        <v>10</v>
      </c>
      <c r="O271" s="8">
        <f t="shared" si="49"/>
        <v>8</v>
      </c>
      <c r="P271" s="62">
        <f t="shared" si="52"/>
        <v>8</v>
      </c>
      <c r="Q271" s="10">
        <v>100</v>
      </c>
      <c r="R271" s="2" t="s">
        <v>935</v>
      </c>
    </row>
    <row r="272" spans="1:18" ht="60" hidden="1" outlineLevel="1" x14ac:dyDescent="0.25">
      <c r="A272" s="2"/>
      <c r="B272" s="176"/>
      <c r="C272" s="224"/>
      <c r="D272" s="224"/>
      <c r="E272" s="162"/>
      <c r="F272" s="202"/>
      <c r="G272" s="25" t="s">
        <v>772</v>
      </c>
      <c r="H272" s="127" t="s">
        <v>1085</v>
      </c>
      <c r="I272" s="5">
        <v>43862</v>
      </c>
      <c r="J272" s="5">
        <v>44180</v>
      </c>
      <c r="K272" s="5">
        <f t="shared" si="53"/>
        <v>44012</v>
      </c>
      <c r="L272" s="9">
        <f t="shared" si="50"/>
        <v>0.47169811320754718</v>
      </c>
      <c r="M272" s="9" cm="1">
        <f t="array" ref="M272">+_xlfn.IFS(L272&gt;=0,L272,L272&gt;=100,100,L272&lt;0,0)</f>
        <v>0.47169811320754718</v>
      </c>
      <c r="N272" s="6">
        <v>10</v>
      </c>
      <c r="O272" s="8">
        <f t="shared" si="49"/>
        <v>17.433962264150942</v>
      </c>
      <c r="P272" s="62">
        <f t="shared" si="52"/>
        <v>17.433962264150942</v>
      </c>
      <c r="Q272" s="10">
        <v>100</v>
      </c>
      <c r="R272" s="2" t="s">
        <v>936</v>
      </c>
    </row>
    <row r="273" spans="1:18" ht="60" hidden="1" customHeight="1" outlineLevel="1" x14ac:dyDescent="0.25">
      <c r="A273" s="2"/>
      <c r="B273" s="176"/>
      <c r="C273" s="224"/>
      <c r="D273" s="224"/>
      <c r="E273" s="162"/>
      <c r="F273" s="202"/>
      <c r="G273" s="25" t="s">
        <v>593</v>
      </c>
      <c r="H273" s="126">
        <v>3000000</v>
      </c>
      <c r="I273" s="5">
        <v>43862</v>
      </c>
      <c r="J273" s="5">
        <v>44180</v>
      </c>
      <c r="K273" s="5">
        <f t="shared" si="53"/>
        <v>44012</v>
      </c>
      <c r="L273" s="9">
        <f t="shared" si="50"/>
        <v>0.47169811320754718</v>
      </c>
      <c r="M273" s="9" cm="1">
        <f t="array" ref="M273">+_xlfn.IFS(L273&gt;=0,L273,L273&gt;=100,100,L273&lt;0,0)</f>
        <v>0.47169811320754718</v>
      </c>
      <c r="N273" s="6">
        <v>100</v>
      </c>
      <c r="O273" s="8">
        <f t="shared" si="49"/>
        <v>89.433962264150949</v>
      </c>
      <c r="P273" s="62">
        <f t="shared" si="52"/>
        <v>89.433962264150949</v>
      </c>
      <c r="Q273" s="10">
        <v>100</v>
      </c>
      <c r="R273" s="2" t="s">
        <v>938</v>
      </c>
    </row>
    <row r="274" spans="1:18" ht="54.6" hidden="1" customHeight="1" outlineLevel="1" x14ac:dyDescent="0.25">
      <c r="A274" s="2"/>
      <c r="B274" s="176"/>
      <c r="C274" s="224"/>
      <c r="D274" s="224"/>
      <c r="E274" s="162"/>
      <c r="F274" s="202"/>
      <c r="G274" s="25" t="s">
        <v>773</v>
      </c>
      <c r="H274" s="126">
        <v>40000000</v>
      </c>
      <c r="I274" s="5">
        <v>43952</v>
      </c>
      <c r="J274" s="5">
        <v>44180</v>
      </c>
      <c r="K274" s="5">
        <f t="shared" si="53"/>
        <v>44012</v>
      </c>
      <c r="L274" s="9">
        <f t="shared" si="50"/>
        <v>0.26315789473684209</v>
      </c>
      <c r="M274" s="9" cm="1">
        <f t="array" ref="M274">+_xlfn.IFS(L274&gt;=0,L274,L274&gt;=100,100,L274&lt;0,0)</f>
        <v>0.26315789473684209</v>
      </c>
      <c r="N274" s="6">
        <v>10</v>
      </c>
      <c r="O274" s="8">
        <f t="shared" si="49"/>
        <v>13.263157894736842</v>
      </c>
      <c r="P274" s="62">
        <f t="shared" si="52"/>
        <v>13.263157894736842</v>
      </c>
      <c r="Q274" s="10">
        <v>100</v>
      </c>
      <c r="R274" s="2" t="s">
        <v>939</v>
      </c>
    </row>
    <row r="275" spans="1:18" ht="60" hidden="1" outlineLevel="1" x14ac:dyDescent="0.25">
      <c r="A275" s="2"/>
      <c r="B275" s="176"/>
      <c r="C275" s="224"/>
      <c r="D275" s="224"/>
      <c r="E275" s="162"/>
      <c r="F275" s="202"/>
      <c r="G275" s="25" t="s">
        <v>774</v>
      </c>
      <c r="H275" s="126">
        <v>6000000</v>
      </c>
      <c r="I275" s="5">
        <v>43952</v>
      </c>
      <c r="J275" s="5">
        <v>43966</v>
      </c>
      <c r="K275" s="5">
        <f t="shared" si="53"/>
        <v>44012</v>
      </c>
      <c r="L275" s="9">
        <f t="shared" si="50"/>
        <v>4.2857142857142856</v>
      </c>
      <c r="M275" s="9">
        <v>1</v>
      </c>
      <c r="N275" s="6">
        <v>50</v>
      </c>
      <c r="O275" s="8">
        <f t="shared" si="49"/>
        <v>60</v>
      </c>
      <c r="P275" s="62">
        <f t="shared" si="52"/>
        <v>60</v>
      </c>
      <c r="Q275" s="10">
        <v>100</v>
      </c>
      <c r="R275" s="2" t="s">
        <v>937</v>
      </c>
    </row>
    <row r="276" spans="1:18" ht="58.95" hidden="1" customHeight="1" outlineLevel="1" x14ac:dyDescent="0.25">
      <c r="A276" s="2"/>
      <c r="B276" s="176"/>
      <c r="C276" s="224"/>
      <c r="D276" s="224"/>
      <c r="E276" s="162"/>
      <c r="F276" s="202"/>
      <c r="G276" s="25" t="s">
        <v>775</v>
      </c>
      <c r="H276" s="126" t="s">
        <v>1085</v>
      </c>
      <c r="I276" s="5">
        <v>44105</v>
      </c>
      <c r="J276" s="5">
        <v>44134</v>
      </c>
      <c r="K276" s="5">
        <f t="shared" si="53"/>
        <v>44012</v>
      </c>
      <c r="L276" s="9">
        <f t="shared" si="50"/>
        <v>-3.2068965517241379</v>
      </c>
      <c r="M276" s="9" cm="1">
        <f t="array" ref="M276">+_xlfn.IFS(L276&gt;=0,L276,L276&gt;=100,100,L276&lt;0,0)</f>
        <v>0</v>
      </c>
      <c r="N276" s="6">
        <v>50</v>
      </c>
      <c r="O276" s="8">
        <f t="shared" si="49"/>
        <v>40</v>
      </c>
      <c r="P276" s="62">
        <f t="shared" si="52"/>
        <v>40</v>
      </c>
      <c r="Q276" s="10">
        <v>100</v>
      </c>
      <c r="R276" s="2" t="s">
        <v>937</v>
      </c>
    </row>
    <row r="277" spans="1:18" ht="60" hidden="1" outlineLevel="1" x14ac:dyDescent="0.25">
      <c r="A277" s="2"/>
      <c r="B277" s="176"/>
      <c r="C277" s="224"/>
      <c r="D277" s="224"/>
      <c r="E277" s="162"/>
      <c r="F277" s="202"/>
      <c r="G277" s="25" t="s">
        <v>776</v>
      </c>
      <c r="H277" s="126">
        <v>1000000</v>
      </c>
      <c r="I277" s="5">
        <v>43862</v>
      </c>
      <c r="J277" s="5">
        <v>44180</v>
      </c>
      <c r="K277" s="5">
        <f t="shared" si="53"/>
        <v>44012</v>
      </c>
      <c r="L277" s="9">
        <f t="shared" si="50"/>
        <v>0.47169811320754718</v>
      </c>
      <c r="M277" s="9" cm="1">
        <f t="array" ref="M277">+_xlfn.IFS(L277&gt;=0,L277,L277&gt;=100,100,L277&lt;0,0)</f>
        <v>0.47169811320754718</v>
      </c>
      <c r="N277" s="6">
        <v>10</v>
      </c>
      <c r="O277" s="8">
        <f t="shared" si="49"/>
        <v>17.433962264150942</v>
      </c>
      <c r="P277" s="62">
        <f t="shared" si="52"/>
        <v>17.433962264150942</v>
      </c>
      <c r="Q277" s="10">
        <v>100</v>
      </c>
      <c r="R277" s="2" t="s">
        <v>940</v>
      </c>
    </row>
    <row r="278" spans="1:18" ht="50.4" hidden="1" customHeight="1" outlineLevel="1" x14ac:dyDescent="0.25">
      <c r="A278" s="2"/>
      <c r="B278" s="176"/>
      <c r="C278" s="224"/>
      <c r="D278" s="224"/>
      <c r="E278" s="162"/>
      <c r="F278" s="202"/>
      <c r="G278" s="25" t="s">
        <v>777</v>
      </c>
      <c r="H278" s="126" t="s">
        <v>1085</v>
      </c>
      <c r="I278" s="5">
        <v>43862</v>
      </c>
      <c r="J278" s="5">
        <v>44180</v>
      </c>
      <c r="K278" s="5">
        <f t="shared" si="53"/>
        <v>44012</v>
      </c>
      <c r="L278" s="9">
        <f t="shared" si="50"/>
        <v>0.47169811320754718</v>
      </c>
      <c r="M278" s="9" cm="1">
        <f t="array" ref="M278">+_xlfn.IFS(L278&gt;=0,L278,L278&gt;=100,100,L278&lt;0,0)</f>
        <v>0.47169811320754718</v>
      </c>
      <c r="N278" s="6">
        <v>10</v>
      </c>
      <c r="O278" s="8">
        <f t="shared" si="49"/>
        <v>17.433962264150942</v>
      </c>
      <c r="P278" s="62">
        <f t="shared" si="52"/>
        <v>17.433962264150942</v>
      </c>
      <c r="Q278" s="10">
        <v>100</v>
      </c>
      <c r="R278" s="2" t="s">
        <v>941</v>
      </c>
    </row>
    <row r="279" spans="1:18" ht="60" hidden="1" outlineLevel="1" x14ac:dyDescent="0.25">
      <c r="A279" s="2"/>
      <c r="B279" s="176"/>
      <c r="C279" s="224"/>
      <c r="D279" s="224"/>
      <c r="E279" s="162"/>
      <c r="F279" s="202"/>
      <c r="G279" s="25" t="s">
        <v>778</v>
      </c>
      <c r="H279" s="126">
        <v>6000000</v>
      </c>
      <c r="I279" s="5">
        <v>43862</v>
      </c>
      <c r="J279" s="5">
        <v>44180</v>
      </c>
      <c r="K279" s="5">
        <f t="shared" si="53"/>
        <v>44012</v>
      </c>
      <c r="L279" s="9">
        <f t="shared" si="50"/>
        <v>0.47169811320754718</v>
      </c>
      <c r="M279" s="9" cm="1">
        <f t="array" ref="M279">+_xlfn.IFS(L279&gt;=0,L279,L279&gt;=100,100,L279&lt;0,0)</f>
        <v>0.47169811320754718</v>
      </c>
      <c r="N279" s="6">
        <v>50</v>
      </c>
      <c r="O279" s="8">
        <f t="shared" si="49"/>
        <v>49.433962264150942</v>
      </c>
      <c r="P279" s="62">
        <f t="shared" si="52"/>
        <v>49.433962264150942</v>
      </c>
      <c r="Q279" s="10">
        <v>100</v>
      </c>
      <c r="R279" s="2" t="s">
        <v>942</v>
      </c>
    </row>
    <row r="280" spans="1:18" ht="59.4" hidden="1" customHeight="1" outlineLevel="1" x14ac:dyDescent="0.25">
      <c r="A280" s="2"/>
      <c r="B280" s="176"/>
      <c r="C280" s="224"/>
      <c r="D280" s="224"/>
      <c r="E280" s="162"/>
      <c r="F280" s="202"/>
      <c r="G280" s="25" t="s">
        <v>779</v>
      </c>
      <c r="H280" s="127" t="s">
        <v>1086</v>
      </c>
      <c r="I280" s="5">
        <v>43862</v>
      </c>
      <c r="J280" s="5">
        <v>44180</v>
      </c>
      <c r="K280" s="5">
        <f t="shared" si="53"/>
        <v>44012</v>
      </c>
      <c r="L280" s="9">
        <f t="shared" si="50"/>
        <v>0.47169811320754718</v>
      </c>
      <c r="M280" s="9" cm="1">
        <f t="array" ref="M280">+_xlfn.IFS(L280&gt;=0,L280,L280&gt;=100,100,L280&lt;0,0)</f>
        <v>0.47169811320754718</v>
      </c>
      <c r="N280" s="6">
        <v>100</v>
      </c>
      <c r="O280" s="8">
        <f t="shared" si="49"/>
        <v>89.433962264150949</v>
      </c>
      <c r="P280" s="62">
        <f t="shared" si="52"/>
        <v>89.433962264150949</v>
      </c>
      <c r="Q280" s="10">
        <v>100</v>
      </c>
      <c r="R280" s="2" t="s">
        <v>943</v>
      </c>
    </row>
    <row r="281" spans="1:18" ht="59.4" hidden="1" customHeight="1" outlineLevel="1" x14ac:dyDescent="0.25">
      <c r="A281" s="2"/>
      <c r="B281" s="176"/>
      <c r="C281" s="224"/>
      <c r="D281" s="224"/>
      <c r="E281" s="149" t="s">
        <v>613</v>
      </c>
      <c r="F281" s="185" t="s">
        <v>610</v>
      </c>
      <c r="G281" s="34" t="s">
        <v>780</v>
      </c>
      <c r="H281" s="128" t="s">
        <v>1085</v>
      </c>
      <c r="I281" s="5">
        <v>44013</v>
      </c>
      <c r="J281" s="5">
        <v>44180</v>
      </c>
      <c r="K281" s="5">
        <f t="shared" si="53"/>
        <v>44012</v>
      </c>
      <c r="L281" s="9">
        <f t="shared" ref="L281:L293" si="57">+(+_xlfn.DAYS(I281,K281))/(+_xlfn.DAYS(I281,J281))</f>
        <v>-5.9880239520958087E-3</v>
      </c>
      <c r="M281" s="9" cm="1">
        <f t="array" ref="M281">+_xlfn.IFS(L281&gt;=0,L281,L281&gt;=100,100,L281&lt;0,0)</f>
        <v>0</v>
      </c>
      <c r="N281" s="6">
        <v>10</v>
      </c>
      <c r="O281" s="8">
        <f t="shared" ref="O281:O292" si="58">+P281</f>
        <v>8</v>
      </c>
      <c r="P281" s="62">
        <f t="shared" ref="P281:P292" si="59">+(N281*80%)+((M281*100)*20%)</f>
        <v>8</v>
      </c>
      <c r="Q281" s="10">
        <v>100</v>
      </c>
      <c r="R281" s="2" t="s">
        <v>944</v>
      </c>
    </row>
    <row r="282" spans="1:18" ht="59.4" hidden="1" customHeight="1" outlineLevel="1" x14ac:dyDescent="0.25">
      <c r="A282" s="2"/>
      <c r="B282" s="176"/>
      <c r="C282" s="224"/>
      <c r="D282" s="224"/>
      <c r="E282" s="149"/>
      <c r="F282" s="185"/>
      <c r="G282" s="34" t="s">
        <v>781</v>
      </c>
      <c r="H282" s="129">
        <v>15000000</v>
      </c>
      <c r="I282" s="5">
        <v>44075</v>
      </c>
      <c r="J282" s="5">
        <v>44180</v>
      </c>
      <c r="K282" s="5">
        <f t="shared" si="53"/>
        <v>44012</v>
      </c>
      <c r="L282" s="9">
        <f t="shared" si="57"/>
        <v>-0.6</v>
      </c>
      <c r="M282" s="9" cm="1">
        <f t="array" ref="M282">+_xlfn.IFS(L282&gt;=0,L282,L282&gt;=100,100,L282&lt;0,0)</f>
        <v>0</v>
      </c>
      <c r="N282" s="6">
        <v>10</v>
      </c>
      <c r="O282" s="8">
        <f t="shared" si="58"/>
        <v>8</v>
      </c>
      <c r="P282" s="62">
        <f t="shared" si="59"/>
        <v>8</v>
      </c>
      <c r="Q282" s="10">
        <v>100</v>
      </c>
      <c r="R282" s="2" t="s">
        <v>945</v>
      </c>
    </row>
    <row r="283" spans="1:18" ht="59.4" hidden="1" customHeight="1" outlineLevel="1" x14ac:dyDescent="0.25">
      <c r="A283" s="2"/>
      <c r="B283" s="176"/>
      <c r="C283" s="224"/>
      <c r="D283" s="224"/>
      <c r="E283" s="149"/>
      <c r="F283" s="185"/>
      <c r="G283" s="34" t="s">
        <v>782</v>
      </c>
      <c r="H283" s="129" t="s">
        <v>1085</v>
      </c>
      <c r="I283" s="5">
        <v>43862</v>
      </c>
      <c r="J283" s="5">
        <v>44180</v>
      </c>
      <c r="K283" s="5">
        <f>+K282</f>
        <v>44012</v>
      </c>
      <c r="L283" s="9">
        <f t="shared" si="57"/>
        <v>0.47169811320754718</v>
      </c>
      <c r="M283" s="9" cm="1">
        <f t="array" ref="M283">+_xlfn.IFS(L283&gt;=0,L283,L283&gt;=100,100,L283&lt;0,0)</f>
        <v>0.47169811320754718</v>
      </c>
      <c r="N283" s="6">
        <v>60</v>
      </c>
      <c r="O283" s="8">
        <f t="shared" si="58"/>
        <v>57.433962264150942</v>
      </c>
      <c r="P283" s="62">
        <f t="shared" si="59"/>
        <v>57.433962264150942</v>
      </c>
      <c r="Q283" s="10">
        <v>100</v>
      </c>
      <c r="R283" s="2" t="s">
        <v>946</v>
      </c>
    </row>
    <row r="284" spans="1:18" ht="59.4" hidden="1" customHeight="1" outlineLevel="1" x14ac:dyDescent="0.25">
      <c r="A284" s="2"/>
      <c r="B284" s="176"/>
      <c r="C284" s="224"/>
      <c r="D284" s="224"/>
      <c r="E284" s="149"/>
      <c r="F284" s="185"/>
      <c r="G284" s="34" t="s">
        <v>783</v>
      </c>
      <c r="H284" s="129" t="s">
        <v>1085</v>
      </c>
      <c r="I284" s="5">
        <v>43862</v>
      </c>
      <c r="J284" s="5">
        <v>44180</v>
      </c>
      <c r="K284" s="5">
        <f>+K283</f>
        <v>44012</v>
      </c>
      <c r="L284" s="9">
        <f t="shared" si="57"/>
        <v>0.47169811320754718</v>
      </c>
      <c r="M284" s="9" cm="1">
        <f t="array" ref="M284">+_xlfn.IFS(L284&gt;=0,L284,L284&gt;=100,100,L284&lt;0,0)</f>
        <v>0.47169811320754718</v>
      </c>
      <c r="N284" s="6">
        <v>10</v>
      </c>
      <c r="O284" s="8">
        <f t="shared" si="58"/>
        <v>17.433962264150942</v>
      </c>
      <c r="P284" s="62">
        <f t="shared" si="59"/>
        <v>17.433962264150942</v>
      </c>
      <c r="Q284" s="10">
        <v>100</v>
      </c>
      <c r="R284" s="2" t="s">
        <v>944</v>
      </c>
    </row>
    <row r="285" spans="1:18" ht="59.4" hidden="1" customHeight="1" outlineLevel="1" x14ac:dyDescent="0.25">
      <c r="A285" s="2"/>
      <c r="B285" s="176"/>
      <c r="C285" s="224"/>
      <c r="D285" s="224"/>
      <c r="E285" s="149"/>
      <c r="F285" s="185"/>
      <c r="G285" s="34" t="s">
        <v>784</v>
      </c>
      <c r="H285" s="129" t="s">
        <v>1085</v>
      </c>
      <c r="I285" s="5">
        <v>43862</v>
      </c>
      <c r="J285" s="5">
        <v>44180</v>
      </c>
      <c r="K285" s="5">
        <f>+K284</f>
        <v>44012</v>
      </c>
      <c r="L285" s="9">
        <f t="shared" si="57"/>
        <v>0.47169811320754718</v>
      </c>
      <c r="M285" s="9" cm="1">
        <f t="array" ref="M285">+_xlfn.IFS(L285&gt;=0,L285,L285&gt;=100,100,L285&lt;0,0)</f>
        <v>0.47169811320754718</v>
      </c>
      <c r="N285" s="6">
        <v>100</v>
      </c>
      <c r="O285" s="8">
        <f t="shared" si="58"/>
        <v>89.433962264150949</v>
      </c>
      <c r="P285" s="62">
        <f t="shared" si="59"/>
        <v>89.433962264150949</v>
      </c>
      <c r="Q285" s="10">
        <v>100</v>
      </c>
      <c r="R285" s="2" t="s">
        <v>947</v>
      </c>
    </row>
    <row r="286" spans="1:18" ht="59.4" hidden="1" customHeight="1" outlineLevel="1" x14ac:dyDescent="0.25">
      <c r="A286" s="2"/>
      <c r="B286" s="176"/>
      <c r="C286" s="224"/>
      <c r="D286" s="224"/>
      <c r="E286" s="149"/>
      <c r="F286" s="185"/>
      <c r="G286" s="34" t="s">
        <v>785</v>
      </c>
      <c r="H286" s="129" t="s">
        <v>1085</v>
      </c>
      <c r="I286" s="5">
        <v>43862</v>
      </c>
      <c r="J286" s="5">
        <v>44180</v>
      </c>
      <c r="K286" s="5">
        <f>+K285</f>
        <v>44012</v>
      </c>
      <c r="L286" s="9">
        <f t="shared" si="57"/>
        <v>0.47169811320754718</v>
      </c>
      <c r="M286" s="9" cm="1">
        <f t="array" ref="M286">+_xlfn.IFS(L286&gt;=0,L286,L286&gt;=100,100,L286&lt;0,0)</f>
        <v>0.47169811320754718</v>
      </c>
      <c r="N286" s="6">
        <v>70</v>
      </c>
      <c r="O286" s="8">
        <f t="shared" si="58"/>
        <v>65.433962264150949</v>
      </c>
      <c r="P286" s="62">
        <f t="shared" si="59"/>
        <v>65.433962264150949</v>
      </c>
      <c r="Q286" s="10">
        <v>100</v>
      </c>
      <c r="R286" s="2" t="s">
        <v>948</v>
      </c>
    </row>
    <row r="287" spans="1:18" ht="59.4" hidden="1" customHeight="1" outlineLevel="1" x14ac:dyDescent="0.25">
      <c r="A287" s="2"/>
      <c r="B287" s="176"/>
      <c r="C287" s="224"/>
      <c r="D287" s="224"/>
      <c r="E287" s="149"/>
      <c r="F287" s="185"/>
      <c r="G287" s="34" t="s">
        <v>786</v>
      </c>
      <c r="H287" s="129" t="s">
        <v>1085</v>
      </c>
      <c r="I287" s="5">
        <v>43862</v>
      </c>
      <c r="J287" s="5">
        <v>44180</v>
      </c>
      <c r="K287" s="5">
        <f>+K282</f>
        <v>44012</v>
      </c>
      <c r="L287" s="9">
        <f t="shared" si="57"/>
        <v>0.47169811320754718</v>
      </c>
      <c r="M287" s="9" cm="1">
        <f t="array" ref="M287">+_xlfn.IFS(L287&gt;=0,L287,L287&gt;=100,100,L287&lt;0,0)</f>
        <v>0.47169811320754718</v>
      </c>
      <c r="N287" s="6">
        <v>30</v>
      </c>
      <c r="O287" s="8">
        <f t="shared" si="58"/>
        <v>33.433962264150942</v>
      </c>
      <c r="P287" s="62">
        <f t="shared" si="59"/>
        <v>33.433962264150942</v>
      </c>
      <c r="Q287" s="10">
        <v>100</v>
      </c>
      <c r="R287" s="2" t="s">
        <v>949</v>
      </c>
    </row>
    <row r="288" spans="1:18" ht="59.4" hidden="1" customHeight="1" outlineLevel="1" x14ac:dyDescent="0.25">
      <c r="A288" s="2"/>
      <c r="B288" s="176"/>
      <c r="C288" s="224"/>
      <c r="D288" s="224"/>
      <c r="E288" s="149"/>
      <c r="F288" s="185" t="s">
        <v>611</v>
      </c>
      <c r="G288" s="35" t="s">
        <v>787</v>
      </c>
      <c r="H288" s="129" t="s">
        <v>1086</v>
      </c>
      <c r="I288" s="5">
        <v>44013</v>
      </c>
      <c r="J288" s="5">
        <v>44180</v>
      </c>
      <c r="K288" s="5">
        <f t="shared" si="53"/>
        <v>44012</v>
      </c>
      <c r="L288" s="9">
        <f t="shared" si="57"/>
        <v>-5.9880239520958087E-3</v>
      </c>
      <c r="M288" s="9" cm="1">
        <f t="array" ref="M288">+_xlfn.IFS(L288&gt;=0,L288,L288&gt;=100,100,L288&lt;0,0)</f>
        <v>0</v>
      </c>
      <c r="N288" s="6">
        <v>10</v>
      </c>
      <c r="O288" s="8">
        <f t="shared" si="58"/>
        <v>8</v>
      </c>
      <c r="P288" s="62">
        <f t="shared" si="59"/>
        <v>8</v>
      </c>
      <c r="Q288" s="10">
        <v>100</v>
      </c>
      <c r="R288" s="2" t="s">
        <v>944</v>
      </c>
    </row>
    <row r="289" spans="1:18" ht="59.4" hidden="1" customHeight="1" outlineLevel="1" x14ac:dyDescent="0.25">
      <c r="A289" s="2"/>
      <c r="B289" s="176"/>
      <c r="C289" s="224"/>
      <c r="D289" s="224"/>
      <c r="E289" s="149"/>
      <c r="F289" s="185"/>
      <c r="G289" s="35" t="s">
        <v>788</v>
      </c>
      <c r="H289" s="129" t="s">
        <v>1085</v>
      </c>
      <c r="I289" s="5">
        <v>44013</v>
      </c>
      <c r="J289" s="5">
        <v>44180</v>
      </c>
      <c r="K289" s="5">
        <f t="shared" si="53"/>
        <v>44012</v>
      </c>
      <c r="L289" s="9">
        <f t="shared" si="57"/>
        <v>-5.9880239520958087E-3</v>
      </c>
      <c r="M289" s="9" cm="1">
        <f t="array" ref="M289">+_xlfn.IFS(L289&gt;=0,L289,L289&gt;=100,100,L289&lt;0,0)</f>
        <v>0</v>
      </c>
      <c r="N289" s="6">
        <v>10</v>
      </c>
      <c r="O289" s="8">
        <f t="shared" si="58"/>
        <v>8</v>
      </c>
      <c r="P289" s="62">
        <f t="shared" si="59"/>
        <v>8</v>
      </c>
      <c r="Q289" s="10">
        <v>100</v>
      </c>
      <c r="R289" s="2" t="s">
        <v>944</v>
      </c>
    </row>
    <row r="290" spans="1:18" ht="59.4" hidden="1" customHeight="1" outlineLevel="1" x14ac:dyDescent="0.25">
      <c r="A290" s="2"/>
      <c r="B290" s="176"/>
      <c r="C290" s="224"/>
      <c r="D290" s="224"/>
      <c r="E290" s="149"/>
      <c r="F290" s="185"/>
      <c r="G290" s="35" t="s">
        <v>789</v>
      </c>
      <c r="H290" s="129">
        <v>24000000</v>
      </c>
      <c r="I290" s="5">
        <v>43862</v>
      </c>
      <c r="J290" s="5">
        <v>44180</v>
      </c>
      <c r="K290" s="5">
        <f t="shared" si="53"/>
        <v>44012</v>
      </c>
      <c r="L290" s="9">
        <f t="shared" si="57"/>
        <v>0.47169811320754718</v>
      </c>
      <c r="M290" s="9" cm="1">
        <f t="array" ref="M290">+_xlfn.IFS(L290&gt;=0,L290,L290&gt;=100,100,L290&lt;0,0)</f>
        <v>0.47169811320754718</v>
      </c>
      <c r="N290" s="6">
        <v>100</v>
      </c>
      <c r="O290" s="8">
        <f t="shared" si="58"/>
        <v>89.433962264150949</v>
      </c>
      <c r="P290" s="62">
        <f t="shared" si="59"/>
        <v>89.433962264150949</v>
      </c>
      <c r="Q290" s="10">
        <v>100</v>
      </c>
      <c r="R290" s="2" t="s">
        <v>950</v>
      </c>
    </row>
    <row r="291" spans="1:18" ht="59.4" hidden="1" customHeight="1" outlineLevel="1" x14ac:dyDescent="0.25">
      <c r="A291" s="2"/>
      <c r="B291" s="176"/>
      <c r="C291" s="224"/>
      <c r="D291" s="224"/>
      <c r="E291" s="149"/>
      <c r="F291" s="185" t="s">
        <v>134</v>
      </c>
      <c r="G291" s="35" t="s">
        <v>951</v>
      </c>
      <c r="H291" s="129" t="s">
        <v>1085</v>
      </c>
      <c r="I291" s="5">
        <v>43862</v>
      </c>
      <c r="J291" s="5">
        <v>44180</v>
      </c>
      <c r="K291" s="5">
        <f t="shared" si="53"/>
        <v>44012</v>
      </c>
      <c r="L291" s="9">
        <f t="shared" si="57"/>
        <v>0.47169811320754718</v>
      </c>
      <c r="M291" s="9" cm="1">
        <f t="array" ref="M291">+_xlfn.IFS(L291&gt;=0,L291,L291&gt;=100,100,L291&lt;0,0)</f>
        <v>0.47169811320754718</v>
      </c>
      <c r="N291" s="6">
        <v>60</v>
      </c>
      <c r="O291" s="8">
        <f t="shared" si="58"/>
        <v>57.433962264150942</v>
      </c>
      <c r="P291" s="62">
        <f t="shared" si="59"/>
        <v>57.433962264150942</v>
      </c>
      <c r="Q291" s="10">
        <v>100</v>
      </c>
      <c r="R291" s="2" t="s">
        <v>952</v>
      </c>
    </row>
    <row r="292" spans="1:18" ht="59.4" hidden="1" customHeight="1" outlineLevel="1" x14ac:dyDescent="0.25">
      <c r="A292" s="2"/>
      <c r="B292" s="176"/>
      <c r="C292" s="224"/>
      <c r="D292" s="224"/>
      <c r="E292" s="149"/>
      <c r="F292" s="185"/>
      <c r="G292" s="35" t="s">
        <v>790</v>
      </c>
      <c r="H292" s="129" t="s">
        <v>1086</v>
      </c>
      <c r="I292" s="5">
        <v>43862</v>
      </c>
      <c r="J292" s="5">
        <v>44180</v>
      </c>
      <c r="K292" s="5">
        <f t="shared" si="53"/>
        <v>44012</v>
      </c>
      <c r="L292" s="9">
        <f t="shared" si="57"/>
        <v>0.47169811320754718</v>
      </c>
      <c r="M292" s="9" cm="1">
        <f t="array" ref="M292">+_xlfn.IFS(L292&gt;=0,L292,L292&gt;=100,100,L292&lt;0,0)</f>
        <v>0.47169811320754718</v>
      </c>
      <c r="N292" s="6">
        <v>10</v>
      </c>
      <c r="O292" s="8">
        <f t="shared" si="58"/>
        <v>17.433962264150942</v>
      </c>
      <c r="P292" s="62">
        <f t="shared" si="59"/>
        <v>17.433962264150942</v>
      </c>
      <c r="Q292" s="10">
        <v>100</v>
      </c>
      <c r="R292" s="2" t="s">
        <v>944</v>
      </c>
    </row>
    <row r="293" spans="1:18" ht="59.4" hidden="1" customHeight="1" outlineLevel="1" x14ac:dyDescent="0.25">
      <c r="A293" s="2"/>
      <c r="B293" s="176"/>
      <c r="C293" s="224"/>
      <c r="D293" s="224"/>
      <c r="E293" s="149"/>
      <c r="F293" s="185"/>
      <c r="G293" s="35" t="s">
        <v>791</v>
      </c>
      <c r="H293" s="129" t="s">
        <v>1085</v>
      </c>
      <c r="I293" s="5">
        <v>43862</v>
      </c>
      <c r="J293" s="5">
        <v>44180</v>
      </c>
      <c r="K293" s="5">
        <f t="shared" si="53"/>
        <v>44012</v>
      </c>
      <c r="L293" s="9">
        <f t="shared" si="57"/>
        <v>0.47169811320754718</v>
      </c>
      <c r="M293" s="9" cm="1">
        <f t="array" ref="M293">+_xlfn.IFS(L293&gt;=0,L293,L293&gt;=100,100,L293&lt;0,0)</f>
        <v>0.47169811320754718</v>
      </c>
      <c r="N293" s="6">
        <v>10</v>
      </c>
      <c r="O293" s="8">
        <f>+P293</f>
        <v>17.433962264150942</v>
      </c>
      <c r="P293" s="62">
        <f>+(N293*80%)+((M293*100)*20%)</f>
        <v>17.433962264150942</v>
      </c>
      <c r="Q293" s="10">
        <v>100</v>
      </c>
      <c r="R293" s="2" t="s">
        <v>944</v>
      </c>
    </row>
    <row r="294" spans="1:18" ht="60" hidden="1" outlineLevel="1" x14ac:dyDescent="0.25">
      <c r="A294" s="2"/>
      <c r="B294" s="176"/>
      <c r="C294" s="218" t="s">
        <v>1065</v>
      </c>
      <c r="D294" s="218" t="s">
        <v>1072</v>
      </c>
      <c r="E294" s="180" t="s">
        <v>276</v>
      </c>
      <c r="F294" s="178" t="s">
        <v>594</v>
      </c>
      <c r="G294" s="27" t="s">
        <v>997</v>
      </c>
      <c r="H294" s="130" t="s">
        <v>1085</v>
      </c>
      <c r="I294" s="5">
        <v>43845</v>
      </c>
      <c r="J294" s="5">
        <v>44180</v>
      </c>
      <c r="K294" s="5">
        <f>+K280</f>
        <v>44012</v>
      </c>
      <c r="L294" s="9">
        <f t="shared" si="50"/>
        <v>0.49850746268656715</v>
      </c>
      <c r="M294" s="9" cm="1">
        <f t="array" ref="M294">+_xlfn.IFS(L294&gt;=0,L294,L294&gt;=100,100,L294&lt;0,0)</f>
        <v>0.49850746268656715</v>
      </c>
      <c r="N294" s="6">
        <v>100</v>
      </c>
      <c r="O294" s="8">
        <f t="shared" si="49"/>
        <v>89.970149253731336</v>
      </c>
      <c r="P294" s="62">
        <f t="shared" si="52"/>
        <v>89.970149253731336</v>
      </c>
      <c r="Q294" s="10">
        <v>100</v>
      </c>
      <c r="R294" s="2" t="s">
        <v>1010</v>
      </c>
    </row>
    <row r="295" spans="1:18" ht="60" hidden="1" outlineLevel="1" x14ac:dyDescent="0.25">
      <c r="A295" s="2"/>
      <c r="B295" s="176"/>
      <c r="C295" s="219"/>
      <c r="D295" s="219"/>
      <c r="E295" s="180"/>
      <c r="F295" s="179"/>
      <c r="G295" s="27" t="s">
        <v>998</v>
      </c>
      <c r="H295" s="130" t="s">
        <v>1085</v>
      </c>
      <c r="I295" s="5">
        <v>43845</v>
      </c>
      <c r="J295" s="5">
        <v>44180</v>
      </c>
      <c r="K295" s="5">
        <f t="shared" ref="K295:K344" si="60">+K281</f>
        <v>44012</v>
      </c>
      <c r="L295" s="9">
        <f t="shared" ref="L295:L310" si="61">+(+_xlfn.DAYS(I295,K295))/(+_xlfn.DAYS(I295,J295))</f>
        <v>0.49850746268656715</v>
      </c>
      <c r="M295" s="9" cm="1">
        <f t="array" ref="M295">+_xlfn.IFS(L295&gt;=0,L295,L295&gt;=100,100,L295&lt;0,0)</f>
        <v>0.49850746268656715</v>
      </c>
      <c r="N295" s="6">
        <v>10</v>
      </c>
      <c r="O295" s="8">
        <f t="shared" ref="O295:O310" si="62">+P295</f>
        <v>17.970149253731343</v>
      </c>
      <c r="P295" s="62">
        <f t="shared" ref="P295:P310" si="63">+(N295*80%)+((M295*100)*20%)</f>
        <v>17.970149253731343</v>
      </c>
      <c r="Q295" s="10">
        <v>100</v>
      </c>
      <c r="R295" s="2" t="s">
        <v>1011</v>
      </c>
    </row>
    <row r="296" spans="1:18" ht="60" hidden="1" outlineLevel="1" x14ac:dyDescent="0.25">
      <c r="A296" s="2"/>
      <c r="B296" s="176"/>
      <c r="C296" s="219"/>
      <c r="D296" s="219"/>
      <c r="E296" s="180"/>
      <c r="F296" s="179"/>
      <c r="G296" s="27" t="s">
        <v>608</v>
      </c>
      <c r="H296" s="130" t="s">
        <v>1085</v>
      </c>
      <c r="I296" s="5">
        <v>43845</v>
      </c>
      <c r="J296" s="5">
        <v>44180</v>
      </c>
      <c r="K296" s="5">
        <f t="shared" si="60"/>
        <v>44012</v>
      </c>
      <c r="L296" s="9">
        <f t="shared" si="61"/>
        <v>0.49850746268656715</v>
      </c>
      <c r="M296" s="9" cm="1">
        <f t="array" ref="M296">+_xlfn.IFS(L296&gt;=0,L296,L296&gt;=100,100,L296&lt;0,0)</f>
        <v>0.49850746268656715</v>
      </c>
      <c r="N296" s="6">
        <v>10</v>
      </c>
      <c r="O296" s="8">
        <f t="shared" si="62"/>
        <v>17.970149253731343</v>
      </c>
      <c r="P296" s="62">
        <f t="shared" si="63"/>
        <v>17.970149253731343</v>
      </c>
      <c r="Q296" s="10">
        <v>100</v>
      </c>
      <c r="R296" s="2" t="s">
        <v>1011</v>
      </c>
    </row>
    <row r="297" spans="1:18" ht="60" hidden="1" outlineLevel="1" x14ac:dyDescent="0.25">
      <c r="A297" s="2"/>
      <c r="B297" s="176"/>
      <c r="C297" s="219"/>
      <c r="D297" s="219"/>
      <c r="E297" s="180"/>
      <c r="F297" s="179"/>
      <c r="G297" s="27" t="s">
        <v>999</v>
      </c>
      <c r="H297" s="130" t="s">
        <v>1085</v>
      </c>
      <c r="I297" s="5">
        <v>43845</v>
      </c>
      <c r="J297" s="5">
        <v>44180</v>
      </c>
      <c r="K297" s="5">
        <f t="shared" si="60"/>
        <v>44012</v>
      </c>
      <c r="L297" s="9">
        <f t="shared" si="61"/>
        <v>0.49850746268656715</v>
      </c>
      <c r="M297" s="9" cm="1">
        <f t="array" ref="M297">+_xlfn.IFS(L297&gt;=0,L297,L297&gt;=100,100,L297&lt;0,0)</f>
        <v>0.49850746268656715</v>
      </c>
      <c r="N297" s="6">
        <v>50</v>
      </c>
      <c r="O297" s="8">
        <f t="shared" si="62"/>
        <v>49.970149253731343</v>
      </c>
      <c r="P297" s="62">
        <f t="shared" si="63"/>
        <v>49.970149253731343</v>
      </c>
      <c r="Q297" s="10">
        <v>100</v>
      </c>
      <c r="R297" s="2" t="s">
        <v>1018</v>
      </c>
    </row>
    <row r="298" spans="1:18" ht="60" hidden="1" outlineLevel="1" x14ac:dyDescent="0.25">
      <c r="A298" s="2"/>
      <c r="B298" s="176"/>
      <c r="C298" s="219"/>
      <c r="D298" s="219"/>
      <c r="E298" s="180"/>
      <c r="F298" s="179"/>
      <c r="G298" s="27" t="s">
        <v>1000</v>
      </c>
      <c r="H298" s="130" t="s">
        <v>1085</v>
      </c>
      <c r="I298" s="5">
        <v>43845</v>
      </c>
      <c r="J298" s="5">
        <v>44180</v>
      </c>
      <c r="K298" s="5">
        <f t="shared" si="60"/>
        <v>44012</v>
      </c>
      <c r="L298" s="9">
        <f t="shared" si="61"/>
        <v>0.49850746268656715</v>
      </c>
      <c r="M298" s="9" cm="1">
        <f t="array" ref="M298">+_xlfn.IFS(L298&gt;=0,L298,L298&gt;=100,100,L298&lt;0,0)</f>
        <v>0.49850746268656715</v>
      </c>
      <c r="N298" s="6">
        <v>10</v>
      </c>
      <c r="O298" s="8">
        <f t="shared" si="62"/>
        <v>17.970149253731343</v>
      </c>
      <c r="P298" s="62">
        <f t="shared" si="63"/>
        <v>17.970149253731343</v>
      </c>
      <c r="Q298" s="10">
        <v>100</v>
      </c>
      <c r="R298" s="2" t="s">
        <v>1011</v>
      </c>
    </row>
    <row r="299" spans="1:18" ht="60" hidden="1" outlineLevel="1" x14ac:dyDescent="0.25">
      <c r="A299" s="2"/>
      <c r="B299" s="176"/>
      <c r="C299" s="219"/>
      <c r="D299" s="219"/>
      <c r="E299" s="180"/>
      <c r="F299" s="179"/>
      <c r="G299" s="27" t="s">
        <v>1001</v>
      </c>
      <c r="H299" s="131">
        <v>25000000</v>
      </c>
      <c r="I299" s="5">
        <v>43845</v>
      </c>
      <c r="J299" s="5">
        <v>44180</v>
      </c>
      <c r="K299" s="5">
        <f t="shared" si="60"/>
        <v>44012</v>
      </c>
      <c r="L299" s="9">
        <f t="shared" si="61"/>
        <v>0.49850746268656715</v>
      </c>
      <c r="M299" s="9" cm="1">
        <f t="array" ref="M299">+_xlfn.IFS(L299&gt;=0,L299,L299&gt;=100,100,L299&lt;0,0)</f>
        <v>0.49850746268656715</v>
      </c>
      <c r="N299" s="6">
        <v>10</v>
      </c>
      <c r="O299" s="8">
        <f t="shared" si="62"/>
        <v>17.970149253731343</v>
      </c>
      <c r="P299" s="62">
        <f t="shared" si="63"/>
        <v>17.970149253731343</v>
      </c>
      <c r="Q299" s="10">
        <v>100</v>
      </c>
      <c r="R299" s="2" t="s">
        <v>1012</v>
      </c>
    </row>
    <row r="300" spans="1:18" ht="60" hidden="1" outlineLevel="1" x14ac:dyDescent="0.25">
      <c r="A300" s="2"/>
      <c r="B300" s="176"/>
      <c r="C300" s="219"/>
      <c r="D300" s="219"/>
      <c r="E300" s="180"/>
      <c r="F300" s="179"/>
      <c r="G300" s="27" t="s">
        <v>1002</v>
      </c>
      <c r="H300" s="131">
        <v>10994000</v>
      </c>
      <c r="I300" s="5">
        <v>43845</v>
      </c>
      <c r="J300" s="5">
        <v>44180</v>
      </c>
      <c r="K300" s="5">
        <f t="shared" si="60"/>
        <v>44012</v>
      </c>
      <c r="L300" s="9">
        <f t="shared" si="61"/>
        <v>0.49850746268656715</v>
      </c>
      <c r="M300" s="9" cm="1">
        <f t="array" ref="M300">+_xlfn.IFS(L300&gt;=0,L300,L300&gt;=100,100,L300&lt;0,0)</f>
        <v>0.49850746268656715</v>
      </c>
      <c r="N300" s="6">
        <v>50</v>
      </c>
      <c r="O300" s="8">
        <f t="shared" si="62"/>
        <v>49.970149253731343</v>
      </c>
      <c r="P300" s="62">
        <f t="shared" si="63"/>
        <v>49.970149253731343</v>
      </c>
      <c r="Q300" s="10">
        <v>100</v>
      </c>
      <c r="R300" s="2" t="s">
        <v>1013</v>
      </c>
    </row>
    <row r="301" spans="1:18" ht="60" hidden="1" outlineLevel="1" x14ac:dyDescent="0.25">
      <c r="A301" s="2"/>
      <c r="B301" s="176"/>
      <c r="C301" s="219"/>
      <c r="D301" s="219"/>
      <c r="E301" s="180"/>
      <c r="F301" s="179"/>
      <c r="G301" s="27" t="s">
        <v>1003</v>
      </c>
      <c r="H301" s="131">
        <v>20000000</v>
      </c>
      <c r="I301" s="5">
        <v>43845</v>
      </c>
      <c r="J301" s="5">
        <v>44180</v>
      </c>
      <c r="K301" s="5">
        <f t="shared" si="60"/>
        <v>44012</v>
      </c>
      <c r="L301" s="9">
        <f t="shared" si="61"/>
        <v>0.49850746268656715</v>
      </c>
      <c r="M301" s="9" cm="1">
        <f t="array" ref="M301">+_xlfn.IFS(L301&gt;=0,L301,L301&gt;=100,100,L301&lt;0,0)</f>
        <v>0.49850746268656715</v>
      </c>
      <c r="N301" s="6">
        <v>50</v>
      </c>
      <c r="O301" s="8">
        <f t="shared" si="62"/>
        <v>49.970149253731343</v>
      </c>
      <c r="P301" s="62">
        <f t="shared" si="63"/>
        <v>49.970149253731343</v>
      </c>
      <c r="Q301" s="10">
        <v>100</v>
      </c>
      <c r="R301" s="2" t="s">
        <v>1019</v>
      </c>
    </row>
    <row r="302" spans="1:18" ht="60" hidden="1" outlineLevel="1" x14ac:dyDescent="0.25">
      <c r="A302" s="2"/>
      <c r="B302" s="176"/>
      <c r="C302" s="219"/>
      <c r="D302" s="219"/>
      <c r="E302" s="180"/>
      <c r="F302" s="179"/>
      <c r="G302" s="27" t="s">
        <v>1004</v>
      </c>
      <c r="H302" s="131">
        <v>21600000</v>
      </c>
      <c r="I302" s="5">
        <v>43845</v>
      </c>
      <c r="J302" s="5">
        <v>44180</v>
      </c>
      <c r="K302" s="5">
        <f t="shared" si="60"/>
        <v>44012</v>
      </c>
      <c r="L302" s="9">
        <f t="shared" si="61"/>
        <v>0.49850746268656715</v>
      </c>
      <c r="M302" s="9" cm="1">
        <f t="array" ref="M302">+_xlfn.IFS(L302&gt;=0,L302,L302&gt;=100,100,L302&lt;0,0)</f>
        <v>0.49850746268656715</v>
      </c>
      <c r="N302" s="6">
        <v>50</v>
      </c>
      <c r="O302" s="8">
        <f t="shared" si="62"/>
        <v>49.970149253731343</v>
      </c>
      <c r="P302" s="62">
        <f t="shared" si="63"/>
        <v>49.970149253731343</v>
      </c>
      <c r="Q302" s="10">
        <v>100</v>
      </c>
      <c r="R302" s="2" t="s">
        <v>1020</v>
      </c>
    </row>
    <row r="303" spans="1:18" ht="60" hidden="1" outlineLevel="1" x14ac:dyDescent="0.25">
      <c r="A303" s="2"/>
      <c r="B303" s="176"/>
      <c r="C303" s="219"/>
      <c r="D303" s="219"/>
      <c r="E303" s="180"/>
      <c r="F303" s="179"/>
      <c r="G303" s="27" t="s">
        <v>1005</v>
      </c>
      <c r="H303" s="131">
        <v>21600000</v>
      </c>
      <c r="I303" s="5">
        <v>43845</v>
      </c>
      <c r="J303" s="5">
        <v>44180</v>
      </c>
      <c r="K303" s="5">
        <f t="shared" si="60"/>
        <v>44012</v>
      </c>
      <c r="L303" s="9">
        <f t="shared" si="61"/>
        <v>0.49850746268656715</v>
      </c>
      <c r="M303" s="9" cm="1">
        <f t="array" ref="M303">+_xlfn.IFS(L303&gt;=0,L303,L303&gt;=100,100,L303&lt;0,0)</f>
        <v>0.49850746268656715</v>
      </c>
      <c r="N303" s="6">
        <v>10</v>
      </c>
      <c r="O303" s="8">
        <f t="shared" si="62"/>
        <v>17.970149253731343</v>
      </c>
      <c r="P303" s="62">
        <f t="shared" si="63"/>
        <v>17.970149253731343</v>
      </c>
      <c r="Q303" s="10">
        <v>100</v>
      </c>
      <c r="R303" s="2" t="s">
        <v>1014</v>
      </c>
    </row>
    <row r="304" spans="1:18" ht="60" hidden="1" outlineLevel="1" x14ac:dyDescent="0.25">
      <c r="A304" s="2"/>
      <c r="B304" s="176"/>
      <c r="C304" s="219"/>
      <c r="D304" s="219"/>
      <c r="E304" s="180"/>
      <c r="F304" s="179"/>
      <c r="G304" s="27" t="s">
        <v>1006</v>
      </c>
      <c r="H304" s="131">
        <v>10800000</v>
      </c>
      <c r="I304" s="5">
        <v>43845</v>
      </c>
      <c r="J304" s="5">
        <v>44180</v>
      </c>
      <c r="K304" s="5">
        <f t="shared" si="60"/>
        <v>44012</v>
      </c>
      <c r="L304" s="9">
        <f t="shared" si="61"/>
        <v>0.49850746268656715</v>
      </c>
      <c r="M304" s="9" cm="1">
        <f t="array" ref="M304">+_xlfn.IFS(L304&gt;=0,L304,L304&gt;=100,100,L304&lt;0,0)</f>
        <v>0.49850746268656715</v>
      </c>
      <c r="N304" s="6">
        <v>10</v>
      </c>
      <c r="O304" s="8">
        <f t="shared" si="62"/>
        <v>17.970149253731343</v>
      </c>
      <c r="P304" s="62">
        <f t="shared" si="63"/>
        <v>17.970149253731343</v>
      </c>
      <c r="Q304" s="10">
        <v>100</v>
      </c>
      <c r="R304" s="2" t="s">
        <v>1015</v>
      </c>
    </row>
    <row r="305" spans="1:18" ht="60" hidden="1" outlineLevel="1" x14ac:dyDescent="0.25">
      <c r="A305" s="2"/>
      <c r="B305" s="176"/>
      <c r="C305" s="219"/>
      <c r="D305" s="219"/>
      <c r="E305" s="180"/>
      <c r="F305" s="179"/>
      <c r="G305" s="27" t="s">
        <v>1007</v>
      </c>
      <c r="H305" s="131">
        <v>21600000</v>
      </c>
      <c r="I305" s="5">
        <v>43845</v>
      </c>
      <c r="J305" s="5">
        <v>44180</v>
      </c>
      <c r="K305" s="5">
        <f t="shared" si="60"/>
        <v>44012</v>
      </c>
      <c r="L305" s="9">
        <f t="shared" si="61"/>
        <v>0.49850746268656715</v>
      </c>
      <c r="M305" s="9" cm="1">
        <f t="array" ref="M305">+_xlfn.IFS(L305&gt;=0,L305,L305&gt;=100,100,L305&lt;0,0)</f>
        <v>0.49850746268656715</v>
      </c>
      <c r="N305" s="6">
        <v>10</v>
      </c>
      <c r="O305" s="8">
        <f t="shared" si="62"/>
        <v>17.970149253731343</v>
      </c>
      <c r="P305" s="62">
        <f t="shared" si="63"/>
        <v>17.970149253731343</v>
      </c>
      <c r="Q305" s="10">
        <v>100</v>
      </c>
      <c r="R305" s="2" t="s">
        <v>1016</v>
      </c>
    </row>
    <row r="306" spans="1:18" ht="60" hidden="1" outlineLevel="1" x14ac:dyDescent="0.25">
      <c r="A306" s="2"/>
      <c r="B306" s="176"/>
      <c r="C306" s="219"/>
      <c r="D306" s="219"/>
      <c r="E306" s="180"/>
      <c r="F306" s="179"/>
      <c r="G306" s="27" t="s">
        <v>1002</v>
      </c>
      <c r="H306" s="131" t="s">
        <v>1086</v>
      </c>
      <c r="I306" s="5">
        <v>43845</v>
      </c>
      <c r="J306" s="5">
        <v>44180</v>
      </c>
      <c r="K306" s="5">
        <f t="shared" si="60"/>
        <v>44012</v>
      </c>
      <c r="L306" s="9">
        <f t="shared" si="61"/>
        <v>0.49850746268656715</v>
      </c>
      <c r="M306" s="9" cm="1">
        <f t="array" ref="M306">+_xlfn.IFS(L306&gt;=0,L306,L306&gt;=100,100,L306&lt;0,0)</f>
        <v>0.49850746268656715</v>
      </c>
      <c r="N306" s="6">
        <v>40</v>
      </c>
      <c r="O306" s="8">
        <f t="shared" si="62"/>
        <v>41.970149253731343</v>
      </c>
      <c r="P306" s="62">
        <f t="shared" si="63"/>
        <v>41.970149253731343</v>
      </c>
      <c r="Q306" s="10">
        <v>100</v>
      </c>
      <c r="R306" s="2" t="s">
        <v>1017</v>
      </c>
    </row>
    <row r="307" spans="1:18" ht="60" hidden="1" outlineLevel="1" x14ac:dyDescent="0.25">
      <c r="A307" s="2"/>
      <c r="B307" s="176"/>
      <c r="C307" s="219"/>
      <c r="D307" s="219"/>
      <c r="E307" s="180"/>
      <c r="F307" s="179"/>
      <c r="G307" s="27" t="s">
        <v>1003</v>
      </c>
      <c r="H307" s="131" t="s">
        <v>1086</v>
      </c>
      <c r="I307" s="5">
        <v>43845</v>
      </c>
      <c r="J307" s="5">
        <v>44180</v>
      </c>
      <c r="K307" s="5">
        <f t="shared" si="60"/>
        <v>44012</v>
      </c>
      <c r="L307" s="9">
        <f t="shared" si="61"/>
        <v>0.49850746268656715</v>
      </c>
      <c r="M307" s="9" cm="1">
        <f t="array" ref="M307">+_xlfn.IFS(L307&gt;=0,L307,L307&gt;=100,100,L307&lt;0,0)</f>
        <v>0.49850746268656715</v>
      </c>
      <c r="N307" s="6">
        <v>40</v>
      </c>
      <c r="O307" s="8">
        <f t="shared" si="62"/>
        <v>41.970149253731343</v>
      </c>
      <c r="P307" s="62">
        <f t="shared" si="63"/>
        <v>41.970149253731343</v>
      </c>
      <c r="Q307" s="10">
        <v>100</v>
      </c>
      <c r="R307" s="2" t="s">
        <v>1017</v>
      </c>
    </row>
    <row r="308" spans="1:18" ht="60" hidden="1" outlineLevel="1" x14ac:dyDescent="0.25">
      <c r="A308" s="2"/>
      <c r="B308" s="176"/>
      <c r="C308" s="219"/>
      <c r="D308" s="219"/>
      <c r="E308" s="180"/>
      <c r="F308" s="179"/>
      <c r="G308" s="27" t="s">
        <v>1008</v>
      </c>
      <c r="H308" s="131" t="s">
        <v>1086</v>
      </c>
      <c r="I308" s="5">
        <v>43845</v>
      </c>
      <c r="J308" s="5">
        <v>44180</v>
      </c>
      <c r="K308" s="5">
        <f t="shared" si="60"/>
        <v>44012</v>
      </c>
      <c r="L308" s="9">
        <f t="shared" si="61"/>
        <v>0.49850746268656715</v>
      </c>
      <c r="M308" s="9" cm="1">
        <f t="array" ref="M308">+_xlfn.IFS(L308&gt;=0,L308,L308&gt;=100,100,L308&lt;0,0)</f>
        <v>0.49850746268656715</v>
      </c>
      <c r="N308" s="6">
        <v>40</v>
      </c>
      <c r="O308" s="8">
        <f t="shared" si="62"/>
        <v>41.970149253731343</v>
      </c>
      <c r="P308" s="62">
        <f t="shared" si="63"/>
        <v>41.970149253731343</v>
      </c>
      <c r="Q308" s="10">
        <v>100</v>
      </c>
      <c r="R308" s="2" t="s">
        <v>1017</v>
      </c>
    </row>
    <row r="309" spans="1:18" ht="60" hidden="1" outlineLevel="1" x14ac:dyDescent="0.25">
      <c r="A309" s="2"/>
      <c r="B309" s="176"/>
      <c r="C309" s="219"/>
      <c r="D309" s="219"/>
      <c r="E309" s="180"/>
      <c r="F309" s="179"/>
      <c r="G309" s="27" t="s">
        <v>1005</v>
      </c>
      <c r="H309" s="131" t="s">
        <v>1086</v>
      </c>
      <c r="I309" s="5">
        <v>43845</v>
      </c>
      <c r="J309" s="5">
        <v>44180</v>
      </c>
      <c r="K309" s="5">
        <f t="shared" si="60"/>
        <v>44012</v>
      </c>
      <c r="L309" s="9">
        <f t="shared" si="61"/>
        <v>0.49850746268656715</v>
      </c>
      <c r="M309" s="9" cm="1">
        <f t="array" ref="M309">+_xlfn.IFS(L309&gt;=0,L309,L309&gt;=100,100,L309&lt;0,0)</f>
        <v>0.49850746268656715</v>
      </c>
      <c r="N309" s="6">
        <v>40</v>
      </c>
      <c r="O309" s="8">
        <f t="shared" si="62"/>
        <v>41.970149253731343</v>
      </c>
      <c r="P309" s="62">
        <f t="shared" si="63"/>
        <v>41.970149253731343</v>
      </c>
      <c r="Q309" s="10">
        <v>100</v>
      </c>
      <c r="R309" s="2" t="s">
        <v>1017</v>
      </c>
    </row>
    <row r="310" spans="1:18" ht="60" hidden="1" outlineLevel="1" x14ac:dyDescent="0.25">
      <c r="A310" s="2"/>
      <c r="B310" s="176"/>
      <c r="C310" s="219"/>
      <c r="D310" s="219"/>
      <c r="E310" s="180"/>
      <c r="F310" s="179"/>
      <c r="G310" s="27" t="s">
        <v>1009</v>
      </c>
      <c r="H310" s="131" t="s">
        <v>1086</v>
      </c>
      <c r="I310" s="5">
        <v>43845</v>
      </c>
      <c r="J310" s="5">
        <v>44180</v>
      </c>
      <c r="K310" s="5">
        <f t="shared" si="60"/>
        <v>44012</v>
      </c>
      <c r="L310" s="9">
        <f t="shared" si="61"/>
        <v>0.49850746268656715</v>
      </c>
      <c r="M310" s="9" cm="1">
        <f t="array" ref="M310">+_xlfn.IFS(L310&gt;=0,L310,L310&gt;=100,100,L310&lt;0,0)</f>
        <v>0.49850746268656715</v>
      </c>
      <c r="N310" s="6">
        <v>40</v>
      </c>
      <c r="O310" s="8">
        <f t="shared" si="62"/>
        <v>41.970149253731343</v>
      </c>
      <c r="P310" s="62">
        <f t="shared" si="63"/>
        <v>41.970149253731343</v>
      </c>
      <c r="Q310" s="10">
        <v>100</v>
      </c>
      <c r="R310" s="2" t="s">
        <v>1017</v>
      </c>
    </row>
    <row r="311" spans="1:18" ht="60" hidden="1" outlineLevel="1" x14ac:dyDescent="0.25">
      <c r="A311" s="2"/>
      <c r="B311" s="176"/>
      <c r="C311" s="219"/>
      <c r="D311" s="219"/>
      <c r="E311" s="180"/>
      <c r="F311" s="178" t="s">
        <v>652</v>
      </c>
      <c r="G311" s="27" t="s">
        <v>1021</v>
      </c>
      <c r="H311" s="131">
        <v>10000000</v>
      </c>
      <c r="I311" s="5">
        <v>43845</v>
      </c>
      <c r="J311" s="5">
        <v>44180</v>
      </c>
      <c r="K311" s="5">
        <f t="shared" si="60"/>
        <v>44012</v>
      </c>
      <c r="L311" s="9">
        <f t="shared" ref="L311" si="64">+(+_xlfn.DAYS(I311,K311))/(+_xlfn.DAYS(I311,J311))</f>
        <v>0.49850746268656715</v>
      </c>
      <c r="M311" s="9" cm="1">
        <f t="array" ref="M311">+_xlfn.IFS(L311&gt;=0,L311,L311&gt;=100,100,L311&lt;0,0)</f>
        <v>0.49850746268656715</v>
      </c>
      <c r="N311" s="6">
        <v>10</v>
      </c>
      <c r="O311" s="8">
        <f t="shared" ref="O311" si="65">+P311</f>
        <v>17.970149253731343</v>
      </c>
      <c r="P311" s="62">
        <f t="shared" ref="P311" si="66">+(N311*80%)+((M311*100)*20%)</f>
        <v>17.970149253731343</v>
      </c>
      <c r="Q311" s="10">
        <v>100</v>
      </c>
      <c r="R311" s="2" t="s">
        <v>1027</v>
      </c>
    </row>
    <row r="312" spans="1:18" ht="60" hidden="1" outlineLevel="1" x14ac:dyDescent="0.25">
      <c r="A312" s="2"/>
      <c r="B312" s="176"/>
      <c r="C312" s="219"/>
      <c r="D312" s="219"/>
      <c r="E312" s="180"/>
      <c r="F312" s="179"/>
      <c r="G312" s="27" t="s">
        <v>1022</v>
      </c>
      <c r="H312" s="131" t="s">
        <v>1086</v>
      </c>
      <c r="I312" s="5">
        <v>43845</v>
      </c>
      <c r="J312" s="5">
        <v>44180</v>
      </c>
      <c r="K312" s="5">
        <f t="shared" si="60"/>
        <v>44012</v>
      </c>
      <c r="L312" s="9">
        <f t="shared" ref="L312:L344" si="67">+(+_xlfn.DAYS(I312,K312))/(+_xlfn.DAYS(I312,J312))</f>
        <v>0.49850746268656715</v>
      </c>
      <c r="M312" s="9" cm="1">
        <f t="array" ref="M312">+_xlfn.IFS(L312&gt;=0,L312,L312&gt;=100,100,L312&lt;0,0)</f>
        <v>0.49850746268656715</v>
      </c>
      <c r="N312" s="6">
        <v>50</v>
      </c>
      <c r="O312" s="8">
        <f t="shared" ref="O312:O344" si="68">+P312</f>
        <v>49.970149253731343</v>
      </c>
      <c r="P312" s="62">
        <f t="shared" ref="P312:P344" si="69">+(N312*80%)+((M312*100)*20%)</f>
        <v>49.970149253731343</v>
      </c>
      <c r="Q312" s="10">
        <v>100</v>
      </c>
      <c r="R312" s="2" t="s">
        <v>1028</v>
      </c>
    </row>
    <row r="313" spans="1:18" ht="60" hidden="1" outlineLevel="1" x14ac:dyDescent="0.25">
      <c r="A313" s="2"/>
      <c r="B313" s="176"/>
      <c r="C313" s="219"/>
      <c r="D313" s="219"/>
      <c r="E313" s="180"/>
      <c r="F313" s="179"/>
      <c r="G313" s="27" t="s">
        <v>1023</v>
      </c>
      <c r="H313" s="131" t="s">
        <v>1085</v>
      </c>
      <c r="I313" s="5">
        <v>43845</v>
      </c>
      <c r="J313" s="5">
        <v>44180</v>
      </c>
      <c r="K313" s="5">
        <f t="shared" si="60"/>
        <v>44012</v>
      </c>
      <c r="L313" s="9">
        <f t="shared" si="67"/>
        <v>0.49850746268656715</v>
      </c>
      <c r="M313" s="9" cm="1">
        <f t="array" ref="M313">+_xlfn.IFS(L313&gt;=0,L313,L313&gt;=100,100,L313&lt;0,0)</f>
        <v>0.49850746268656715</v>
      </c>
      <c r="N313" s="6">
        <v>10</v>
      </c>
      <c r="O313" s="8">
        <f t="shared" si="68"/>
        <v>17.970149253731343</v>
      </c>
      <c r="P313" s="62">
        <f t="shared" si="69"/>
        <v>17.970149253731343</v>
      </c>
      <c r="Q313" s="10">
        <v>100</v>
      </c>
      <c r="R313" s="2" t="s">
        <v>1026</v>
      </c>
    </row>
    <row r="314" spans="1:18" ht="60" hidden="1" outlineLevel="1" x14ac:dyDescent="0.25">
      <c r="A314" s="2"/>
      <c r="B314" s="176"/>
      <c r="C314" s="219"/>
      <c r="D314" s="219"/>
      <c r="E314" s="180"/>
      <c r="F314" s="179"/>
      <c r="G314" s="27" t="s">
        <v>1024</v>
      </c>
      <c r="H314" s="131" t="s">
        <v>1085</v>
      </c>
      <c r="I314" s="5">
        <v>43845</v>
      </c>
      <c r="J314" s="5">
        <v>44180</v>
      </c>
      <c r="K314" s="5">
        <f t="shared" si="60"/>
        <v>44012</v>
      </c>
      <c r="L314" s="9">
        <f t="shared" si="67"/>
        <v>0.49850746268656715</v>
      </c>
      <c r="M314" s="9" cm="1">
        <f t="array" ref="M314">+_xlfn.IFS(L314&gt;=0,L314,L314&gt;=100,100,L314&lt;0,0)</f>
        <v>0.49850746268656715</v>
      </c>
      <c r="N314" s="6">
        <v>10</v>
      </c>
      <c r="O314" s="8">
        <f t="shared" si="68"/>
        <v>17.970149253731343</v>
      </c>
      <c r="P314" s="62">
        <f t="shared" si="69"/>
        <v>17.970149253731343</v>
      </c>
      <c r="Q314" s="10">
        <v>100</v>
      </c>
      <c r="R314" s="2" t="s">
        <v>1026</v>
      </c>
    </row>
    <row r="315" spans="1:18" ht="60" hidden="1" outlineLevel="1" x14ac:dyDescent="0.25">
      <c r="A315" s="2"/>
      <c r="B315" s="176"/>
      <c r="C315" s="219"/>
      <c r="D315" s="219"/>
      <c r="E315" s="180"/>
      <c r="F315" s="186"/>
      <c r="G315" s="27" t="s">
        <v>1025</v>
      </c>
      <c r="H315" s="131" t="s">
        <v>1085</v>
      </c>
      <c r="I315" s="5">
        <v>43845</v>
      </c>
      <c r="J315" s="5">
        <v>44180</v>
      </c>
      <c r="K315" s="5">
        <f t="shared" si="60"/>
        <v>44012</v>
      </c>
      <c r="L315" s="9">
        <f t="shared" si="67"/>
        <v>0.49850746268656715</v>
      </c>
      <c r="M315" s="9" cm="1">
        <f t="array" ref="M315">+_xlfn.IFS(L315&gt;=0,L315,L315&gt;=100,100,L315&lt;0,0)</f>
        <v>0.49850746268656715</v>
      </c>
      <c r="N315" s="6">
        <v>10</v>
      </c>
      <c r="O315" s="8">
        <f t="shared" si="68"/>
        <v>17.970149253731343</v>
      </c>
      <c r="P315" s="62">
        <f t="shared" si="69"/>
        <v>17.970149253731343</v>
      </c>
      <c r="Q315" s="10">
        <v>100</v>
      </c>
      <c r="R315" s="2" t="s">
        <v>1029</v>
      </c>
    </row>
    <row r="316" spans="1:18" ht="60" hidden="1" outlineLevel="1" x14ac:dyDescent="0.25">
      <c r="A316" s="2"/>
      <c r="B316" s="176"/>
      <c r="C316" s="219"/>
      <c r="D316" s="219"/>
      <c r="E316" s="180"/>
      <c r="F316" s="28" t="s">
        <v>595</v>
      </c>
      <c r="G316" s="26" t="s">
        <v>1030</v>
      </c>
      <c r="H316" s="131">
        <v>10000000</v>
      </c>
      <c r="I316" s="5">
        <v>43845</v>
      </c>
      <c r="J316" s="5">
        <v>44180</v>
      </c>
      <c r="K316" s="5">
        <f t="shared" si="60"/>
        <v>44012</v>
      </c>
      <c r="L316" s="9">
        <f t="shared" si="67"/>
        <v>0.49850746268656715</v>
      </c>
      <c r="M316" s="9" cm="1">
        <f t="array" ref="M316">+_xlfn.IFS(L316&gt;=0,L316,L316&gt;=100,100,L316&lt;0,0)</f>
        <v>0.49850746268656715</v>
      </c>
      <c r="N316" s="6">
        <v>10</v>
      </c>
      <c r="O316" s="8">
        <f t="shared" si="68"/>
        <v>17.970149253731343</v>
      </c>
      <c r="P316" s="62">
        <f t="shared" si="69"/>
        <v>17.970149253731343</v>
      </c>
      <c r="Q316" s="10">
        <v>100</v>
      </c>
      <c r="R316" s="2" t="s">
        <v>1031</v>
      </c>
    </row>
    <row r="317" spans="1:18" ht="60" hidden="1" outlineLevel="1" x14ac:dyDescent="0.25">
      <c r="A317" s="2"/>
      <c r="B317" s="176"/>
      <c r="C317" s="219"/>
      <c r="D317" s="219"/>
      <c r="E317" s="181" t="s">
        <v>273</v>
      </c>
      <c r="F317" s="187" t="s">
        <v>596</v>
      </c>
      <c r="G317" s="29" t="s">
        <v>597</v>
      </c>
      <c r="H317" s="132">
        <v>29700000</v>
      </c>
      <c r="I317" s="5">
        <v>43845</v>
      </c>
      <c r="J317" s="5">
        <v>44180</v>
      </c>
      <c r="K317" s="5">
        <f t="shared" si="60"/>
        <v>44012</v>
      </c>
      <c r="L317" s="9">
        <f t="shared" si="67"/>
        <v>0.49850746268656715</v>
      </c>
      <c r="M317" s="9" cm="1">
        <f t="array" ref="M317">+_xlfn.IFS(L317&gt;=0,L317,L317&gt;=100,100,L317&lt;0,0)</f>
        <v>0.49850746268656715</v>
      </c>
      <c r="N317" s="6">
        <v>100</v>
      </c>
      <c r="O317" s="8">
        <f t="shared" si="68"/>
        <v>89.970149253731336</v>
      </c>
      <c r="P317" s="62">
        <f t="shared" si="69"/>
        <v>89.970149253731336</v>
      </c>
      <c r="Q317" s="10">
        <v>100</v>
      </c>
      <c r="R317" s="2" t="s">
        <v>1038</v>
      </c>
    </row>
    <row r="318" spans="1:18" ht="60" hidden="1" outlineLevel="1" x14ac:dyDescent="0.25">
      <c r="A318" s="2"/>
      <c r="B318" s="176"/>
      <c r="C318" s="219"/>
      <c r="D318" s="219"/>
      <c r="E318" s="181"/>
      <c r="F318" s="188"/>
      <c r="G318" s="29" t="s">
        <v>612</v>
      </c>
      <c r="H318" s="133" t="s">
        <v>1089</v>
      </c>
      <c r="I318" s="5">
        <v>43845</v>
      </c>
      <c r="J318" s="5">
        <v>44180</v>
      </c>
      <c r="K318" s="5">
        <f t="shared" si="60"/>
        <v>44012</v>
      </c>
      <c r="L318" s="9">
        <f t="shared" si="67"/>
        <v>0.49850746268656715</v>
      </c>
      <c r="M318" s="9" cm="1">
        <f t="array" ref="M318">+_xlfn.IFS(L318&gt;=0,L318,L318&gt;=100,100,L318&lt;0,0)</f>
        <v>0.49850746268656715</v>
      </c>
      <c r="N318" s="6">
        <v>50</v>
      </c>
      <c r="O318" s="8">
        <f t="shared" si="68"/>
        <v>49.970149253731343</v>
      </c>
      <c r="P318" s="62">
        <f t="shared" si="69"/>
        <v>49.970149253731343</v>
      </c>
      <c r="Q318" s="10">
        <v>100</v>
      </c>
      <c r="R318" s="2" t="s">
        <v>1039</v>
      </c>
    </row>
    <row r="319" spans="1:18" ht="60" hidden="1" outlineLevel="1" x14ac:dyDescent="0.25">
      <c r="A319" s="2"/>
      <c r="B319" s="176"/>
      <c r="C319" s="219"/>
      <c r="D319" s="219"/>
      <c r="E319" s="181"/>
      <c r="F319" s="188"/>
      <c r="G319" s="29" t="s">
        <v>290</v>
      </c>
      <c r="H319" s="133" t="s">
        <v>1085</v>
      </c>
      <c r="I319" s="5">
        <v>43845</v>
      </c>
      <c r="J319" s="5">
        <v>44180</v>
      </c>
      <c r="K319" s="5">
        <f t="shared" si="60"/>
        <v>44012</v>
      </c>
      <c r="L319" s="9">
        <f t="shared" si="67"/>
        <v>0.49850746268656715</v>
      </c>
      <c r="M319" s="9" cm="1">
        <f t="array" ref="M319">+_xlfn.IFS(L319&gt;=0,L319,L319&gt;=100,100,L319&lt;0,0)</f>
        <v>0.49850746268656715</v>
      </c>
      <c r="N319" s="6">
        <v>100</v>
      </c>
      <c r="O319" s="8">
        <f t="shared" si="68"/>
        <v>89.970149253731336</v>
      </c>
      <c r="P319" s="62">
        <f t="shared" si="69"/>
        <v>89.970149253731336</v>
      </c>
      <c r="Q319" s="10">
        <v>100</v>
      </c>
      <c r="R319" s="2" t="s">
        <v>1040</v>
      </c>
    </row>
    <row r="320" spans="1:18" ht="60" hidden="1" outlineLevel="1" x14ac:dyDescent="0.25">
      <c r="A320" s="2"/>
      <c r="B320" s="176"/>
      <c r="C320" s="219"/>
      <c r="D320" s="219"/>
      <c r="E320" s="181"/>
      <c r="F320" s="188"/>
      <c r="G320" s="29" t="s">
        <v>598</v>
      </c>
      <c r="H320" s="133" t="s">
        <v>1085</v>
      </c>
      <c r="I320" s="5">
        <v>44013</v>
      </c>
      <c r="J320" s="5">
        <v>44165</v>
      </c>
      <c r="K320" s="5">
        <f t="shared" si="60"/>
        <v>44012</v>
      </c>
      <c r="L320" s="9">
        <f t="shared" si="67"/>
        <v>-6.5789473684210523E-3</v>
      </c>
      <c r="M320" s="9" cm="1">
        <f t="array" ref="M320">+_xlfn.IFS(L320&gt;=0,L320,L320&gt;=100,100,L320&lt;0,0)</f>
        <v>0</v>
      </c>
      <c r="N320" s="6">
        <v>10</v>
      </c>
      <c r="O320" s="8">
        <f t="shared" si="68"/>
        <v>8</v>
      </c>
      <c r="P320" s="62">
        <f t="shared" si="69"/>
        <v>8</v>
      </c>
      <c r="Q320" s="10">
        <v>100</v>
      </c>
      <c r="R320" s="2" t="s">
        <v>860</v>
      </c>
    </row>
    <row r="321" spans="1:18" ht="60" hidden="1" outlineLevel="1" x14ac:dyDescent="0.25">
      <c r="A321" s="2"/>
      <c r="B321" s="176"/>
      <c r="C321" s="219"/>
      <c r="D321" s="219"/>
      <c r="E321" s="181"/>
      <c r="F321" s="188"/>
      <c r="G321" s="29" t="s">
        <v>1032</v>
      </c>
      <c r="H321" s="132">
        <v>32000000</v>
      </c>
      <c r="I321" s="5">
        <v>44013</v>
      </c>
      <c r="J321" s="5">
        <v>44165</v>
      </c>
      <c r="K321" s="5">
        <f t="shared" si="60"/>
        <v>44012</v>
      </c>
      <c r="L321" s="9">
        <f t="shared" si="67"/>
        <v>-6.5789473684210523E-3</v>
      </c>
      <c r="M321" s="9" cm="1">
        <f t="array" ref="M321">+_xlfn.IFS(L321&gt;=0,L321,L321&gt;=100,100,L321&lt;0,0)</f>
        <v>0</v>
      </c>
      <c r="N321" s="6">
        <v>10</v>
      </c>
      <c r="O321" s="8">
        <f t="shared" si="68"/>
        <v>8</v>
      </c>
      <c r="P321" s="62">
        <f t="shared" si="69"/>
        <v>8</v>
      </c>
      <c r="Q321" s="10">
        <v>100</v>
      </c>
      <c r="R321" s="2" t="s">
        <v>860</v>
      </c>
    </row>
    <row r="322" spans="1:18" ht="60" hidden="1" outlineLevel="1" x14ac:dyDescent="0.25">
      <c r="A322" s="2"/>
      <c r="B322" s="176"/>
      <c r="C322" s="219"/>
      <c r="D322" s="219"/>
      <c r="E322" s="181"/>
      <c r="F322" s="188"/>
      <c r="G322" s="29" t="s">
        <v>599</v>
      </c>
      <c r="H322" s="132">
        <v>37100000</v>
      </c>
      <c r="I322" s="5">
        <v>43845</v>
      </c>
      <c r="J322" s="5">
        <v>44165</v>
      </c>
      <c r="K322" s="5">
        <f t="shared" si="60"/>
        <v>44012</v>
      </c>
      <c r="L322" s="9">
        <f t="shared" si="67"/>
        <v>0.52187499999999998</v>
      </c>
      <c r="M322" s="9" cm="1">
        <f t="array" ref="M322">+_xlfn.IFS(L322&gt;=0,L322,L322&gt;=100,100,L322&lt;0,0)</f>
        <v>0.52187499999999998</v>
      </c>
      <c r="N322" s="6">
        <v>50</v>
      </c>
      <c r="O322" s="8">
        <f t="shared" si="68"/>
        <v>50.4375</v>
      </c>
      <c r="P322" s="62">
        <f t="shared" si="69"/>
        <v>50.4375</v>
      </c>
      <c r="Q322" s="10">
        <v>100</v>
      </c>
      <c r="R322" s="2" t="s">
        <v>1035</v>
      </c>
    </row>
    <row r="323" spans="1:18" ht="60" hidden="1" outlineLevel="1" x14ac:dyDescent="0.25">
      <c r="A323" s="2"/>
      <c r="B323" s="176"/>
      <c r="C323" s="219"/>
      <c r="D323" s="219"/>
      <c r="E323" s="181"/>
      <c r="F323" s="188"/>
      <c r="G323" s="29" t="s">
        <v>600</v>
      </c>
      <c r="H323" s="133" t="s">
        <v>1090</v>
      </c>
      <c r="I323" s="5">
        <v>43845</v>
      </c>
      <c r="J323" s="5">
        <v>44180</v>
      </c>
      <c r="K323" s="5">
        <f t="shared" si="60"/>
        <v>44012</v>
      </c>
      <c r="L323" s="9">
        <f t="shared" si="67"/>
        <v>0.49850746268656715</v>
      </c>
      <c r="M323" s="9" cm="1">
        <f t="array" ref="M323">+_xlfn.IFS(L323&gt;=0,L323,L323&gt;=100,100,L323&lt;0,0)</f>
        <v>0.49850746268656715</v>
      </c>
      <c r="N323" s="6">
        <v>10</v>
      </c>
      <c r="O323" s="8">
        <f t="shared" si="68"/>
        <v>17.970149253731343</v>
      </c>
      <c r="P323" s="62">
        <f t="shared" si="69"/>
        <v>17.970149253731343</v>
      </c>
      <c r="Q323" s="10">
        <v>100</v>
      </c>
      <c r="R323" s="2" t="s">
        <v>1036</v>
      </c>
    </row>
    <row r="324" spans="1:18" ht="60" hidden="1" outlineLevel="1" x14ac:dyDescent="0.25">
      <c r="A324" s="2"/>
      <c r="B324" s="176"/>
      <c r="C324" s="219"/>
      <c r="D324" s="219"/>
      <c r="E324" s="181"/>
      <c r="F324" s="188"/>
      <c r="G324" s="29" t="s">
        <v>601</v>
      </c>
      <c r="H324" s="133" t="s">
        <v>1090</v>
      </c>
      <c r="I324" s="5">
        <v>43845</v>
      </c>
      <c r="J324" s="5">
        <v>44180</v>
      </c>
      <c r="K324" s="5">
        <f t="shared" si="60"/>
        <v>44012</v>
      </c>
      <c r="L324" s="9">
        <f t="shared" si="67"/>
        <v>0.49850746268656715</v>
      </c>
      <c r="M324" s="9" cm="1">
        <f t="array" ref="M324">+_xlfn.IFS(L324&gt;=0,L324,L324&gt;=100,100,L324&lt;0,0)</f>
        <v>0.49850746268656715</v>
      </c>
      <c r="N324" s="6">
        <v>10</v>
      </c>
      <c r="O324" s="8">
        <f t="shared" si="68"/>
        <v>17.970149253731343</v>
      </c>
      <c r="P324" s="62">
        <f t="shared" si="69"/>
        <v>17.970149253731343</v>
      </c>
      <c r="Q324" s="10">
        <v>100</v>
      </c>
      <c r="R324" s="2" t="s">
        <v>1041</v>
      </c>
    </row>
    <row r="325" spans="1:18" ht="60" hidden="1" outlineLevel="1" x14ac:dyDescent="0.25">
      <c r="A325" s="2"/>
      <c r="B325" s="176"/>
      <c r="C325" s="219"/>
      <c r="D325" s="219"/>
      <c r="E325" s="181"/>
      <c r="F325" s="188"/>
      <c r="G325" s="29" t="s">
        <v>602</v>
      </c>
      <c r="H325" s="133" t="s">
        <v>1090</v>
      </c>
      <c r="I325" s="5">
        <v>43845</v>
      </c>
      <c r="J325" s="5">
        <v>44180</v>
      </c>
      <c r="K325" s="5">
        <f t="shared" si="60"/>
        <v>44012</v>
      </c>
      <c r="L325" s="9">
        <f t="shared" si="67"/>
        <v>0.49850746268656715</v>
      </c>
      <c r="M325" s="9" cm="1">
        <f t="array" ref="M325">+_xlfn.IFS(L325&gt;=0,L325,L325&gt;=100,100,L325&lt;0,0)</f>
        <v>0.49850746268656715</v>
      </c>
      <c r="N325" s="6">
        <v>10</v>
      </c>
      <c r="O325" s="8">
        <f t="shared" si="68"/>
        <v>17.970149253731343</v>
      </c>
      <c r="P325" s="62">
        <f t="shared" si="69"/>
        <v>17.970149253731343</v>
      </c>
      <c r="Q325" s="10">
        <v>100</v>
      </c>
      <c r="R325" s="2" t="s">
        <v>1041</v>
      </c>
    </row>
    <row r="326" spans="1:18" ht="60" hidden="1" outlineLevel="1" x14ac:dyDescent="0.25">
      <c r="A326" s="2"/>
      <c r="B326" s="176"/>
      <c r="C326" s="219"/>
      <c r="D326" s="219"/>
      <c r="E326" s="181"/>
      <c r="F326" s="188"/>
      <c r="G326" s="29" t="s">
        <v>603</v>
      </c>
      <c r="H326" s="133" t="s">
        <v>1091</v>
      </c>
      <c r="I326" s="5">
        <v>43845</v>
      </c>
      <c r="J326" s="5">
        <v>44180</v>
      </c>
      <c r="K326" s="5">
        <f t="shared" si="60"/>
        <v>44012</v>
      </c>
      <c r="L326" s="9">
        <f t="shared" si="67"/>
        <v>0.49850746268656715</v>
      </c>
      <c r="M326" s="9" cm="1">
        <f t="array" ref="M326">+_xlfn.IFS(L326&gt;=0,L326,L326&gt;=100,100,L326&lt;0,0)</f>
        <v>0.49850746268656715</v>
      </c>
      <c r="N326" s="6">
        <v>10</v>
      </c>
      <c r="O326" s="8">
        <f t="shared" si="68"/>
        <v>17.970149253731343</v>
      </c>
      <c r="P326" s="62">
        <f t="shared" si="69"/>
        <v>17.970149253731343</v>
      </c>
      <c r="Q326" s="10">
        <v>100</v>
      </c>
      <c r="R326" s="2" t="s">
        <v>1041</v>
      </c>
    </row>
    <row r="327" spans="1:18" ht="60" hidden="1" outlineLevel="1" x14ac:dyDescent="0.25">
      <c r="A327" s="2"/>
      <c r="B327" s="176"/>
      <c r="C327" s="219"/>
      <c r="D327" s="219"/>
      <c r="E327" s="181"/>
      <c r="F327" s="188"/>
      <c r="G327" s="29" t="s">
        <v>1033</v>
      </c>
      <c r="H327" s="133" t="s">
        <v>1086</v>
      </c>
      <c r="I327" s="5">
        <v>43845</v>
      </c>
      <c r="J327" s="5">
        <v>44180</v>
      </c>
      <c r="K327" s="5">
        <f t="shared" si="60"/>
        <v>44012</v>
      </c>
      <c r="L327" s="9">
        <f t="shared" si="67"/>
        <v>0.49850746268656715</v>
      </c>
      <c r="M327" s="9" cm="1">
        <f t="array" ref="M327">+_xlfn.IFS(L327&gt;=0,L327,L327&gt;=100,100,L327&lt;0,0)</f>
        <v>0.49850746268656715</v>
      </c>
      <c r="N327" s="6">
        <v>50</v>
      </c>
      <c r="O327" s="8">
        <f t="shared" si="68"/>
        <v>49.970149253731343</v>
      </c>
      <c r="P327" s="62">
        <f t="shared" si="69"/>
        <v>49.970149253731343</v>
      </c>
      <c r="Q327" s="10">
        <v>100</v>
      </c>
      <c r="R327" s="2" t="s">
        <v>1042</v>
      </c>
    </row>
    <row r="328" spans="1:18" ht="60" hidden="1" outlineLevel="1" x14ac:dyDescent="0.25">
      <c r="A328" s="2"/>
      <c r="B328" s="176"/>
      <c r="C328" s="219"/>
      <c r="D328" s="219"/>
      <c r="E328" s="181"/>
      <c r="F328" s="188"/>
      <c r="G328" s="29" t="s">
        <v>1034</v>
      </c>
      <c r="H328" s="133" t="s">
        <v>1086</v>
      </c>
      <c r="I328" s="5">
        <v>43845</v>
      </c>
      <c r="J328" s="5">
        <v>44180</v>
      </c>
      <c r="K328" s="5">
        <f t="shared" si="60"/>
        <v>44012</v>
      </c>
      <c r="L328" s="9">
        <f t="shared" si="67"/>
        <v>0.49850746268656715</v>
      </c>
      <c r="M328" s="9" cm="1">
        <f t="array" ref="M328">+_xlfn.IFS(L328&gt;=0,L328,L328&gt;=100,100,L328&lt;0,0)</f>
        <v>0.49850746268656715</v>
      </c>
      <c r="N328" s="6">
        <v>50</v>
      </c>
      <c r="O328" s="8">
        <f t="shared" si="68"/>
        <v>49.970149253731343</v>
      </c>
      <c r="P328" s="62">
        <f t="shared" si="69"/>
        <v>49.970149253731343</v>
      </c>
      <c r="Q328" s="10">
        <v>100</v>
      </c>
      <c r="R328" s="2" t="s">
        <v>1037</v>
      </c>
    </row>
    <row r="329" spans="1:18" ht="60" hidden="1" outlineLevel="1" x14ac:dyDescent="0.25">
      <c r="A329" s="2"/>
      <c r="B329" s="176"/>
      <c r="C329" s="219"/>
      <c r="D329" s="219"/>
      <c r="E329" s="181"/>
      <c r="F329" s="177" t="s">
        <v>604</v>
      </c>
      <c r="G329" s="29" t="s">
        <v>599</v>
      </c>
      <c r="H329" s="133">
        <v>37100000</v>
      </c>
      <c r="I329" s="5">
        <v>44013</v>
      </c>
      <c r="J329" s="5">
        <v>44165</v>
      </c>
      <c r="K329" s="5">
        <f t="shared" si="60"/>
        <v>44012</v>
      </c>
      <c r="L329" s="9">
        <f t="shared" si="67"/>
        <v>-6.5789473684210523E-3</v>
      </c>
      <c r="M329" s="9" cm="1">
        <f t="array" ref="M329">+_xlfn.IFS(L329&gt;=0,L329,L329&gt;=100,100,L329&lt;0,0)</f>
        <v>0</v>
      </c>
      <c r="N329" s="6">
        <v>10</v>
      </c>
      <c r="O329" s="8">
        <f t="shared" si="68"/>
        <v>8</v>
      </c>
      <c r="P329" s="62">
        <f t="shared" si="69"/>
        <v>8</v>
      </c>
      <c r="Q329" s="10">
        <v>100</v>
      </c>
      <c r="R329" s="2" t="s">
        <v>1043</v>
      </c>
    </row>
    <row r="330" spans="1:18" ht="60" hidden="1" outlineLevel="1" x14ac:dyDescent="0.25">
      <c r="A330" s="2"/>
      <c r="B330" s="176"/>
      <c r="C330" s="219"/>
      <c r="D330" s="219"/>
      <c r="E330" s="181"/>
      <c r="F330" s="177"/>
      <c r="G330" s="29" t="s">
        <v>600</v>
      </c>
      <c r="H330" s="133" t="s">
        <v>1090</v>
      </c>
      <c r="I330" s="5">
        <v>44013</v>
      </c>
      <c r="J330" s="5">
        <v>44165</v>
      </c>
      <c r="K330" s="5">
        <f t="shared" si="60"/>
        <v>44012</v>
      </c>
      <c r="L330" s="9">
        <f t="shared" si="67"/>
        <v>-6.5789473684210523E-3</v>
      </c>
      <c r="M330" s="9" cm="1">
        <f t="array" ref="M330">+_xlfn.IFS(L330&gt;=0,L330,L330&gt;=100,100,L330&lt;0,0)</f>
        <v>0</v>
      </c>
      <c r="N330" s="6">
        <v>10</v>
      </c>
      <c r="O330" s="8">
        <f t="shared" si="68"/>
        <v>8</v>
      </c>
      <c r="P330" s="62">
        <f t="shared" si="69"/>
        <v>8</v>
      </c>
      <c r="Q330" s="10">
        <v>100</v>
      </c>
      <c r="R330" s="2" t="s">
        <v>1043</v>
      </c>
    </row>
    <row r="331" spans="1:18" ht="60" hidden="1" outlineLevel="1" x14ac:dyDescent="0.25">
      <c r="A331" s="2"/>
      <c r="B331" s="176"/>
      <c r="C331" s="219"/>
      <c r="D331" s="219"/>
      <c r="E331" s="181"/>
      <c r="F331" s="177"/>
      <c r="G331" s="29" t="s">
        <v>601</v>
      </c>
      <c r="H331" s="133" t="s">
        <v>1090</v>
      </c>
      <c r="I331" s="5">
        <v>44013</v>
      </c>
      <c r="J331" s="5">
        <v>44165</v>
      </c>
      <c r="K331" s="5">
        <f t="shared" si="60"/>
        <v>44012</v>
      </c>
      <c r="L331" s="9">
        <f t="shared" si="67"/>
        <v>-6.5789473684210523E-3</v>
      </c>
      <c r="M331" s="9" cm="1">
        <f t="array" ref="M331">+_xlfn.IFS(L331&gt;=0,L331,L331&gt;=100,100,L331&lt;0,0)</f>
        <v>0</v>
      </c>
      <c r="N331" s="6">
        <v>10</v>
      </c>
      <c r="O331" s="8">
        <f t="shared" si="68"/>
        <v>8</v>
      </c>
      <c r="P331" s="62">
        <f t="shared" si="69"/>
        <v>8</v>
      </c>
      <c r="Q331" s="10">
        <v>100</v>
      </c>
      <c r="R331" s="2" t="s">
        <v>1043</v>
      </c>
    </row>
    <row r="332" spans="1:18" ht="60" hidden="1" outlineLevel="1" x14ac:dyDescent="0.25">
      <c r="A332" s="2"/>
      <c r="B332" s="176"/>
      <c r="C332" s="219"/>
      <c r="D332" s="219"/>
      <c r="E332" s="181"/>
      <c r="F332" s="177"/>
      <c r="G332" s="29" t="s">
        <v>602</v>
      </c>
      <c r="H332" s="133" t="s">
        <v>1090</v>
      </c>
      <c r="I332" s="5">
        <v>44013</v>
      </c>
      <c r="J332" s="5">
        <v>44165</v>
      </c>
      <c r="K332" s="5">
        <f t="shared" si="60"/>
        <v>44012</v>
      </c>
      <c r="L332" s="9">
        <f t="shared" si="67"/>
        <v>-6.5789473684210523E-3</v>
      </c>
      <c r="M332" s="9" cm="1">
        <f t="array" ref="M332">+_xlfn.IFS(L332&gt;=0,L332,L332&gt;=100,100,L332&lt;0,0)</f>
        <v>0</v>
      </c>
      <c r="N332" s="6">
        <v>10</v>
      </c>
      <c r="O332" s="8">
        <f t="shared" si="68"/>
        <v>8</v>
      </c>
      <c r="P332" s="62">
        <f t="shared" si="69"/>
        <v>8</v>
      </c>
      <c r="Q332" s="10">
        <v>100</v>
      </c>
      <c r="R332" s="2" t="s">
        <v>1043</v>
      </c>
    </row>
    <row r="333" spans="1:18" ht="60" hidden="1" outlineLevel="1" x14ac:dyDescent="0.25">
      <c r="A333" s="2"/>
      <c r="B333" s="176"/>
      <c r="C333" s="219"/>
      <c r="D333" s="219"/>
      <c r="E333" s="181"/>
      <c r="F333" s="177"/>
      <c r="G333" s="29" t="s">
        <v>605</v>
      </c>
      <c r="H333" s="133" t="s">
        <v>1085</v>
      </c>
      <c r="I333" s="5">
        <v>44013</v>
      </c>
      <c r="J333" s="5">
        <v>44165</v>
      </c>
      <c r="K333" s="5">
        <f t="shared" si="60"/>
        <v>44012</v>
      </c>
      <c r="L333" s="9">
        <f t="shared" si="67"/>
        <v>-6.5789473684210523E-3</v>
      </c>
      <c r="M333" s="9" cm="1">
        <f t="array" ref="M333">+_xlfn.IFS(L333&gt;=0,L333,L333&gt;=100,100,L333&lt;0,0)</f>
        <v>0</v>
      </c>
      <c r="N333" s="6">
        <v>10</v>
      </c>
      <c r="O333" s="8">
        <f t="shared" si="68"/>
        <v>8</v>
      </c>
      <c r="P333" s="62">
        <f t="shared" si="69"/>
        <v>8</v>
      </c>
      <c r="Q333" s="10">
        <v>100</v>
      </c>
      <c r="R333" s="2" t="s">
        <v>1043</v>
      </c>
    </row>
    <row r="334" spans="1:18" ht="60" hidden="1" outlineLevel="1" x14ac:dyDescent="0.25">
      <c r="A334" s="2"/>
      <c r="B334" s="176"/>
      <c r="C334" s="219"/>
      <c r="D334" s="219"/>
      <c r="E334" s="181"/>
      <c r="F334" s="177"/>
      <c r="G334" s="29" t="s">
        <v>289</v>
      </c>
      <c r="H334" s="133" t="s">
        <v>1085</v>
      </c>
      <c r="I334" s="5">
        <v>44013</v>
      </c>
      <c r="J334" s="5">
        <v>44165</v>
      </c>
      <c r="K334" s="5">
        <f t="shared" si="60"/>
        <v>44012</v>
      </c>
      <c r="L334" s="9">
        <f t="shared" si="67"/>
        <v>-6.5789473684210523E-3</v>
      </c>
      <c r="M334" s="9" cm="1">
        <f t="array" ref="M334">+_xlfn.IFS(L334&gt;=0,L334,L334&gt;=100,100,L334&lt;0,0)</f>
        <v>0</v>
      </c>
      <c r="N334" s="6">
        <v>10</v>
      </c>
      <c r="O334" s="8">
        <f t="shared" si="68"/>
        <v>8</v>
      </c>
      <c r="P334" s="62">
        <f t="shared" si="69"/>
        <v>8</v>
      </c>
      <c r="Q334" s="10">
        <v>100</v>
      </c>
      <c r="R334" s="2" t="s">
        <v>1043</v>
      </c>
    </row>
    <row r="335" spans="1:18" ht="60" hidden="1" outlineLevel="1" x14ac:dyDescent="0.25">
      <c r="A335" s="2"/>
      <c r="B335" s="176"/>
      <c r="C335" s="219"/>
      <c r="D335" s="219"/>
      <c r="E335" s="182" t="s">
        <v>277</v>
      </c>
      <c r="F335" s="145" t="s">
        <v>152</v>
      </c>
      <c r="G335" s="31" t="s">
        <v>606</v>
      </c>
      <c r="H335" s="134">
        <v>21600000</v>
      </c>
      <c r="I335" s="5">
        <v>43845</v>
      </c>
      <c r="J335" s="5">
        <v>44180</v>
      </c>
      <c r="K335" s="5">
        <f t="shared" si="60"/>
        <v>44012</v>
      </c>
      <c r="L335" s="9">
        <f t="shared" si="67"/>
        <v>0.49850746268656715</v>
      </c>
      <c r="M335" s="9" cm="1">
        <f t="array" ref="M335">+_xlfn.IFS(L335&gt;=0,L335,L335&gt;=100,100,L335&lt;0,0)</f>
        <v>0.49850746268656715</v>
      </c>
      <c r="N335" s="6">
        <v>50</v>
      </c>
      <c r="O335" s="8">
        <f t="shared" si="68"/>
        <v>49.970149253731343</v>
      </c>
      <c r="P335" s="62">
        <f t="shared" si="69"/>
        <v>49.970149253731343</v>
      </c>
      <c r="Q335" s="10">
        <v>100</v>
      </c>
      <c r="R335" s="2" t="s">
        <v>1046</v>
      </c>
    </row>
    <row r="336" spans="1:18" ht="60" hidden="1" outlineLevel="1" x14ac:dyDescent="0.25">
      <c r="A336" s="2"/>
      <c r="B336" s="176"/>
      <c r="C336" s="219"/>
      <c r="D336" s="219"/>
      <c r="E336" s="182"/>
      <c r="F336" s="146"/>
      <c r="G336" s="31" t="s">
        <v>291</v>
      </c>
      <c r="H336" s="135" t="s">
        <v>1085</v>
      </c>
      <c r="I336" s="5">
        <v>43845</v>
      </c>
      <c r="J336" s="5">
        <v>44180</v>
      </c>
      <c r="K336" s="5">
        <f t="shared" si="60"/>
        <v>44012</v>
      </c>
      <c r="L336" s="9">
        <f t="shared" si="67"/>
        <v>0.49850746268656715</v>
      </c>
      <c r="M336" s="9" cm="1">
        <f t="array" ref="M336">+_xlfn.IFS(L336&gt;=0,L336,L336&gt;=100,100,L336&lt;0,0)</f>
        <v>0.49850746268656715</v>
      </c>
      <c r="N336" s="6">
        <v>100</v>
      </c>
      <c r="O336" s="8">
        <f t="shared" si="68"/>
        <v>89.970149253731336</v>
      </c>
      <c r="P336" s="62">
        <f t="shared" si="69"/>
        <v>89.970149253731336</v>
      </c>
      <c r="Q336" s="10">
        <v>100</v>
      </c>
      <c r="R336" s="2" t="s">
        <v>1047</v>
      </c>
    </row>
    <row r="337" spans="1:18" ht="60" hidden="1" outlineLevel="1" x14ac:dyDescent="0.25">
      <c r="A337" s="2"/>
      <c r="B337" s="176"/>
      <c r="C337" s="219"/>
      <c r="D337" s="219"/>
      <c r="E337" s="182"/>
      <c r="F337" s="146"/>
      <c r="G337" s="31" t="s">
        <v>1044</v>
      </c>
      <c r="H337" s="135" t="s">
        <v>1085</v>
      </c>
      <c r="I337" s="5">
        <v>43845</v>
      </c>
      <c r="J337" s="5">
        <v>44180</v>
      </c>
      <c r="K337" s="5">
        <f t="shared" si="60"/>
        <v>44012</v>
      </c>
      <c r="L337" s="9">
        <f t="shared" si="67"/>
        <v>0.49850746268656715</v>
      </c>
      <c r="M337" s="9" cm="1">
        <f t="array" ref="M337">+_xlfn.IFS(L337&gt;=0,L337,L337&gt;=100,100,L337&lt;0,0)</f>
        <v>0.49850746268656715</v>
      </c>
      <c r="N337" s="6">
        <v>100</v>
      </c>
      <c r="O337" s="8">
        <f t="shared" si="68"/>
        <v>89.970149253731336</v>
      </c>
      <c r="P337" s="62">
        <f t="shared" si="69"/>
        <v>89.970149253731336</v>
      </c>
      <c r="Q337" s="10">
        <v>100</v>
      </c>
      <c r="R337" s="2" t="s">
        <v>1048</v>
      </c>
    </row>
    <row r="338" spans="1:18" ht="60" hidden="1" outlineLevel="1" x14ac:dyDescent="0.25">
      <c r="A338" s="2"/>
      <c r="B338" s="176"/>
      <c r="C338" s="219"/>
      <c r="D338" s="219"/>
      <c r="E338" s="182"/>
      <c r="F338" s="146"/>
      <c r="G338" s="31" t="s">
        <v>292</v>
      </c>
      <c r="H338" s="135" t="s">
        <v>1085</v>
      </c>
      <c r="I338" s="5">
        <v>43845</v>
      </c>
      <c r="J338" s="5">
        <v>44180</v>
      </c>
      <c r="K338" s="5">
        <f t="shared" si="60"/>
        <v>44012</v>
      </c>
      <c r="L338" s="9">
        <f t="shared" si="67"/>
        <v>0.49850746268656715</v>
      </c>
      <c r="M338" s="9" cm="1">
        <f t="array" ref="M338">+_xlfn.IFS(L338&gt;=0,L338,L338&gt;=100,100,L338&lt;0,0)</f>
        <v>0.49850746268656715</v>
      </c>
      <c r="N338" s="6">
        <v>100</v>
      </c>
      <c r="O338" s="8">
        <f t="shared" si="68"/>
        <v>89.970149253731336</v>
      </c>
      <c r="P338" s="62">
        <f t="shared" si="69"/>
        <v>89.970149253731336</v>
      </c>
      <c r="Q338" s="10">
        <v>100</v>
      </c>
      <c r="R338" s="2" t="s">
        <v>1049</v>
      </c>
    </row>
    <row r="339" spans="1:18" ht="71.400000000000006" hidden="1" outlineLevel="1" x14ac:dyDescent="0.25">
      <c r="A339" s="2"/>
      <c r="B339" s="176"/>
      <c r="C339" s="219"/>
      <c r="D339" s="219"/>
      <c r="E339" s="182"/>
      <c r="F339" s="146"/>
      <c r="G339" s="31" t="s">
        <v>1092</v>
      </c>
      <c r="H339" s="135" t="s">
        <v>1085</v>
      </c>
      <c r="I339" s="5">
        <v>43845</v>
      </c>
      <c r="J339" s="5">
        <v>44180</v>
      </c>
      <c r="K339" s="5">
        <f t="shared" si="60"/>
        <v>44012</v>
      </c>
      <c r="L339" s="9">
        <f t="shared" si="67"/>
        <v>0.49850746268656715</v>
      </c>
      <c r="M339" s="9" cm="1">
        <f t="array" ref="M339">+_xlfn.IFS(L339&gt;=0,L339,L339&gt;=100,100,L339&lt;0,0)</f>
        <v>0.49850746268656715</v>
      </c>
      <c r="N339" s="6">
        <v>40</v>
      </c>
      <c r="O339" s="8">
        <f t="shared" si="68"/>
        <v>41.970149253731343</v>
      </c>
      <c r="P339" s="62">
        <f t="shared" si="69"/>
        <v>41.970149253731343</v>
      </c>
      <c r="Q339" s="10">
        <v>100</v>
      </c>
      <c r="R339" s="2" t="s">
        <v>1050</v>
      </c>
    </row>
    <row r="340" spans="1:18" ht="46.95" hidden="1" customHeight="1" outlineLevel="1" x14ac:dyDescent="0.25">
      <c r="A340" s="2"/>
      <c r="B340" s="176"/>
      <c r="C340" s="219"/>
      <c r="D340" s="219"/>
      <c r="E340" s="182"/>
      <c r="F340" s="146"/>
      <c r="G340" s="31" t="s">
        <v>1045</v>
      </c>
      <c r="H340" s="134">
        <v>5000000</v>
      </c>
      <c r="I340" s="5">
        <v>43845</v>
      </c>
      <c r="J340" s="5">
        <v>44180</v>
      </c>
      <c r="K340" s="5">
        <f t="shared" si="60"/>
        <v>44012</v>
      </c>
      <c r="L340" s="9">
        <f t="shared" si="67"/>
        <v>0.49850746268656715</v>
      </c>
      <c r="M340" s="9" cm="1">
        <f t="array" ref="M340">+_xlfn.IFS(L340&gt;=0,L340,L340&gt;=100,100,L340&lt;0,0)</f>
        <v>0.49850746268656715</v>
      </c>
      <c r="N340" s="6">
        <v>50</v>
      </c>
      <c r="O340" s="8">
        <f t="shared" si="68"/>
        <v>49.970149253731343</v>
      </c>
      <c r="P340" s="62">
        <f t="shared" si="69"/>
        <v>49.970149253731343</v>
      </c>
      <c r="Q340" s="10">
        <v>100</v>
      </c>
      <c r="R340" s="2" t="s">
        <v>1051</v>
      </c>
    </row>
    <row r="341" spans="1:18" ht="60" hidden="1" outlineLevel="1" x14ac:dyDescent="0.25">
      <c r="A341" s="2"/>
      <c r="B341" s="176"/>
      <c r="C341" s="219"/>
      <c r="D341" s="219"/>
      <c r="E341" s="182"/>
      <c r="F341" s="146"/>
      <c r="G341" s="31" t="s">
        <v>607</v>
      </c>
      <c r="H341" s="135" t="s">
        <v>1085</v>
      </c>
      <c r="I341" s="5">
        <v>43845</v>
      </c>
      <c r="J341" s="5">
        <v>44180</v>
      </c>
      <c r="K341" s="5">
        <f t="shared" si="60"/>
        <v>44012</v>
      </c>
      <c r="L341" s="9">
        <f t="shared" si="67"/>
        <v>0.49850746268656715</v>
      </c>
      <c r="M341" s="9" cm="1">
        <f t="array" ref="M341">+_xlfn.IFS(L341&gt;=0,L341,L341&gt;=100,100,L341&lt;0,0)</f>
        <v>0.49850746268656715</v>
      </c>
      <c r="N341" s="6">
        <v>35</v>
      </c>
      <c r="O341" s="8">
        <f t="shared" si="68"/>
        <v>37.970149253731343</v>
      </c>
      <c r="P341" s="62">
        <f t="shared" si="69"/>
        <v>37.970149253731343</v>
      </c>
      <c r="Q341" s="10">
        <v>100</v>
      </c>
      <c r="R341" s="2" t="s">
        <v>1052</v>
      </c>
    </row>
    <row r="342" spans="1:18" ht="60" hidden="1" outlineLevel="1" x14ac:dyDescent="0.25">
      <c r="A342" s="2"/>
      <c r="B342" s="176"/>
      <c r="C342" s="219"/>
      <c r="D342" s="219"/>
      <c r="E342" s="182"/>
      <c r="F342" s="147"/>
      <c r="G342" s="31" t="s">
        <v>608</v>
      </c>
      <c r="H342" s="135" t="s">
        <v>1085</v>
      </c>
      <c r="I342" s="5">
        <v>43845</v>
      </c>
      <c r="J342" s="5">
        <v>44180</v>
      </c>
      <c r="K342" s="5">
        <f t="shared" si="60"/>
        <v>44012</v>
      </c>
      <c r="L342" s="9">
        <f t="shared" si="67"/>
        <v>0.49850746268656715</v>
      </c>
      <c r="M342" s="9" cm="1">
        <f t="array" ref="M342">+_xlfn.IFS(L342&gt;=0,L342,L342&gt;=100,100,L342&lt;0,0)</f>
        <v>0.49850746268656715</v>
      </c>
      <c r="N342" s="6">
        <v>10</v>
      </c>
      <c r="O342" s="8">
        <f t="shared" si="68"/>
        <v>17.970149253731343</v>
      </c>
      <c r="P342" s="62">
        <f t="shared" si="69"/>
        <v>17.970149253731343</v>
      </c>
      <c r="Q342" s="10">
        <v>100</v>
      </c>
      <c r="R342" s="2" t="s">
        <v>1031</v>
      </c>
    </row>
    <row r="343" spans="1:18" ht="60" hidden="1" outlineLevel="1" x14ac:dyDescent="0.25">
      <c r="A343" s="2"/>
      <c r="B343" s="176"/>
      <c r="C343" s="219"/>
      <c r="D343" s="219"/>
      <c r="E343" s="182"/>
      <c r="F343" s="32" t="s">
        <v>609</v>
      </c>
      <c r="G343" s="31" t="s">
        <v>653</v>
      </c>
      <c r="H343" s="134">
        <v>25000000</v>
      </c>
      <c r="I343" s="5">
        <v>44013</v>
      </c>
      <c r="J343" s="5">
        <v>44180</v>
      </c>
      <c r="K343" s="5">
        <f t="shared" si="60"/>
        <v>44012</v>
      </c>
      <c r="L343" s="9">
        <f t="shared" si="67"/>
        <v>-5.9880239520958087E-3</v>
      </c>
      <c r="M343" s="9" cm="1">
        <f t="array" ref="M343">+_xlfn.IFS(L343&gt;=0,L343,L343&gt;=100,100,L343&lt;0,0)</f>
        <v>0</v>
      </c>
      <c r="N343" s="6">
        <v>10</v>
      </c>
      <c r="O343" s="8">
        <f t="shared" si="68"/>
        <v>8</v>
      </c>
      <c r="P343" s="62">
        <f t="shared" si="69"/>
        <v>8</v>
      </c>
      <c r="Q343" s="10">
        <v>100</v>
      </c>
      <c r="R343" s="2" t="s">
        <v>1053</v>
      </c>
    </row>
    <row r="344" spans="1:18" ht="60.6" hidden="1" outlineLevel="1" thickBot="1" x14ac:dyDescent="0.3">
      <c r="A344" s="2"/>
      <c r="B344" s="176"/>
      <c r="C344" s="220"/>
      <c r="D344" s="220"/>
      <c r="E344" s="182"/>
      <c r="F344" s="33" t="s">
        <v>156</v>
      </c>
      <c r="G344" s="30" t="s">
        <v>293</v>
      </c>
      <c r="H344" s="135" t="s">
        <v>1085</v>
      </c>
      <c r="I344" s="5">
        <v>43845</v>
      </c>
      <c r="J344" s="5">
        <v>44180</v>
      </c>
      <c r="K344" s="5">
        <f t="shared" si="60"/>
        <v>44012</v>
      </c>
      <c r="L344" s="9">
        <f t="shared" si="67"/>
        <v>0.49850746268656715</v>
      </c>
      <c r="M344" s="9" cm="1">
        <f t="array" ref="M344">+_xlfn.IFS(L344&gt;=0,L344,L344&gt;=100,100,L344&lt;0,0)</f>
        <v>0.49850746268656715</v>
      </c>
      <c r="N344" s="6">
        <v>10</v>
      </c>
      <c r="O344" s="8">
        <f t="shared" si="68"/>
        <v>17.970149253731343</v>
      </c>
      <c r="P344" s="62">
        <f t="shared" si="69"/>
        <v>17.970149253731343</v>
      </c>
      <c r="Q344" s="10">
        <v>100</v>
      </c>
      <c r="R344" s="2" t="s">
        <v>1054</v>
      </c>
    </row>
    <row r="345" spans="1:18" ht="244.5" customHeight="1" collapsed="1" thickBot="1" x14ac:dyDescent="0.3">
      <c r="A345" s="172" t="s">
        <v>996</v>
      </c>
      <c r="B345" s="173"/>
      <c r="C345" s="174"/>
      <c r="D345" s="174"/>
      <c r="E345" s="174"/>
      <c r="F345" s="174"/>
      <c r="G345" s="174"/>
      <c r="H345" s="174"/>
      <c r="I345" s="173"/>
      <c r="J345" s="175"/>
      <c r="K345" s="60">
        <v>44012</v>
      </c>
      <c r="L345" s="23" cm="1">
        <f t="array" ref="L345">+AVERAGE((L251:L344)*100)</f>
        <v>35.777143993203701</v>
      </c>
      <c r="M345" s="23" cm="1">
        <f t="array" ref="M345">+AVERAGE((M251:M344)*100)</f>
        <v>40.081340412447204</v>
      </c>
      <c r="N345" s="4">
        <f>+AVERAGE(N251,N253,N255:N260,N262:N263,N265,N268:N269,N273,N275:N276,N279:N280,N283,N285,N286,N287,N290,N291,N294,N297,N300,N301,N302,N306:N310,N312,N317,N318,N319,N322,N327,N328,N336:N338,N335,N339:N344)</f>
        <v>57.745098039215684</v>
      </c>
      <c r="O345" s="56" t="str" cm="1">
        <f t="array" ref="O345">+_xlfn.IFS(P345&gt;=90,"😊",P345&gt;=65,"😶",P345&lt;=64,"😕")</f>
        <v>😕</v>
      </c>
      <c r="P345" s="63">
        <f>+AVERAGE(P251,P255,P256,P257,P260,P262,P263,P265,P269,P273,P275,P276,P279,P280,P283,P285,P286,P290,P291,P294,P297,P300,P301,P302,P306:P310,P312,P317,P318,P319,P322,P335:P338,P339:P341)</f>
        <v>60.924869769712927</v>
      </c>
      <c r="Q345" s="23">
        <v>100</v>
      </c>
      <c r="R345" s="70" t="s">
        <v>1061</v>
      </c>
    </row>
    <row r="348" spans="1:18" ht="13.8" thickBot="1" x14ac:dyDescent="0.3"/>
    <row r="349" spans="1:18" ht="13.8" thickBot="1" x14ac:dyDescent="0.3">
      <c r="B349" s="97" t="s">
        <v>1079</v>
      </c>
      <c r="C349" s="98" t="s">
        <v>1080</v>
      </c>
      <c r="D349" s="99" t="s">
        <v>1081</v>
      </c>
      <c r="E349" s="98" t="s">
        <v>1082</v>
      </c>
      <c r="F349" s="99" t="s">
        <v>1083</v>
      </c>
      <c r="G349" s="98">
        <v>1</v>
      </c>
      <c r="H349" s="100"/>
    </row>
  </sheetData>
  <dataConsolidate/>
  <mergeCells count="91">
    <mergeCell ref="C294:C344"/>
    <mergeCell ref="D294:D344"/>
    <mergeCell ref="C251:C293"/>
    <mergeCell ref="D251:D293"/>
    <mergeCell ref="C16:C25"/>
    <mergeCell ref="D16:D25"/>
    <mergeCell ref="D2:D9"/>
    <mergeCell ref="D10:D15"/>
    <mergeCell ref="D41:D107"/>
    <mergeCell ref="D109:D249"/>
    <mergeCell ref="D26:D30"/>
    <mergeCell ref="D31:D39"/>
    <mergeCell ref="C2:C9"/>
    <mergeCell ref="C10:C15"/>
    <mergeCell ref="C41:C107"/>
    <mergeCell ref="C109:C249"/>
    <mergeCell ref="C26:C30"/>
    <mergeCell ref="C31:C39"/>
    <mergeCell ref="B41:B107"/>
    <mergeCell ref="F261:F280"/>
    <mergeCell ref="A250:J250"/>
    <mergeCell ref="E189:E197"/>
    <mergeCell ref="E198:E200"/>
    <mergeCell ref="E201:E210"/>
    <mergeCell ref="E211:E213"/>
    <mergeCell ref="A108:J108"/>
    <mergeCell ref="B109:B249"/>
    <mergeCell ref="E116:E124"/>
    <mergeCell ref="E125:E131"/>
    <mergeCell ref="E132:E182"/>
    <mergeCell ref="E183:E188"/>
    <mergeCell ref="F109:F115"/>
    <mergeCell ref="E109:E115"/>
    <mergeCell ref="F181:F182"/>
    <mergeCell ref="E214:E249"/>
    <mergeCell ref="F87:F90"/>
    <mergeCell ref="F91:F96"/>
    <mergeCell ref="E86:E96"/>
    <mergeCell ref="E99:E107"/>
    <mergeCell ref="F103:F106"/>
    <mergeCell ref="F81:F83"/>
    <mergeCell ref="F84:F85"/>
    <mergeCell ref="F75:F78"/>
    <mergeCell ref="F79:F80"/>
    <mergeCell ref="F41:F44"/>
    <mergeCell ref="F53:F56"/>
    <mergeCell ref="F57:F72"/>
    <mergeCell ref="A345:J345"/>
    <mergeCell ref="B251:B344"/>
    <mergeCell ref="F329:F334"/>
    <mergeCell ref="F294:F310"/>
    <mergeCell ref="E294:E316"/>
    <mergeCell ref="E317:E334"/>
    <mergeCell ref="E335:E344"/>
    <mergeCell ref="E251:E280"/>
    <mergeCell ref="F251:F254"/>
    <mergeCell ref="F255:F260"/>
    <mergeCell ref="F281:F287"/>
    <mergeCell ref="F288:F290"/>
    <mergeCell ref="F291:F293"/>
    <mergeCell ref="E281:E293"/>
    <mergeCell ref="F311:F315"/>
    <mergeCell ref="F317:F328"/>
    <mergeCell ref="F8:F9"/>
    <mergeCell ref="F2:F7"/>
    <mergeCell ref="E2:E7"/>
    <mergeCell ref="E10:E15"/>
    <mergeCell ref="F11:F12"/>
    <mergeCell ref="E8:E9"/>
    <mergeCell ref="F335:F342"/>
    <mergeCell ref="F97:F98"/>
    <mergeCell ref="E97:E98"/>
    <mergeCell ref="E16:E18"/>
    <mergeCell ref="F16:F18"/>
    <mergeCell ref="F37:F39"/>
    <mergeCell ref="A40:J40"/>
    <mergeCell ref="F73:F74"/>
    <mergeCell ref="F19:F21"/>
    <mergeCell ref="F23:F25"/>
    <mergeCell ref="F26:F30"/>
    <mergeCell ref="F31:F36"/>
    <mergeCell ref="E19:E39"/>
    <mergeCell ref="B2:B39"/>
    <mergeCell ref="E41:E52"/>
    <mergeCell ref="E53:E85"/>
    <mergeCell ref="H143:H145"/>
    <mergeCell ref="H2:H7"/>
    <mergeCell ref="H19:H21"/>
    <mergeCell ref="H36:H39"/>
    <mergeCell ref="H23:H25"/>
    <mergeCell ref="H32:H33"/>
  </mergeCells>
  <conditionalFormatting sqref="L108">
    <cfRule type="colorScale" priority="86">
      <colorScale>
        <cfvo type="num" val="50"/>
        <cfvo type="num" val="70"/>
        <cfvo type="num" val="90"/>
        <color rgb="FFF8696B"/>
        <color rgb="FFFFEB84"/>
        <color rgb="FF63BE7B"/>
      </colorScale>
    </cfRule>
    <cfRule type="colorScale" priority="87">
      <colorScale>
        <cfvo type="min"/>
        <cfvo type="percentile" val="50"/>
        <cfvo type="max"/>
        <color rgb="FFF8696B"/>
        <color rgb="FFFFEB84"/>
        <color rgb="FF63BE7B"/>
      </colorScale>
    </cfRule>
  </conditionalFormatting>
  <conditionalFormatting sqref="L250">
    <cfRule type="colorScale" priority="78">
      <colorScale>
        <cfvo type="num" val="50"/>
        <cfvo type="num" val="70"/>
        <cfvo type="num" val="90"/>
        <color rgb="FFF8696B"/>
        <color rgb="FFFFEB84"/>
        <color rgb="FF63BE7B"/>
      </colorScale>
    </cfRule>
    <cfRule type="colorScale" priority="79">
      <colorScale>
        <cfvo type="min"/>
        <cfvo type="percentile" val="50"/>
        <cfvo type="max"/>
        <color rgb="FFF8696B"/>
        <color rgb="FFFFEB84"/>
        <color rgb="FF63BE7B"/>
      </colorScale>
    </cfRule>
  </conditionalFormatting>
  <conditionalFormatting sqref="L345">
    <cfRule type="colorScale" priority="73">
      <colorScale>
        <cfvo type="num" val="50"/>
        <cfvo type="num" val="70"/>
        <cfvo type="num" val="90"/>
        <color rgb="FFF8696B"/>
        <color rgb="FFFFEB84"/>
        <color rgb="FF63BE7B"/>
      </colorScale>
    </cfRule>
    <cfRule type="colorScale" priority="74">
      <colorScale>
        <cfvo type="min"/>
        <cfvo type="percentile" val="50"/>
        <cfvo type="max"/>
        <color rgb="FFF8696B"/>
        <color rgb="FFFFEB84"/>
        <color rgb="FF63BE7B"/>
      </colorScale>
    </cfRule>
  </conditionalFormatting>
  <conditionalFormatting sqref="O9">
    <cfRule type="iconSet" priority="152">
      <iconSet iconSet="3Symbols">
        <cfvo type="percent" val="0"/>
        <cfvo type="num" val="65"/>
        <cfvo type="num" val="90"/>
      </iconSet>
    </cfRule>
  </conditionalFormatting>
  <conditionalFormatting sqref="O2">
    <cfRule type="iconSet" priority="159">
      <iconSet iconSet="3Symbols">
        <cfvo type="percent" val="0"/>
        <cfvo type="num" val="65"/>
        <cfvo type="num" val="90"/>
      </iconSet>
    </cfRule>
  </conditionalFormatting>
  <conditionalFormatting sqref="O3">
    <cfRule type="iconSet" priority="160">
      <iconSet iconSet="3Symbols">
        <cfvo type="percent" val="0"/>
        <cfvo type="num" val="65"/>
        <cfvo type="num" val="90"/>
      </iconSet>
    </cfRule>
  </conditionalFormatting>
  <conditionalFormatting sqref="O4">
    <cfRule type="iconSet" priority="161">
      <iconSet iconSet="3Symbols">
        <cfvo type="percent" val="0"/>
        <cfvo type="num" val="65"/>
        <cfvo type="num" val="90"/>
      </iconSet>
    </cfRule>
  </conditionalFormatting>
  <conditionalFormatting sqref="O5">
    <cfRule type="iconSet" priority="162">
      <iconSet iconSet="3Symbols">
        <cfvo type="percent" val="0"/>
        <cfvo type="num" val="65"/>
        <cfvo type="num" val="90"/>
      </iconSet>
    </cfRule>
  </conditionalFormatting>
  <conditionalFormatting sqref="O6">
    <cfRule type="iconSet" priority="163">
      <iconSet iconSet="3Symbols">
        <cfvo type="percent" val="0"/>
        <cfvo type="num" val="65"/>
        <cfvo type="num" val="90"/>
      </iconSet>
    </cfRule>
  </conditionalFormatting>
  <conditionalFormatting sqref="O7">
    <cfRule type="iconSet" priority="164">
      <iconSet iconSet="3Symbols">
        <cfvo type="percent" val="0"/>
        <cfvo type="num" val="65"/>
        <cfvo type="num" val="90"/>
      </iconSet>
    </cfRule>
  </conditionalFormatting>
  <conditionalFormatting sqref="O10">
    <cfRule type="iconSet" priority="165">
      <iconSet iconSet="3Symbols">
        <cfvo type="percent" val="0"/>
        <cfvo type="num" val="65"/>
        <cfvo type="num" val="90"/>
      </iconSet>
    </cfRule>
  </conditionalFormatting>
  <conditionalFormatting sqref="O11">
    <cfRule type="iconSet" priority="166">
      <iconSet iconSet="3Symbols">
        <cfvo type="percent" val="0"/>
        <cfvo type="num" val="65"/>
        <cfvo type="num" val="90"/>
      </iconSet>
    </cfRule>
  </conditionalFormatting>
  <conditionalFormatting sqref="O12">
    <cfRule type="iconSet" priority="167">
      <iconSet iconSet="3Symbols">
        <cfvo type="percent" val="0"/>
        <cfvo type="num" val="65"/>
        <cfvo type="num" val="90"/>
      </iconSet>
    </cfRule>
  </conditionalFormatting>
  <conditionalFormatting sqref="O13">
    <cfRule type="iconSet" priority="168">
      <iconSet iconSet="3Symbols">
        <cfvo type="percent" val="0"/>
        <cfvo type="num" val="65"/>
        <cfvo type="num" val="90"/>
      </iconSet>
    </cfRule>
  </conditionalFormatting>
  <conditionalFormatting sqref="O14">
    <cfRule type="iconSet" priority="169">
      <iconSet iconSet="3Symbols">
        <cfvo type="percent" val="0"/>
        <cfvo type="num" val="65"/>
        <cfvo type="num" val="90"/>
      </iconSet>
    </cfRule>
  </conditionalFormatting>
  <conditionalFormatting sqref="O15">
    <cfRule type="iconSet" priority="170">
      <iconSet iconSet="3Symbols">
        <cfvo type="percent" val="0"/>
        <cfvo type="num" val="65"/>
        <cfvo type="num" val="90"/>
      </iconSet>
    </cfRule>
  </conditionalFormatting>
  <conditionalFormatting sqref="O16">
    <cfRule type="iconSet" priority="174">
      <iconSet iconSet="3Symbols">
        <cfvo type="percent" val="0"/>
        <cfvo type="num" val="65"/>
        <cfvo type="num" val="90"/>
      </iconSet>
    </cfRule>
  </conditionalFormatting>
  <conditionalFormatting sqref="O109">
    <cfRule type="iconSet" priority="181">
      <iconSet iconSet="3Symbols">
        <cfvo type="percent" val="0"/>
        <cfvo type="num" val="65"/>
        <cfvo type="num" val="90"/>
      </iconSet>
    </cfRule>
  </conditionalFormatting>
  <conditionalFormatting sqref="O41">
    <cfRule type="iconSet" priority="182">
      <iconSet iconSet="3Symbols">
        <cfvo type="percent" val="0"/>
        <cfvo type="num" val="65"/>
        <cfvo type="num" val="90"/>
      </iconSet>
    </cfRule>
  </conditionalFormatting>
  <conditionalFormatting sqref="O42">
    <cfRule type="iconSet" priority="183">
      <iconSet iconSet="3Symbols">
        <cfvo type="percent" val="0"/>
        <cfvo type="num" val="65"/>
        <cfvo type="num" val="90"/>
      </iconSet>
    </cfRule>
  </conditionalFormatting>
  <conditionalFormatting sqref="O110">
    <cfRule type="iconSet" priority="184">
      <iconSet iconSet="3Symbols">
        <cfvo type="percent" val="0"/>
        <cfvo type="num" val="65"/>
        <cfvo type="num" val="90"/>
      </iconSet>
    </cfRule>
  </conditionalFormatting>
  <conditionalFormatting sqref="O251">
    <cfRule type="iconSet" priority="187">
      <iconSet iconSet="3Symbols">
        <cfvo type="percent" val="0"/>
        <cfvo type="num" val="65"/>
        <cfvo type="num" val="90"/>
      </iconSet>
    </cfRule>
  </conditionalFormatting>
  <conditionalFormatting sqref="O254">
    <cfRule type="iconSet" priority="188">
      <iconSet iconSet="3Symbols">
        <cfvo type="percent" val="0"/>
        <cfvo type="num" val="65"/>
        <cfvo type="num" val="90"/>
      </iconSet>
    </cfRule>
  </conditionalFormatting>
  <conditionalFormatting sqref="O345">
    <cfRule type="colorScale" priority="64">
      <colorScale>
        <cfvo type="min"/>
        <cfvo type="percentile" val="65"/>
        <cfvo type="max"/>
        <color rgb="FFF8696B"/>
        <color rgb="FFFFEB84"/>
        <color rgb="FF63BE7B"/>
      </colorScale>
    </cfRule>
    <cfRule type="colorScale" priority="69">
      <colorScale>
        <cfvo type="num" val="50"/>
        <cfvo type="num" val="70"/>
        <cfvo type="num" val="90"/>
        <color rgb="FFF8696B"/>
        <color rgb="FFFFEB84"/>
        <color rgb="FF63BE7B"/>
      </colorScale>
    </cfRule>
    <cfRule type="colorScale" priority="70">
      <colorScale>
        <cfvo type="min"/>
        <cfvo type="percentile" val="50"/>
        <cfvo type="max"/>
        <color rgb="FFF8696B"/>
        <color rgb="FFFFEB84"/>
        <color rgb="FF63BE7B"/>
      </colorScale>
    </cfRule>
  </conditionalFormatting>
  <conditionalFormatting sqref="O108">
    <cfRule type="colorScale" priority="67">
      <colorScale>
        <cfvo type="num" val="50"/>
        <cfvo type="num" val="70"/>
        <cfvo type="num" val="90"/>
        <color rgb="FFF8696B"/>
        <color rgb="FFFFEB84"/>
        <color rgb="FF63BE7B"/>
      </colorScale>
    </cfRule>
    <cfRule type="colorScale" priority="68">
      <colorScale>
        <cfvo type="min"/>
        <cfvo type="percentile" val="50"/>
        <cfvo type="max"/>
        <color rgb="FFF8696B"/>
        <color rgb="FFFFEB84"/>
        <color rgb="FF63BE7B"/>
      </colorScale>
    </cfRule>
  </conditionalFormatting>
  <conditionalFormatting sqref="O17:O23 O25:O27">
    <cfRule type="iconSet" priority="212">
      <iconSet iconSet="3Symbols">
        <cfvo type="percent" val="0"/>
        <cfvo type="num" val="65"/>
        <cfvo type="num" val="90"/>
      </iconSet>
    </cfRule>
  </conditionalFormatting>
  <conditionalFormatting sqref="O29">
    <cfRule type="iconSet" priority="63">
      <iconSet iconSet="3Symbols">
        <cfvo type="percent" val="0"/>
        <cfvo type="num" val="65"/>
        <cfvo type="num" val="90"/>
      </iconSet>
    </cfRule>
  </conditionalFormatting>
  <conditionalFormatting sqref="O97">
    <cfRule type="iconSet" priority="61">
      <iconSet iconSet="3Symbols">
        <cfvo type="percent" val="0"/>
        <cfvo type="num" val="65"/>
        <cfvo type="num" val="90"/>
      </iconSet>
    </cfRule>
  </conditionalFormatting>
  <conditionalFormatting sqref="O24">
    <cfRule type="iconSet" priority="60">
      <iconSet iconSet="3Symbols">
        <cfvo type="percent" val="0"/>
        <cfvo type="num" val="65"/>
        <cfvo type="num" val="90"/>
      </iconSet>
    </cfRule>
  </conditionalFormatting>
  <conditionalFormatting sqref="O96 O73:O94">
    <cfRule type="iconSet" priority="214">
      <iconSet iconSet="3Symbols">
        <cfvo type="percent" val="0"/>
        <cfvo type="num" val="65"/>
        <cfvo type="num" val="90"/>
      </iconSet>
    </cfRule>
  </conditionalFormatting>
  <conditionalFormatting sqref="O95">
    <cfRule type="iconSet" priority="59">
      <iconSet iconSet="3Symbols">
        <cfvo type="percent" val="0"/>
        <cfvo type="num" val="65"/>
        <cfvo type="num" val="90"/>
      </iconSet>
    </cfRule>
  </conditionalFormatting>
  <conditionalFormatting sqref="O113">
    <cfRule type="iconSet" priority="58">
      <iconSet iconSet="3Symbols">
        <cfvo type="percent" val="0"/>
        <cfvo type="num" val="65"/>
        <cfvo type="num" val="90"/>
      </iconSet>
    </cfRule>
  </conditionalFormatting>
  <conditionalFormatting sqref="O160">
    <cfRule type="iconSet" priority="57">
      <iconSet iconSet="3Symbols">
        <cfvo type="percent" val="0"/>
        <cfvo type="num" val="65"/>
        <cfvo type="num" val="90"/>
      </iconSet>
    </cfRule>
  </conditionalFormatting>
  <conditionalFormatting sqref="O197">
    <cfRule type="iconSet" priority="56">
      <iconSet iconSet="3Symbols">
        <cfvo type="percent" val="0"/>
        <cfvo type="num" val="65"/>
        <cfvo type="num" val="90"/>
      </iconSet>
    </cfRule>
  </conditionalFormatting>
  <conditionalFormatting sqref="O252">
    <cfRule type="iconSet" priority="55">
      <iconSet iconSet="3Symbols">
        <cfvo type="percent" val="0"/>
        <cfvo type="num" val="65"/>
        <cfvo type="num" val="90"/>
      </iconSet>
    </cfRule>
  </conditionalFormatting>
  <conditionalFormatting sqref="O253">
    <cfRule type="iconSet" priority="54">
      <iconSet iconSet="3Symbols">
        <cfvo type="percent" val="0"/>
        <cfvo type="num" val="65"/>
        <cfvo type="num" val="90"/>
      </iconSet>
    </cfRule>
  </conditionalFormatting>
  <conditionalFormatting sqref="O258">
    <cfRule type="iconSet" priority="53">
      <iconSet iconSet="3Symbols">
        <cfvo type="percent" val="0"/>
        <cfvo type="num" val="65"/>
        <cfvo type="num" val="90"/>
      </iconSet>
    </cfRule>
  </conditionalFormatting>
  <conditionalFormatting sqref="O262:O270">
    <cfRule type="iconSet" priority="47">
      <iconSet iconSet="3Symbols">
        <cfvo type="percent" val="0"/>
        <cfvo type="num" val="65"/>
        <cfvo type="num" val="90"/>
      </iconSet>
    </cfRule>
  </conditionalFormatting>
  <conditionalFormatting sqref="N108">
    <cfRule type="colorScale" priority="247">
      <colorScale>
        <cfvo type="num" val="50"/>
        <cfvo type="num" val="70"/>
        <cfvo type="num" val="90"/>
        <color rgb="FFF8696B"/>
        <color rgb="FFFFEB84"/>
        <color rgb="FF63BE7B"/>
      </colorScale>
    </cfRule>
    <cfRule type="colorScale" priority="248">
      <colorScale>
        <cfvo type="min"/>
        <cfvo type="percentile" val="50"/>
        <cfvo type="max"/>
        <color rgb="FFF8696B"/>
        <color rgb="FFFFEB84"/>
        <color rgb="FF63BE7B"/>
      </colorScale>
    </cfRule>
  </conditionalFormatting>
  <conditionalFormatting sqref="N250:O250">
    <cfRule type="colorScale" priority="249">
      <colorScale>
        <cfvo type="num" val="50"/>
        <cfvo type="num" val="70"/>
        <cfvo type="num" val="90"/>
        <color rgb="FFF8696B"/>
        <color rgb="FFFFEB84"/>
        <color rgb="FF63BE7B"/>
      </colorScale>
    </cfRule>
    <cfRule type="colorScale" priority="250">
      <colorScale>
        <cfvo type="min"/>
        <cfvo type="percentile" val="50"/>
        <cfvo type="max"/>
        <color rgb="FFF8696B"/>
        <color rgb="FFFFEB84"/>
        <color rgb="FF63BE7B"/>
      </colorScale>
    </cfRule>
  </conditionalFormatting>
  <conditionalFormatting sqref="N345">
    <cfRule type="colorScale" priority="251">
      <colorScale>
        <cfvo type="num" val="50"/>
        <cfvo type="num" val="70"/>
        <cfvo type="num" val="90"/>
        <color rgb="FFF8696B"/>
        <color rgb="FFFFEB84"/>
        <color rgb="FF63BE7B"/>
      </colorScale>
    </cfRule>
    <cfRule type="colorScale" priority="252">
      <colorScale>
        <cfvo type="min"/>
        <cfvo type="percentile" val="50"/>
        <cfvo type="max"/>
        <color rgb="FFF8696B"/>
        <color rgb="FFFFEB84"/>
        <color rgb="FF63BE7B"/>
      </colorScale>
    </cfRule>
  </conditionalFormatting>
  <conditionalFormatting sqref="O35">
    <cfRule type="iconSet" priority="46">
      <iconSet iconSet="3Symbols">
        <cfvo type="percent" val="0"/>
        <cfvo type="num" val="65"/>
        <cfvo type="num" val="90"/>
      </iconSet>
    </cfRule>
  </conditionalFormatting>
  <conditionalFormatting sqref="O34">
    <cfRule type="iconSet" priority="44">
      <iconSet iconSet="3Symbols">
        <cfvo type="percent" val="0"/>
        <cfvo type="num" val="65"/>
        <cfvo type="num" val="90"/>
      </iconSet>
    </cfRule>
  </conditionalFormatting>
  <conditionalFormatting sqref="O36">
    <cfRule type="iconSet" priority="43">
      <iconSet iconSet="3Symbols">
        <cfvo type="percent" val="0"/>
        <cfvo type="num" val="65"/>
        <cfvo type="num" val="90"/>
      </iconSet>
    </cfRule>
  </conditionalFormatting>
  <conditionalFormatting sqref="M345">
    <cfRule type="colorScale" priority="41">
      <colorScale>
        <cfvo type="num" val="50"/>
        <cfvo type="num" val="70"/>
        <cfvo type="num" val="90"/>
        <color rgb="FFF8696B"/>
        <color rgb="FFFFEB84"/>
        <color rgb="FF63BE7B"/>
      </colorScale>
    </cfRule>
    <cfRule type="colorScale" priority="42">
      <colorScale>
        <cfvo type="min"/>
        <cfvo type="percentile" val="50"/>
        <cfvo type="max"/>
        <color rgb="FFF8696B"/>
        <color rgb="FFFFEB84"/>
        <color rgb="FF63BE7B"/>
      </colorScale>
    </cfRule>
  </conditionalFormatting>
  <conditionalFormatting sqref="M108">
    <cfRule type="colorScale" priority="35">
      <colorScale>
        <cfvo type="num" val="50"/>
        <cfvo type="num" val="70"/>
        <cfvo type="num" val="90"/>
        <color rgb="FFF8696B"/>
        <color rgb="FFFFEB84"/>
        <color rgb="FF63BE7B"/>
      </colorScale>
    </cfRule>
    <cfRule type="colorScale" priority="36">
      <colorScale>
        <cfvo type="min"/>
        <cfvo type="percentile" val="50"/>
        <cfvo type="max"/>
        <color rgb="FFF8696B"/>
        <color rgb="FFFFEB84"/>
        <color rgb="FF63BE7B"/>
      </colorScale>
    </cfRule>
  </conditionalFormatting>
  <conditionalFormatting sqref="M250">
    <cfRule type="colorScale" priority="33">
      <colorScale>
        <cfvo type="num" val="50"/>
        <cfvo type="num" val="70"/>
        <cfvo type="num" val="90"/>
        <color rgb="FFF8696B"/>
        <color rgb="FFFFEB84"/>
        <color rgb="FF63BE7B"/>
      </colorScale>
    </cfRule>
    <cfRule type="colorScale" priority="34">
      <colorScale>
        <cfvo type="min"/>
        <cfvo type="percentile" val="50"/>
        <cfvo type="max"/>
        <color rgb="FFF8696B"/>
        <color rgb="FFFFEB84"/>
        <color rgb="FF63BE7B"/>
      </colorScale>
    </cfRule>
  </conditionalFormatting>
  <conditionalFormatting sqref="O161:O196 O111:O112 O114:O159">
    <cfRule type="iconSet" priority="268">
      <iconSet iconSet="3Symbols">
        <cfvo type="percent" val="0"/>
        <cfvo type="num" val="65"/>
        <cfvo type="num" val="90"/>
      </iconSet>
    </cfRule>
  </conditionalFormatting>
  <conditionalFormatting sqref="O8">
    <cfRule type="iconSet" priority="32">
      <iconSet iconSet="3Symbols">
        <cfvo type="percent" val="0"/>
        <cfvo type="num" val="65"/>
        <cfvo type="num" val="90"/>
      </iconSet>
    </cfRule>
  </conditionalFormatting>
  <conditionalFormatting sqref="O37:O39 O28 O30:O33">
    <cfRule type="iconSet" priority="271">
      <iconSet iconSet="3Symbols">
        <cfvo type="percent" val="0"/>
        <cfvo type="num" val="65"/>
        <cfvo type="num" val="90"/>
      </iconSet>
    </cfRule>
  </conditionalFormatting>
  <conditionalFormatting sqref="O63">
    <cfRule type="iconSet" priority="31">
      <iconSet iconSet="3Symbols">
        <cfvo type="percent" val="0"/>
        <cfvo type="num" val="65"/>
        <cfvo type="num" val="90"/>
      </iconSet>
    </cfRule>
  </conditionalFormatting>
  <conditionalFormatting sqref="O43:O62 O64:O72">
    <cfRule type="iconSet" priority="280">
      <iconSet iconSet="3Symbols">
        <cfvo type="percent" val="0"/>
        <cfvo type="num" val="65"/>
        <cfvo type="num" val="90"/>
      </iconSet>
    </cfRule>
  </conditionalFormatting>
  <conditionalFormatting sqref="O287:O288 O290:O293 O281:O282">
    <cfRule type="iconSet" priority="30">
      <iconSet iconSet="3Symbols">
        <cfvo type="percent" val="0"/>
        <cfvo type="num" val="65"/>
        <cfvo type="num" val="90"/>
      </iconSet>
    </cfRule>
  </conditionalFormatting>
  <conditionalFormatting sqref="O283">
    <cfRule type="iconSet" priority="29">
      <iconSet iconSet="3Symbols">
        <cfvo type="percent" val="0"/>
        <cfvo type="num" val="65"/>
        <cfvo type="num" val="90"/>
      </iconSet>
    </cfRule>
  </conditionalFormatting>
  <conditionalFormatting sqref="O284">
    <cfRule type="iconSet" priority="28">
      <iconSet iconSet="3Symbols">
        <cfvo type="percent" val="0"/>
        <cfvo type="num" val="65"/>
        <cfvo type="num" val="90"/>
      </iconSet>
    </cfRule>
  </conditionalFormatting>
  <conditionalFormatting sqref="O285">
    <cfRule type="iconSet" priority="27">
      <iconSet iconSet="3Symbols">
        <cfvo type="percent" val="0"/>
        <cfvo type="num" val="65"/>
        <cfvo type="num" val="90"/>
      </iconSet>
    </cfRule>
  </conditionalFormatting>
  <conditionalFormatting sqref="O286">
    <cfRule type="iconSet" priority="26">
      <iconSet iconSet="3Symbols">
        <cfvo type="percent" val="0"/>
        <cfvo type="num" val="65"/>
        <cfvo type="num" val="90"/>
      </iconSet>
    </cfRule>
  </conditionalFormatting>
  <conditionalFormatting sqref="O289">
    <cfRule type="iconSet" priority="25">
      <iconSet iconSet="3Symbols">
        <cfvo type="percent" val="0"/>
        <cfvo type="num" val="65"/>
        <cfvo type="num" val="90"/>
      </iconSet>
    </cfRule>
  </conditionalFormatting>
  <conditionalFormatting sqref="O198:O228 O230:O243 O245:O247 O249">
    <cfRule type="iconSet" priority="288">
      <iconSet iconSet="3Symbols">
        <cfvo type="percent" val="0"/>
        <cfvo type="num" val="65"/>
        <cfvo type="num" val="90"/>
      </iconSet>
    </cfRule>
  </conditionalFormatting>
  <conditionalFormatting sqref="O229">
    <cfRule type="iconSet" priority="24">
      <iconSet iconSet="3Symbols">
        <cfvo type="percent" val="0"/>
        <cfvo type="num" val="65"/>
        <cfvo type="num" val="90"/>
      </iconSet>
    </cfRule>
  </conditionalFormatting>
  <conditionalFormatting sqref="O244">
    <cfRule type="iconSet" priority="23">
      <iconSet iconSet="3Symbols">
        <cfvo type="percent" val="0"/>
        <cfvo type="num" val="65"/>
        <cfvo type="num" val="90"/>
      </iconSet>
    </cfRule>
  </conditionalFormatting>
  <conditionalFormatting sqref="O248">
    <cfRule type="iconSet" priority="22">
      <iconSet iconSet="3Symbols">
        <cfvo type="percent" val="0"/>
        <cfvo type="num" val="65"/>
        <cfvo type="num" val="90"/>
      </iconSet>
    </cfRule>
  </conditionalFormatting>
  <conditionalFormatting sqref="O255:O257 O259:O261 O271:O280 O294:O310">
    <cfRule type="iconSet" priority="290">
      <iconSet iconSet="3Symbols">
        <cfvo type="percent" val="0"/>
        <cfvo type="num" val="65"/>
        <cfvo type="num" val="90"/>
      </iconSet>
    </cfRule>
  </conditionalFormatting>
  <conditionalFormatting sqref="O311">
    <cfRule type="iconSet" priority="21">
      <iconSet iconSet="3Symbols">
        <cfvo type="percent" val="0"/>
        <cfvo type="num" val="65"/>
        <cfvo type="num" val="90"/>
      </iconSet>
    </cfRule>
  </conditionalFormatting>
  <conditionalFormatting sqref="O312:O344">
    <cfRule type="iconSet" priority="20">
      <iconSet iconSet="3Symbols">
        <cfvo type="percent" val="0"/>
        <cfvo type="num" val="65"/>
        <cfvo type="num" val="90"/>
      </iconSet>
    </cfRule>
  </conditionalFormatting>
  <conditionalFormatting sqref="P250">
    <cfRule type="colorScale" priority="293">
      <colorScale>
        <cfvo type="num" val="50"/>
        <cfvo type="num" val="70"/>
        <cfvo type="num" val="90"/>
        <color rgb="FFF8696B"/>
        <color rgb="FFFFEB84"/>
        <color rgb="FF63BE7B"/>
      </colorScale>
    </cfRule>
    <cfRule type="colorScale" priority="294">
      <colorScale>
        <cfvo type="min"/>
        <cfvo type="percentile" val="50"/>
        <cfvo type="max"/>
        <color rgb="FFF8696B"/>
        <color rgb="FFFFEB84"/>
        <color rgb="FF63BE7B"/>
      </colorScale>
    </cfRule>
  </conditionalFormatting>
  <conditionalFormatting sqref="P345">
    <cfRule type="colorScale" priority="295">
      <colorScale>
        <cfvo type="num" val="50"/>
        <cfvo type="num" val="70"/>
        <cfvo type="num" val="90"/>
        <color rgb="FFF8696B"/>
        <color rgb="FFFFEB84"/>
        <color rgb="FF63BE7B"/>
      </colorScale>
    </cfRule>
    <cfRule type="colorScale" priority="296">
      <colorScale>
        <cfvo type="min"/>
        <cfvo type="percentile" val="50"/>
        <cfvo type="max"/>
        <color rgb="FFF8696B"/>
        <color rgb="FFFFEB84"/>
        <color rgb="FF63BE7B"/>
      </colorScale>
    </cfRule>
  </conditionalFormatting>
  <conditionalFormatting sqref="Q345">
    <cfRule type="colorScale" priority="18">
      <colorScale>
        <cfvo type="num" val="50"/>
        <cfvo type="num" val="70"/>
        <cfvo type="num" val="90"/>
        <color rgb="FFF8696B"/>
        <color rgb="FFFFEB84"/>
        <color rgb="FF63BE7B"/>
      </colorScale>
    </cfRule>
    <cfRule type="colorScale" priority="19">
      <colorScale>
        <cfvo type="min"/>
        <cfvo type="percentile" val="50"/>
        <cfvo type="max"/>
        <color rgb="FFF8696B"/>
        <color rgb="FFFFEB84"/>
        <color rgb="FF63BE7B"/>
      </colorScale>
    </cfRule>
  </conditionalFormatting>
  <conditionalFormatting sqref="Q250">
    <cfRule type="colorScale" priority="16">
      <colorScale>
        <cfvo type="num" val="50"/>
        <cfvo type="num" val="70"/>
        <cfvo type="num" val="90"/>
        <color rgb="FFF8696B"/>
        <color rgb="FFFFEB84"/>
        <color rgb="FF63BE7B"/>
      </colorScale>
    </cfRule>
    <cfRule type="colorScale" priority="17">
      <colorScale>
        <cfvo type="min"/>
        <cfvo type="percentile" val="50"/>
        <cfvo type="max"/>
        <color rgb="FFF8696B"/>
        <color rgb="FFFFEB84"/>
        <color rgb="FF63BE7B"/>
      </colorScale>
    </cfRule>
  </conditionalFormatting>
  <conditionalFormatting sqref="Q108">
    <cfRule type="colorScale" priority="14">
      <colorScale>
        <cfvo type="num" val="50"/>
        <cfvo type="num" val="70"/>
        <cfvo type="num" val="90"/>
        <color rgb="FFF8696B"/>
        <color rgb="FFFFEB84"/>
        <color rgb="FF63BE7B"/>
      </colorScale>
    </cfRule>
    <cfRule type="colorScale" priority="15">
      <colorScale>
        <cfvo type="min"/>
        <cfvo type="percentile" val="50"/>
        <cfvo type="max"/>
        <color rgb="FFF8696B"/>
        <color rgb="FFFFEB84"/>
        <color rgb="FF63BE7B"/>
      </colorScale>
    </cfRule>
  </conditionalFormatting>
  <conditionalFormatting sqref="O99">
    <cfRule type="iconSet" priority="3">
      <iconSet iconSet="3Symbols">
        <cfvo type="percent" val="0"/>
        <cfvo type="num" val="65"/>
        <cfvo type="num" val="90"/>
      </iconSet>
    </cfRule>
  </conditionalFormatting>
  <conditionalFormatting sqref="O100">
    <cfRule type="iconSet" priority="4">
      <iconSet iconSet="3Symbols">
        <cfvo type="percent" val="0"/>
        <cfvo type="num" val="65"/>
        <cfvo type="num" val="90"/>
      </iconSet>
    </cfRule>
  </conditionalFormatting>
  <conditionalFormatting sqref="O101">
    <cfRule type="iconSet" priority="5">
      <iconSet iconSet="3Symbols">
        <cfvo type="percent" val="0"/>
        <cfvo type="num" val="65"/>
        <cfvo type="num" val="90"/>
      </iconSet>
    </cfRule>
  </conditionalFormatting>
  <conditionalFormatting sqref="O102">
    <cfRule type="iconSet" priority="6">
      <iconSet iconSet="3Symbols">
        <cfvo type="percent" val="0"/>
        <cfvo type="num" val="65"/>
        <cfvo type="num" val="90"/>
      </iconSet>
    </cfRule>
  </conditionalFormatting>
  <conditionalFormatting sqref="O103">
    <cfRule type="iconSet" priority="7">
      <iconSet iconSet="3Symbols">
        <cfvo type="percent" val="0"/>
        <cfvo type="num" val="65"/>
        <cfvo type="num" val="90"/>
      </iconSet>
    </cfRule>
  </conditionalFormatting>
  <conditionalFormatting sqref="O104">
    <cfRule type="iconSet" priority="8">
      <iconSet iconSet="3Symbols">
        <cfvo type="percent" val="0"/>
        <cfvo type="num" val="65"/>
        <cfvo type="num" val="90"/>
      </iconSet>
    </cfRule>
  </conditionalFormatting>
  <conditionalFormatting sqref="O105">
    <cfRule type="iconSet" priority="9">
      <iconSet iconSet="3Symbols">
        <cfvo type="percent" val="0"/>
        <cfvo type="num" val="65"/>
        <cfvo type="num" val="90"/>
      </iconSet>
    </cfRule>
  </conditionalFormatting>
  <conditionalFormatting sqref="O106">
    <cfRule type="iconSet" priority="10">
      <iconSet iconSet="3Symbols">
        <cfvo type="percent" val="0"/>
        <cfvo type="num" val="65"/>
        <cfvo type="num" val="90"/>
      </iconSet>
    </cfRule>
  </conditionalFormatting>
  <conditionalFormatting sqref="O107">
    <cfRule type="iconSet" priority="11">
      <iconSet iconSet="3Symbols">
        <cfvo type="percent" val="0"/>
        <cfvo type="num" val="65"/>
        <cfvo type="num" val="90"/>
      </iconSet>
    </cfRule>
  </conditionalFormatting>
  <conditionalFormatting sqref="O98">
    <cfRule type="iconSet" priority="299">
      <iconSet iconSet="3Symbols">
        <cfvo type="percent" val="0"/>
        <cfvo type="num" val="65"/>
        <cfvo type="num" val="90"/>
      </iconSet>
    </cfRule>
  </conditionalFormatting>
  <conditionalFormatting sqref="O40">
    <cfRule type="colorScale" priority="300">
      <colorScale>
        <cfvo type="num" val="50"/>
        <cfvo type="num" val="70"/>
        <cfvo type="num" val="90"/>
        <color rgb="FFF8696B"/>
        <color rgb="FFFFEB84"/>
        <color rgb="FF63BE7B"/>
      </colorScale>
    </cfRule>
    <cfRule type="colorScale" priority="301">
      <colorScale>
        <cfvo type="min"/>
        <cfvo type="percentile" val="50"/>
        <cfvo type="max"/>
        <color rgb="FFF8696B"/>
        <color rgb="FFFFEB84"/>
        <color rgb="FF63BE7B"/>
      </colorScale>
    </cfRule>
  </conditionalFormatting>
  <conditionalFormatting sqref="L40:N40 P40">
    <cfRule type="colorScale" priority="314">
      <colorScale>
        <cfvo type="num" val="50"/>
        <cfvo type="num" val="70"/>
        <cfvo type="num" val="90"/>
        <color rgb="FFF8696B"/>
        <color rgb="FFFFEB84"/>
        <color rgb="FF63BE7B"/>
      </colorScale>
    </cfRule>
    <cfRule type="colorScale" priority="315">
      <colorScale>
        <cfvo type="min"/>
        <cfvo type="percentile" val="50"/>
        <cfvo type="max"/>
        <color rgb="FFF8696B"/>
        <color rgb="FFFFEB84"/>
        <color rgb="FF63BE7B"/>
      </colorScale>
    </cfRule>
  </conditionalFormatting>
  <conditionalFormatting sqref="Q40">
    <cfRule type="colorScale" priority="318">
      <colorScale>
        <cfvo type="num" val="50"/>
        <cfvo type="num" val="70"/>
        <cfvo type="num" val="90"/>
        <color rgb="FFF8696B"/>
        <color rgb="FFFFEB84"/>
        <color rgb="FF63BE7B"/>
      </colorScale>
    </cfRule>
    <cfRule type="colorScale" priority="319">
      <colorScale>
        <cfvo type="min"/>
        <cfvo type="percentile" val="50"/>
        <cfvo type="max"/>
        <color rgb="FFF8696B"/>
        <color rgb="FFFFEB84"/>
        <color rgb="FF63BE7B"/>
      </colorScale>
    </cfRule>
  </conditionalFormatting>
  <conditionalFormatting sqref="P108">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printOptions gridLinesSet="0"/>
  <pageMargins left="0.75" right="0.75" top="1" bottom="1" header="0.5" footer="0.5"/>
  <pageSetup fitToWidth="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726CED12EE6C4DA72313C57F0D11B6" ma:contentTypeVersion="13" ma:contentTypeDescription="Create a new document." ma:contentTypeScope="" ma:versionID="5b84e9f4043e43034093e05401e848e9">
  <xsd:schema xmlns:xsd="http://www.w3.org/2001/XMLSchema" xmlns:xs="http://www.w3.org/2001/XMLSchema" xmlns:p="http://schemas.microsoft.com/office/2006/metadata/properties" xmlns:ns3="969894f1-c9c0-4d50-8a0a-9ccee5b03c2f" xmlns:ns4="926a8a4a-afcc-43ec-bde3-e1208bc272bd" targetNamespace="http://schemas.microsoft.com/office/2006/metadata/properties" ma:root="true" ma:fieldsID="f2b66fcb1641a0f701c61922cbcc4c04" ns3:_="" ns4:_="">
    <xsd:import namespace="969894f1-c9c0-4d50-8a0a-9ccee5b03c2f"/>
    <xsd:import namespace="926a8a4a-afcc-43ec-bde3-e1208bc272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9894f1-c9c0-4d50-8a0a-9ccee5b03c2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8a4a-afcc-43ec-bde3-e1208bc272b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05077B-6F11-4B50-8A07-BF3892F6F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9894f1-c9c0-4d50-8a0a-9ccee5b03c2f"/>
    <ds:schemaRef ds:uri="926a8a4a-afcc-43ec-bde3-e1208bc27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AB121C-0D54-449E-A3C1-DCD06D27E3A5}">
  <ds:schemaRefs>
    <ds:schemaRef ds:uri="http://schemas.microsoft.com/sharepoint/v3/contenttype/forms"/>
  </ds:schemaRefs>
</ds:datastoreItem>
</file>

<file path=customXml/itemProps3.xml><?xml version="1.0" encoding="utf-8"?>
<ds:datastoreItem xmlns:ds="http://schemas.openxmlformats.org/officeDocument/2006/customXml" ds:itemID="{EF63305D-6236-4C56-A7F5-E7F5B2DCAA6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Area</vt:lpstr>
      <vt:lpstr>Reporte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 de accion ETITC.</dc:creator>
  <cp:keywords/>
  <dc:description/>
  <cp:lastModifiedBy>mylife</cp:lastModifiedBy>
  <cp:revision/>
  <dcterms:created xsi:type="dcterms:W3CDTF">2019-12-26T17:32:37Z</dcterms:created>
  <dcterms:modified xsi:type="dcterms:W3CDTF">2021-05-17T15:49:47Z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0x01010043726CED12EE6C4DA72313C57F0D11B6</vt:lpwstr>
  </property>
</Properties>
</file>