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Desktop\"/>
    </mc:Choice>
  </mc:AlternateContent>
  <bookViews>
    <workbookView xWindow="0" yWindow="0" windowWidth="20490" windowHeight="7620" firstSheet="1" activeTab="1"/>
  </bookViews>
  <sheets>
    <sheet name="Area" sheetId="1" state="hidden" r:id="rId1"/>
    <sheet name="Plan de Acción 2021" sheetId="2" r:id="rId2"/>
    <sheet name="Hoja1" sheetId="3" r:id="rId3"/>
  </sheets>
  <calcPr calcId="162913" concurrentCalc="0"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70" i="2" l="1"/>
  <c r="AE158" i="2"/>
  <c r="U159" i="2"/>
  <c r="AU370" i="2" a="1"/>
  <c r="AT370" i="2" a="1"/>
  <c r="AU305" i="2" a="1"/>
  <c r="AT305" i="2" a="1"/>
  <c r="AU159" i="2" a="1"/>
  <c r="AT159" i="2" a="1"/>
  <c r="AU65" i="2" a="1"/>
  <c r="AT65" i="2" a="1"/>
  <c r="AT8" i="2"/>
  <c r="AU8" i="2"/>
  <c r="AT9" i="2"/>
  <c r="AU9" i="2"/>
  <c r="AT10" i="2"/>
  <c r="AU10" i="2"/>
  <c r="AT11" i="2"/>
  <c r="AU11" i="2"/>
  <c r="AT12" i="2"/>
  <c r="AU12" i="2"/>
  <c r="AT13" i="2"/>
  <c r="AU13" i="2"/>
  <c r="AT14" i="2"/>
  <c r="AU14" i="2"/>
  <c r="AT15" i="2"/>
  <c r="AU15" i="2"/>
  <c r="AT16" i="2"/>
  <c r="AU16" i="2"/>
  <c r="AT17" i="2"/>
  <c r="AU17" i="2"/>
  <c r="AT18" i="2"/>
  <c r="AU18" i="2"/>
  <c r="AT19" i="2"/>
  <c r="AU19" i="2"/>
  <c r="AT20" i="2"/>
  <c r="AU20" i="2"/>
  <c r="AT21" i="2"/>
  <c r="AU21" i="2"/>
  <c r="AT22" i="2"/>
  <c r="AU22" i="2"/>
  <c r="AT23" i="2"/>
  <c r="AU23" i="2"/>
  <c r="AT24" i="2"/>
  <c r="AU24" i="2"/>
  <c r="AT25" i="2"/>
  <c r="AU25" i="2"/>
  <c r="AT26" i="2"/>
  <c r="AU26" i="2"/>
  <c r="AT27" i="2"/>
  <c r="AU27" i="2"/>
  <c r="AT28" i="2"/>
  <c r="AU28" i="2"/>
  <c r="AT29" i="2"/>
  <c r="AU29" i="2"/>
  <c r="AT30" i="2"/>
  <c r="AU30" i="2"/>
  <c r="AT31" i="2"/>
  <c r="AU31" i="2"/>
  <c r="AT32" i="2"/>
  <c r="AU32" i="2"/>
  <c r="AT33" i="2"/>
  <c r="AU33" i="2"/>
  <c r="AT34" i="2"/>
  <c r="AU34" i="2"/>
  <c r="AT35" i="2"/>
  <c r="AU35" i="2"/>
  <c r="AT36" i="2"/>
  <c r="AU36" i="2"/>
  <c r="AT37" i="2"/>
  <c r="AU37" i="2"/>
  <c r="AT38" i="2"/>
  <c r="AU38" i="2"/>
  <c r="AT39" i="2"/>
  <c r="AU39" i="2"/>
  <c r="AT40" i="2"/>
  <c r="AU40" i="2"/>
  <c r="AT41" i="2"/>
  <c r="AU41" i="2"/>
  <c r="AT42" i="2"/>
  <c r="AU42" i="2"/>
  <c r="AT43" i="2"/>
  <c r="AU43" i="2"/>
  <c r="AT44" i="2"/>
  <c r="AU44" i="2"/>
  <c r="AT45" i="2"/>
  <c r="AU45" i="2"/>
  <c r="AT46" i="2"/>
  <c r="AU46" i="2"/>
  <c r="AT47" i="2"/>
  <c r="AU47" i="2"/>
  <c r="AT48" i="2"/>
  <c r="AU48" i="2"/>
  <c r="AT49" i="2"/>
  <c r="AU49" i="2"/>
  <c r="AT50" i="2"/>
  <c r="AU50" i="2"/>
  <c r="AT51" i="2"/>
  <c r="AU51" i="2"/>
  <c r="AT52" i="2"/>
  <c r="AU52" i="2"/>
  <c r="AT53" i="2"/>
  <c r="AU53" i="2"/>
  <c r="AT54" i="2"/>
  <c r="AU54" i="2"/>
  <c r="AT55" i="2"/>
  <c r="AU55" i="2"/>
  <c r="AT56" i="2"/>
  <c r="AU56" i="2"/>
  <c r="AT57" i="2"/>
  <c r="AU57" i="2"/>
  <c r="AT58" i="2"/>
  <c r="AU58" i="2"/>
  <c r="AT59" i="2"/>
  <c r="AU59" i="2"/>
  <c r="AT60" i="2"/>
  <c r="AU60" i="2"/>
  <c r="AT61" i="2"/>
  <c r="AU61" i="2"/>
  <c r="AT62" i="2"/>
  <c r="AU62" i="2"/>
  <c r="AT63" i="2"/>
  <c r="AU63" i="2"/>
  <c r="AT64" i="2"/>
  <c r="AU64" i="2"/>
  <c r="AT66" i="2"/>
  <c r="AU66" i="2"/>
  <c r="AT67" i="2"/>
  <c r="AU67" i="2"/>
  <c r="AT68" i="2"/>
  <c r="AU68" i="2"/>
  <c r="AT69" i="2"/>
  <c r="AU69" i="2"/>
  <c r="AT70" i="2"/>
  <c r="AU70" i="2"/>
  <c r="AT71" i="2"/>
  <c r="AU71" i="2"/>
  <c r="AT72" i="2"/>
  <c r="AU72" i="2"/>
  <c r="AT73" i="2"/>
  <c r="AU73" i="2"/>
  <c r="AT74" i="2"/>
  <c r="AU74" i="2"/>
  <c r="AT75" i="2"/>
  <c r="AU75" i="2"/>
  <c r="AT76" i="2"/>
  <c r="AU76" i="2"/>
  <c r="AT77" i="2"/>
  <c r="AU77" i="2"/>
  <c r="AT78" i="2"/>
  <c r="AU78" i="2"/>
  <c r="AT79" i="2"/>
  <c r="AU79" i="2"/>
  <c r="AT80" i="2"/>
  <c r="AU80" i="2"/>
  <c r="AT81" i="2"/>
  <c r="AU81" i="2"/>
  <c r="AT82" i="2"/>
  <c r="AU82" i="2"/>
  <c r="AT83" i="2"/>
  <c r="AU83" i="2"/>
  <c r="AT84" i="2"/>
  <c r="AU84" i="2"/>
  <c r="AT85" i="2"/>
  <c r="AU85" i="2"/>
  <c r="AT86" i="2"/>
  <c r="AU86" i="2"/>
  <c r="AT87" i="2"/>
  <c r="AU87" i="2"/>
  <c r="AT88" i="2"/>
  <c r="AU88" i="2"/>
  <c r="AT89" i="2"/>
  <c r="AU89" i="2"/>
  <c r="AT90" i="2"/>
  <c r="AU90" i="2"/>
  <c r="AT91" i="2"/>
  <c r="AU91" i="2"/>
  <c r="AT92" i="2"/>
  <c r="AU92" i="2"/>
  <c r="AT93" i="2"/>
  <c r="AU93" i="2"/>
  <c r="AT94" i="2"/>
  <c r="AU94" i="2"/>
  <c r="AT95" i="2"/>
  <c r="AU95" i="2"/>
  <c r="AT96" i="2"/>
  <c r="AU96" i="2"/>
  <c r="AT97" i="2"/>
  <c r="AU97" i="2"/>
  <c r="AT98" i="2"/>
  <c r="AU98" i="2"/>
  <c r="AT99" i="2"/>
  <c r="AU99" i="2"/>
  <c r="AT100" i="2"/>
  <c r="AU100" i="2"/>
  <c r="AT101" i="2"/>
  <c r="AU101" i="2"/>
  <c r="AT102" i="2"/>
  <c r="AU102" i="2"/>
  <c r="AT103" i="2"/>
  <c r="AU103" i="2"/>
  <c r="AT104" i="2"/>
  <c r="AU104" i="2"/>
  <c r="AT105" i="2"/>
  <c r="AU105" i="2"/>
  <c r="AT106" i="2"/>
  <c r="AU106" i="2"/>
  <c r="AT107" i="2"/>
  <c r="AU107" i="2"/>
  <c r="AT108" i="2"/>
  <c r="AU108" i="2"/>
  <c r="AT109" i="2"/>
  <c r="AU109" i="2"/>
  <c r="AT110" i="2"/>
  <c r="AU110" i="2"/>
  <c r="AT111" i="2"/>
  <c r="AU111" i="2"/>
  <c r="AT112" i="2"/>
  <c r="AU112" i="2"/>
  <c r="AT113" i="2"/>
  <c r="AU113" i="2"/>
  <c r="AT114" i="2"/>
  <c r="AU114" i="2"/>
  <c r="AT115" i="2"/>
  <c r="AU115" i="2"/>
  <c r="AT116" i="2"/>
  <c r="AU116" i="2"/>
  <c r="AT117" i="2"/>
  <c r="AU117" i="2"/>
  <c r="AT118" i="2"/>
  <c r="AU118" i="2"/>
  <c r="AT119" i="2"/>
  <c r="AU119" i="2"/>
  <c r="AT120" i="2"/>
  <c r="AU120" i="2"/>
  <c r="AT121" i="2"/>
  <c r="AU121" i="2"/>
  <c r="AT122" i="2"/>
  <c r="AU122" i="2"/>
  <c r="AT123" i="2"/>
  <c r="AU123" i="2"/>
  <c r="AT124" i="2"/>
  <c r="AU124" i="2"/>
  <c r="AT125" i="2"/>
  <c r="AU125" i="2"/>
  <c r="AT126" i="2"/>
  <c r="AU126" i="2"/>
  <c r="AT127" i="2"/>
  <c r="AU127" i="2"/>
  <c r="AT128" i="2"/>
  <c r="AU128" i="2"/>
  <c r="AT129" i="2"/>
  <c r="AU129" i="2"/>
  <c r="AT130" i="2"/>
  <c r="AU130" i="2"/>
  <c r="AT131" i="2"/>
  <c r="AU131" i="2"/>
  <c r="AT132" i="2"/>
  <c r="AU132" i="2"/>
  <c r="AT133" i="2"/>
  <c r="AU133" i="2"/>
  <c r="AT134" i="2"/>
  <c r="AU134" i="2"/>
  <c r="AT135" i="2"/>
  <c r="AU135" i="2"/>
  <c r="AT136" i="2"/>
  <c r="AU136" i="2"/>
  <c r="AT137" i="2"/>
  <c r="AU137" i="2"/>
  <c r="AT138" i="2"/>
  <c r="AU138" i="2"/>
  <c r="AT139" i="2"/>
  <c r="AU139" i="2"/>
  <c r="AT140" i="2"/>
  <c r="AU140" i="2"/>
  <c r="AT141" i="2"/>
  <c r="AU141" i="2"/>
  <c r="AT142" i="2"/>
  <c r="AU142" i="2"/>
  <c r="AT143" i="2"/>
  <c r="AU143" i="2"/>
  <c r="AT144" i="2"/>
  <c r="AU144" i="2"/>
  <c r="AT145" i="2"/>
  <c r="AU145" i="2"/>
  <c r="AT146" i="2"/>
  <c r="AU146" i="2"/>
  <c r="AT147" i="2"/>
  <c r="AU147" i="2"/>
  <c r="AT148" i="2"/>
  <c r="AU148" i="2"/>
  <c r="AT149" i="2"/>
  <c r="AU149" i="2"/>
  <c r="AT150" i="2"/>
  <c r="AU150" i="2"/>
  <c r="AT151" i="2"/>
  <c r="AU151" i="2"/>
  <c r="AT152" i="2"/>
  <c r="AU152" i="2"/>
  <c r="AT153" i="2"/>
  <c r="AU153" i="2"/>
  <c r="AT154" i="2"/>
  <c r="AU154" i="2"/>
  <c r="AT155" i="2"/>
  <c r="AU155" i="2"/>
  <c r="AT156" i="2"/>
  <c r="AU156" i="2"/>
  <c r="AT157" i="2"/>
  <c r="AU157" i="2"/>
  <c r="AT158" i="2"/>
  <c r="AU158" i="2"/>
  <c r="AT160" i="2"/>
  <c r="AU160" i="2"/>
  <c r="AT161" i="2"/>
  <c r="AU161" i="2"/>
  <c r="AT162" i="2"/>
  <c r="AU162" i="2"/>
  <c r="AT163" i="2"/>
  <c r="AU163" i="2"/>
  <c r="AT164" i="2"/>
  <c r="AU164" i="2"/>
  <c r="AT165" i="2"/>
  <c r="AU165" i="2"/>
  <c r="AT166" i="2"/>
  <c r="AU166" i="2"/>
  <c r="AT167" i="2"/>
  <c r="AU167" i="2"/>
  <c r="AT168" i="2"/>
  <c r="AU168" i="2"/>
  <c r="AT169" i="2"/>
  <c r="AU169" i="2"/>
  <c r="AT170" i="2"/>
  <c r="AU170" i="2"/>
  <c r="AT171" i="2"/>
  <c r="AU171" i="2"/>
  <c r="AT172" i="2"/>
  <c r="AU172" i="2"/>
  <c r="AT173" i="2"/>
  <c r="AU173" i="2"/>
  <c r="AT174" i="2"/>
  <c r="AU174" i="2"/>
  <c r="AT175" i="2"/>
  <c r="AU175" i="2"/>
  <c r="AT176" i="2"/>
  <c r="AU176" i="2"/>
  <c r="AT177" i="2"/>
  <c r="AU177" i="2"/>
  <c r="AT178" i="2"/>
  <c r="AU178" i="2"/>
  <c r="AT179" i="2"/>
  <c r="AU179" i="2"/>
  <c r="AT180" i="2"/>
  <c r="AU180" i="2"/>
  <c r="AT181" i="2"/>
  <c r="AU181" i="2"/>
  <c r="AT182" i="2"/>
  <c r="AU182" i="2"/>
  <c r="AT183" i="2"/>
  <c r="AU183" i="2"/>
  <c r="AT184" i="2"/>
  <c r="AU184" i="2"/>
  <c r="AT185" i="2"/>
  <c r="AU185" i="2"/>
  <c r="AT186" i="2"/>
  <c r="AU186" i="2"/>
  <c r="AT187" i="2"/>
  <c r="AU187" i="2"/>
  <c r="AT188" i="2"/>
  <c r="AU188" i="2"/>
  <c r="AT189" i="2"/>
  <c r="AU189" i="2"/>
  <c r="AT190" i="2"/>
  <c r="AU190" i="2"/>
  <c r="AT191" i="2"/>
  <c r="AU191" i="2"/>
  <c r="AT192" i="2"/>
  <c r="AU192" i="2"/>
  <c r="AT193" i="2"/>
  <c r="AU193" i="2"/>
  <c r="AT194" i="2"/>
  <c r="AU194" i="2"/>
  <c r="AT195" i="2"/>
  <c r="AU195" i="2"/>
  <c r="AT196" i="2"/>
  <c r="AU196" i="2"/>
  <c r="AT197" i="2"/>
  <c r="AU197" i="2"/>
  <c r="AT198" i="2"/>
  <c r="AU198" i="2"/>
  <c r="AT199" i="2"/>
  <c r="AU199" i="2"/>
  <c r="AT200" i="2"/>
  <c r="AU200" i="2"/>
  <c r="AT201" i="2"/>
  <c r="AU201" i="2"/>
  <c r="AT202" i="2"/>
  <c r="AU202" i="2"/>
  <c r="AT203" i="2"/>
  <c r="AU203" i="2"/>
  <c r="AT204" i="2"/>
  <c r="AU204" i="2"/>
  <c r="AT205" i="2"/>
  <c r="AU205" i="2"/>
  <c r="AT206" i="2"/>
  <c r="AU206" i="2"/>
  <c r="AT207" i="2"/>
  <c r="AU207" i="2"/>
  <c r="AT208" i="2"/>
  <c r="AU208" i="2"/>
  <c r="AT209" i="2"/>
  <c r="AU209" i="2"/>
  <c r="AT210" i="2"/>
  <c r="AU210" i="2"/>
  <c r="AT211" i="2"/>
  <c r="AU211" i="2"/>
  <c r="AT212" i="2"/>
  <c r="AU212" i="2"/>
  <c r="AT213" i="2"/>
  <c r="AU213" i="2"/>
  <c r="AT214" i="2"/>
  <c r="AU214" i="2"/>
  <c r="AT215" i="2"/>
  <c r="AU215" i="2"/>
  <c r="AT216" i="2"/>
  <c r="AU216" i="2"/>
  <c r="AT217" i="2"/>
  <c r="AU217" i="2"/>
  <c r="AT218" i="2"/>
  <c r="AU218" i="2"/>
  <c r="AT219" i="2"/>
  <c r="AU219" i="2"/>
  <c r="AT220" i="2"/>
  <c r="AU220" i="2"/>
  <c r="AT221" i="2"/>
  <c r="AU221" i="2"/>
  <c r="AT222" i="2"/>
  <c r="AU222" i="2"/>
  <c r="AT223" i="2"/>
  <c r="AU223" i="2"/>
  <c r="AT224" i="2"/>
  <c r="AU224" i="2"/>
  <c r="AT225" i="2"/>
  <c r="AU225" i="2"/>
  <c r="AT226" i="2"/>
  <c r="AU226" i="2"/>
  <c r="AT227" i="2"/>
  <c r="AU227" i="2"/>
  <c r="AT228" i="2"/>
  <c r="AU228" i="2"/>
  <c r="AT229" i="2"/>
  <c r="AU229" i="2"/>
  <c r="AT230" i="2"/>
  <c r="AU230" i="2"/>
  <c r="AT231" i="2"/>
  <c r="AU231" i="2"/>
  <c r="AT232" i="2"/>
  <c r="AU232" i="2"/>
  <c r="AT233" i="2"/>
  <c r="AU233" i="2"/>
  <c r="AT234" i="2"/>
  <c r="AU234" i="2"/>
  <c r="AT235" i="2"/>
  <c r="AU235" i="2"/>
  <c r="AT236" i="2"/>
  <c r="AU236" i="2"/>
  <c r="AT237" i="2"/>
  <c r="AU237" i="2"/>
  <c r="AT238" i="2"/>
  <c r="AU238" i="2"/>
  <c r="AT239" i="2"/>
  <c r="AU239" i="2"/>
  <c r="AT240" i="2"/>
  <c r="AU240" i="2"/>
  <c r="AT241" i="2"/>
  <c r="AU241" i="2"/>
  <c r="AT242" i="2"/>
  <c r="AU242" i="2"/>
  <c r="AT243" i="2"/>
  <c r="AU243" i="2"/>
  <c r="AT244" i="2"/>
  <c r="AU244" i="2"/>
  <c r="AT245" i="2"/>
  <c r="AU245" i="2"/>
  <c r="AT246" i="2"/>
  <c r="AU246" i="2"/>
  <c r="AT247" i="2"/>
  <c r="AU247" i="2"/>
  <c r="AT248" i="2"/>
  <c r="AU248" i="2"/>
  <c r="AT249" i="2"/>
  <c r="AU249" i="2"/>
  <c r="AT250" i="2"/>
  <c r="AU250" i="2"/>
  <c r="AT251" i="2"/>
  <c r="AU251" i="2"/>
  <c r="AT252" i="2"/>
  <c r="AU252" i="2"/>
  <c r="AT253" i="2"/>
  <c r="AU253" i="2"/>
  <c r="AT254" i="2"/>
  <c r="AU254" i="2"/>
  <c r="AT255" i="2"/>
  <c r="AU255" i="2"/>
  <c r="AT256" i="2"/>
  <c r="AU256" i="2"/>
  <c r="AT257" i="2"/>
  <c r="AU257" i="2"/>
  <c r="AT258" i="2"/>
  <c r="AU258" i="2"/>
  <c r="AT259" i="2"/>
  <c r="AU259" i="2"/>
  <c r="AT260" i="2"/>
  <c r="AU260" i="2"/>
  <c r="AT261" i="2"/>
  <c r="AU261" i="2"/>
  <c r="AT262" i="2"/>
  <c r="AU262" i="2"/>
  <c r="AT263" i="2"/>
  <c r="AU263" i="2"/>
  <c r="AT264" i="2"/>
  <c r="AU264" i="2"/>
  <c r="AT265" i="2"/>
  <c r="AU265" i="2"/>
  <c r="AT266" i="2"/>
  <c r="AU266" i="2"/>
  <c r="AT267" i="2"/>
  <c r="AU267" i="2"/>
  <c r="AT268" i="2"/>
  <c r="AU268" i="2"/>
  <c r="AT269" i="2"/>
  <c r="AU269" i="2"/>
  <c r="AT270" i="2"/>
  <c r="AU270" i="2"/>
  <c r="AT271" i="2"/>
  <c r="AU271" i="2"/>
  <c r="AT272" i="2"/>
  <c r="AU272" i="2"/>
  <c r="AT273" i="2"/>
  <c r="AU273" i="2"/>
  <c r="AT274" i="2"/>
  <c r="AU274" i="2"/>
  <c r="AT275" i="2"/>
  <c r="AU275" i="2"/>
  <c r="AT276" i="2"/>
  <c r="AU276" i="2"/>
  <c r="AT277" i="2"/>
  <c r="AU277" i="2"/>
  <c r="AT278" i="2"/>
  <c r="AU278" i="2"/>
  <c r="AT279" i="2"/>
  <c r="AU279" i="2"/>
  <c r="AT280" i="2"/>
  <c r="AU280" i="2"/>
  <c r="AT281" i="2"/>
  <c r="AU281" i="2"/>
  <c r="AT282" i="2"/>
  <c r="AU282" i="2"/>
  <c r="AT283" i="2"/>
  <c r="AU283" i="2"/>
  <c r="AT284" i="2"/>
  <c r="AU284" i="2"/>
  <c r="AT285" i="2"/>
  <c r="AU285" i="2"/>
  <c r="AT286" i="2"/>
  <c r="AU286" i="2"/>
  <c r="AT287" i="2"/>
  <c r="AU287" i="2"/>
  <c r="AT288" i="2"/>
  <c r="AU288" i="2"/>
  <c r="AT289" i="2"/>
  <c r="AU289" i="2"/>
  <c r="AT290" i="2"/>
  <c r="AU290" i="2"/>
  <c r="AT291" i="2"/>
  <c r="AU291" i="2"/>
  <c r="AT292" i="2"/>
  <c r="AU292" i="2"/>
  <c r="AT293" i="2"/>
  <c r="AU293" i="2"/>
  <c r="AT294" i="2"/>
  <c r="AU294" i="2"/>
  <c r="AT295" i="2"/>
  <c r="AU295" i="2"/>
  <c r="AT296" i="2"/>
  <c r="AU296" i="2"/>
  <c r="AT297" i="2"/>
  <c r="AU297" i="2"/>
  <c r="AT298" i="2"/>
  <c r="AU298" i="2"/>
  <c r="AT299" i="2"/>
  <c r="AU299" i="2"/>
  <c r="AT300" i="2"/>
  <c r="AU300" i="2"/>
  <c r="AT301" i="2"/>
  <c r="AU301" i="2"/>
  <c r="AT302" i="2"/>
  <c r="AU302" i="2"/>
  <c r="AT303" i="2"/>
  <c r="AU303" i="2"/>
  <c r="AT304" i="2"/>
  <c r="AU304" i="2"/>
  <c r="AT306" i="2"/>
  <c r="AU306" i="2"/>
  <c r="AT307" i="2"/>
  <c r="AU307" i="2"/>
  <c r="AT308" i="2"/>
  <c r="AU308" i="2"/>
  <c r="AT309" i="2"/>
  <c r="AU309" i="2"/>
  <c r="AT310" i="2"/>
  <c r="AU310" i="2"/>
  <c r="AT311" i="2"/>
  <c r="AU311" i="2"/>
  <c r="AT312" i="2"/>
  <c r="AU312" i="2"/>
  <c r="AT313" i="2"/>
  <c r="AU313" i="2"/>
  <c r="AT314" i="2"/>
  <c r="AU314" i="2"/>
  <c r="AT315" i="2"/>
  <c r="AU315" i="2"/>
  <c r="AT316" i="2"/>
  <c r="AU316" i="2"/>
  <c r="AT317" i="2"/>
  <c r="AU317" i="2"/>
  <c r="AT318" i="2"/>
  <c r="AU318" i="2"/>
  <c r="AT319" i="2"/>
  <c r="AU319" i="2"/>
  <c r="AT320" i="2"/>
  <c r="AU320" i="2"/>
  <c r="AT321" i="2"/>
  <c r="AU321" i="2"/>
  <c r="AT322" i="2"/>
  <c r="AU322" i="2"/>
  <c r="AT323" i="2"/>
  <c r="AU323" i="2"/>
  <c r="AT324" i="2"/>
  <c r="AU324" i="2"/>
  <c r="AT325" i="2"/>
  <c r="AU325" i="2"/>
  <c r="AT326" i="2"/>
  <c r="AU326" i="2"/>
  <c r="AT327" i="2"/>
  <c r="AU327" i="2"/>
  <c r="AT328" i="2"/>
  <c r="AU328" i="2"/>
  <c r="AT329" i="2"/>
  <c r="AU329" i="2"/>
  <c r="AT330" i="2"/>
  <c r="AU330" i="2"/>
  <c r="AT331" i="2"/>
  <c r="AU331" i="2"/>
  <c r="AT332" i="2"/>
  <c r="AU332" i="2"/>
  <c r="AT333" i="2"/>
  <c r="AU333" i="2"/>
  <c r="AT334" i="2"/>
  <c r="AU334" i="2"/>
  <c r="AT335" i="2"/>
  <c r="AU335" i="2"/>
  <c r="AT336" i="2"/>
  <c r="AU336" i="2"/>
  <c r="AT337" i="2"/>
  <c r="AU337" i="2"/>
  <c r="AT338" i="2"/>
  <c r="AU338" i="2"/>
  <c r="AT339" i="2"/>
  <c r="AU339" i="2"/>
  <c r="AT340" i="2"/>
  <c r="AU340" i="2"/>
  <c r="AT341" i="2"/>
  <c r="AU341" i="2"/>
  <c r="AT342" i="2"/>
  <c r="AU342" i="2"/>
  <c r="AT343" i="2"/>
  <c r="AU343" i="2"/>
  <c r="AT344" i="2"/>
  <c r="AU344" i="2"/>
  <c r="AT345" i="2"/>
  <c r="AU345" i="2"/>
  <c r="AT346" i="2"/>
  <c r="AU346" i="2"/>
  <c r="AT347" i="2"/>
  <c r="AU347" i="2"/>
  <c r="AT348" i="2"/>
  <c r="AU348" i="2"/>
  <c r="AT349" i="2"/>
  <c r="AU349" i="2"/>
  <c r="AT350" i="2"/>
  <c r="AU350" i="2"/>
  <c r="AT351" i="2"/>
  <c r="AU351" i="2"/>
  <c r="AT352" i="2"/>
  <c r="AU352" i="2"/>
  <c r="AT353" i="2"/>
  <c r="AU353" i="2"/>
  <c r="AT354" i="2"/>
  <c r="AU354" i="2"/>
  <c r="AT355" i="2"/>
  <c r="AU355" i="2"/>
  <c r="AT356" i="2"/>
  <c r="AU356" i="2"/>
  <c r="AT357" i="2"/>
  <c r="AU357" i="2"/>
  <c r="AT358" i="2"/>
  <c r="AU358" i="2"/>
  <c r="AT359" i="2"/>
  <c r="AU359" i="2"/>
  <c r="AT360" i="2"/>
  <c r="AU360" i="2"/>
  <c r="AT361" i="2"/>
  <c r="AU361" i="2"/>
  <c r="AT362" i="2"/>
  <c r="AU362" i="2"/>
  <c r="AT363" i="2"/>
  <c r="AU363" i="2"/>
  <c r="AT364" i="2"/>
  <c r="AU364" i="2"/>
  <c r="AT365" i="2"/>
  <c r="AU365" i="2"/>
  <c r="AT366" i="2"/>
  <c r="AU366" i="2"/>
  <c r="AT367" i="2"/>
  <c r="AU367" i="2"/>
  <c r="AT368" i="2"/>
  <c r="AU368" i="2"/>
  <c r="AT369" i="2"/>
  <c r="AU369" i="2"/>
  <c r="AT7" i="2"/>
  <c r="AU7" i="2"/>
  <c r="AV65" i="2"/>
  <c r="AV159" i="2"/>
  <c r="AW157" i="2"/>
  <c r="AW178" i="2"/>
  <c r="AV305" i="2"/>
  <c r="AV370" i="2"/>
  <c r="AW370" i="2"/>
  <c r="AW293" i="2"/>
  <c r="AW290" i="2"/>
  <c r="AW124" i="2"/>
  <c r="AW125" i="2"/>
  <c r="AW126" i="2"/>
  <c r="AW83" i="2"/>
  <c r="AW34" i="2"/>
  <c r="AW35" i="2"/>
  <c r="AW36" i="2"/>
  <c r="AW37" i="2"/>
  <c r="AW38" i="2"/>
  <c r="AW39" i="2"/>
  <c r="AW40" i="2"/>
  <c r="AW41" i="2"/>
  <c r="AW33" i="2"/>
  <c r="AW236" i="2"/>
  <c r="AW235" i="2"/>
  <c r="AW108" i="2"/>
  <c r="AW13" i="2"/>
  <c r="AW12" i="2"/>
  <c r="AW11" i="2"/>
  <c r="AW10" i="2"/>
  <c r="AW9" i="2"/>
  <c r="AW8" i="2"/>
  <c r="AW7" i="2"/>
  <c r="AW111" i="2"/>
  <c r="AW112" i="2"/>
  <c r="AW100" i="2"/>
  <c r="AW101" i="2"/>
  <c r="AW333" i="2"/>
  <c r="AW332" i="2"/>
  <c r="AW155" i="2"/>
  <c r="AW147" i="2"/>
  <c r="AK197" i="2"/>
  <c r="AL197" i="2"/>
  <c r="AD370" i="2"/>
  <c r="U370" i="2"/>
  <c r="AD305" i="2"/>
  <c r="AD159" i="2"/>
  <c r="AD65" i="2"/>
  <c r="AK336" i="2"/>
  <c r="AL336" i="2"/>
  <c r="AB336" i="2"/>
  <c r="AC336" i="2"/>
  <c r="V336" i="2"/>
  <c r="M336" i="2"/>
  <c r="N336" i="2"/>
  <c r="AW336" i="2"/>
  <c r="AW239" i="2"/>
  <c r="AW240" i="2"/>
  <c r="AK239" i="2"/>
  <c r="AL239" i="2"/>
  <c r="AK240" i="2"/>
  <c r="AL240" i="2"/>
  <c r="AB239" i="2"/>
  <c r="AC239" i="2"/>
  <c r="AB240" i="2"/>
  <c r="AC240" i="2"/>
  <c r="M239" i="2"/>
  <c r="N239" i="2"/>
  <c r="M240" i="2"/>
  <c r="N240" i="2"/>
  <c r="AW233" i="2"/>
  <c r="AW234" i="2"/>
  <c r="AK234" i="2"/>
  <c r="AL234" i="2"/>
  <c r="AK235" i="2"/>
  <c r="AL235" i="2"/>
  <c r="AK236" i="2"/>
  <c r="AL236" i="2"/>
  <c r="AB234" i="2"/>
  <c r="AC234" i="2"/>
  <c r="AB235" i="2"/>
  <c r="AC235" i="2"/>
  <c r="AB236" i="2"/>
  <c r="AC236" i="2"/>
  <c r="M234" i="2"/>
  <c r="N234" i="2"/>
  <c r="M235" i="2"/>
  <c r="N235" i="2"/>
  <c r="M236" i="2"/>
  <c r="N236" i="2"/>
  <c r="AW221" i="2"/>
  <c r="AK221" i="2"/>
  <c r="AL221" i="2"/>
  <c r="AB221" i="2"/>
  <c r="AC221" i="2"/>
  <c r="V221" i="2"/>
  <c r="AK198" i="2"/>
  <c r="AK199" i="2"/>
  <c r="AK200" i="2"/>
  <c r="AK201" i="2"/>
  <c r="AK202" i="2"/>
  <c r="AK203" i="2"/>
  <c r="AK204" i="2"/>
  <c r="AW193" i="2"/>
  <c r="AW194" i="2"/>
  <c r="AW195" i="2"/>
  <c r="AW196" i="2"/>
  <c r="AW197" i="2"/>
  <c r="AW198" i="2"/>
  <c r="AK193" i="2"/>
  <c r="AL193" i="2"/>
  <c r="AK194" i="2"/>
  <c r="AL194" i="2"/>
  <c r="AK195" i="2"/>
  <c r="AN193" i="2"/>
  <c r="AB192" i="2"/>
  <c r="AB193" i="2"/>
  <c r="AC193" i="2"/>
  <c r="AB194" i="2"/>
  <c r="AC194" i="2"/>
  <c r="V193" i="2"/>
  <c r="V194" i="2"/>
  <c r="M194" i="2"/>
  <c r="N194" i="2"/>
  <c r="M193" i="2"/>
  <c r="N193" i="2"/>
  <c r="AW189" i="2"/>
  <c r="AK189" i="2"/>
  <c r="AL189" i="2"/>
  <c r="AB189" i="2"/>
  <c r="AC189" i="2"/>
  <c r="V189" i="2"/>
  <c r="M189" i="2"/>
  <c r="N189" i="2"/>
  <c r="AN336" i="2"/>
  <c r="AE336" i="2"/>
  <c r="AM305" i="2"/>
  <c r="AN240" i="2"/>
  <c r="AN239" i="2"/>
  <c r="AN197" i="2"/>
  <c r="AN198" i="2"/>
  <c r="AN189" i="2"/>
  <c r="AM159" i="2"/>
  <c r="AM65" i="2"/>
  <c r="AE221" i="2"/>
  <c r="AN221" i="2"/>
  <c r="AN130" i="2"/>
  <c r="V13" i="2"/>
  <c r="M13" i="2"/>
  <c r="N13" i="2"/>
  <c r="AN37" i="2"/>
  <c r="AK37" i="2"/>
  <c r="AL37" i="2"/>
  <c r="AE37" i="2"/>
  <c r="AN246" i="2"/>
  <c r="AN291" i="2"/>
  <c r="M79" i="2"/>
  <c r="N79" i="2"/>
  <c r="V79" i="2"/>
  <c r="AB79" i="2"/>
  <c r="AC79" i="2"/>
  <c r="AE79" i="2"/>
  <c r="AN288" i="2"/>
  <c r="AN333" i="2"/>
  <c r="AE194" i="2"/>
  <c r="AE193" i="2"/>
  <c r="AE189" i="2"/>
  <c r="AN194" i="2"/>
  <c r="AN73" i="2"/>
  <c r="AE239" i="2"/>
  <c r="AE240" i="2"/>
  <c r="V240" i="2"/>
  <c r="V239" i="2"/>
  <c r="AE236" i="2"/>
  <c r="AE235" i="2"/>
  <c r="AE234" i="2"/>
  <c r="V235" i="2"/>
  <c r="V236" i="2"/>
  <c r="V234" i="2"/>
  <c r="AN234" i="2"/>
  <c r="AN235" i="2"/>
  <c r="AN236" i="2"/>
  <c r="AK13" i="2"/>
  <c r="AL13" i="2"/>
  <c r="AN13" i="2"/>
  <c r="AE13" i="2"/>
  <c r="AW303" i="2"/>
  <c r="AK368" i="2"/>
  <c r="AL368" i="2"/>
  <c r="AK367" i="2"/>
  <c r="AL367" i="2"/>
  <c r="AK366" i="2"/>
  <c r="AL366" i="2"/>
  <c r="AK365" i="2"/>
  <c r="AL365" i="2"/>
  <c r="AK364" i="2"/>
  <c r="AL364" i="2"/>
  <c r="AK363" i="2"/>
  <c r="AL363" i="2"/>
  <c r="AK362" i="2"/>
  <c r="AL362" i="2"/>
  <c r="AK361" i="2"/>
  <c r="AL361" i="2"/>
  <c r="AK360" i="2"/>
  <c r="AL360" i="2"/>
  <c r="AK359" i="2"/>
  <c r="AL359" i="2"/>
  <c r="AK358" i="2"/>
  <c r="AL358" i="2"/>
  <c r="AK357" i="2"/>
  <c r="AL357" i="2"/>
  <c r="AK356" i="2"/>
  <c r="AL356" i="2"/>
  <c r="AK355" i="2"/>
  <c r="AL355" i="2"/>
  <c r="AK354" i="2"/>
  <c r="AL354" i="2"/>
  <c r="AK353" i="2"/>
  <c r="AL353" i="2"/>
  <c r="AK352" i="2"/>
  <c r="AL352" i="2"/>
  <c r="AK346" i="2"/>
  <c r="AL346" i="2"/>
  <c r="AK351" i="2"/>
  <c r="AL351" i="2"/>
  <c r="AK350" i="2"/>
  <c r="AL350" i="2"/>
  <c r="AK349" i="2"/>
  <c r="AL349" i="2"/>
  <c r="AK348" i="2"/>
  <c r="AL348" i="2"/>
  <c r="AK347" i="2"/>
  <c r="AL347" i="2"/>
  <c r="AK345" i="2"/>
  <c r="AL345" i="2"/>
  <c r="AK344" i="2"/>
  <c r="AL344" i="2"/>
  <c r="AK343" i="2"/>
  <c r="AL343" i="2"/>
  <c r="AK342" i="2"/>
  <c r="AL342" i="2"/>
  <c r="AK341" i="2"/>
  <c r="AL341" i="2"/>
  <c r="AK340" i="2"/>
  <c r="AL340" i="2"/>
  <c r="AK339" i="2"/>
  <c r="AL339" i="2"/>
  <c r="AK338" i="2"/>
  <c r="AL338" i="2"/>
  <c r="AK337" i="2"/>
  <c r="AL337" i="2"/>
  <c r="AK335" i="2"/>
  <c r="AL335" i="2"/>
  <c r="AK334" i="2"/>
  <c r="AL334" i="2"/>
  <c r="AK333" i="2"/>
  <c r="AL333" i="2"/>
  <c r="AK332" i="2"/>
  <c r="AL332" i="2"/>
  <c r="AK331" i="2"/>
  <c r="AL331" i="2"/>
  <c r="AK330" i="2"/>
  <c r="AL330" i="2"/>
  <c r="AK326" i="2"/>
  <c r="AL326" i="2"/>
  <c r="AK325" i="2"/>
  <c r="AL325" i="2"/>
  <c r="AK324" i="2"/>
  <c r="AL324" i="2"/>
  <c r="AK323" i="2"/>
  <c r="AL323" i="2"/>
  <c r="AK329" i="2"/>
  <c r="AL329" i="2"/>
  <c r="AK328" i="2"/>
  <c r="AL328" i="2"/>
  <c r="AK327" i="2"/>
  <c r="AL327" i="2"/>
  <c r="AK322" i="2"/>
  <c r="AL322" i="2"/>
  <c r="AK321" i="2"/>
  <c r="AL321" i="2"/>
  <c r="AK320" i="2"/>
  <c r="AL320" i="2"/>
  <c r="AK319" i="2"/>
  <c r="AL319" i="2"/>
  <c r="AK318" i="2"/>
  <c r="AL318" i="2"/>
  <c r="AK317" i="2"/>
  <c r="AL317" i="2"/>
  <c r="AK316" i="2"/>
  <c r="AL316" i="2"/>
  <c r="AK315" i="2"/>
  <c r="AL315" i="2"/>
  <c r="AK314" i="2"/>
  <c r="AL314" i="2"/>
  <c r="AK313" i="2"/>
  <c r="AL313" i="2"/>
  <c r="AK312" i="2"/>
  <c r="AL312" i="2"/>
  <c r="AK311" i="2"/>
  <c r="AL311" i="2"/>
  <c r="AK310" i="2"/>
  <c r="AL310" i="2"/>
  <c r="AK309" i="2"/>
  <c r="AL309" i="2"/>
  <c r="AK308" i="2"/>
  <c r="AL308" i="2"/>
  <c r="AK307" i="2"/>
  <c r="AL307" i="2"/>
  <c r="AK306" i="2"/>
  <c r="AK303" i="2"/>
  <c r="AL303" i="2"/>
  <c r="AK302" i="2"/>
  <c r="AL302" i="2"/>
  <c r="AK301" i="2"/>
  <c r="AL301" i="2"/>
  <c r="AK300" i="2"/>
  <c r="AL300" i="2"/>
  <c r="AK299" i="2"/>
  <c r="AL299" i="2"/>
  <c r="AK298" i="2"/>
  <c r="AL298" i="2"/>
  <c r="AK297" i="2"/>
  <c r="AL297" i="2"/>
  <c r="AK296" i="2"/>
  <c r="AL296" i="2"/>
  <c r="AK295" i="2"/>
  <c r="AL295" i="2"/>
  <c r="AK294" i="2"/>
  <c r="AL294" i="2"/>
  <c r="AK292" i="2"/>
  <c r="AL292" i="2"/>
  <c r="AK291" i="2"/>
  <c r="AL291" i="2"/>
  <c r="AK289" i="2"/>
  <c r="AL289" i="2"/>
  <c r="AK288" i="2"/>
  <c r="AL288" i="2"/>
  <c r="AK287" i="2"/>
  <c r="AL287" i="2"/>
  <c r="AK286" i="2"/>
  <c r="AL286" i="2"/>
  <c r="AK285" i="2"/>
  <c r="AL285" i="2"/>
  <c r="AK284" i="2"/>
  <c r="AL284" i="2"/>
  <c r="AK283" i="2"/>
  <c r="AL283" i="2"/>
  <c r="AK282" i="2"/>
  <c r="AL282" i="2"/>
  <c r="AK281" i="2"/>
  <c r="AL281" i="2"/>
  <c r="AK280" i="2"/>
  <c r="AL280" i="2"/>
  <c r="AK279" i="2"/>
  <c r="AL279" i="2"/>
  <c r="AK278" i="2"/>
  <c r="AL278" i="2"/>
  <c r="AK277" i="2"/>
  <c r="AL277" i="2"/>
  <c r="AK276" i="2"/>
  <c r="AL276" i="2"/>
  <c r="AK275" i="2"/>
  <c r="AL275" i="2"/>
  <c r="AK274" i="2"/>
  <c r="AL274" i="2"/>
  <c r="AK273" i="2"/>
  <c r="AL273" i="2"/>
  <c r="AK272" i="2"/>
  <c r="AL272" i="2"/>
  <c r="AK271" i="2"/>
  <c r="AL271" i="2"/>
  <c r="AK270" i="2"/>
  <c r="AL270" i="2"/>
  <c r="AK269" i="2"/>
  <c r="AL269" i="2"/>
  <c r="AK268" i="2"/>
  <c r="AL268" i="2"/>
  <c r="AK267" i="2"/>
  <c r="AL267" i="2"/>
  <c r="AK266" i="2"/>
  <c r="AL266" i="2"/>
  <c r="AK265" i="2"/>
  <c r="AL265" i="2"/>
  <c r="AK264" i="2"/>
  <c r="AL264" i="2"/>
  <c r="AK263" i="2"/>
  <c r="AL263" i="2"/>
  <c r="AK262" i="2"/>
  <c r="AL262" i="2"/>
  <c r="AK261" i="2"/>
  <c r="AL261" i="2"/>
  <c r="AK260" i="2"/>
  <c r="AL260" i="2"/>
  <c r="AK259" i="2"/>
  <c r="AL259" i="2"/>
  <c r="AK258" i="2"/>
  <c r="AL258" i="2"/>
  <c r="AK257" i="2"/>
  <c r="AL257" i="2"/>
  <c r="AK256" i="2"/>
  <c r="AL256" i="2"/>
  <c r="AK255" i="2"/>
  <c r="AL255" i="2"/>
  <c r="AK254" i="2"/>
  <c r="AL254" i="2"/>
  <c r="AK253" i="2"/>
  <c r="AL253" i="2"/>
  <c r="AK252" i="2"/>
  <c r="AL252" i="2"/>
  <c r="AK251" i="2"/>
  <c r="AL251" i="2"/>
  <c r="AK250" i="2"/>
  <c r="AL250" i="2"/>
  <c r="AK249" i="2"/>
  <c r="AL249" i="2"/>
  <c r="AK248" i="2"/>
  <c r="AL248" i="2"/>
  <c r="AK247" i="2"/>
  <c r="AL247" i="2"/>
  <c r="AK246" i="2"/>
  <c r="AL246" i="2"/>
  <c r="AK245" i="2"/>
  <c r="AL245" i="2"/>
  <c r="AK244" i="2"/>
  <c r="AL244" i="2"/>
  <c r="AK243" i="2"/>
  <c r="AL243" i="2"/>
  <c r="AK242" i="2"/>
  <c r="AL242" i="2"/>
  <c r="AK241" i="2"/>
  <c r="AL241" i="2"/>
  <c r="AK237" i="2"/>
  <c r="AL237" i="2"/>
  <c r="AK238" i="2"/>
  <c r="AL238" i="2"/>
  <c r="AK233" i="2"/>
  <c r="AL233" i="2"/>
  <c r="AK293" i="2"/>
  <c r="AL293" i="2"/>
  <c r="AK232" i="2"/>
  <c r="AL232" i="2"/>
  <c r="AK231" i="2"/>
  <c r="AL231" i="2"/>
  <c r="AK230" i="2"/>
  <c r="AL230" i="2"/>
  <c r="AK229" i="2"/>
  <c r="AL229" i="2"/>
  <c r="AK228" i="2"/>
  <c r="AL228" i="2"/>
  <c r="AK227" i="2"/>
  <c r="AL227" i="2"/>
  <c r="AK226" i="2"/>
  <c r="AL226" i="2"/>
  <c r="AK225" i="2"/>
  <c r="AL225" i="2"/>
  <c r="AK224" i="2"/>
  <c r="AL224" i="2"/>
  <c r="AK223" i="2"/>
  <c r="AL223" i="2"/>
  <c r="AK222" i="2"/>
  <c r="AL222" i="2"/>
  <c r="AK220" i="2"/>
  <c r="AL220" i="2"/>
  <c r="AK219" i="2"/>
  <c r="AL219" i="2"/>
  <c r="AK218" i="2"/>
  <c r="AL218" i="2"/>
  <c r="AK217" i="2"/>
  <c r="AL217" i="2"/>
  <c r="AK216" i="2"/>
  <c r="AL216" i="2"/>
  <c r="AK215" i="2"/>
  <c r="AL215" i="2"/>
  <c r="AK214" i="2"/>
  <c r="AL214" i="2"/>
  <c r="AK213" i="2"/>
  <c r="AL213" i="2"/>
  <c r="AK212" i="2"/>
  <c r="AL212" i="2"/>
  <c r="AK211" i="2"/>
  <c r="AL211" i="2"/>
  <c r="AK210" i="2"/>
  <c r="AL210" i="2"/>
  <c r="AK209" i="2"/>
  <c r="AL209" i="2"/>
  <c r="AK208" i="2"/>
  <c r="AL208" i="2"/>
  <c r="AK207" i="2"/>
  <c r="AL207" i="2"/>
  <c r="AK206" i="2"/>
  <c r="AL206" i="2"/>
  <c r="AK205" i="2"/>
  <c r="AL205" i="2"/>
  <c r="AL204" i="2"/>
  <c r="AL203" i="2"/>
  <c r="AL202" i="2"/>
  <c r="AL201" i="2"/>
  <c r="AL200" i="2"/>
  <c r="AL199" i="2"/>
  <c r="AL198" i="2"/>
  <c r="AK196" i="2"/>
  <c r="AL196" i="2"/>
  <c r="AL195" i="2"/>
  <c r="AK192" i="2"/>
  <c r="AL192" i="2"/>
  <c r="AK191" i="2"/>
  <c r="AL191" i="2"/>
  <c r="AK190" i="2"/>
  <c r="AL190" i="2"/>
  <c r="AK188" i="2"/>
  <c r="AL188" i="2"/>
  <c r="AK187" i="2"/>
  <c r="AL187" i="2"/>
  <c r="AK186" i="2"/>
  <c r="AL186" i="2"/>
  <c r="AK185" i="2"/>
  <c r="AL185" i="2"/>
  <c r="AK184" i="2"/>
  <c r="AL184" i="2"/>
  <c r="AK183" i="2"/>
  <c r="AL183" i="2"/>
  <c r="AK182" i="2"/>
  <c r="AL182" i="2"/>
  <c r="AK181" i="2"/>
  <c r="AL181" i="2"/>
  <c r="AK180" i="2"/>
  <c r="AL180" i="2"/>
  <c r="AK179" i="2"/>
  <c r="AL179" i="2"/>
  <c r="AK178" i="2"/>
  <c r="AL178" i="2"/>
  <c r="AK177" i="2"/>
  <c r="AL177" i="2"/>
  <c r="AK176" i="2"/>
  <c r="AL176" i="2"/>
  <c r="AK175" i="2"/>
  <c r="AL175" i="2"/>
  <c r="AK174" i="2"/>
  <c r="AL174" i="2"/>
  <c r="AK173" i="2"/>
  <c r="AL173" i="2"/>
  <c r="AK172" i="2"/>
  <c r="AL172" i="2"/>
  <c r="AK171" i="2"/>
  <c r="AL171" i="2"/>
  <c r="AK170" i="2"/>
  <c r="AL170" i="2"/>
  <c r="AK169" i="2"/>
  <c r="AL169" i="2"/>
  <c r="AK168" i="2"/>
  <c r="AL168" i="2"/>
  <c r="AK167" i="2"/>
  <c r="AL167" i="2"/>
  <c r="AK166" i="2"/>
  <c r="AL166" i="2"/>
  <c r="AK165" i="2"/>
  <c r="AL165" i="2"/>
  <c r="AK164" i="2"/>
  <c r="AL164" i="2"/>
  <c r="AK163" i="2"/>
  <c r="AL163" i="2"/>
  <c r="AK162" i="2"/>
  <c r="AL162" i="2"/>
  <c r="AK161" i="2"/>
  <c r="AL161" i="2"/>
  <c r="AK160" i="2"/>
  <c r="AK156" i="2"/>
  <c r="AL156" i="2"/>
  <c r="AK155" i="2"/>
  <c r="AL155" i="2"/>
  <c r="AK154" i="2"/>
  <c r="AL154" i="2"/>
  <c r="AK153" i="2"/>
  <c r="AL153" i="2"/>
  <c r="AK152" i="2"/>
  <c r="AL152" i="2"/>
  <c r="AK151" i="2"/>
  <c r="AL151" i="2"/>
  <c r="AK150" i="2"/>
  <c r="AL150" i="2"/>
  <c r="AK149" i="2"/>
  <c r="AL149" i="2"/>
  <c r="AK290" i="2"/>
  <c r="AL290" i="2"/>
  <c r="AK148" i="2"/>
  <c r="AL148" i="2"/>
  <c r="AK147" i="2"/>
  <c r="AL147" i="2"/>
  <c r="AK146" i="2"/>
  <c r="AL146" i="2"/>
  <c r="AK145" i="2"/>
  <c r="AL145" i="2"/>
  <c r="AK144" i="2"/>
  <c r="AL144" i="2"/>
  <c r="AK143" i="2"/>
  <c r="AL143" i="2"/>
  <c r="AK142" i="2"/>
  <c r="AL142" i="2"/>
  <c r="AK141" i="2"/>
  <c r="AL141" i="2"/>
  <c r="AK140" i="2"/>
  <c r="AL140" i="2"/>
  <c r="AK139" i="2"/>
  <c r="AL139" i="2"/>
  <c r="AK138" i="2"/>
  <c r="AL138" i="2"/>
  <c r="AK137" i="2"/>
  <c r="AL137" i="2"/>
  <c r="AK136" i="2"/>
  <c r="AL136" i="2"/>
  <c r="AK135" i="2"/>
  <c r="AL135" i="2"/>
  <c r="AK134" i="2"/>
  <c r="AL134" i="2"/>
  <c r="AK133" i="2"/>
  <c r="AL133" i="2"/>
  <c r="AK132" i="2"/>
  <c r="AL132" i="2"/>
  <c r="AK87" i="2"/>
  <c r="AL87" i="2"/>
  <c r="AK131" i="2"/>
  <c r="AL131" i="2"/>
  <c r="AK130" i="2"/>
  <c r="AL130" i="2"/>
  <c r="AK129" i="2"/>
  <c r="AL129" i="2"/>
  <c r="AK128" i="2"/>
  <c r="AL128" i="2"/>
  <c r="AK127" i="2"/>
  <c r="AL127" i="2"/>
  <c r="AK126" i="2"/>
  <c r="AL126" i="2"/>
  <c r="AK125" i="2"/>
  <c r="AL125" i="2"/>
  <c r="AK123" i="2"/>
  <c r="AL123" i="2"/>
  <c r="AK122" i="2"/>
  <c r="AL122" i="2"/>
  <c r="AK121" i="2"/>
  <c r="AL121" i="2"/>
  <c r="AK120" i="2"/>
  <c r="AL120" i="2"/>
  <c r="AK119" i="2"/>
  <c r="AL119" i="2"/>
  <c r="AK118" i="2"/>
  <c r="AL118" i="2"/>
  <c r="AK124" i="2"/>
  <c r="AL124" i="2"/>
  <c r="AK117" i="2"/>
  <c r="AL117" i="2"/>
  <c r="AK116" i="2"/>
  <c r="AL116" i="2"/>
  <c r="AK115" i="2"/>
  <c r="AL115" i="2"/>
  <c r="AK114" i="2"/>
  <c r="AL114" i="2"/>
  <c r="AK112" i="2"/>
  <c r="AL112" i="2"/>
  <c r="AK111" i="2"/>
  <c r="AL111" i="2"/>
  <c r="AK110" i="2"/>
  <c r="AL110" i="2"/>
  <c r="AK109" i="2"/>
  <c r="AL109" i="2"/>
  <c r="AK108" i="2"/>
  <c r="AL108" i="2"/>
  <c r="AK107" i="2"/>
  <c r="AL107" i="2"/>
  <c r="AK106" i="2"/>
  <c r="AL106" i="2"/>
  <c r="AK113" i="2"/>
  <c r="AL113" i="2"/>
  <c r="AK105" i="2"/>
  <c r="AL105" i="2"/>
  <c r="AK157" i="2"/>
  <c r="AL157" i="2"/>
  <c r="AK104" i="2"/>
  <c r="AL104" i="2"/>
  <c r="AK103" i="2"/>
  <c r="AL103" i="2"/>
  <c r="AK102" i="2"/>
  <c r="AL102" i="2"/>
  <c r="AK101" i="2"/>
  <c r="AL101" i="2"/>
  <c r="AK100" i="2"/>
  <c r="AL100" i="2"/>
  <c r="AK99" i="2"/>
  <c r="AL99" i="2"/>
  <c r="AK98" i="2"/>
  <c r="AL98" i="2"/>
  <c r="AK97" i="2"/>
  <c r="AL97" i="2"/>
  <c r="AK96" i="2"/>
  <c r="AL96" i="2"/>
  <c r="AK95" i="2"/>
  <c r="AL95" i="2"/>
  <c r="AK94" i="2"/>
  <c r="AL94" i="2"/>
  <c r="AK93" i="2"/>
  <c r="AL93" i="2"/>
  <c r="AK92" i="2"/>
  <c r="AL92" i="2"/>
  <c r="AK91" i="2"/>
  <c r="AL91" i="2"/>
  <c r="AK90" i="2"/>
  <c r="AL90" i="2"/>
  <c r="AK89" i="2"/>
  <c r="AL89" i="2"/>
  <c r="AK88" i="2"/>
  <c r="AL88" i="2"/>
  <c r="AK86" i="2"/>
  <c r="AL86" i="2"/>
  <c r="AK85" i="2"/>
  <c r="AL85" i="2"/>
  <c r="AK84" i="2"/>
  <c r="AL84" i="2"/>
  <c r="AK83" i="2"/>
  <c r="AL83" i="2"/>
  <c r="AK82" i="2"/>
  <c r="AL82" i="2"/>
  <c r="AK81" i="2"/>
  <c r="AL81" i="2"/>
  <c r="AK80" i="2"/>
  <c r="AL80" i="2"/>
  <c r="AK79" i="2"/>
  <c r="AL79" i="2"/>
  <c r="AK78" i="2"/>
  <c r="AL78" i="2"/>
  <c r="AK77" i="2"/>
  <c r="AL77" i="2"/>
  <c r="AK76" i="2"/>
  <c r="AL76" i="2"/>
  <c r="AK75" i="2"/>
  <c r="AL75" i="2"/>
  <c r="AK74" i="2"/>
  <c r="AL74" i="2"/>
  <c r="AK73" i="2"/>
  <c r="AL73" i="2"/>
  <c r="AK72" i="2"/>
  <c r="AL72" i="2"/>
  <c r="AK71" i="2"/>
  <c r="AL71" i="2"/>
  <c r="AK70" i="2"/>
  <c r="AL70" i="2"/>
  <c r="AK69" i="2"/>
  <c r="AL69" i="2"/>
  <c r="AK68" i="2"/>
  <c r="AL68" i="2"/>
  <c r="AK67" i="2"/>
  <c r="AL67" i="2"/>
  <c r="AK66" i="2"/>
  <c r="AL66" i="2"/>
  <c r="AK63" i="2"/>
  <c r="AL63" i="2"/>
  <c r="AK62" i="2"/>
  <c r="AL62" i="2"/>
  <c r="AK61" i="2"/>
  <c r="AL61" i="2"/>
  <c r="AK60" i="2"/>
  <c r="AL60" i="2"/>
  <c r="AK59" i="2"/>
  <c r="AL59" i="2"/>
  <c r="AK58" i="2"/>
  <c r="AL58" i="2"/>
  <c r="AK57" i="2"/>
  <c r="AL57" i="2"/>
  <c r="AK56" i="2"/>
  <c r="AL56" i="2"/>
  <c r="AK55" i="2"/>
  <c r="AL55" i="2"/>
  <c r="AK54" i="2"/>
  <c r="AL54" i="2"/>
  <c r="AK53" i="2"/>
  <c r="AL53" i="2"/>
  <c r="AK52" i="2"/>
  <c r="AL52" i="2"/>
  <c r="AK51" i="2"/>
  <c r="AL51" i="2"/>
  <c r="AK40" i="2"/>
  <c r="AL40" i="2"/>
  <c r="AK39" i="2"/>
  <c r="AL39" i="2"/>
  <c r="AK50" i="2"/>
  <c r="AL50" i="2"/>
  <c r="AK38" i="2"/>
  <c r="AL38" i="2"/>
  <c r="AK49" i="2"/>
  <c r="AL49" i="2"/>
  <c r="AK48" i="2"/>
  <c r="AL48" i="2"/>
  <c r="AK47" i="2"/>
  <c r="AL47" i="2"/>
  <c r="AK46" i="2"/>
  <c r="AL46" i="2"/>
  <c r="AK45" i="2"/>
  <c r="AL45" i="2"/>
  <c r="AK44" i="2"/>
  <c r="AL44" i="2"/>
  <c r="AK43" i="2"/>
  <c r="AL43" i="2"/>
  <c r="AK42" i="2"/>
  <c r="AL42" i="2"/>
  <c r="AK41" i="2"/>
  <c r="AL41" i="2"/>
  <c r="AK36" i="2"/>
  <c r="AL36" i="2"/>
  <c r="AK35" i="2"/>
  <c r="AL35" i="2"/>
  <c r="AK34" i="2"/>
  <c r="AL34" i="2"/>
  <c r="AK33" i="2"/>
  <c r="AL33" i="2"/>
  <c r="AK32" i="2"/>
  <c r="AL32" i="2"/>
  <c r="AK31" i="2"/>
  <c r="AL31" i="2"/>
  <c r="AK30" i="2"/>
  <c r="AL30" i="2"/>
  <c r="AK29" i="2"/>
  <c r="AL29" i="2"/>
  <c r="AK28" i="2"/>
  <c r="AL28" i="2"/>
  <c r="AK27" i="2"/>
  <c r="AL27" i="2"/>
  <c r="AK26" i="2"/>
  <c r="AL26" i="2"/>
  <c r="AK25" i="2"/>
  <c r="AL25" i="2"/>
  <c r="AK24" i="2"/>
  <c r="AL24" i="2"/>
  <c r="AK23" i="2"/>
  <c r="AL23" i="2"/>
  <c r="AK22" i="2"/>
  <c r="AL22" i="2"/>
  <c r="AK21" i="2"/>
  <c r="AL21" i="2"/>
  <c r="AK20" i="2"/>
  <c r="AL20" i="2"/>
  <c r="AK19" i="2"/>
  <c r="AL19" i="2"/>
  <c r="AK18" i="2"/>
  <c r="AL18" i="2"/>
  <c r="AK17" i="2"/>
  <c r="AL17" i="2"/>
  <c r="AK16" i="2"/>
  <c r="AL16" i="2"/>
  <c r="AK15" i="2"/>
  <c r="AL15" i="2"/>
  <c r="AK14" i="2"/>
  <c r="AL14" i="2"/>
  <c r="AK12" i="2"/>
  <c r="AL12" i="2"/>
  <c r="AK11" i="2"/>
  <c r="AL11" i="2"/>
  <c r="AK10" i="2"/>
  <c r="AL10" i="2"/>
  <c r="AK9" i="2"/>
  <c r="AL9" i="2"/>
  <c r="AK8" i="2"/>
  <c r="AL8" i="2"/>
  <c r="AK7" i="2"/>
  <c r="AK305" i="2" a="1"/>
  <c r="AK305" i="2"/>
  <c r="AK65" i="2" a="1"/>
  <c r="AK65" i="2"/>
  <c r="AL7" i="2"/>
  <c r="AL65" i="2" a="1"/>
  <c r="AL65" i="2"/>
  <c r="AL159" i="2" a="1"/>
  <c r="AL159" i="2"/>
  <c r="AK159" i="2" a="1"/>
  <c r="AK159" i="2"/>
  <c r="AL306" i="2"/>
  <c r="AK370" i="2" a="1"/>
  <c r="AK370" i="2"/>
  <c r="AL370" i="2"/>
  <c r="AL160" i="2"/>
  <c r="AL305" i="2" a="1"/>
  <c r="AL305" i="2"/>
  <c r="U305" i="2"/>
  <c r="V219" i="2"/>
  <c r="AB218" i="2"/>
  <c r="AC218" i="2"/>
  <c r="AB219" i="2"/>
  <c r="AC219" i="2"/>
  <c r="M331" i="2"/>
  <c r="N331" i="2"/>
  <c r="M326" i="2"/>
  <c r="N326" i="2"/>
  <c r="M367" i="2"/>
  <c r="N367" i="2"/>
  <c r="M368" i="2"/>
  <c r="N368" i="2"/>
  <c r="M228" i="2"/>
  <c r="N228" i="2"/>
  <c r="M229" i="2"/>
  <c r="N229" i="2"/>
  <c r="M230" i="2"/>
  <c r="N230" i="2"/>
  <c r="M231" i="2"/>
  <c r="N231" i="2"/>
  <c r="AE370" i="2"/>
  <c r="AE305"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1" i="2"/>
  <c r="AE292" i="2"/>
  <c r="AE294" i="2"/>
  <c r="AE295" i="2"/>
  <c r="AE296" i="2"/>
  <c r="AE297" i="2"/>
  <c r="AE298" i="2"/>
  <c r="AE299" i="2"/>
  <c r="AE300" i="2"/>
  <c r="AE301" i="2"/>
  <c r="AE302" i="2"/>
  <c r="AE303" i="2"/>
  <c r="AE306" i="2"/>
  <c r="AE307" i="2"/>
  <c r="AE308" i="2"/>
  <c r="AE309" i="2"/>
  <c r="AE310" i="2"/>
  <c r="AE311" i="2"/>
  <c r="AE312" i="2"/>
  <c r="AE313" i="2"/>
  <c r="AE314" i="2"/>
  <c r="AE315" i="2"/>
  <c r="AE316" i="2"/>
  <c r="AE317" i="2"/>
  <c r="AE318" i="2"/>
  <c r="AE319" i="2"/>
  <c r="AE320" i="2"/>
  <c r="AE321" i="2"/>
  <c r="AE322" i="2"/>
  <c r="AE327" i="2"/>
  <c r="AE328" i="2"/>
  <c r="AE329" i="2"/>
  <c r="AE323" i="2"/>
  <c r="AE324" i="2"/>
  <c r="AE325" i="2"/>
  <c r="AE326" i="2"/>
  <c r="AE330" i="2"/>
  <c r="AE331" i="2"/>
  <c r="AE332" i="2"/>
  <c r="AE333" i="2"/>
  <c r="AE334" i="2"/>
  <c r="AE335" i="2"/>
  <c r="AE337" i="2"/>
  <c r="AE338" i="2"/>
  <c r="AE339" i="2"/>
  <c r="AE340" i="2"/>
  <c r="AE341" i="2"/>
  <c r="AE342" i="2"/>
  <c r="AE343" i="2"/>
  <c r="AE344" i="2"/>
  <c r="AE345" i="2"/>
  <c r="AE347" i="2"/>
  <c r="AE348" i="2"/>
  <c r="AE349" i="2"/>
  <c r="AE350" i="2"/>
  <c r="AE351" i="2"/>
  <c r="AE346" i="2"/>
  <c r="AE352" i="2"/>
  <c r="AE353" i="2"/>
  <c r="AE354" i="2"/>
  <c r="AE355" i="2"/>
  <c r="AE356" i="2"/>
  <c r="AE357" i="2"/>
  <c r="AE358" i="2"/>
  <c r="AE359" i="2"/>
  <c r="AE360" i="2"/>
  <c r="AE361" i="2"/>
  <c r="AE362" i="2"/>
  <c r="AE363" i="2"/>
  <c r="AE364" i="2"/>
  <c r="AE365" i="2"/>
  <c r="AE366" i="2"/>
  <c r="AE367" i="2"/>
  <c r="AE368" i="2"/>
  <c r="AE250" i="2"/>
  <c r="AE249" i="2"/>
  <c r="AE231" i="2"/>
  <c r="AE230" i="2"/>
  <c r="AE218" i="2"/>
  <c r="AE219" i="2"/>
  <c r="AE220" i="2"/>
  <c r="AE222" i="2"/>
  <c r="AE223" i="2"/>
  <c r="U65" i="2"/>
  <c r="M49" i="2"/>
  <c r="N49" i="2"/>
  <c r="M48" i="2"/>
  <c r="M38" i="2"/>
  <c r="N38" i="2"/>
  <c r="M50" i="2"/>
  <c r="N50" i="2"/>
  <c r="M39" i="2"/>
  <c r="N39" i="2"/>
  <c r="M40" i="2"/>
  <c r="N40" i="2"/>
  <c r="V49" i="2"/>
  <c r="AB49" i="2"/>
  <c r="AC49" i="2"/>
  <c r="AE49" i="2"/>
  <c r="AN49" i="2"/>
  <c r="AW49" i="2"/>
  <c r="V38" i="2"/>
  <c r="AB38" i="2"/>
  <c r="AC38" i="2"/>
  <c r="AE38" i="2"/>
  <c r="AN38" i="2"/>
  <c r="V50" i="2"/>
  <c r="AB50" i="2"/>
  <c r="AC50" i="2"/>
  <c r="AE50" i="2"/>
  <c r="AN50" i="2"/>
  <c r="AW50" i="2"/>
  <c r="V39" i="2"/>
  <c r="AB39" i="2"/>
  <c r="AC39" i="2"/>
  <c r="AE39" i="2"/>
  <c r="AN39" i="2"/>
  <c r="V40" i="2"/>
  <c r="AB40" i="2"/>
  <c r="AC40" i="2"/>
  <c r="AE40" i="2"/>
  <c r="AN40" i="2"/>
  <c r="AB84" i="2"/>
  <c r="AC84" i="2"/>
  <c r="AB97" i="2"/>
  <c r="AC97" i="2"/>
  <c r="M97" i="2"/>
  <c r="N97" i="2"/>
  <c r="M197" i="2"/>
  <c r="N197" i="2"/>
  <c r="AB228" i="2"/>
  <c r="AC228" i="2"/>
  <c r="AB229" i="2"/>
  <c r="AC229" i="2"/>
  <c r="AB230" i="2"/>
  <c r="AC230" i="2"/>
  <c r="AB231" i="2"/>
  <c r="AC231" i="2"/>
  <c r="AB326" i="2"/>
  <c r="AC326" i="2"/>
  <c r="AB331" i="2"/>
  <c r="AC331" i="2"/>
  <c r="AB367" i="2"/>
  <c r="AC367" i="2"/>
  <c r="M219" i="2"/>
  <c r="N219" i="2"/>
  <c r="M218" i="2"/>
  <c r="N218" i="2"/>
  <c r="M84" i="2"/>
  <c r="N84" i="2"/>
  <c r="AB368" i="2"/>
  <c r="AC368" i="2"/>
  <c r="AB366" i="2"/>
  <c r="AC366" i="2"/>
  <c r="AB365" i="2"/>
  <c r="AC365" i="2"/>
  <c r="AB364" i="2"/>
  <c r="AC364" i="2"/>
  <c r="AB363" i="2"/>
  <c r="AC363" i="2"/>
  <c r="AB362" i="2"/>
  <c r="AC362" i="2"/>
  <c r="AB361" i="2"/>
  <c r="AC361" i="2"/>
  <c r="AB360" i="2"/>
  <c r="AC360" i="2"/>
  <c r="AB359" i="2"/>
  <c r="AC359" i="2"/>
  <c r="AB358" i="2"/>
  <c r="AC358" i="2"/>
  <c r="AB357" i="2"/>
  <c r="AC357" i="2"/>
  <c r="AB356" i="2"/>
  <c r="AC356" i="2"/>
  <c r="AB355" i="2"/>
  <c r="AC355" i="2"/>
  <c r="AB354" i="2"/>
  <c r="AC354" i="2"/>
  <c r="AB353" i="2"/>
  <c r="AC353" i="2"/>
  <c r="AB352" i="2"/>
  <c r="AC352" i="2"/>
  <c r="AB346" i="2"/>
  <c r="AC346" i="2"/>
  <c r="AB351" i="2"/>
  <c r="AC351" i="2"/>
  <c r="AB350" i="2"/>
  <c r="AC350" i="2"/>
  <c r="AB349" i="2"/>
  <c r="AC349" i="2"/>
  <c r="AB348" i="2"/>
  <c r="AC348" i="2"/>
  <c r="AB347" i="2"/>
  <c r="AC347" i="2"/>
  <c r="AB345" i="2"/>
  <c r="AC345" i="2"/>
  <c r="AB344" i="2"/>
  <c r="AC344" i="2"/>
  <c r="AB343" i="2"/>
  <c r="AC343" i="2"/>
  <c r="AB342" i="2"/>
  <c r="AC342" i="2"/>
  <c r="AB341" i="2"/>
  <c r="AC341" i="2"/>
  <c r="AB340" i="2"/>
  <c r="AC340" i="2"/>
  <c r="AB339" i="2"/>
  <c r="AC339" i="2"/>
  <c r="AB338" i="2"/>
  <c r="AC338" i="2"/>
  <c r="AB337" i="2"/>
  <c r="AC337" i="2"/>
  <c r="AB335" i="2"/>
  <c r="AC335" i="2"/>
  <c r="AB334" i="2"/>
  <c r="AC334" i="2"/>
  <c r="AB333" i="2"/>
  <c r="AC333" i="2"/>
  <c r="AB332" i="2"/>
  <c r="AC332" i="2"/>
  <c r="AB330" i="2"/>
  <c r="AC330" i="2"/>
  <c r="AB325" i="2"/>
  <c r="AC325" i="2"/>
  <c r="AB324" i="2"/>
  <c r="AC324" i="2"/>
  <c r="AB323" i="2"/>
  <c r="AC323" i="2"/>
  <c r="AB329" i="2"/>
  <c r="AC329" i="2"/>
  <c r="AB328" i="2"/>
  <c r="AC328" i="2"/>
  <c r="AB327" i="2"/>
  <c r="AC327" i="2"/>
  <c r="AB322" i="2"/>
  <c r="AC322" i="2"/>
  <c r="AB321" i="2"/>
  <c r="AC321" i="2"/>
  <c r="AB320" i="2"/>
  <c r="AC320" i="2"/>
  <c r="AB319" i="2"/>
  <c r="AC319" i="2"/>
  <c r="AB318" i="2"/>
  <c r="AC318" i="2"/>
  <c r="AB317" i="2"/>
  <c r="AC317" i="2"/>
  <c r="AB316" i="2"/>
  <c r="AC316" i="2"/>
  <c r="AB315" i="2"/>
  <c r="AC315" i="2"/>
  <c r="AB314" i="2"/>
  <c r="AC314" i="2"/>
  <c r="AB313" i="2"/>
  <c r="AC313" i="2"/>
  <c r="AB312" i="2"/>
  <c r="AC312" i="2"/>
  <c r="AB311" i="2"/>
  <c r="AC311" i="2"/>
  <c r="AB310" i="2"/>
  <c r="AC310" i="2"/>
  <c r="AB309" i="2"/>
  <c r="AC309" i="2"/>
  <c r="AB308" i="2"/>
  <c r="AC308" i="2"/>
  <c r="AB307" i="2"/>
  <c r="AC307" i="2"/>
  <c r="AB306" i="2"/>
  <c r="AB303" i="2"/>
  <c r="AC303" i="2"/>
  <c r="AB302" i="2"/>
  <c r="AC302" i="2"/>
  <c r="AB301" i="2"/>
  <c r="AC301" i="2"/>
  <c r="AB300" i="2"/>
  <c r="AC300" i="2"/>
  <c r="AB299" i="2"/>
  <c r="AC299" i="2"/>
  <c r="AB298" i="2"/>
  <c r="AC298" i="2"/>
  <c r="AB297" i="2"/>
  <c r="AC297" i="2"/>
  <c r="AB296" i="2"/>
  <c r="AC296" i="2"/>
  <c r="AB295" i="2"/>
  <c r="AC295" i="2"/>
  <c r="AB294" i="2"/>
  <c r="AC294" i="2"/>
  <c r="AB292" i="2"/>
  <c r="AC292" i="2"/>
  <c r="AB291" i="2"/>
  <c r="AC291" i="2"/>
  <c r="AB289" i="2"/>
  <c r="AC289" i="2"/>
  <c r="AB288" i="2"/>
  <c r="AC288" i="2"/>
  <c r="AB287" i="2"/>
  <c r="AC287" i="2"/>
  <c r="AB286" i="2"/>
  <c r="AC286" i="2"/>
  <c r="AB285" i="2"/>
  <c r="AC285" i="2"/>
  <c r="AB284" i="2"/>
  <c r="AC284" i="2"/>
  <c r="AB283" i="2"/>
  <c r="AC283" i="2"/>
  <c r="AB282" i="2"/>
  <c r="AC282" i="2"/>
  <c r="AB281" i="2"/>
  <c r="AC281" i="2"/>
  <c r="AB280" i="2"/>
  <c r="AC280" i="2"/>
  <c r="AB279" i="2"/>
  <c r="AC279" i="2"/>
  <c r="AB278" i="2"/>
  <c r="AC278" i="2"/>
  <c r="AB277" i="2"/>
  <c r="AC277" i="2"/>
  <c r="AB276" i="2"/>
  <c r="AC276" i="2"/>
  <c r="AB275" i="2"/>
  <c r="AC275" i="2"/>
  <c r="AB274" i="2"/>
  <c r="AC274" i="2"/>
  <c r="AB273" i="2"/>
  <c r="AC273" i="2"/>
  <c r="AB272" i="2"/>
  <c r="AC272" i="2"/>
  <c r="AB271" i="2"/>
  <c r="AC271" i="2"/>
  <c r="AB270" i="2"/>
  <c r="AC270" i="2"/>
  <c r="AB269" i="2"/>
  <c r="AC269" i="2"/>
  <c r="AB268" i="2"/>
  <c r="AC268" i="2"/>
  <c r="AB267" i="2"/>
  <c r="AC267" i="2"/>
  <c r="AB266" i="2"/>
  <c r="AC266" i="2"/>
  <c r="AB265" i="2"/>
  <c r="AC265" i="2"/>
  <c r="AB264" i="2"/>
  <c r="AC264" i="2"/>
  <c r="AB263" i="2"/>
  <c r="AC263" i="2"/>
  <c r="AB262" i="2"/>
  <c r="AC262" i="2"/>
  <c r="AB261" i="2"/>
  <c r="AC261" i="2"/>
  <c r="AB260" i="2"/>
  <c r="AC260" i="2"/>
  <c r="AB259" i="2"/>
  <c r="AC259" i="2"/>
  <c r="AB258" i="2"/>
  <c r="AC258" i="2"/>
  <c r="AB257" i="2"/>
  <c r="AC257" i="2"/>
  <c r="AB256" i="2"/>
  <c r="AC256" i="2"/>
  <c r="AB255" i="2"/>
  <c r="AC255" i="2"/>
  <c r="AB254" i="2"/>
  <c r="AC254" i="2"/>
  <c r="AB253" i="2"/>
  <c r="AC253" i="2"/>
  <c r="AB252" i="2"/>
  <c r="AC252" i="2"/>
  <c r="AB251" i="2"/>
  <c r="AC251" i="2"/>
  <c r="AB250" i="2"/>
  <c r="AC250" i="2"/>
  <c r="AB249" i="2"/>
  <c r="AC249" i="2"/>
  <c r="AB248" i="2"/>
  <c r="AC248" i="2"/>
  <c r="AB247" i="2"/>
  <c r="AC247" i="2"/>
  <c r="AB246" i="2"/>
  <c r="AC246" i="2"/>
  <c r="AB245" i="2"/>
  <c r="AC245" i="2"/>
  <c r="AB244" i="2"/>
  <c r="AC244" i="2"/>
  <c r="AB243" i="2"/>
  <c r="AC243" i="2"/>
  <c r="AB242" i="2"/>
  <c r="AC242" i="2"/>
  <c r="AB241" i="2"/>
  <c r="AC241" i="2"/>
  <c r="AB237" i="2"/>
  <c r="AC237" i="2"/>
  <c r="AB238" i="2"/>
  <c r="AC238" i="2"/>
  <c r="AB233" i="2"/>
  <c r="AC233" i="2"/>
  <c r="AB293" i="2"/>
  <c r="AC293" i="2"/>
  <c r="AB232" i="2"/>
  <c r="AC232" i="2"/>
  <c r="AB227" i="2"/>
  <c r="AC227" i="2"/>
  <c r="AB226" i="2"/>
  <c r="AC226" i="2"/>
  <c r="AB225" i="2"/>
  <c r="AC225" i="2"/>
  <c r="AB224" i="2"/>
  <c r="AC224" i="2"/>
  <c r="AB223" i="2"/>
  <c r="AC223" i="2"/>
  <c r="AB222" i="2"/>
  <c r="AC222" i="2"/>
  <c r="AB220" i="2"/>
  <c r="AC220" i="2"/>
  <c r="AB217" i="2"/>
  <c r="AC217" i="2"/>
  <c r="AB216" i="2"/>
  <c r="AC216" i="2"/>
  <c r="AB215" i="2"/>
  <c r="AC215" i="2"/>
  <c r="AB214" i="2"/>
  <c r="AC214" i="2"/>
  <c r="AB213" i="2"/>
  <c r="AC213" i="2"/>
  <c r="AB212" i="2"/>
  <c r="AC212" i="2"/>
  <c r="AB211" i="2"/>
  <c r="AC211" i="2"/>
  <c r="AB210" i="2"/>
  <c r="AC210" i="2"/>
  <c r="AB209" i="2"/>
  <c r="AC209" i="2"/>
  <c r="AB208" i="2"/>
  <c r="AC208" i="2"/>
  <c r="AB207" i="2"/>
  <c r="AC207" i="2"/>
  <c r="AB206" i="2"/>
  <c r="AC206" i="2"/>
  <c r="AB205" i="2"/>
  <c r="AC205" i="2"/>
  <c r="AB204" i="2"/>
  <c r="AC204" i="2"/>
  <c r="AB203" i="2"/>
  <c r="AC203" i="2"/>
  <c r="AB202" i="2"/>
  <c r="AC202" i="2"/>
  <c r="AB201" i="2"/>
  <c r="AC201" i="2"/>
  <c r="AB200" i="2"/>
  <c r="AC200" i="2"/>
  <c r="AB199" i="2"/>
  <c r="AC199" i="2"/>
  <c r="AB198" i="2"/>
  <c r="AC198" i="2"/>
  <c r="AB196" i="2"/>
  <c r="AC196" i="2"/>
  <c r="AB195" i="2"/>
  <c r="AC195" i="2"/>
  <c r="AC192" i="2"/>
  <c r="AB191" i="2"/>
  <c r="AC191" i="2"/>
  <c r="AB190" i="2"/>
  <c r="AC190" i="2"/>
  <c r="AB188" i="2"/>
  <c r="AC188" i="2"/>
  <c r="AB187" i="2"/>
  <c r="AC187" i="2"/>
  <c r="AB186" i="2"/>
  <c r="AC186" i="2"/>
  <c r="AB185" i="2"/>
  <c r="AC185" i="2"/>
  <c r="AB184" i="2"/>
  <c r="AC184" i="2"/>
  <c r="AB183" i="2"/>
  <c r="AC183" i="2"/>
  <c r="AB182" i="2"/>
  <c r="AC182" i="2"/>
  <c r="AB181" i="2"/>
  <c r="AC181" i="2"/>
  <c r="AB180" i="2"/>
  <c r="AC180" i="2"/>
  <c r="AB179" i="2"/>
  <c r="AC179" i="2"/>
  <c r="AB178" i="2"/>
  <c r="AC178" i="2"/>
  <c r="AB177" i="2"/>
  <c r="AC177" i="2"/>
  <c r="AB176" i="2"/>
  <c r="AC176" i="2"/>
  <c r="AB175" i="2"/>
  <c r="AC175" i="2"/>
  <c r="AB174" i="2"/>
  <c r="AC174" i="2"/>
  <c r="AB173" i="2"/>
  <c r="AC173" i="2"/>
  <c r="AB172" i="2"/>
  <c r="AC172" i="2"/>
  <c r="AB171" i="2"/>
  <c r="AC171" i="2"/>
  <c r="AB170" i="2"/>
  <c r="AC170" i="2"/>
  <c r="AB169" i="2"/>
  <c r="AC169" i="2"/>
  <c r="AB168" i="2"/>
  <c r="AC168" i="2"/>
  <c r="AB167" i="2"/>
  <c r="AC167" i="2"/>
  <c r="AB166" i="2"/>
  <c r="AC166" i="2"/>
  <c r="AB165" i="2"/>
  <c r="AC165" i="2"/>
  <c r="AB164" i="2"/>
  <c r="AC164" i="2"/>
  <c r="AB163" i="2"/>
  <c r="AC163" i="2"/>
  <c r="AB162" i="2"/>
  <c r="AC162" i="2"/>
  <c r="AB161" i="2"/>
  <c r="AC161" i="2"/>
  <c r="AB160" i="2"/>
  <c r="AB156" i="2"/>
  <c r="AC156" i="2"/>
  <c r="AB155" i="2"/>
  <c r="AC155" i="2"/>
  <c r="AB154" i="2"/>
  <c r="AC154" i="2"/>
  <c r="AB153" i="2"/>
  <c r="AC153" i="2"/>
  <c r="AB152" i="2"/>
  <c r="AC152" i="2"/>
  <c r="AB151" i="2"/>
  <c r="AC151" i="2"/>
  <c r="AB150" i="2"/>
  <c r="AC150" i="2"/>
  <c r="AB149" i="2"/>
  <c r="AC149" i="2"/>
  <c r="AB290" i="2"/>
  <c r="AC290" i="2"/>
  <c r="AB148" i="2"/>
  <c r="AC148" i="2"/>
  <c r="AB147" i="2"/>
  <c r="AC147" i="2"/>
  <c r="AB146" i="2"/>
  <c r="AC146" i="2"/>
  <c r="AB145" i="2"/>
  <c r="AC145" i="2"/>
  <c r="AB144" i="2"/>
  <c r="AC144" i="2"/>
  <c r="AB143" i="2"/>
  <c r="AC143" i="2"/>
  <c r="AB142" i="2"/>
  <c r="AC142" i="2"/>
  <c r="AB141" i="2"/>
  <c r="AC141" i="2"/>
  <c r="AB140" i="2"/>
  <c r="AC140" i="2"/>
  <c r="AB139" i="2"/>
  <c r="AC139" i="2"/>
  <c r="AB138" i="2"/>
  <c r="AC138" i="2"/>
  <c r="AB137" i="2"/>
  <c r="AC137" i="2"/>
  <c r="AB136" i="2"/>
  <c r="AC136" i="2"/>
  <c r="AB135" i="2"/>
  <c r="AC135" i="2"/>
  <c r="AB134" i="2"/>
  <c r="AC134" i="2"/>
  <c r="AB133" i="2"/>
  <c r="AC133" i="2"/>
  <c r="AB132" i="2"/>
  <c r="AC132" i="2"/>
  <c r="AB87" i="2"/>
  <c r="AC87" i="2"/>
  <c r="AB131" i="2"/>
  <c r="AC131" i="2"/>
  <c r="AB130" i="2"/>
  <c r="AC130" i="2"/>
  <c r="AB129" i="2"/>
  <c r="AC129" i="2"/>
  <c r="AB128" i="2"/>
  <c r="AC128" i="2"/>
  <c r="AB127" i="2"/>
  <c r="AC127" i="2"/>
  <c r="AB126" i="2"/>
  <c r="AC126" i="2"/>
  <c r="AB125" i="2"/>
  <c r="AC125" i="2"/>
  <c r="AB123" i="2"/>
  <c r="AC123" i="2"/>
  <c r="AB122" i="2"/>
  <c r="AC122" i="2"/>
  <c r="AB121" i="2"/>
  <c r="AC121" i="2"/>
  <c r="AB120" i="2"/>
  <c r="AC120" i="2"/>
  <c r="AB119" i="2"/>
  <c r="AC119" i="2"/>
  <c r="AB118" i="2"/>
  <c r="AC118" i="2"/>
  <c r="AB124" i="2"/>
  <c r="AC124" i="2"/>
  <c r="AB117" i="2"/>
  <c r="AC117" i="2"/>
  <c r="AB116" i="2"/>
  <c r="AC116" i="2"/>
  <c r="AB115" i="2"/>
  <c r="AC115" i="2"/>
  <c r="AB114" i="2"/>
  <c r="AC114" i="2"/>
  <c r="AB112" i="2"/>
  <c r="AC112" i="2"/>
  <c r="AB111" i="2"/>
  <c r="AC111" i="2"/>
  <c r="AB110" i="2"/>
  <c r="AC110" i="2"/>
  <c r="AB109" i="2"/>
  <c r="AC109" i="2"/>
  <c r="AB108" i="2"/>
  <c r="AC108" i="2"/>
  <c r="AB107" i="2"/>
  <c r="AC107" i="2"/>
  <c r="AB106" i="2"/>
  <c r="AC106" i="2"/>
  <c r="AB113" i="2"/>
  <c r="AC113" i="2"/>
  <c r="AB105" i="2"/>
  <c r="AC105" i="2"/>
  <c r="AB157" i="2"/>
  <c r="AC157" i="2"/>
  <c r="AB104" i="2"/>
  <c r="AC104" i="2"/>
  <c r="AB103" i="2"/>
  <c r="AC103" i="2"/>
  <c r="AB102" i="2"/>
  <c r="AC102" i="2"/>
  <c r="AB101" i="2"/>
  <c r="AC101" i="2"/>
  <c r="AB100" i="2"/>
  <c r="AC100" i="2"/>
  <c r="AB99" i="2"/>
  <c r="AC99" i="2"/>
  <c r="AB98" i="2"/>
  <c r="AC98" i="2"/>
  <c r="AB96" i="2"/>
  <c r="AC96" i="2"/>
  <c r="AB95" i="2"/>
  <c r="AC95" i="2"/>
  <c r="AB94" i="2"/>
  <c r="AC94" i="2"/>
  <c r="AB93" i="2"/>
  <c r="AC93" i="2"/>
  <c r="AB92" i="2"/>
  <c r="AC92" i="2"/>
  <c r="AB91" i="2"/>
  <c r="AC91" i="2"/>
  <c r="AB90" i="2"/>
  <c r="AC90" i="2"/>
  <c r="AB89" i="2"/>
  <c r="AC89" i="2"/>
  <c r="AB88" i="2"/>
  <c r="AC88" i="2"/>
  <c r="AB86" i="2"/>
  <c r="AC86" i="2"/>
  <c r="AB85" i="2"/>
  <c r="AC85" i="2"/>
  <c r="AB83" i="2"/>
  <c r="AC83" i="2"/>
  <c r="AB82" i="2"/>
  <c r="AC82" i="2"/>
  <c r="AB81" i="2"/>
  <c r="AC81" i="2"/>
  <c r="AB80" i="2"/>
  <c r="AC80" i="2"/>
  <c r="AB78" i="2"/>
  <c r="AC78" i="2"/>
  <c r="AB77" i="2"/>
  <c r="AC77" i="2"/>
  <c r="AB76" i="2"/>
  <c r="AC76" i="2"/>
  <c r="AB75" i="2"/>
  <c r="AC75" i="2"/>
  <c r="AB74" i="2"/>
  <c r="AC74" i="2"/>
  <c r="AB73" i="2"/>
  <c r="AC73" i="2"/>
  <c r="AB72" i="2"/>
  <c r="AC72" i="2"/>
  <c r="AB71" i="2"/>
  <c r="AC71" i="2"/>
  <c r="AB70" i="2"/>
  <c r="AC70" i="2"/>
  <c r="AB69" i="2"/>
  <c r="AC69" i="2"/>
  <c r="AB68" i="2"/>
  <c r="AC68" i="2"/>
  <c r="AB67" i="2"/>
  <c r="AC67" i="2"/>
  <c r="AB66" i="2"/>
  <c r="AC66" i="2"/>
  <c r="AB63" i="2"/>
  <c r="AC63" i="2"/>
  <c r="AB62" i="2"/>
  <c r="AC62" i="2"/>
  <c r="AB61" i="2"/>
  <c r="AC61" i="2"/>
  <c r="AB60" i="2"/>
  <c r="AC60" i="2"/>
  <c r="AB59" i="2"/>
  <c r="AC59" i="2"/>
  <c r="AB58" i="2"/>
  <c r="AC58" i="2"/>
  <c r="AB57" i="2"/>
  <c r="AC57" i="2"/>
  <c r="AB56" i="2"/>
  <c r="AC56" i="2"/>
  <c r="AB55" i="2"/>
  <c r="AC55" i="2"/>
  <c r="AB54" i="2"/>
  <c r="AC54" i="2"/>
  <c r="AB53" i="2"/>
  <c r="AC53" i="2"/>
  <c r="AB52" i="2"/>
  <c r="AC52" i="2"/>
  <c r="AB51" i="2"/>
  <c r="AC51" i="2"/>
  <c r="AB48" i="2"/>
  <c r="AC48" i="2"/>
  <c r="AB47" i="2"/>
  <c r="AC47" i="2"/>
  <c r="AB46" i="2"/>
  <c r="AC46" i="2"/>
  <c r="AB45" i="2"/>
  <c r="AC45" i="2"/>
  <c r="AB44" i="2"/>
  <c r="AC44" i="2"/>
  <c r="AB43" i="2"/>
  <c r="AC43" i="2"/>
  <c r="AB42" i="2"/>
  <c r="AC42" i="2"/>
  <c r="AB41" i="2"/>
  <c r="AC41" i="2"/>
  <c r="AB37" i="2"/>
  <c r="AC37" i="2"/>
  <c r="AB36" i="2"/>
  <c r="AC36" i="2"/>
  <c r="AB35" i="2"/>
  <c r="AC35" i="2"/>
  <c r="AB34" i="2"/>
  <c r="AC34" i="2"/>
  <c r="AB33" i="2"/>
  <c r="AC33" i="2"/>
  <c r="AB32" i="2"/>
  <c r="AC32" i="2"/>
  <c r="AB31" i="2"/>
  <c r="AC31" i="2"/>
  <c r="AB30" i="2"/>
  <c r="AC30" i="2"/>
  <c r="AB29" i="2"/>
  <c r="AC29" i="2"/>
  <c r="AB28" i="2"/>
  <c r="AC28" i="2"/>
  <c r="AB27" i="2"/>
  <c r="AC27" i="2"/>
  <c r="AB26" i="2"/>
  <c r="AC26" i="2"/>
  <c r="AB25" i="2"/>
  <c r="AC25" i="2"/>
  <c r="AB24" i="2"/>
  <c r="AC24" i="2"/>
  <c r="AB23" i="2"/>
  <c r="AC23" i="2"/>
  <c r="AB22" i="2"/>
  <c r="AC22" i="2"/>
  <c r="AB21" i="2"/>
  <c r="AC21" i="2"/>
  <c r="AB20" i="2"/>
  <c r="AC20" i="2"/>
  <c r="AB19" i="2"/>
  <c r="AC19" i="2"/>
  <c r="AB18" i="2"/>
  <c r="AC18" i="2"/>
  <c r="AB17" i="2"/>
  <c r="AC17" i="2"/>
  <c r="AB16" i="2"/>
  <c r="AC16" i="2"/>
  <c r="AB15" i="2"/>
  <c r="AC15" i="2"/>
  <c r="AB14" i="2"/>
  <c r="AC14" i="2"/>
  <c r="AB12" i="2"/>
  <c r="AC12" i="2"/>
  <c r="AB11" i="2"/>
  <c r="AC11" i="2"/>
  <c r="AB10" i="2"/>
  <c r="AC10" i="2"/>
  <c r="AB9" i="2"/>
  <c r="AC9" i="2"/>
  <c r="AB8" i="2"/>
  <c r="AC8" i="2"/>
  <c r="AB7" i="2"/>
  <c r="V37" i="2"/>
  <c r="M36" i="2"/>
  <c r="N36" i="2"/>
  <c r="M37" i="2"/>
  <c r="N37" i="2"/>
  <c r="AW367" i="2"/>
  <c r="AW368" i="2"/>
  <c r="AN367" i="2"/>
  <c r="AW218" i="2"/>
  <c r="AW219" i="2"/>
  <c r="AW220" i="2"/>
  <c r="AW222" i="2"/>
  <c r="AW223" i="2"/>
  <c r="AN218" i="2"/>
  <c r="AN219" i="2"/>
  <c r="AN220" i="2"/>
  <c r="AW97" i="2"/>
  <c r="AW98" i="2"/>
  <c r="AW99" i="2"/>
  <c r="AN97" i="2"/>
  <c r="AN98" i="2"/>
  <c r="AN99" i="2"/>
  <c r="AN100" i="2"/>
  <c r="AW84" i="2"/>
  <c r="AN84" i="2"/>
  <c r="AN85" i="2"/>
  <c r="AE216" i="2"/>
  <c r="AE215" i="2"/>
  <c r="AE214" i="2"/>
  <c r="AE213" i="2"/>
  <c r="AE212" i="2"/>
  <c r="AE211" i="2"/>
  <c r="AE210" i="2"/>
  <c r="AE209" i="2"/>
  <c r="AE208" i="2"/>
  <c r="AE207" i="2"/>
  <c r="AE206" i="2"/>
  <c r="AE205" i="2"/>
  <c r="AE204" i="2"/>
  <c r="AE203" i="2"/>
  <c r="AB65" i="2" a="1"/>
  <c r="AB65" i="2"/>
  <c r="AC160" i="2"/>
  <c r="AC305" i="2" a="1"/>
  <c r="AC305" i="2"/>
  <c r="AB305" i="2" a="1"/>
  <c r="AB305" i="2"/>
  <c r="AB370" i="2" a="1"/>
  <c r="AB370" i="2"/>
  <c r="AC159" i="2" a="1"/>
  <c r="AC159" i="2"/>
  <c r="AB159" i="2" a="1"/>
  <c r="AB159" i="2"/>
  <c r="AC306" i="2"/>
  <c r="AC370" i="2" a="1"/>
  <c r="AC370" i="2"/>
  <c r="AC7" i="2"/>
  <c r="AC65" i="2" a="1"/>
  <c r="AC65" i="2"/>
  <c r="AE202" i="2"/>
  <c r="AE201" i="2"/>
  <c r="AE200" i="2"/>
  <c r="AE199" i="2"/>
  <c r="V218" i="2"/>
  <c r="AE217" i="2"/>
  <c r="AE198" i="2"/>
  <c r="V197" i="2"/>
  <c r="AE197" i="2"/>
  <c r="AE196" i="2"/>
  <c r="AE195" i="2"/>
  <c r="AE192" i="2"/>
  <c r="AE191" i="2"/>
  <c r="AE190" i="2"/>
  <c r="AE188" i="2"/>
  <c r="AE187" i="2"/>
  <c r="AE186" i="2"/>
  <c r="AE185" i="2"/>
  <c r="AE184" i="2"/>
  <c r="AE183" i="2"/>
  <c r="AE182" i="2"/>
  <c r="AE181" i="2"/>
  <c r="AE180" i="2"/>
  <c r="AE179" i="2"/>
  <c r="AE178" i="2"/>
  <c r="AE177" i="2"/>
  <c r="AE176" i="2"/>
  <c r="AE175" i="2"/>
  <c r="AE174" i="2"/>
  <c r="AE173" i="2"/>
  <c r="AE172" i="2"/>
  <c r="AE171" i="2"/>
  <c r="AE170" i="2"/>
  <c r="AE70" i="2"/>
  <c r="AE69" i="2"/>
  <c r="AW228" i="2"/>
  <c r="AW229" i="2"/>
  <c r="AW230" i="2"/>
  <c r="AW231" i="2"/>
  <c r="AN228" i="2"/>
  <c r="AN229" i="2"/>
  <c r="AN230" i="2"/>
  <c r="AN231" i="2"/>
  <c r="AN232" i="2"/>
  <c r="AW331" i="2"/>
  <c r="AN331" i="2"/>
  <c r="V97" i="2"/>
  <c r="AE97" i="2"/>
  <c r="AE84" i="2"/>
  <c r="AE229" i="2"/>
  <c r="V231" i="2"/>
  <c r="V230" i="2"/>
  <c r="V229" i="2"/>
  <c r="V228" i="2"/>
  <c r="AE228" i="2"/>
  <c r="V331" i="2"/>
  <c r="V84" i="2"/>
  <c r="M222" i="2"/>
  <c r="N222" i="2"/>
  <c r="V222" i="2"/>
  <c r="AN222" i="2"/>
  <c r="AN36" i="2"/>
  <c r="AE36" i="2"/>
  <c r="V36" i="2"/>
  <c r="AW326" i="2"/>
  <c r="AN326" i="2"/>
  <c r="V326" i="2"/>
  <c r="AN112" i="2"/>
  <c r="AE112" i="2"/>
  <c r="M112" i="2"/>
  <c r="N112" i="2"/>
  <c r="V112" i="2"/>
  <c r="V187" i="2"/>
  <c r="V188" i="2"/>
  <c r="V190" i="2"/>
  <c r="V191" i="2"/>
  <c r="V192" i="2"/>
  <c r="V195" i="2"/>
  <c r="V196" i="2"/>
  <c r="V220" i="2"/>
  <c r="V198" i="2"/>
  <c r="V183" i="2"/>
  <c r="V184" i="2"/>
  <c r="V185" i="2"/>
  <c r="AW215" i="2"/>
  <c r="AW216" i="2"/>
  <c r="AN215" i="2"/>
  <c r="AN216" i="2"/>
  <c r="AW187" i="2"/>
  <c r="AW188" i="2"/>
  <c r="AW190" i="2"/>
  <c r="AW191" i="2"/>
  <c r="AW192" i="2"/>
  <c r="AN187" i="2"/>
  <c r="AN188" i="2"/>
  <c r="AN190" i="2"/>
  <c r="AN191" i="2"/>
  <c r="AN192" i="2"/>
  <c r="AN195" i="2"/>
  <c r="AN196" i="2"/>
  <c r="AW180" i="2"/>
  <c r="AW181" i="2"/>
  <c r="AW182" i="2"/>
  <c r="AW183" i="2"/>
  <c r="AW184" i="2"/>
  <c r="AW185" i="2"/>
  <c r="AN180" i="2"/>
  <c r="AN181" i="2"/>
  <c r="AN182" i="2"/>
  <c r="AN183" i="2"/>
  <c r="AN184" i="2"/>
  <c r="AN185" i="2"/>
  <c r="AW172" i="2"/>
  <c r="AN172" i="2"/>
  <c r="V305" i="2"/>
  <c r="V370" i="2"/>
  <c r="V172" i="2"/>
  <c r="M365" i="2"/>
  <c r="N365" i="2"/>
  <c r="M366" i="2"/>
  <c r="N366" i="2"/>
  <c r="M354" i="2"/>
  <c r="N354" i="2"/>
  <c r="M355" i="2"/>
  <c r="N355" i="2"/>
  <c r="M356" i="2"/>
  <c r="N356" i="2"/>
  <c r="M357" i="2"/>
  <c r="N357" i="2"/>
  <c r="M334" i="2"/>
  <c r="N334" i="2"/>
  <c r="M335" i="2"/>
  <c r="N335" i="2"/>
  <c r="M337" i="2"/>
  <c r="N337" i="2"/>
  <c r="M333" i="2"/>
  <c r="M310" i="2"/>
  <c r="N310" i="2"/>
  <c r="M311" i="2"/>
  <c r="N311" i="2"/>
  <c r="M307" i="2"/>
  <c r="N307" i="2"/>
  <c r="M202" i="2"/>
  <c r="N202" i="2"/>
  <c r="M203" i="2"/>
  <c r="N203" i="2"/>
  <c r="M261" i="2"/>
  <c r="N261" i="2"/>
  <c r="M260" i="2"/>
  <c r="M276" i="2"/>
  <c r="N276" i="2"/>
  <c r="M210" i="2"/>
  <c r="N210" i="2"/>
  <c r="M211" i="2"/>
  <c r="N211" i="2"/>
  <c r="M207" i="2"/>
  <c r="N207" i="2"/>
  <c r="M166" i="2"/>
  <c r="N166" i="2"/>
  <c r="M167" i="2"/>
  <c r="N167" i="2"/>
  <c r="M168" i="2"/>
  <c r="N168" i="2"/>
  <c r="M169" i="2"/>
  <c r="N169" i="2"/>
  <c r="M160" i="2"/>
  <c r="N160" i="2"/>
  <c r="M161" i="2"/>
  <c r="M162" i="2"/>
  <c r="M163" i="2"/>
  <c r="M164" i="2"/>
  <c r="M165" i="2"/>
  <c r="M98" i="2"/>
  <c r="N98" i="2"/>
  <c r="M99" i="2"/>
  <c r="N99" i="2"/>
  <c r="M92" i="2"/>
  <c r="N92" i="2"/>
  <c r="M78" i="2"/>
  <c r="N78" i="2"/>
  <c r="M69" i="2"/>
  <c r="M70" i="2"/>
  <c r="M71" i="2"/>
  <c r="M72" i="2"/>
  <c r="M73" i="2"/>
  <c r="M74" i="2"/>
  <c r="M80" i="2"/>
  <c r="N80" i="2"/>
  <c r="M81" i="2"/>
  <c r="N81" i="2"/>
  <c r="M83" i="2"/>
  <c r="N83" i="2"/>
  <c r="M85" i="2"/>
  <c r="N85" i="2"/>
  <c r="M86" i="2"/>
  <c r="N86" i="2"/>
  <c r="M109" i="2"/>
  <c r="N109" i="2"/>
  <c r="M110" i="2"/>
  <c r="N110" i="2"/>
  <c r="M119" i="2"/>
  <c r="N119" i="2"/>
  <c r="M120" i="2"/>
  <c r="N120" i="2"/>
  <c r="M121" i="2"/>
  <c r="N121" i="2"/>
  <c r="M122" i="2"/>
  <c r="N122" i="2"/>
  <c r="M123" i="2"/>
  <c r="N123" i="2"/>
  <c r="M117" i="2"/>
  <c r="N117" i="2"/>
  <c r="M124" i="2"/>
  <c r="N124" i="2"/>
  <c r="M128" i="2"/>
  <c r="N128" i="2"/>
  <c r="M129" i="2"/>
  <c r="N129" i="2"/>
  <c r="M130" i="2"/>
  <c r="N130" i="2"/>
  <c r="M131" i="2"/>
  <c r="N131" i="2"/>
  <c r="M87" i="2"/>
  <c r="N87" i="2"/>
  <c r="M132" i="2"/>
  <c r="N132" i="2"/>
  <c r="M133" i="2"/>
  <c r="N133" i="2"/>
  <c r="M134" i="2"/>
  <c r="N134" i="2"/>
  <c r="M135" i="2"/>
  <c r="N135" i="2"/>
  <c r="M136" i="2"/>
  <c r="N136" i="2"/>
  <c r="M137" i="2"/>
  <c r="N137" i="2"/>
  <c r="M138" i="2"/>
  <c r="N138" i="2"/>
  <c r="M139" i="2"/>
  <c r="N139" i="2"/>
  <c r="M140" i="2"/>
  <c r="N140" i="2"/>
  <c r="M141" i="2"/>
  <c r="N141" i="2"/>
  <c r="M142" i="2"/>
  <c r="N142" i="2"/>
  <c r="M143" i="2"/>
  <c r="N143" i="2"/>
  <c r="M144" i="2"/>
  <c r="N144" i="2"/>
  <c r="M145" i="2"/>
  <c r="N145" i="2"/>
  <c r="M146" i="2"/>
  <c r="N146" i="2"/>
  <c r="M147" i="2"/>
  <c r="N147" i="2"/>
  <c r="M148" i="2"/>
  <c r="N148" i="2"/>
  <c r="M290" i="2"/>
  <c r="N290" i="2"/>
  <c r="M149" i="2"/>
  <c r="N149" i="2"/>
  <c r="M150" i="2"/>
  <c r="N150" i="2"/>
  <c r="M151" i="2"/>
  <c r="N151" i="2"/>
  <c r="M152" i="2"/>
  <c r="N152" i="2"/>
  <c r="M153" i="2"/>
  <c r="N153" i="2"/>
  <c r="M154" i="2"/>
  <c r="N154" i="2"/>
  <c r="M155" i="2"/>
  <c r="N155" i="2"/>
  <c r="M156" i="2"/>
  <c r="N156" i="2"/>
  <c r="M127" i="2"/>
  <c r="N127" i="2"/>
  <c r="M303" i="2"/>
  <c r="N303" i="2"/>
  <c r="M232" i="2"/>
  <c r="M293" i="2"/>
  <c r="M227" i="2"/>
  <c r="N227" i="2"/>
  <c r="M233" i="2"/>
  <c r="M238" i="2"/>
  <c r="M237" i="2"/>
  <c r="M241" i="2"/>
  <c r="M242" i="2"/>
  <c r="M243" i="2"/>
  <c r="M244" i="2"/>
  <c r="M245" i="2"/>
  <c r="M246" i="2"/>
  <c r="M247" i="2"/>
  <c r="M248" i="2"/>
  <c r="M249" i="2"/>
  <c r="M250" i="2"/>
  <c r="M251" i="2"/>
  <c r="M252" i="2"/>
  <c r="M253" i="2"/>
  <c r="M254" i="2"/>
  <c r="M255" i="2"/>
  <c r="M256" i="2"/>
  <c r="M257" i="2"/>
  <c r="M258" i="2"/>
  <c r="M259" i="2"/>
  <c r="M214" i="2"/>
  <c r="N214" i="2"/>
  <c r="M215" i="2"/>
  <c r="N215" i="2"/>
  <c r="M216" i="2"/>
  <c r="N216" i="2"/>
  <c r="M179" i="2"/>
  <c r="N179" i="2"/>
  <c r="M180" i="2"/>
  <c r="N180" i="2"/>
  <c r="M181" i="2"/>
  <c r="N181" i="2"/>
  <c r="M182" i="2"/>
  <c r="N182" i="2"/>
  <c r="M183" i="2"/>
  <c r="N183" i="2"/>
  <c r="M184" i="2"/>
  <c r="N184" i="2"/>
  <c r="M185" i="2"/>
  <c r="N185" i="2"/>
  <c r="M186" i="2"/>
  <c r="N186" i="2"/>
  <c r="M187" i="2"/>
  <c r="N187" i="2"/>
  <c r="M188" i="2"/>
  <c r="N188" i="2"/>
  <c r="M190" i="2"/>
  <c r="N190" i="2"/>
  <c r="M191" i="2"/>
  <c r="N191" i="2"/>
  <c r="M192" i="2"/>
  <c r="N192" i="2"/>
  <c r="M195" i="2"/>
  <c r="N195" i="2"/>
  <c r="M196" i="2"/>
  <c r="N196" i="2"/>
  <c r="M220" i="2"/>
  <c r="N220" i="2"/>
  <c r="M198" i="2"/>
  <c r="N198" i="2"/>
  <c r="M177" i="2"/>
  <c r="N177" i="2"/>
  <c r="M175" i="2"/>
  <c r="N175" i="2"/>
  <c r="M172" i="2"/>
  <c r="N172" i="2"/>
  <c r="M225" i="2"/>
  <c r="N225" i="2"/>
  <c r="M226" i="2"/>
  <c r="N226" i="2"/>
  <c r="V216" i="2"/>
  <c r="V215" i="2"/>
  <c r="V182" i="2"/>
  <c r="V181" i="2"/>
  <c r="V180" i="2"/>
  <c r="V175" i="2"/>
  <c r="N161" i="2"/>
  <c r="N162" i="2"/>
  <c r="N163" i="2"/>
  <c r="V65" i="2"/>
  <c r="M45" i="2"/>
  <c r="N45" i="2"/>
  <c r="M46" i="2"/>
  <c r="N46" i="2"/>
  <c r="M47" i="2"/>
  <c r="N47" i="2"/>
  <c r="N48" i="2"/>
  <c r="M51" i="2"/>
  <c r="N51" i="2"/>
  <c r="M52" i="2"/>
  <c r="N52" i="2"/>
  <c r="M53" i="2"/>
  <c r="N53" i="2"/>
  <c r="M54" i="2"/>
  <c r="N54" i="2"/>
  <c r="M55" i="2"/>
  <c r="N55" i="2"/>
  <c r="M56" i="2"/>
  <c r="N56" i="2"/>
  <c r="M57" i="2"/>
  <c r="N57" i="2"/>
  <c r="M58" i="2"/>
  <c r="N58" i="2"/>
  <c r="M59" i="2"/>
  <c r="N59" i="2"/>
  <c r="M60" i="2"/>
  <c r="N60" i="2"/>
  <c r="M34" i="2"/>
  <c r="N34" i="2"/>
  <c r="M32" i="2"/>
  <c r="N32" i="2"/>
  <c r="M29" i="2"/>
  <c r="N29" i="2"/>
  <c r="M30" i="2"/>
  <c r="N30" i="2"/>
  <c r="M22" i="2"/>
  <c r="N22" i="2"/>
  <c r="M18" i="2"/>
  <c r="N18" i="2"/>
  <c r="M8" i="2"/>
  <c r="N8" i="2"/>
  <c r="M9" i="2"/>
  <c r="N9" i="2"/>
  <c r="M10" i="2"/>
  <c r="N10" i="2"/>
  <c r="M11" i="2"/>
  <c r="N11" i="2"/>
  <c r="M12" i="2"/>
  <c r="N12" i="2"/>
  <c r="M7" i="2"/>
  <c r="N165" i="2"/>
  <c r="N164" i="2"/>
  <c r="N7" i="2"/>
  <c r="AW360" i="2"/>
  <c r="AW261" i="2"/>
  <c r="AW214" i="2"/>
  <c r="AW210" i="2"/>
  <c r="AW211" i="2"/>
  <c r="AW207" i="2"/>
  <c r="AW202" i="2"/>
  <c r="AW203" i="2"/>
  <c r="AW179" i="2"/>
  <c r="AW186" i="2"/>
  <c r="AW177" i="2"/>
  <c r="AW175" i="2"/>
  <c r="AW169" i="2"/>
  <c r="AW166" i="2"/>
  <c r="AW167" i="2"/>
  <c r="AW133" i="2"/>
  <c r="AW92" i="2"/>
  <c r="AW85" i="2"/>
  <c r="AW86" i="2"/>
  <c r="AW51" i="2"/>
  <c r="AW52" i="2"/>
  <c r="AW53" i="2"/>
  <c r="AW54" i="2"/>
  <c r="AW55" i="2"/>
  <c r="AW56" i="2"/>
  <c r="AW57" i="2"/>
  <c r="AW58" i="2"/>
  <c r="AW59" i="2"/>
  <c r="AW60" i="2"/>
  <c r="AW61" i="2"/>
  <c r="AW62" i="2"/>
  <c r="AW63" i="2"/>
  <c r="AW65" i="2"/>
  <c r="AW66" i="2"/>
  <c r="AW67" i="2"/>
  <c r="AW68" i="2"/>
  <c r="AW69" i="2"/>
  <c r="AW70" i="2"/>
  <c r="AW71" i="2"/>
  <c r="AW72" i="2"/>
  <c r="AW73" i="2"/>
  <c r="AW74" i="2"/>
  <c r="AW75" i="2"/>
  <c r="AW76" i="2"/>
  <c r="AW77" i="2"/>
  <c r="AW78" i="2"/>
  <c r="AW79" i="2"/>
  <c r="AW80" i="2"/>
  <c r="AW81" i="2"/>
  <c r="AW82" i="2"/>
  <c r="AW48" i="2"/>
  <c r="AW46" i="2"/>
  <c r="AW47" i="2"/>
  <c r="AW32" i="2"/>
  <c r="AW29" i="2"/>
  <c r="AW30" i="2"/>
  <c r="AW22" i="2"/>
  <c r="AW18" i="2"/>
  <c r="V261" i="2"/>
  <c r="V214" i="2"/>
  <c r="V210" i="2"/>
  <c r="V211" i="2"/>
  <c r="V179" i="2"/>
  <c r="V186" i="2"/>
  <c r="V169" i="2"/>
  <c r="V170" i="2"/>
  <c r="V171" i="2"/>
  <c r="V173" i="2"/>
  <c r="V174" i="2"/>
  <c r="V46" i="2"/>
  <c r="V47" i="2"/>
  <c r="V48" i="2"/>
  <c r="V8" i="2"/>
  <c r="V9" i="2"/>
  <c r="V10" i="2"/>
  <c r="V11" i="2"/>
  <c r="V12" i="2"/>
  <c r="V7" i="2"/>
  <c r="AN8" i="2"/>
  <c r="AN9" i="2"/>
  <c r="AN10" i="2"/>
  <c r="AN11" i="2"/>
  <c r="AN12" i="2"/>
  <c r="AN14" i="2"/>
  <c r="AN15" i="2"/>
  <c r="AN16" i="2"/>
  <c r="AN17" i="2"/>
  <c r="AN18" i="2"/>
  <c r="AN19" i="2"/>
  <c r="AN20" i="2"/>
  <c r="AN21" i="2"/>
  <c r="AN22" i="2"/>
  <c r="AN23" i="2"/>
  <c r="AN24" i="2"/>
  <c r="AN25" i="2"/>
  <c r="AN26" i="2"/>
  <c r="AN27" i="2"/>
  <c r="AN28" i="2"/>
  <c r="AN29" i="2"/>
  <c r="AN30" i="2"/>
  <c r="AN31" i="2"/>
  <c r="AN32" i="2"/>
  <c r="AN33" i="2"/>
  <c r="AN34" i="2"/>
  <c r="AN35" i="2"/>
  <c r="AN41" i="2"/>
  <c r="AN42" i="2"/>
  <c r="AN43" i="2"/>
  <c r="AN44" i="2"/>
  <c r="AN45" i="2"/>
  <c r="AN46" i="2"/>
  <c r="AN47" i="2"/>
  <c r="AN48" i="2"/>
  <c r="AN51" i="2"/>
  <c r="AN52" i="2"/>
  <c r="AN53" i="2"/>
  <c r="AN54" i="2"/>
  <c r="AN55" i="2"/>
  <c r="AN56" i="2"/>
  <c r="AN57" i="2"/>
  <c r="AN58" i="2"/>
  <c r="AN59" i="2"/>
  <c r="AN60" i="2"/>
  <c r="AN61" i="2"/>
  <c r="AN62" i="2"/>
  <c r="AN63" i="2"/>
  <c r="AN65" i="2"/>
  <c r="AN66" i="2"/>
  <c r="AN67" i="2"/>
  <c r="AN68" i="2"/>
  <c r="AN69" i="2"/>
  <c r="AN70" i="2"/>
  <c r="AN71" i="2"/>
  <c r="AN72" i="2"/>
  <c r="AN74" i="2"/>
  <c r="AN75" i="2"/>
  <c r="AN76" i="2"/>
  <c r="AN77" i="2"/>
  <c r="AN78" i="2"/>
  <c r="AN79" i="2"/>
  <c r="AN80" i="2"/>
  <c r="AN81" i="2"/>
  <c r="AN82" i="2"/>
  <c r="AN83" i="2"/>
  <c r="AN86" i="2"/>
  <c r="AN88" i="2"/>
  <c r="AN89" i="2"/>
  <c r="AN90" i="2"/>
  <c r="AN91" i="2"/>
  <c r="AN92" i="2"/>
  <c r="AN93" i="2"/>
  <c r="AN94" i="2"/>
  <c r="AN95" i="2"/>
  <c r="AN96" i="2"/>
  <c r="AN101" i="2"/>
  <c r="AN102" i="2"/>
  <c r="AN103" i="2"/>
  <c r="AN104" i="2"/>
  <c r="AN157" i="2"/>
  <c r="AN105" i="2"/>
  <c r="AN113" i="2"/>
  <c r="AN106" i="2"/>
  <c r="AN107" i="2"/>
  <c r="AN108" i="2"/>
  <c r="AN109" i="2"/>
  <c r="AN110" i="2"/>
  <c r="AN111" i="2"/>
  <c r="AN114" i="2"/>
  <c r="AN115" i="2"/>
  <c r="AN116" i="2"/>
  <c r="AN117" i="2"/>
  <c r="AN124" i="2"/>
  <c r="AN118" i="2"/>
  <c r="AN119" i="2"/>
  <c r="AN120" i="2"/>
  <c r="AN121" i="2"/>
  <c r="AN122" i="2"/>
  <c r="AN123" i="2"/>
  <c r="AN125" i="2"/>
  <c r="AN126" i="2"/>
  <c r="AN127" i="2"/>
  <c r="AN128" i="2"/>
  <c r="AN129" i="2"/>
  <c r="AN131" i="2"/>
  <c r="AN87" i="2"/>
  <c r="AN132" i="2"/>
  <c r="AN133" i="2"/>
  <c r="AN134" i="2"/>
  <c r="AN135" i="2"/>
  <c r="AN136" i="2"/>
  <c r="AN137" i="2"/>
  <c r="AN138" i="2"/>
  <c r="AN139" i="2"/>
  <c r="AN140" i="2"/>
  <c r="AN141" i="2"/>
  <c r="AN142" i="2"/>
  <c r="AN143" i="2"/>
  <c r="AN144" i="2"/>
  <c r="AN145" i="2"/>
  <c r="AN146" i="2"/>
  <c r="AN147" i="2"/>
  <c r="AN148" i="2"/>
  <c r="AN290" i="2"/>
  <c r="AN149" i="2"/>
  <c r="AN150" i="2"/>
  <c r="AN151" i="2"/>
  <c r="AN152" i="2"/>
  <c r="AN153" i="2"/>
  <c r="AN154" i="2"/>
  <c r="AN155" i="2"/>
  <c r="AN156" i="2"/>
  <c r="AN159" i="2"/>
  <c r="AN160" i="2"/>
  <c r="AN161" i="2"/>
  <c r="AN162" i="2"/>
  <c r="AN163" i="2"/>
  <c r="AN164" i="2"/>
  <c r="AN165" i="2"/>
  <c r="AN166" i="2"/>
  <c r="AN167" i="2"/>
  <c r="AN168" i="2"/>
  <c r="AN169" i="2"/>
  <c r="AN170" i="2"/>
  <c r="AN171" i="2"/>
  <c r="AN173" i="2"/>
  <c r="AN174" i="2"/>
  <c r="AN175" i="2"/>
  <c r="AN176" i="2"/>
  <c r="AN177" i="2"/>
  <c r="AN178" i="2"/>
  <c r="AN179" i="2"/>
  <c r="AN186" i="2"/>
  <c r="AN217" i="2"/>
  <c r="AN199" i="2"/>
  <c r="AN200" i="2"/>
  <c r="AN201" i="2"/>
  <c r="AN202" i="2"/>
  <c r="AN203" i="2"/>
  <c r="AN204" i="2"/>
  <c r="AN205" i="2"/>
  <c r="AN206" i="2"/>
  <c r="AN207" i="2"/>
  <c r="AN208" i="2"/>
  <c r="AN209" i="2"/>
  <c r="AN210" i="2"/>
  <c r="AN211" i="2"/>
  <c r="AN212" i="2"/>
  <c r="AN213" i="2"/>
  <c r="AN214" i="2"/>
  <c r="AN223" i="2"/>
  <c r="AN224" i="2"/>
  <c r="AN225" i="2"/>
  <c r="AN226" i="2"/>
  <c r="AN227" i="2"/>
  <c r="AN293" i="2"/>
  <c r="AN233" i="2"/>
  <c r="AN238" i="2"/>
  <c r="AN237" i="2"/>
  <c r="AN241" i="2"/>
  <c r="AN242" i="2"/>
  <c r="AN243" i="2"/>
  <c r="AN244" i="2"/>
  <c r="AN245"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9" i="2"/>
  <c r="AN292" i="2"/>
  <c r="AN294" i="2"/>
  <c r="AN295" i="2"/>
  <c r="AN296" i="2"/>
  <c r="AN297" i="2"/>
  <c r="AN298" i="2"/>
  <c r="AN299" i="2"/>
  <c r="AN300" i="2"/>
  <c r="AN301" i="2"/>
  <c r="AN302" i="2"/>
  <c r="AN303" i="2"/>
  <c r="AN305" i="2"/>
  <c r="AN306" i="2"/>
  <c r="AN307" i="2"/>
  <c r="AN308" i="2"/>
  <c r="AN309" i="2"/>
  <c r="AN310" i="2"/>
  <c r="AN311" i="2"/>
  <c r="AN312" i="2"/>
  <c r="AN313" i="2"/>
  <c r="AN314" i="2"/>
  <c r="AN315" i="2"/>
  <c r="AN316" i="2"/>
  <c r="AN317" i="2"/>
  <c r="AN318" i="2"/>
  <c r="AN319" i="2"/>
  <c r="AN320" i="2"/>
  <c r="AN321" i="2"/>
  <c r="AN322" i="2"/>
  <c r="AN327" i="2"/>
  <c r="AN328" i="2"/>
  <c r="AN329" i="2"/>
  <c r="AN323" i="2"/>
  <c r="AN324" i="2"/>
  <c r="AN325" i="2"/>
  <c r="AN330" i="2"/>
  <c r="AN332" i="2"/>
  <c r="AN334" i="2"/>
  <c r="AN335" i="2"/>
  <c r="AN337" i="2"/>
  <c r="AN338" i="2"/>
  <c r="AN339" i="2"/>
  <c r="AN340" i="2"/>
  <c r="AN341" i="2"/>
  <c r="AN342" i="2"/>
  <c r="AN343" i="2"/>
  <c r="AN344" i="2"/>
  <c r="AN345" i="2"/>
  <c r="AN347" i="2"/>
  <c r="AN348" i="2"/>
  <c r="AN349" i="2"/>
  <c r="AN350" i="2"/>
  <c r="AN351" i="2"/>
  <c r="AN346" i="2"/>
  <c r="AN352" i="2"/>
  <c r="AN353" i="2"/>
  <c r="AN354" i="2"/>
  <c r="AN355" i="2"/>
  <c r="AN356" i="2"/>
  <c r="AN357" i="2"/>
  <c r="AN358" i="2"/>
  <c r="AN359" i="2"/>
  <c r="AN360" i="2"/>
  <c r="AN361" i="2"/>
  <c r="AN362" i="2"/>
  <c r="AN363" i="2"/>
  <c r="AN364" i="2"/>
  <c r="AN365" i="2"/>
  <c r="AN366" i="2"/>
  <c r="AN368" i="2"/>
  <c r="AN370" i="2"/>
  <c r="AE115" i="2"/>
  <c r="AE116" i="2"/>
  <c r="AE117" i="2"/>
  <c r="AE124" i="2"/>
  <c r="AE118" i="2"/>
  <c r="AE119" i="2"/>
  <c r="AE120" i="2"/>
  <c r="AE121" i="2"/>
  <c r="AE122" i="2"/>
  <c r="AE123" i="2"/>
  <c r="AE125" i="2"/>
  <c r="AE126" i="2"/>
  <c r="AE127" i="2"/>
  <c r="AE128" i="2"/>
  <c r="AE129" i="2"/>
  <c r="AE130" i="2"/>
  <c r="AE131" i="2"/>
  <c r="AE87" i="2"/>
  <c r="AE132" i="2"/>
  <c r="AE133" i="2"/>
  <c r="AE134" i="2"/>
  <c r="AE135" i="2"/>
  <c r="AE136" i="2"/>
  <c r="AE137" i="2"/>
  <c r="AE138" i="2"/>
  <c r="AE139" i="2"/>
  <c r="AE140" i="2"/>
  <c r="AE141" i="2"/>
  <c r="AE142" i="2"/>
  <c r="AE143" i="2"/>
  <c r="AE144" i="2"/>
  <c r="AE145" i="2"/>
  <c r="AE146" i="2"/>
  <c r="AE147" i="2"/>
  <c r="AE148" i="2"/>
  <c r="AE290" i="2"/>
  <c r="AE149" i="2"/>
  <c r="AE150" i="2"/>
  <c r="AE151" i="2"/>
  <c r="AE152" i="2"/>
  <c r="AE153" i="2"/>
  <c r="AE154" i="2"/>
  <c r="AE155" i="2"/>
  <c r="AE156" i="2"/>
  <c r="AE159" i="2"/>
  <c r="AE160" i="2"/>
  <c r="AE161" i="2"/>
  <c r="AE162" i="2"/>
  <c r="AE163" i="2"/>
  <c r="AE164" i="2"/>
  <c r="AE165" i="2"/>
  <c r="AE166" i="2"/>
  <c r="AE167" i="2"/>
  <c r="AE168" i="2"/>
  <c r="AE169" i="2"/>
  <c r="AE224" i="2"/>
  <c r="AE225" i="2"/>
  <c r="AE226" i="2"/>
  <c r="AE227" i="2"/>
  <c r="AE232" i="2"/>
  <c r="AE293" i="2"/>
  <c r="AE233" i="2"/>
  <c r="AE238" i="2"/>
  <c r="AE237" i="2"/>
  <c r="AE241" i="2"/>
  <c r="AE242" i="2"/>
  <c r="AE243" i="2"/>
  <c r="AE244" i="2"/>
  <c r="AE245" i="2"/>
  <c r="AE246" i="2"/>
  <c r="AE247" i="2"/>
  <c r="AE248" i="2"/>
  <c r="AE8" i="2"/>
  <c r="AE9" i="2"/>
  <c r="AE10" i="2"/>
  <c r="AE11" i="2"/>
  <c r="AE12" i="2"/>
  <c r="AE14" i="2"/>
  <c r="AE15" i="2"/>
  <c r="AE16" i="2"/>
  <c r="AE17" i="2"/>
  <c r="AE18" i="2"/>
  <c r="AE19" i="2"/>
  <c r="AE20" i="2"/>
  <c r="AE21" i="2"/>
  <c r="AE22" i="2"/>
  <c r="AE23" i="2"/>
  <c r="AE24" i="2"/>
  <c r="AE25" i="2"/>
  <c r="AE26" i="2"/>
  <c r="AE27" i="2"/>
  <c r="AE28" i="2"/>
  <c r="AE29" i="2"/>
  <c r="AE30" i="2"/>
  <c r="AE31" i="2"/>
  <c r="AE32" i="2"/>
  <c r="AE33" i="2"/>
  <c r="AE34" i="2"/>
  <c r="AE35" i="2"/>
  <c r="AE41" i="2"/>
  <c r="AE42" i="2"/>
  <c r="AE43" i="2"/>
  <c r="AE44" i="2"/>
  <c r="AE45" i="2"/>
  <c r="AE46" i="2"/>
  <c r="AE47" i="2"/>
  <c r="AE48" i="2"/>
  <c r="AE51" i="2"/>
  <c r="AE52" i="2"/>
  <c r="AE53" i="2"/>
  <c r="AE54" i="2"/>
  <c r="AE55" i="2"/>
  <c r="AE56" i="2"/>
  <c r="AE57" i="2"/>
  <c r="AE58" i="2"/>
  <c r="AE59" i="2"/>
  <c r="AE60" i="2"/>
  <c r="AE61" i="2"/>
  <c r="AE62" i="2"/>
  <c r="AE63" i="2"/>
  <c r="AE65" i="2"/>
  <c r="AE66" i="2"/>
  <c r="AE67" i="2"/>
  <c r="AE68" i="2"/>
  <c r="AE71" i="2"/>
  <c r="AE72" i="2"/>
  <c r="AE73" i="2"/>
  <c r="AE74" i="2"/>
  <c r="AE75" i="2"/>
  <c r="AE76" i="2"/>
  <c r="AE77" i="2"/>
  <c r="AE78" i="2"/>
  <c r="AE80" i="2"/>
  <c r="AE81" i="2"/>
  <c r="AE82" i="2"/>
  <c r="AE83" i="2"/>
  <c r="AE85" i="2"/>
  <c r="AE86" i="2"/>
  <c r="AE88" i="2"/>
  <c r="AE89" i="2"/>
  <c r="AE90" i="2"/>
  <c r="AE91" i="2"/>
  <c r="AE92" i="2"/>
  <c r="AE93" i="2"/>
  <c r="AE94" i="2"/>
  <c r="AE95" i="2"/>
  <c r="AE96" i="2"/>
  <c r="AE98" i="2"/>
  <c r="AE99" i="2"/>
  <c r="AE100" i="2"/>
  <c r="AE101" i="2"/>
  <c r="AE102" i="2"/>
  <c r="AE103" i="2"/>
  <c r="AE104" i="2"/>
  <c r="AE157" i="2"/>
  <c r="AE105" i="2"/>
  <c r="AE113" i="2"/>
  <c r="AE106" i="2"/>
  <c r="AE107" i="2"/>
  <c r="AE108" i="2"/>
  <c r="AE109" i="2"/>
  <c r="AE110" i="2"/>
  <c r="AE111" i="2"/>
  <c r="AE114" i="2"/>
  <c r="V212" i="2"/>
  <c r="M212" i="2"/>
  <c r="N212" i="2"/>
  <c r="AW212" i="2"/>
  <c r="V207" i="2"/>
  <c r="V203" i="2"/>
  <c r="V202" i="2"/>
  <c r="V98" i="2"/>
  <c r="V30" i="2"/>
  <c r="V29" i="2"/>
  <c r="AN7" i="2"/>
  <c r="AE7" i="2"/>
  <c r="V167" i="2"/>
  <c r="V166" i="2"/>
  <c r="V18" i="2"/>
  <c r="V92" i="2"/>
  <c r="V303" i="2"/>
  <c r="V109" i="2"/>
  <c r="V110" i="2"/>
  <c r="AW109" i="2"/>
  <c r="AW110" i="2"/>
  <c r="AW272" i="2"/>
  <c r="AW273" i="2"/>
  <c r="V272" i="2"/>
  <c r="AW363" i="2"/>
  <c r="V363" i="2"/>
  <c r="AW14" i="2"/>
  <c r="AW15" i="2"/>
  <c r="AW16" i="2"/>
  <c r="AW17" i="2"/>
  <c r="AW19" i="2"/>
  <c r="AW20" i="2"/>
  <c r="AW21" i="2"/>
  <c r="AW23" i="2"/>
  <c r="AW24" i="2"/>
  <c r="AW25" i="2"/>
  <c r="AW26" i="2"/>
  <c r="AW27" i="2"/>
  <c r="AW28" i="2"/>
  <c r="AW31" i="2"/>
  <c r="AW42" i="2"/>
  <c r="AW43" i="2"/>
  <c r="AW44" i="2"/>
  <c r="AW45" i="2"/>
  <c r="AW227" i="2"/>
  <c r="AW88" i="2"/>
  <c r="AW89" i="2"/>
  <c r="AW90" i="2"/>
  <c r="AW93" i="2"/>
  <c r="AW94" i="2"/>
  <c r="AW95" i="2"/>
  <c r="AW96" i="2"/>
  <c r="AW102" i="2"/>
  <c r="AW103" i="2"/>
  <c r="AW104" i="2"/>
  <c r="AW105" i="2"/>
  <c r="AW91" i="2"/>
  <c r="AW106" i="2"/>
  <c r="AW107" i="2"/>
  <c r="AW114" i="2"/>
  <c r="AW115" i="2"/>
  <c r="AW116" i="2"/>
  <c r="AW117" i="2"/>
  <c r="AW118" i="2"/>
  <c r="AW119" i="2"/>
  <c r="AW120" i="2"/>
  <c r="AW121" i="2"/>
  <c r="AW122" i="2"/>
  <c r="AW123" i="2"/>
  <c r="AW127" i="2"/>
  <c r="AW128" i="2"/>
  <c r="AW129" i="2"/>
  <c r="AW130" i="2"/>
  <c r="AW131" i="2"/>
  <c r="AW132" i="2"/>
  <c r="AW134" i="2"/>
  <c r="AW135" i="2"/>
  <c r="AW136" i="2"/>
  <c r="AW137" i="2"/>
  <c r="AW138" i="2"/>
  <c r="AW139" i="2"/>
  <c r="AW140" i="2"/>
  <c r="AW141" i="2"/>
  <c r="AW142" i="2"/>
  <c r="AW143" i="2"/>
  <c r="AW144" i="2"/>
  <c r="AW145" i="2"/>
  <c r="AW146" i="2"/>
  <c r="AW148" i="2"/>
  <c r="AW149" i="2"/>
  <c r="AW150" i="2"/>
  <c r="AW151" i="2"/>
  <c r="AW152" i="2"/>
  <c r="AW153" i="2"/>
  <c r="AW154" i="2"/>
  <c r="AW156" i="2"/>
  <c r="AW159" i="2"/>
  <c r="AW160" i="2"/>
  <c r="AW161" i="2"/>
  <c r="AW162" i="2"/>
  <c r="AW291" i="2"/>
  <c r="AW163" i="2"/>
  <c r="AW164" i="2"/>
  <c r="AW165" i="2"/>
  <c r="AW226" i="2"/>
  <c r="AW168" i="2"/>
  <c r="AW170" i="2"/>
  <c r="AW171" i="2"/>
  <c r="AW173" i="2"/>
  <c r="AW174" i="2"/>
  <c r="AW176" i="2"/>
  <c r="AW217" i="2"/>
  <c r="AW199" i="2"/>
  <c r="AW200" i="2"/>
  <c r="AW201" i="2"/>
  <c r="AW204" i="2"/>
  <c r="AW205" i="2"/>
  <c r="AW206" i="2"/>
  <c r="AW208" i="2"/>
  <c r="AW209" i="2"/>
  <c r="AW213" i="2"/>
  <c r="AW224" i="2"/>
  <c r="AW225" i="2"/>
  <c r="AW232" i="2"/>
  <c r="AW277" i="2"/>
  <c r="AW238" i="2"/>
  <c r="AW237" i="2"/>
  <c r="AW241" i="2"/>
  <c r="AW242" i="2"/>
  <c r="AW243" i="2"/>
  <c r="AW244" i="2"/>
  <c r="AW245" i="2"/>
  <c r="AW246" i="2"/>
  <c r="AW247" i="2"/>
  <c r="AW248" i="2"/>
  <c r="AW249" i="2"/>
  <c r="AW250" i="2"/>
  <c r="AW251" i="2"/>
  <c r="AW252" i="2"/>
  <c r="AW253" i="2"/>
  <c r="AW254" i="2"/>
  <c r="AW255" i="2"/>
  <c r="AW256" i="2"/>
  <c r="AW257" i="2"/>
  <c r="AW258" i="2"/>
  <c r="AW259" i="2"/>
  <c r="AW260" i="2"/>
  <c r="AW262" i="2"/>
  <c r="AW263" i="2"/>
  <c r="AW264" i="2"/>
  <c r="AW265" i="2"/>
  <c r="AW266" i="2"/>
  <c r="AW267" i="2"/>
  <c r="AW268" i="2"/>
  <c r="AW269" i="2"/>
  <c r="AW270" i="2"/>
  <c r="AW271" i="2"/>
  <c r="AW274" i="2"/>
  <c r="AW289" i="2"/>
  <c r="AW275" i="2"/>
  <c r="AW276" i="2"/>
  <c r="AW278" i="2"/>
  <c r="AW279" i="2"/>
  <c r="AW280" i="2"/>
  <c r="AW281" i="2"/>
  <c r="AW282" i="2"/>
  <c r="AW283" i="2"/>
  <c r="AW284" i="2"/>
  <c r="AW285" i="2"/>
  <c r="AW286" i="2"/>
  <c r="AW287" i="2"/>
  <c r="AW288" i="2"/>
  <c r="AW292" i="2"/>
  <c r="AW294" i="2"/>
  <c r="AW295" i="2"/>
  <c r="AW296" i="2"/>
  <c r="AW297" i="2"/>
  <c r="AW298" i="2"/>
  <c r="AW299" i="2"/>
  <c r="AW300" i="2"/>
  <c r="AW301" i="2"/>
  <c r="AW302" i="2"/>
  <c r="AW305" i="2"/>
  <c r="AW306" i="2"/>
  <c r="AW307" i="2"/>
  <c r="AW308" i="2"/>
  <c r="AW309" i="2"/>
  <c r="AW310" i="2"/>
  <c r="AW311" i="2"/>
  <c r="AW312" i="2"/>
  <c r="AW313" i="2"/>
  <c r="AW314" i="2"/>
  <c r="AW315" i="2"/>
  <c r="AW316" i="2"/>
  <c r="AW317" i="2"/>
  <c r="AW318" i="2"/>
  <c r="AW319" i="2"/>
  <c r="AW320" i="2"/>
  <c r="AW321" i="2"/>
  <c r="AW322" i="2"/>
  <c r="AW327" i="2"/>
  <c r="AW328" i="2"/>
  <c r="AW329" i="2"/>
  <c r="AW323" i="2"/>
  <c r="AW324" i="2"/>
  <c r="AW325" i="2"/>
  <c r="AW330" i="2"/>
  <c r="AW334" i="2"/>
  <c r="AW335" i="2"/>
  <c r="AW337" i="2"/>
  <c r="AW338" i="2"/>
  <c r="AW339" i="2"/>
  <c r="AW340" i="2"/>
  <c r="AW341" i="2"/>
  <c r="AW342" i="2"/>
  <c r="AW343" i="2"/>
  <c r="AW344" i="2"/>
  <c r="AW345" i="2"/>
  <c r="AW347" i="2"/>
  <c r="AW348" i="2"/>
  <c r="AW349" i="2"/>
  <c r="AW350" i="2"/>
  <c r="AW351" i="2"/>
  <c r="AW346" i="2"/>
  <c r="AW352" i="2"/>
  <c r="AW353" i="2"/>
  <c r="AW354" i="2"/>
  <c r="AW355" i="2"/>
  <c r="AW356" i="2"/>
  <c r="AW357" i="2"/>
  <c r="AW358" i="2"/>
  <c r="AW359" i="2"/>
  <c r="AW361" i="2"/>
  <c r="AW362" i="2"/>
  <c r="AW364" i="2"/>
  <c r="AW365" i="2"/>
  <c r="AW366" i="2"/>
  <c r="V14" i="2"/>
  <c r="V15" i="2"/>
  <c r="V16" i="2"/>
  <c r="V17" i="2"/>
  <c r="V19" i="2"/>
  <c r="V20" i="2"/>
  <c r="V21" i="2"/>
  <c r="V23" i="2"/>
  <c r="V24" i="2"/>
  <c r="V25" i="2"/>
  <c r="V26" i="2"/>
  <c r="V27" i="2"/>
  <c r="V28" i="2"/>
  <c r="V31" i="2"/>
  <c r="V33" i="2"/>
  <c r="V35" i="2"/>
  <c r="V41" i="2"/>
  <c r="V42" i="2"/>
  <c r="V43" i="2"/>
  <c r="V44" i="2"/>
  <c r="V45" i="2"/>
  <c r="V51" i="2"/>
  <c r="V52" i="2"/>
  <c r="V53" i="2"/>
  <c r="V54" i="2"/>
  <c r="V55" i="2"/>
  <c r="V56" i="2"/>
  <c r="V57" i="2"/>
  <c r="V58" i="2"/>
  <c r="V59" i="2"/>
  <c r="V60" i="2"/>
  <c r="V227" i="2"/>
  <c r="V61" i="2"/>
  <c r="V62" i="2"/>
  <c r="V63" i="2"/>
  <c r="V66" i="2"/>
  <c r="V67" i="2"/>
  <c r="V68" i="2"/>
  <c r="V69" i="2"/>
  <c r="V70" i="2"/>
  <c r="V71" i="2"/>
  <c r="V72" i="2"/>
  <c r="V73" i="2"/>
  <c r="V74" i="2"/>
  <c r="V75" i="2"/>
  <c r="V76" i="2"/>
  <c r="V77" i="2"/>
  <c r="V78" i="2"/>
  <c r="V80" i="2"/>
  <c r="V81" i="2"/>
  <c r="V82" i="2"/>
  <c r="V83" i="2"/>
  <c r="V88" i="2"/>
  <c r="V89" i="2"/>
  <c r="V90" i="2"/>
  <c r="V93" i="2"/>
  <c r="V94" i="2"/>
  <c r="V95" i="2"/>
  <c r="V96" i="2"/>
  <c r="V99" i="2"/>
  <c r="V100" i="2"/>
  <c r="V102" i="2"/>
  <c r="V103" i="2"/>
  <c r="V104" i="2"/>
  <c r="V157" i="2"/>
  <c r="V101" i="2"/>
  <c r="V105" i="2"/>
  <c r="V91" i="2"/>
  <c r="V113" i="2"/>
  <c r="V85" i="2"/>
  <c r="V86" i="2"/>
  <c r="V106" i="2"/>
  <c r="V107" i="2"/>
  <c r="V108" i="2"/>
  <c r="V111" i="2"/>
  <c r="V114" i="2"/>
  <c r="V115" i="2"/>
  <c r="V116" i="2"/>
  <c r="V117" i="2"/>
  <c r="V124" i="2"/>
  <c r="V118" i="2"/>
  <c r="V133" i="2"/>
  <c r="V119" i="2"/>
  <c r="V120" i="2"/>
  <c r="V121" i="2"/>
  <c r="V122" i="2"/>
  <c r="V123" i="2"/>
  <c r="V125" i="2"/>
  <c r="V126" i="2"/>
  <c r="V127" i="2"/>
  <c r="V128" i="2"/>
  <c r="V129" i="2"/>
  <c r="V130" i="2"/>
  <c r="V131" i="2"/>
  <c r="V87" i="2"/>
  <c r="V132" i="2"/>
  <c r="V134" i="2"/>
  <c r="V135" i="2"/>
  <c r="V136" i="2"/>
  <c r="V137" i="2"/>
  <c r="V138" i="2"/>
  <c r="V139" i="2"/>
  <c r="V140" i="2"/>
  <c r="V141" i="2"/>
  <c r="V142" i="2"/>
  <c r="V143" i="2"/>
  <c r="V144" i="2"/>
  <c r="V145" i="2"/>
  <c r="V146" i="2"/>
  <c r="V147" i="2"/>
  <c r="V148" i="2"/>
  <c r="V290" i="2"/>
  <c r="V149" i="2"/>
  <c r="V150" i="2"/>
  <c r="V151" i="2"/>
  <c r="V152" i="2"/>
  <c r="V153" i="2"/>
  <c r="V154" i="2"/>
  <c r="V155" i="2"/>
  <c r="V156" i="2"/>
  <c r="V160" i="2"/>
  <c r="V161" i="2"/>
  <c r="V162" i="2"/>
  <c r="V291" i="2"/>
  <c r="V163" i="2"/>
  <c r="V164" i="2"/>
  <c r="V165" i="2"/>
  <c r="V226" i="2"/>
  <c r="V168" i="2"/>
  <c r="V176" i="2"/>
  <c r="V178" i="2"/>
  <c r="V217" i="2"/>
  <c r="V199" i="2"/>
  <c r="V200" i="2"/>
  <c r="V201" i="2"/>
  <c r="V204" i="2"/>
  <c r="V205" i="2"/>
  <c r="V206" i="2"/>
  <c r="V208" i="2"/>
  <c r="V209" i="2"/>
  <c r="V213" i="2"/>
  <c r="V223" i="2"/>
  <c r="V224" i="2"/>
  <c r="V225" i="2"/>
  <c r="V232" i="2"/>
  <c r="V293" i="2"/>
  <c r="V233" i="2"/>
  <c r="V277" i="2"/>
  <c r="V238" i="2"/>
  <c r="V237" i="2"/>
  <c r="V241" i="2"/>
  <c r="V242" i="2"/>
  <c r="V243" i="2"/>
  <c r="V244" i="2"/>
  <c r="V245" i="2"/>
  <c r="V246" i="2"/>
  <c r="V247" i="2"/>
  <c r="V248" i="2"/>
  <c r="V250" i="2"/>
  <c r="V251" i="2"/>
  <c r="V252" i="2"/>
  <c r="V253" i="2"/>
  <c r="V254" i="2"/>
  <c r="V255" i="2"/>
  <c r="V256" i="2"/>
  <c r="V257" i="2"/>
  <c r="V258" i="2"/>
  <c r="V259" i="2"/>
  <c r="V260" i="2"/>
  <c r="V262" i="2"/>
  <c r="V263" i="2"/>
  <c r="V264" i="2"/>
  <c r="V265" i="2"/>
  <c r="V266" i="2"/>
  <c r="V267" i="2"/>
  <c r="V268" i="2"/>
  <c r="V269" i="2"/>
  <c r="V270" i="2"/>
  <c r="V271" i="2"/>
  <c r="V273" i="2"/>
  <c r="V274" i="2"/>
  <c r="V289" i="2"/>
  <c r="V275" i="2"/>
  <c r="V276" i="2"/>
  <c r="V278" i="2"/>
  <c r="V279" i="2"/>
  <c r="V280" i="2"/>
  <c r="V281" i="2"/>
  <c r="V282" i="2"/>
  <c r="V283" i="2"/>
  <c r="V284" i="2"/>
  <c r="V285" i="2"/>
  <c r="V286" i="2"/>
  <c r="V287" i="2"/>
  <c r="V288" i="2"/>
  <c r="V292" i="2"/>
  <c r="V294" i="2"/>
  <c r="V295" i="2"/>
  <c r="V296" i="2"/>
  <c r="V297" i="2"/>
  <c r="V298" i="2"/>
  <c r="V299" i="2"/>
  <c r="V300" i="2"/>
  <c r="V301" i="2"/>
  <c r="V302" i="2"/>
  <c r="V306" i="2"/>
  <c r="V307" i="2"/>
  <c r="V308" i="2"/>
  <c r="V309" i="2"/>
  <c r="V310" i="2"/>
  <c r="V311" i="2"/>
  <c r="V312" i="2"/>
  <c r="V313" i="2"/>
  <c r="V314" i="2"/>
  <c r="V315" i="2"/>
  <c r="V316" i="2"/>
  <c r="V317" i="2"/>
  <c r="V318" i="2"/>
  <c r="V319" i="2"/>
  <c r="V320" i="2"/>
  <c r="V321" i="2"/>
  <c r="V322" i="2"/>
  <c r="V327" i="2"/>
  <c r="V328" i="2"/>
  <c r="V329" i="2"/>
  <c r="V323" i="2"/>
  <c r="V324" i="2"/>
  <c r="V325" i="2"/>
  <c r="V330" i="2"/>
  <c r="V332" i="2"/>
  <c r="V333" i="2"/>
  <c r="V334" i="2"/>
  <c r="V335" i="2"/>
  <c r="V337" i="2"/>
  <c r="V338" i="2"/>
  <c r="V339" i="2"/>
  <c r="V340" i="2"/>
  <c r="V341" i="2"/>
  <c r="V342" i="2"/>
  <c r="V343" i="2"/>
  <c r="V344" i="2"/>
  <c r="V345" i="2"/>
  <c r="V347" i="2"/>
  <c r="V348" i="2"/>
  <c r="V349" i="2"/>
  <c r="V350" i="2"/>
  <c r="V351" i="2"/>
  <c r="V346" i="2"/>
  <c r="V360" i="2"/>
  <c r="V352" i="2"/>
  <c r="V353" i="2"/>
  <c r="V354" i="2"/>
  <c r="V355" i="2"/>
  <c r="V356" i="2"/>
  <c r="V357" i="2"/>
  <c r="V358" i="2"/>
  <c r="V359" i="2"/>
  <c r="V361" i="2"/>
  <c r="V362" i="2"/>
  <c r="V364" i="2"/>
  <c r="V365" i="2"/>
  <c r="V366" i="2"/>
  <c r="V368" i="2"/>
  <c r="T370" i="2"/>
  <c r="T305" i="2"/>
  <c r="T159" i="2"/>
  <c r="T65" i="2"/>
  <c r="T371" i="2"/>
  <c r="M306" i="2"/>
  <c r="M308" i="2"/>
  <c r="N308" i="2"/>
  <c r="M309" i="2"/>
  <c r="N309" i="2"/>
  <c r="M312" i="2"/>
  <c r="N312" i="2"/>
  <c r="M313" i="2"/>
  <c r="N313" i="2"/>
  <c r="M314" i="2"/>
  <c r="N314" i="2"/>
  <c r="M315" i="2"/>
  <c r="N315" i="2"/>
  <c r="M316" i="2"/>
  <c r="N316" i="2"/>
  <c r="M317" i="2"/>
  <c r="N317" i="2"/>
  <c r="M318" i="2"/>
  <c r="N318" i="2"/>
  <c r="M319" i="2"/>
  <c r="N319" i="2"/>
  <c r="M320" i="2"/>
  <c r="N320" i="2"/>
  <c r="M321" i="2"/>
  <c r="N321" i="2"/>
  <c r="M322" i="2"/>
  <c r="N322" i="2"/>
  <c r="M327" i="2"/>
  <c r="N327" i="2"/>
  <c r="M328" i="2"/>
  <c r="N328" i="2"/>
  <c r="M329" i="2"/>
  <c r="N329" i="2"/>
  <c r="M323" i="2"/>
  <c r="N323" i="2"/>
  <c r="M324" i="2"/>
  <c r="N324" i="2"/>
  <c r="M325" i="2"/>
  <c r="N325" i="2"/>
  <c r="M330" i="2"/>
  <c r="N330" i="2"/>
  <c r="M332" i="2"/>
  <c r="N332" i="2"/>
  <c r="N333" i="2"/>
  <c r="M338" i="2"/>
  <c r="N338" i="2"/>
  <c r="M339" i="2"/>
  <c r="N339" i="2"/>
  <c r="M340" i="2"/>
  <c r="N340" i="2"/>
  <c r="M341" i="2"/>
  <c r="N341" i="2"/>
  <c r="M342" i="2"/>
  <c r="N342" i="2"/>
  <c r="M343" i="2"/>
  <c r="N343" i="2"/>
  <c r="M344" i="2"/>
  <c r="N344" i="2"/>
  <c r="M345" i="2"/>
  <c r="N345" i="2"/>
  <c r="M347" i="2"/>
  <c r="N347" i="2"/>
  <c r="M348" i="2"/>
  <c r="N348" i="2"/>
  <c r="M349" i="2"/>
  <c r="N349" i="2"/>
  <c r="M350" i="2"/>
  <c r="N350" i="2"/>
  <c r="M351" i="2"/>
  <c r="N351" i="2"/>
  <c r="M346" i="2"/>
  <c r="N346" i="2"/>
  <c r="M360" i="2"/>
  <c r="N360" i="2"/>
  <c r="M352" i="2"/>
  <c r="N352" i="2"/>
  <c r="M353" i="2"/>
  <c r="N353" i="2"/>
  <c r="M358" i="2"/>
  <c r="N358" i="2"/>
  <c r="M359" i="2"/>
  <c r="N359" i="2"/>
  <c r="M363" i="2"/>
  <c r="N363" i="2"/>
  <c r="M361" i="2"/>
  <c r="N361" i="2"/>
  <c r="M362" i="2"/>
  <c r="N362" i="2"/>
  <c r="M364" i="2"/>
  <c r="N364" i="2"/>
  <c r="M291" i="2"/>
  <c r="N291" i="2"/>
  <c r="M170" i="2"/>
  <c r="N170" i="2"/>
  <c r="M171" i="2"/>
  <c r="N171" i="2"/>
  <c r="M173" i="2"/>
  <c r="N173" i="2"/>
  <c r="M174" i="2"/>
  <c r="N174" i="2"/>
  <c r="M176" i="2"/>
  <c r="N176" i="2"/>
  <c r="M178" i="2"/>
  <c r="N178" i="2"/>
  <c r="M217" i="2"/>
  <c r="N217" i="2"/>
  <c r="M199" i="2"/>
  <c r="N199" i="2"/>
  <c r="M200" i="2"/>
  <c r="N200" i="2"/>
  <c r="M201" i="2"/>
  <c r="N201" i="2"/>
  <c r="M204" i="2"/>
  <c r="N204" i="2"/>
  <c r="M205" i="2"/>
  <c r="N205" i="2"/>
  <c r="M206" i="2"/>
  <c r="N206" i="2"/>
  <c r="M208" i="2"/>
  <c r="N208" i="2"/>
  <c r="M209" i="2"/>
  <c r="N209" i="2"/>
  <c r="M213" i="2"/>
  <c r="N213" i="2"/>
  <c r="M223" i="2"/>
  <c r="N223" i="2"/>
  <c r="M224" i="2"/>
  <c r="N224" i="2"/>
  <c r="N232" i="2"/>
  <c r="N293" i="2"/>
  <c r="N233" i="2"/>
  <c r="M277" i="2"/>
  <c r="N277" i="2"/>
  <c r="N238" i="2"/>
  <c r="N237" i="2"/>
  <c r="N241" i="2"/>
  <c r="N242" i="2"/>
  <c r="N243" i="2"/>
  <c r="N244" i="2"/>
  <c r="N245" i="2"/>
  <c r="N246" i="2"/>
  <c r="N247" i="2"/>
  <c r="N248" i="2"/>
  <c r="N249" i="2"/>
  <c r="N250" i="2"/>
  <c r="N251" i="2"/>
  <c r="N252" i="2"/>
  <c r="N253" i="2"/>
  <c r="N254" i="2"/>
  <c r="N255" i="2"/>
  <c r="N256" i="2"/>
  <c r="N257" i="2"/>
  <c r="N258" i="2"/>
  <c r="N259" i="2"/>
  <c r="N260" i="2"/>
  <c r="M262" i="2"/>
  <c r="N262" i="2"/>
  <c r="M263" i="2"/>
  <c r="N263" i="2"/>
  <c r="M264" i="2"/>
  <c r="N264" i="2"/>
  <c r="M265" i="2"/>
  <c r="N265" i="2"/>
  <c r="M266" i="2"/>
  <c r="N266" i="2"/>
  <c r="M267" i="2"/>
  <c r="N267" i="2"/>
  <c r="M272" i="2"/>
  <c r="N272" i="2"/>
  <c r="M268" i="2"/>
  <c r="N268" i="2"/>
  <c r="M269" i="2"/>
  <c r="N269" i="2"/>
  <c r="M270" i="2"/>
  <c r="N270" i="2"/>
  <c r="M271" i="2"/>
  <c r="N271" i="2"/>
  <c r="M273" i="2"/>
  <c r="N273" i="2"/>
  <c r="M274" i="2"/>
  <c r="N274" i="2"/>
  <c r="M289" i="2"/>
  <c r="N289" i="2"/>
  <c r="M275" i="2"/>
  <c r="N275" i="2"/>
  <c r="M278" i="2"/>
  <c r="N278" i="2"/>
  <c r="M279" i="2"/>
  <c r="N279" i="2"/>
  <c r="M280" i="2"/>
  <c r="N280" i="2"/>
  <c r="M281" i="2"/>
  <c r="N281" i="2"/>
  <c r="M282" i="2"/>
  <c r="N282" i="2"/>
  <c r="M283" i="2"/>
  <c r="N283" i="2"/>
  <c r="M284" i="2"/>
  <c r="N284" i="2"/>
  <c r="M285" i="2"/>
  <c r="N285" i="2"/>
  <c r="M286" i="2"/>
  <c r="N286" i="2"/>
  <c r="M287" i="2"/>
  <c r="N287" i="2"/>
  <c r="M288" i="2"/>
  <c r="N288" i="2"/>
  <c r="M292" i="2"/>
  <c r="N292" i="2"/>
  <c r="M294" i="2"/>
  <c r="N294" i="2"/>
  <c r="M295" i="2"/>
  <c r="N295" i="2"/>
  <c r="M296" i="2"/>
  <c r="N296" i="2"/>
  <c r="M297" i="2"/>
  <c r="N297" i="2"/>
  <c r="M298" i="2"/>
  <c r="N298" i="2"/>
  <c r="M299" i="2"/>
  <c r="N299" i="2"/>
  <c r="M300" i="2"/>
  <c r="N300" i="2"/>
  <c r="M301" i="2"/>
  <c r="N301" i="2"/>
  <c r="M302" i="2"/>
  <c r="N302" i="2"/>
  <c r="M114" i="2"/>
  <c r="N114" i="2"/>
  <c r="M115" i="2"/>
  <c r="N115" i="2"/>
  <c r="M116" i="2"/>
  <c r="N116" i="2"/>
  <c r="M118" i="2"/>
  <c r="N118" i="2"/>
  <c r="M125" i="2"/>
  <c r="N125" i="2"/>
  <c r="M126" i="2"/>
  <c r="N126" i="2"/>
  <c r="M113" i="2"/>
  <c r="N113" i="2"/>
  <c r="M106" i="2"/>
  <c r="N106" i="2"/>
  <c r="N69" i="2"/>
  <c r="N70" i="2"/>
  <c r="N71" i="2"/>
  <c r="N72" i="2"/>
  <c r="N73" i="2"/>
  <c r="N74" i="2"/>
  <c r="M14" i="2"/>
  <c r="M15" i="2"/>
  <c r="N15" i="2"/>
  <c r="M16" i="2"/>
  <c r="N16" i="2"/>
  <c r="M17" i="2"/>
  <c r="N17" i="2"/>
  <c r="M19" i="2"/>
  <c r="N19" i="2"/>
  <c r="M20" i="2"/>
  <c r="N20" i="2"/>
  <c r="M21" i="2"/>
  <c r="N21" i="2"/>
  <c r="M23" i="2"/>
  <c r="N23" i="2"/>
  <c r="M24" i="2"/>
  <c r="N24" i="2"/>
  <c r="M25" i="2"/>
  <c r="N25" i="2"/>
  <c r="M26" i="2"/>
  <c r="N26" i="2"/>
  <c r="M27" i="2"/>
  <c r="N27" i="2"/>
  <c r="M28" i="2"/>
  <c r="N28" i="2"/>
  <c r="M31" i="2"/>
  <c r="N31" i="2"/>
  <c r="M33" i="2"/>
  <c r="N33" i="2"/>
  <c r="M35" i="2"/>
  <c r="N35" i="2"/>
  <c r="M41" i="2"/>
  <c r="N41" i="2"/>
  <c r="M42" i="2"/>
  <c r="N42" i="2"/>
  <c r="M43" i="2"/>
  <c r="N43" i="2"/>
  <c r="M44" i="2"/>
  <c r="N44" i="2"/>
  <c r="M61" i="2"/>
  <c r="N61" i="2"/>
  <c r="M62" i="2"/>
  <c r="N62" i="2"/>
  <c r="M63" i="2"/>
  <c r="N63" i="2"/>
  <c r="N306" i="2"/>
  <c r="M370" i="2" a="1"/>
  <c r="M370" i="2"/>
  <c r="N370" i="2"/>
  <c r="N14" i="2"/>
  <c r="M65" i="2" a="1"/>
  <c r="M65" i="2"/>
  <c r="M66" i="2"/>
  <c r="M67" i="2"/>
  <c r="N67" i="2"/>
  <c r="M68" i="2"/>
  <c r="N68" i="2"/>
  <c r="M75" i="2"/>
  <c r="N75" i="2"/>
  <c r="M76" i="2"/>
  <c r="N76" i="2"/>
  <c r="M77" i="2"/>
  <c r="N77" i="2"/>
  <c r="M82" i="2"/>
  <c r="N82" i="2"/>
  <c r="M88" i="2"/>
  <c r="N88" i="2"/>
  <c r="M89" i="2"/>
  <c r="N89" i="2"/>
  <c r="M90" i="2"/>
  <c r="N90" i="2"/>
  <c r="M93" i="2"/>
  <c r="N93" i="2"/>
  <c r="M94" i="2"/>
  <c r="N94" i="2"/>
  <c r="M95" i="2"/>
  <c r="N95" i="2"/>
  <c r="M96" i="2"/>
  <c r="N96" i="2"/>
  <c r="M100" i="2"/>
  <c r="N100" i="2"/>
  <c r="M102" i="2"/>
  <c r="N102" i="2"/>
  <c r="M103" i="2"/>
  <c r="N103" i="2"/>
  <c r="M104" i="2"/>
  <c r="N104" i="2"/>
  <c r="M157" i="2"/>
  <c r="N157" i="2"/>
  <c r="M101" i="2"/>
  <c r="N101" i="2"/>
  <c r="M105" i="2"/>
  <c r="N105" i="2"/>
  <c r="M91" i="2"/>
  <c r="N91" i="2"/>
  <c r="M107" i="2"/>
  <c r="N107" i="2"/>
  <c r="M108" i="2"/>
  <c r="N108" i="2"/>
  <c r="M111" i="2"/>
  <c r="N111" i="2"/>
  <c r="M305" i="2" a="1"/>
  <c r="M305" i="2"/>
  <c r="N66" i="2"/>
  <c r="N159" i="2" a="1"/>
  <c r="N159" i="2"/>
  <c r="M159" i="2" a="1"/>
  <c r="M159" i="2"/>
  <c r="N65" i="2" a="1"/>
  <c r="N65" i="2"/>
  <c r="N305" i="2" a="1"/>
  <c r="N305" i="2"/>
  <c r="AT370" i="2"/>
  <c r="AU370" i="2"/>
  <c r="AT305" i="2"/>
  <c r="AU305" i="2"/>
  <c r="AT159" i="2"/>
  <c r="AU159" i="2"/>
  <c r="AT65" i="2"/>
  <c r="AU65" i="2"/>
  <c r="V159" i="2"/>
</calcChain>
</file>

<file path=xl/comments1.xml><?xml version="1.0" encoding="utf-8"?>
<comments xmlns="http://schemas.openxmlformats.org/spreadsheetml/2006/main">
  <authors>
    <author>tc={25A96AD4-C992-4016-AE16-1B86A8D2266E}</author>
    <author>tc={A68B1BB5-9F5B-4C71-9184-BADEF2F734EA}</author>
  </authors>
  <commentList>
    <comment ref="T61"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93</t>
        </r>
      </text>
    </comment>
    <comment ref="T330"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Recursos comprometidos del Plan Fomento a la calidad 2020 ($100000000)</t>
        </r>
      </text>
    </comment>
  </commentList>
</comments>
</file>

<file path=xl/sharedStrings.xml><?xml version="1.0" encoding="utf-8"?>
<sst xmlns="http://schemas.openxmlformats.org/spreadsheetml/2006/main" count="5107" uniqueCount="2833">
  <si>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</si>
  <si>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</si>
  <si>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</si>
  <si>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</si>
  <si>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</si>
  <si>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</si>
  <si>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</si>
  <si>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</si>
  <si>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</si>
  <si>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</si>
  <si>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</si>
  <si>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</si>
  <si>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</si>
  <si>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</si>
  <si>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</si>
  <si>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</si>
  <si>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</si>
  <si>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</si>
  <si>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</si>
  <si>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</si>
  <si>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</si>
  <si>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</si>
  <si>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</si>
  <si>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</si>
  <si>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</si>
  <si>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</si>
  <si>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</si>
  <si>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</si>
  <si>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</si>
  <si>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</si>
  <si>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</si>
  <si>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</si>
  <si>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</si>
  <si>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</si>
  <si>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</si>
  <si>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</si>
  <si>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</si>
  <si>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</si>
  <si>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</si>
  <si>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</si>
  <si>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</si>
  <si>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</si>
  <si>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</si>
  <si>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</si>
  <si>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</si>
  <si>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</si>
  <si>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</si>
  <si>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</si>
  <si>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</si>
  <si>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</si>
  <si>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</si>
  <si>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</si>
  <si>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</si>
  <si>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</si>
  <si>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</si>
  <si>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</si>
  <si>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</si>
  <si>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</si>
  <si>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</si>
  <si>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</si>
  <si>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</si>
  <si>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</si>
  <si>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</si>
  <si>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</si>
  <si>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</si>
  <si>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</si>
  <si>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</si>
  <si>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</si>
  <si>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</si>
  <si>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</si>
  <si>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</si>
  <si>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</si>
  <si>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</si>
  <si>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</si>
  <si>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</si>
  <si>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</si>
  <si>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</si>
  <si>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</si>
  <si>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</si>
  <si>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</si>
  <si>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</si>
  <si>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</si>
  <si>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</si>
  <si>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</si>
  <si>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</si>
  <si>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</si>
  <si>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</si>
  <si>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</si>
  <si>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</si>
  <si>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</si>
  <si>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</si>
  <si>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</si>
  <si>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</si>
  <si>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</si>
  <si>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</si>
  <si>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</si>
  <si>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</si>
  <si>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</si>
  <si>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</si>
  <si>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</si>
  <si>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</si>
  <si>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</si>
  <si>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</si>
  <si>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</si>
  <si>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</si>
  <si>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</si>
  <si>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</si>
  <si>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</si>
  <si>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</si>
  <si>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</si>
  <si>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</si>
  <si>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</si>
  <si>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</si>
  <si>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</si>
  <si>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</si>
  <si>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</si>
  <si>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</si>
  <si>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</si>
  <si>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</si>
  <si>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</si>
  <si>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</si>
  <si>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</si>
  <si>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</si>
  <si>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</si>
  <si>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</si>
  <si>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</si>
  <si>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</si>
  <si>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</si>
  <si>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</si>
  <si>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</si>
  <si>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</si>
  <si>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</si>
  <si>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</si>
  <si>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</si>
  <si>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</si>
  <si>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</si>
  <si>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</si>
  <si>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</si>
  <si>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</si>
  <si>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</si>
  <si>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</si>
  <si>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</si>
  <si>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</si>
  <si>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</si>
  <si>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</si>
  <si>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</si>
  <si>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</si>
  <si>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</si>
  <si>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</si>
  <si>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</si>
  <si>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</si>
  <si>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</si>
  <si>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</si>
  <si>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</si>
  <si>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</si>
  <si>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</si>
  <si>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</si>
  <si>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</si>
  <si>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</si>
  <si>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</si>
  <si>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</si>
  <si>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</si>
  <si>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</si>
  <si>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</si>
  <si>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</si>
  <si>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</si>
  <si>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</si>
  <si>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</si>
  <si>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</si>
  <si>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</si>
  <si>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</si>
  <si>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</si>
  <si>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</si>
  <si>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</si>
  <si>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</si>
  <si>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</si>
  <si>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</si>
  <si>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</si>
  <si>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</si>
  <si>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</si>
  <si>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</si>
  <si>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</si>
  <si>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</si>
  <si>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</si>
  <si>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</si>
  <si>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</si>
  <si>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</si>
  <si>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</si>
  <si>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</si>
  <si>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</si>
  <si>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</si>
  <si>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</si>
  <si>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</si>
  <si>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</si>
  <si>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</si>
  <si>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</si>
  <si>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</si>
  <si>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</si>
  <si>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</si>
  <si>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</si>
  <si>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</si>
  <si>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</si>
  <si>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</si>
  <si>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</si>
  <si>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</si>
  <si>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</si>
  <si>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</si>
  <si>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</si>
  <si>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</si>
  <si>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</si>
  <si>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</si>
  <si>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</si>
  <si>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</si>
  <si>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</si>
  <si>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</si>
  <si>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</si>
  <si>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</si>
  <si>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</si>
  <si>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</si>
  <si>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</si>
  <si>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</si>
  <si>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</si>
  <si>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</si>
  <si>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</si>
  <si>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</si>
  <si>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</si>
  <si>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</si>
  <si>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</si>
  <si>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</si>
  <si>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</si>
  <si>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</si>
  <si>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</si>
  <si>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</si>
  <si>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</si>
  <si>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</si>
  <si>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</si>
  <si>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</si>
  <si>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</si>
  <si>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</si>
  <si>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</si>
  <si>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</si>
  <si>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</si>
  <si>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</si>
  <si>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</si>
  <si>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</si>
  <si>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</si>
  <si>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</si>
  <si>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</si>
  <si>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</si>
  <si>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</si>
  <si>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</si>
  <si>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</si>
  <si>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</si>
  <si>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</si>
  <si>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</si>
  <si>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</si>
  <si>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</si>
  <si>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</si>
  <si>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</si>
  <si>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</si>
  <si>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</si>
  <si>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</si>
  <si>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</si>
  <si>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</si>
  <si>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</si>
  <si>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</si>
  <si>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</si>
  <si>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</si>
  <si>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</si>
  <si>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</si>
  <si>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</si>
  <si>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</si>
  <si>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</si>
  <si>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</si>
  <si>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</si>
  <si>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</si>
  <si>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</si>
  <si>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</si>
  <si>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</si>
  <si>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</si>
  <si>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</si>
  <si>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</si>
  <si>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</si>
  <si>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</si>
  <si>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</si>
  <si>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PLAN DE ACCIÓN INSTITUCIONAL 2021</t>
  </si>
  <si>
    <t>CÓDIGO:  DIE-FO-10</t>
  </si>
  <si>
    <t>VERSIÓN: 1</t>
  </si>
  <si>
    <t>VIGENCIA: ENERO de 2021</t>
  </si>
  <si>
    <t>PÁGINA:    1 de 1</t>
  </si>
  <si>
    <t>ÁREA</t>
  </si>
  <si>
    <t>ESTRATEGIA</t>
  </si>
  <si>
    <t>OBJETIVO ESTRATÉGICO</t>
  </si>
  <si>
    <t>SUBÁREA</t>
  </si>
  <si>
    <t>PROYECTO ESTRATÉGICO</t>
  </si>
  <si>
    <t>META ESTRATEGICA</t>
  </si>
  <si>
    <t>INDICADOR</t>
  </si>
  <si>
    <t>ACTIVIDADES</t>
  </si>
  <si>
    <t>PRODUCTO / EVIDENCIA</t>
  </si>
  <si>
    <t>FECHA INICIO</t>
  </si>
  <si>
    <t>FECHA FIN</t>
  </si>
  <si>
    <t>FECHA SEGUIMIENTO</t>
  </si>
  <si>
    <t>% AVANCE EN EL TIEMPO</t>
  </si>
  <si>
    <t>META ANUAL</t>
  </si>
  <si>
    <t>PROGRAMACIÓN META TRIMESTRAL</t>
  </si>
  <si>
    <t>PRESUPUESTO
ASIGNADO</t>
  </si>
  <si>
    <t>SEGUIMIENTO TRIMESTRE 1</t>
  </si>
  <si>
    <t>SEGUIMIENTO TRIMESTRE 2</t>
  </si>
  <si>
    <t>SEGUIMIENTO TRIMESTRE 3</t>
  </si>
  <si>
    <t>SEGUIMIENTO TRIMESTRE 4</t>
  </si>
  <si>
    <t>Meta T1</t>
  </si>
  <si>
    <t>Meta T2</t>
  </si>
  <si>
    <t>Meta T3</t>
  </si>
  <si>
    <t>Meta T4</t>
  </si>
  <si>
    <t>% CUMPLIMIENTO META T1</t>
  </si>
  <si>
    <t>VALORACIÓN</t>
  </si>
  <si>
    <t>OBSERVACIONES</t>
  </si>
  <si>
    <t>UBICACIÓN DE EVIDENCIA / SOPORTE</t>
  </si>
  <si>
    <t>% CUMPLIMIENTO META T2</t>
  </si>
  <si>
    <t>% CUMPLIMIENTO META T3</t>
  </si>
  <si>
    <t>% CUMPLIMIENTO META T4</t>
  </si>
  <si>
    <t>Lo Institucional: La transformación cultural de la ETITC</t>
  </si>
  <si>
    <t>OE-1-Consolidar la calidad académica para la acreditación institucional de alta calidad respaldada fortalecimiento
de la gestión, la infraestructura tecnológica y física.</t>
  </si>
  <si>
    <t xml:space="preserve"> CONTROL INTERNO</t>
  </si>
  <si>
    <t>PE-5- MIPG y los sistemas de gestión para una gobernanza transparente</t>
  </si>
  <si>
    <t>ME-5- Alinear el modelo MIPG con el Sistema Integrado de Gestión (SIG) para la acreditación</t>
  </si>
  <si>
    <t>Porcentaje de alineación del MIPG con el SIG.</t>
  </si>
  <si>
    <t xml:space="preserve">Seguimiento al Plan Anticorrupción y de Atención al Ciudadano y  mapas de riesgo de corrupción.  </t>
  </si>
  <si>
    <t>Seguimientos realizados</t>
  </si>
  <si>
    <t>N/A</t>
  </si>
  <si>
    <t xml:space="preserve">Para el 1° trimestre de la vigencia se realizó el seguimiento al Plan Anticorrupción de Atención al Ciudadano del tercer cuatrimestre de la vigencia 2020.
Se generaron 2 recomendaciones: 
1. Actualizar el inventario de activos de información. 
2. Elaborar y publicar el índice de información clasificada y reservada.  </t>
  </si>
  <si>
    <t>https://etitc.edu.co/archives/seguimientoplanan320.pdf</t>
  </si>
  <si>
    <t>El 1° seguimiento cuatrimestral a PAAC fue realizado durante el mes de mayo.
A través de seguimiento cuatrimestral al PAAC en su 1° componente se realizó el seguimiento a los mapas de riesgo de corrupción. 
Los siguientes procesos al momento del seguimiento no contaban con el mapa de riesgos de corrupción.
Talento Humano. 
Investigación, extensión y proyección social.
Gestión de adquisiciones.</t>
  </si>
  <si>
    <t>https://etitc.edu.co/archives/seguimientoplanan121.pdf</t>
  </si>
  <si>
    <t xml:space="preserve">Con la OAP se llevo a cabo el 2° seguimiento al PAAC </t>
  </si>
  <si>
    <t>https://www.etitc.edu.co/archives/seguimientoplanan221.pdf</t>
  </si>
  <si>
    <t xml:space="preserve">Durante el mes de noviembre se realizo el seguimiento a los planes y mapas de riesgos, mismos que integran los riesgos de corrupción de cada proceso (18 procesos). 
El seguimiento al proceso Gestión Financiera no confirmo los requerimientos para la convocatoría.
El seguimiento al proceso Gestión de Informatica y Comunicaciones no fue realizado toda vez que el proceso no tenia doliente al momento del seguimiento
Se proyecta publicar el respectivo informe el 15 de diciembre  </t>
  </si>
  <si>
    <t>https://etitc.edu.co/es/page/control-interno</t>
  </si>
  <si>
    <t>Seguimiento a mapas de riesgos</t>
  </si>
  <si>
    <t>Esta actividad se proyecta realizar al finalizar la vigencia</t>
  </si>
  <si>
    <t>Paralelo al seguimiento que se realiza al PAAC de manera cuatrimestrar, se realiza seguimiento y monitoreo a los mapas de riesgos de gestión.
Esta actividad se proyecta realizar al finalizar la vigencia.</t>
  </si>
  <si>
    <t>A través del PAAC se realiza seguimiento a los riesgos de corrupción. El seguimiento  los mapas de riesgos en general de la Entidad se realizan en el mes de noviembre.</t>
  </si>
  <si>
    <t>Formular y desarrollar el programa anual de auditorías.</t>
  </si>
  <si>
    <t>Plan de auditorías formulado y desarrollado</t>
  </si>
  <si>
    <t xml:space="preserve">El plan anual de auditorías ya se formuló y se presentó el 17 de febrero ante el Comité de coordinación de control interno. </t>
  </si>
  <si>
    <t>https://etitc.edu.co/archives/paai21.pdf</t>
  </si>
  <si>
    <t>Se realizó una auditoría al proceso: Direccionamiento institucional. El resultado obtenido fueron 17 recomendaciones, 4 hallazgos y 15 fortalezas.</t>
  </si>
  <si>
    <t>https://etitc.edu.co/archives/informeauditoriadi21.pdf</t>
  </si>
  <si>
    <t xml:space="preserve">Se desarrollado la auditoria a cajas menores ( 12 y 17 de agosto), 14 fortalezas, 7 recomensaciones y 3 hallazgos.  
Se desarrollado la auditoria al proceso Gestión ambiental (20 y 23 de septiembre) 12 fortalezas, 22 recomensaciones y 9 hallazgos.  </t>
  </si>
  <si>
    <t xml:space="preserve">[11:16 a. m.] Profesional Control Interno
https://www.etitc.edu.co/archives/informeauditoriacm21.pdf
</t>
  </si>
  <si>
    <t>Se desarroolo las auditorías a:
Octubre- Recursos Físicos: 5 fortalezas, 14 recomendaciones y 9 no conformidades 
Noviembre- Seguridad y Salud en el trabajo: 4 fortalezas, 4 recomendaciones y 13 hallazgos.</t>
  </si>
  <si>
    <t>Presentación de informes a entes externos</t>
  </si>
  <si>
    <t xml:space="preserve">Informes presentados </t>
  </si>
  <si>
    <t xml:space="preserve">Se ha presentado durante el 1° trimestre de la vigencia. 
Febrero: Informe de control interno contable 
Marzo: Formulario Único de Reporte de Avance a la Gestión.
Informe de derechos de autor
Se genero la certificación de EKOGUI
</t>
  </si>
  <si>
    <t>https://etitc.edu.co/archives/ekogui220.pdf
https://etitc.edu.co/archives/infoeav20.pdf
https://etitc.edu.co/archives/infoderechosautor20.pdf
https://etitc.edu.co/archives/infocic20.pdf</t>
  </si>
  <si>
    <t>Para el 2° trimestre la ETITC no ha presentado informes ante entes externos de acuerdo con la normatividad.</t>
  </si>
  <si>
    <t xml:space="preserve">Se presentó la certificación e-COGI en agosto.  
Se brindo apoyo en el reporte del informe del plan de mejoramiento a la Contraloria General de la Nación </t>
  </si>
  <si>
    <t>https://www.etitc.edu.co/archives/ekogui121.pdf</t>
  </si>
  <si>
    <t>Para el 4° trimestre de la vigencia no se programo entrega de informes a entes externos.</t>
  </si>
  <si>
    <t>Presentación de informes de requerimiento legal</t>
  </si>
  <si>
    <t xml:space="preserve">
Se ha presentado durante el 1° trimestre de la vigencia. 
Informe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</si>
  <si>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</si>
  <si>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Durante el periodo se ha presentado los siguientes informes:
Austeridad en el gasto correspondiente al 1° trimestre de la vigencia. 
Ley de transparencia y acceso a la información pública. Para este informe se tuvo en cuenta las directrices dispuestas en la Resolución 1519 de 2020. 
Seguimiento a la actualización de la información dispuesta en el SIGEP. 
Seguimiento en el marco de la emergencia sanitaría a la gestión de adquisiciones y al proceso de seguridad y salud en el trabajo.
En e marco de la emergencia sanitaria se realizó el seguimiento del trabajo en casa (ley 2088 de 2021).</t>
  </si>
  <si>
    <t>https://etitc.edu.co/archives/informeausteridad23.pdf
https://etitc.edu.co/archives/seguimientotranspa18.pdf
https://etitc.edu.co/archives/informesigepmay21.pdf
Mensaje de Diana Córdoba Vargas
https://etitc.edu.co/archives/informespsst21.pdf
https://etitc.edu.co/archives/informespadq21.pdf</t>
  </si>
  <si>
    <t xml:space="preserve">Durante el periodo se prensentaron los siguientes informes:
Evaluación Independiente al Sistema de Contro Interno para lo cual se realizaron una serie de recomendaciones.
Austeridad en el gasto. 
Informe de PQRSD. 
Seguimiento al informe de convenios de cooperación 
Septiembre: 
Seguimiento a la Ley de Transparencia y de Acceso a la Información Pública Ley 1712 de 2014. (Resolución 1519 de 2020)
Seguimiento a la ejecución presupuestal 2021 (realizado y pediente de aprobación para su posterior publicación)
 </t>
  </si>
  <si>
    <t>https://www.etitc.edu.co/archives/informepqrs121.pdf
www.etitc.edu.co/es/page/control-interno
https://www.etitc.edu.co/archives/seguimientotranspa19.pdf
https://www.etitc.edu.co/archives/informeausteridad24.pdf
https://www.etitc.edu.co/archives/infseguiconvenios21.pdf</t>
  </si>
  <si>
    <t xml:space="preserve">Durante el periodo se presentaron los infomes de: 
Austeridad del gasto 3° trimestre
Seguimiento a la estratégia de participación ciudadana 
inform de seguimiento a las evaluaciones de desempeño y acuerdos de gestión.
Informe de seguimiento a los planes y mapas de riesgos de gestión
Informe de planes de mejoramiento. </t>
  </si>
  <si>
    <t xml:space="preserve">Seguimiento a la efectividad de las acciones de los planes de mejoramiento </t>
  </si>
  <si>
    <t>Esta actividad se proyectan realizar en abril, toda vez que se han programado los seguimientos con las áreas de la ETITC.</t>
  </si>
  <si>
    <t xml:space="preserve">Durante al periodo se realizó el seguimiento a los procesos que tenían acciones pendientes en sus planes de mejoramiento durante las vigencias 2018, 2019 y 2020.
Los procesos:  Talento humano (nómina), caja menor, disciplinario, adquisiciones. </t>
  </si>
  <si>
    <t xml:space="preserve">Durante el periodo se han realizado el seguimiento a los planes de mejoramiento a cajas menores y Gestión ambiental. </t>
  </si>
  <si>
    <t xml:space="preserve">Se elabora el Informe de seguimiento a los planes de mejoramiento de los procesos con acciones abiertas. </t>
  </si>
  <si>
    <t xml:space="preserve">Actividades de autocontrol </t>
  </si>
  <si>
    <t xml:space="preserve">Actividades realizadas </t>
  </si>
  <si>
    <t>Campaña de autocontrol (Marzo). 
Dar a conocer los informes que genera la Oficina de Control Interno según lineamientos de la nueva página institucional</t>
  </si>
  <si>
    <t>www.etitc.edu.co/es/page/control-interno</t>
  </si>
  <si>
    <t xml:space="preserve">Campaña de autocontrol (julio). 
Dar a conocer los procesos en los cuales los funcionarios deben reflexionar para su debida aplicación.
</t>
  </si>
  <si>
    <t>https://www.etitc.edu.co/archives/autocontrol221.pdf</t>
  </si>
  <si>
    <t xml:space="preserve">Campaña de autocontrol (septiembre). 
Dar a conocer los resultados de la auditoria independiente al sistema de control interno.
</t>
  </si>
  <si>
    <t>https://web.microsoftstream.com/video/05a95531-33d0-4037-95f7-6bf824dae6bc</t>
  </si>
  <si>
    <t>La campaña número 3, donde se socializo aspectos generales del sistema de control interno fue socializada a través de correo electrónico a los funcionarios de la Escuela (30 de septiembre)</t>
  </si>
  <si>
    <t>OFICINA DE SEGURIDAD DE LA INFORMACIÓN</t>
  </si>
  <si>
    <t xml:space="preserve">Analisis De Vulnerabilidades y Ethical Hacking externo  </t>
  </si>
  <si>
    <t>Análisis ejecutado</t>
  </si>
  <si>
    <t xml:space="preserve">Actualmente se cuenta con los estudios previos, paso siguiente se enviarán al área de jurídica contratación para su revisión y ajuste. A su vez se tiene el análisis de mercado, además de la cotización entregada por la empresa 2 SECURE SAS. Y PWC
</t>
  </si>
  <si>
    <t>Cotización y estudio previo
https://itceduco-my.sharepoint.com/:f:/g/personal/seguridaddigital_itc_edu_co/EkxAkmsbQ15BpjoGiKTnvXYB0ihvCgn3B6s91FnP_Z9oIA?e=frjhYH</t>
  </si>
  <si>
    <t xml:space="preserve">El funcionario a cargo del proceso Seguridad de la Información, no se encuentra vinculado a la entidad al momento de realizar el seguimiento al plan de acción institucional. </t>
  </si>
  <si>
    <t xml:space="preserve">N/A
</t>
  </si>
  <si>
    <t>Actualmente se cuenta con la revisión y apobación de de los estudios previos, los cuales se entregaron a la jefe se la OAP el 29 de septiembre. Adicionalmente se cuenta con la cotización de las empresa PWC</t>
  </si>
  <si>
    <t>Estudios previos y Correos enviados</t>
  </si>
  <si>
    <t>Se tienen estudios previos aprobados. Se envió correo el 23 de noviembre por parte de Planeción a la Vicerrectoría.En este momento el tema está en manos de Contratación.</t>
  </si>
  <si>
    <t>https://itceduco-my.sharepoint.com/:f:/g/personal/seguridaddigital_itc_edu_co/EpLrgO7oO7pFiUywMaUHFdIBtfOA5j5noILWSskmJ2YAqg?e=97wrf5</t>
  </si>
  <si>
    <t xml:space="preserve">Renovación Deslock + Safetica </t>
  </si>
  <si>
    <t>Licencias renovadas</t>
  </si>
  <si>
    <t>Actualmente se cuenta con los estudios previos, paso siguiente se enviarán al área de jurídica contratación para su revisión y ajuste. Siendo que esta licencia ya se encuentra instalada en la ETITC, se realizará de adquisición de la licencia con la Empresa COLCIBER SAS</t>
  </si>
  <si>
    <t>Este software se encuentra adquirido y en funcionamiento</t>
  </si>
  <si>
    <t>Ambas licencias se encuentran instaladas y se encuentra en fase de soporte para la instalación en cada servidor. Pendiente de activación de los equipos.</t>
  </si>
  <si>
    <t>https://itceduco-my.sharepoint.com/:f:/g/personal/seguridaddigital_itc_edu_co/EtW1EiccJtNGnx_RVJqc054B1DaBOJOZzZlKO__Hxcscww?e=7atiop</t>
  </si>
  <si>
    <t>Implementación del protocolo IPv6 para la ETITC</t>
  </si>
  <si>
    <t>IPV6 implementado</t>
  </si>
  <si>
    <t xml:space="preserve">Esta actividad se encuentra en el desarrollo de su primera fase:
1° Diagnóstico actual de la infraestructura TI (Se tiene proyectado la firmar de un contrato)
Se tienen proyectadas realizar las fases 2: implementación, y 3°: Pruebas de funcionalidad. 
Se han actualizado el inventario y el formato de hardware y software en conjunto con el personal de mesa de servicios para el estado actual de la infraestructura TI.
 </t>
  </si>
  <si>
    <t>Formatos actualizados:  https://www.etitc.edu.co/archives/calidad/GSI-FO-03.xlsx
https://www.etitc.edu.co/archives/calidad/GSI-FO-04.xlsx</t>
  </si>
  <si>
    <t xml:space="preserve">Esta actividad no ha tenido avance durante el periodo </t>
  </si>
  <si>
    <t>Se presentó ante comité técnico de Infraestructura Tecnológica una propuesta de recomendación a la Rectoría con la cotización más adecuada y conveniente para la ETITC. Depende de la Rectoría y la Vicerrectoría administrativa realizar el proceso para la contratación y renovación.</t>
  </si>
  <si>
    <t>https://itceduco-my.sharepoint.com/:f:/g/personal/seguridaddigital_itc_edu_co/EshbXutehDpEno4IXZGTXm8BToA9mY5F60Sili9cvAEmDA?e=vRdhzh</t>
  </si>
  <si>
    <t>OE-4-Fortalecer la visibilidad de la escuela bajo en entorno de asertividad para el posicionamiento
nacional e internacional.</t>
  </si>
  <si>
    <t>DESPACHO DE RECTORÍA</t>
  </si>
  <si>
    <t>PE-11- Implementación de estrategias de comunicación externas e internas y fortalecimiento de la gestión documental: LA ETITC COMUNICA</t>
  </si>
  <si>
    <t>ME-21- Fortalecer los canales existentes para la comunicación interna - externa.</t>
  </si>
  <si>
    <t>Porcentaje de implementación de la Política Institucional de Comunicaciones.</t>
  </si>
  <si>
    <t>Prestación de servicios de apoyo a la gestión administrativa en el área de Rectoría.</t>
  </si>
  <si>
    <t>Ejecución contractual</t>
  </si>
  <si>
    <t>Actualmente se ejecutan con normalidad los 4 contratos por prestación de servicios.
Cto-04-2021 y Cto-08-2021, Cto-043-2021, Cto-066-2021, Cto-060-2021.</t>
  </si>
  <si>
    <t>Información publica en el SECOP II</t>
  </si>
  <si>
    <t xml:space="preserve">Los contratos mencionados en el 1° seguimiento de la vigencia continúan su desarrollo con normalidad, según las fechas de contratación establecidas. </t>
  </si>
  <si>
    <t>Actas de inicio, doc. Cumplido y planes de trabajo</t>
  </si>
  <si>
    <t xml:space="preserve">Los contratos por prestación de servicios se desarrollan con normalidad y vinalizan durante el mes de diciembre. </t>
  </si>
  <si>
    <t xml:space="preserve">Actas de inicio e </t>
  </si>
  <si>
    <t xml:space="preserve">Plan estrategico de comunicaciones </t>
  </si>
  <si>
    <t xml:space="preserve">Plan formulado y desarrollado </t>
  </si>
  <si>
    <t xml:space="preserve">Actualmente el plan estratégico de comunicaciones se encuentra elaborado. Una vez sea avalado por Rectoría y firmada la resolución de adopción del plan en mención, será publicado en la página oficial de la ETITC.  </t>
  </si>
  <si>
    <t xml:space="preserve">La socialización del PEC se dio a través de una jornada de capacitaciones desarrollada por el equipo de comunicaciones de la ETITC. Dicha jornada se llevó a cabo los días 10, 17 y 18 de junio y se trataron temas de exploración y uso de la página, uso del formato DIE-FO-05 Solicitud de Servicios de Medios Audiovisuales y Comunicaciones.  </t>
  </si>
  <si>
    <t>https://etitc.edu.co/archives/plancomunicaciones2124.pdf</t>
  </si>
  <si>
    <t>Actualmente se lleva a cabo el seguimiento al Plan de Comunicaciones mediante un instrumento tipo semaforo, del que se análiza que las actividades programadas para el periodo se han cumplido en tu totalidad.  Estos avances se han socializado con el nivel directivo de la Escuela de manera periodica 
Campañas de autocontrol .
Elaboración y publicación de los boletines para el IBTI (1 mensual)</t>
  </si>
  <si>
    <t>Actividades del plan de comunicaciones en ejecución</t>
  </si>
  <si>
    <t xml:space="preserve">Las actividades del plan de comunicaciones se desarrollan con normalidad, las actividades desarroladas durante el 4° trimestre son: 
Cierre de vigencia 2021: 
Octubre: Apoyo en el evento gradoss realizados  el 29 de octubre, emisión y presentación.
Apoyo en la socialización de los nuevos programas de la Escuela (2 especialiaciones).
Apoyo en el evento Open House.
Apoyo en la divilgación del proceso aseguramiento de la calidad.  
Noviembre: 
Día del investigador.
Acompañamiento a la realización del semilleron mujeres ETITC.
Apoyo permanete a las áreas Bienestar Universitario, ORII, Talento humano y Vicerrectoría de Investigación.   
Diciembre: 
Presentación Rendición de Cunetas.
Audiencia publica de rendición de Cuentas.
Divulgación de toda la información arelacionada a al Jornada de RdC
Cabe resaltar que en todas estas actividades se desarolla un acompañamiento desde el diseño de piezas, presentación y divulgación de información a través de medios de comunicación de la Institución. 
</t>
  </si>
  <si>
    <t>Matriz de seguimiento al PEC</t>
  </si>
  <si>
    <t>Lo Ambiental: Un nuevo acuerdo por la vida y para la vida en contexto ambiental</t>
  </si>
  <si>
    <t>OE-11-Aumentar la cobertura mediante programas de educación superior diferenciados,
con alta pertinencia regional.</t>
  </si>
  <si>
    <t>PE-27- Diseñar y ofertar nuevos programas de pregrado con alta pertinencia regional rural</t>
  </si>
  <si>
    <t>ME-70-  Estructurar  y gestionar el registro de   Pregrado en Ingeniería Ambiental por ciclos.</t>
  </si>
  <si>
    <t>Porcentaje Registro del pregrado en Ingeniería Ambiental por ciclos alcanzado</t>
  </si>
  <si>
    <t>Propuesta técnica y financiera para el estudio de viabilidad y formulación de los documentos maestros, para el programa de Ingeniería Ambiental  por ciclos propedéuticos para la Escuela Tecnológica Instituto Técnico Central</t>
  </si>
  <si>
    <t>Documentos maestros para el programa de Ingeniería Ambiental por ciclos propedéuticos.</t>
  </si>
  <si>
    <t xml:space="preserve">Se cuenta con los recursos financieros apropiados en el presupuesto del 2021. </t>
  </si>
  <si>
    <t>Plan de adquisiciones 2021
https://www.etitc.edu.co/es/page/contratacion
https://community.secop.gov.co/Public/App/AnnualPurchasingPlanEditPublic/View?id=93518</t>
  </si>
  <si>
    <t xml:space="preserve">Con el apoyo de un profesional se elaboraron los estudios maestros del programa ingeniería agrícola para cada uno de los niveles educativos de formación (técnica profesional, tecnológica, e ingeniería). La socialización de la propuesta se llevará a cabo el 12 de julio ante las directivas de la ETITC, para concluir correcciones y observaciones a lugar.  </t>
  </si>
  <si>
    <t>Las actividades proyectadas a realizar con respecto de la elaboración del programa de Ingeniería Ambiental  por ciclos propedéuticos finalizaron
Se estructuraron las guias para construcción de evidencias y soporte documental en el marco de la nueva plataforma SACES, sin embargo, el avance del programa no tendrá continuidad durante el 2021, programandose su continuidad en la vigencia 2022.</t>
  </si>
  <si>
    <t xml:space="preserve">Esta actividad se deje priorizada para el 2022. </t>
  </si>
  <si>
    <t>PE-12-Internacionalización para ampliar fronteras de conocimiento</t>
  </si>
  <si>
    <t>ME-23- Consolidar la política de internacionalización y cooperación Nacional e Internacional de la ETITC.</t>
  </si>
  <si>
    <t>Porcentaje de implementación de la Política Institucional de internacionalización y cooperación Nacional e Internacional.</t>
  </si>
  <si>
    <t>Taller de Internacionalización</t>
  </si>
  <si>
    <t>Número de talleres ejecutados</t>
  </si>
  <si>
    <t>Se ha realizado 1 taller de internacionalización (24 de marzo): taller diagnóstico, internacionalización soportado en metodología Open Space. Se llevó a cabo como alianza entre la REDTTU y el ICETEX. Como estrategia para promover la gestión de internacionalización de la institución.</t>
  </si>
  <si>
    <t>https://itceduco-my.sharepoint.com/:f:/g/personal/orii_itc_edu_co/EnMG3sxEhkdHtsq5qGPecVUBtXgtSGRLNCBznte6q5hzmQ?e=TR6wHs</t>
  </si>
  <si>
    <t xml:space="preserve">En trabajo colaborativo de la ETITC con el Instituto Tecnológico Superior de Kalkiní en el Estado de Campeche (México), se han desarrollado un taller de internacionalización el cual contó con las siguientes actividades: 
1.	Enseñanza, aprendizaje y evaluación (21 de mayo). 
2.	Políticas, planes y proyectos (4 de julio).
3.	Diseño y rediseño curricular (18 de junio). 
4.	Internacionalización en casa. (2 de julio)
Dicho taller ha certificado a la fecha 39 personas. </t>
  </si>
  <si>
    <t>https://itceduco-my.sharepoint.com/personal/orii_itc_edu_co/_layouts/15/onedrive.aspx?id=%2Fpersonal%2Forii%5Fitc%5Fedu%5Fco%2FDocuments%2FSeguimiento%20PA%202021%2Freuni%C3%B3n%20Plan%20de%20Acci%C3%B3n%20%2D%20segundo%20seguimiento%202021%2Epdf&amp;parent=%2Fpersonal%2Forii%5Fitc%5Fedu%5Fco%2FDocuments%2FSeguimiento%20PA%202021&amp;ct=1625676110519&amp;or=OWA%2DNT&amp;cid=fea9b74c%2D2a43%2D483c%2Dd29d%2D6c72dc516bc9&amp;originalPath=aHR0cHM6Ly9pdGNlZHVjby1teS5zaGFyZXBvaW50LmNvbS86YjovZy9wZXJzb25hbC9vcmlpX2l0Y19lZHVfY28vRVFWRUcxdXZDd1ZDdHM4c0MwVW44NHdCLUlmWWxOOTV1aWh1ZWlXTzZYU0F5QT9ydGltZT1yanNRSW1aQjJVZw</t>
  </si>
  <si>
    <t>Se ha realizado las siguientes actividades:
1. Doce (12) encuentros virtuales 2. Tres (3) participaciones en programas radiales - Institución al Día (ETITC, 15 de septiembre), Tertulia Académica Virtual (4 y 20 de septiembre) 3. Participación en el webinar Competencias Interculturales – Universidad de la Guajira 4. Video participación en el Tercer Foro para el Aseguramiento de la Calidad organizado por el Ministerio de Educación (MEN) 5. Preseleccionada para el Premio Latinoamericano de Innovación en Educación Superior</t>
  </si>
  <si>
    <t>file:///C:/Users/mylife/Downloads/tercer%20seguimiento%20julio-septiembre%202021%20(1).pdf</t>
  </si>
  <si>
    <t xml:space="preserve">La Escuela tuvo participación en el Encuentro de Buenas Practivcas de enseñanza - ACOFI (18 y 19 de noviembre )
Participación en el el 7° simposio internacional , 17 entidades participantes  (País participante:  Brazil )
Participación en el evento TEDUCA con la Universida de Santander 
Foro - Clases espejo Una mirada diferentee a la internacionalización 
06 de nov- Participación en la Tertulia Académica Virtua - TAV </t>
  </si>
  <si>
    <t>https://www.youtube.com/watch?v=s1hTrWVSXvs</t>
  </si>
  <si>
    <t>Comunidad de apoyo para clases espejo</t>
  </si>
  <si>
    <t>Clases espejo realizadas</t>
  </si>
  <si>
    <t>Se realizó reuniones de manera semanal los jueves de los meses febrero y marzo, donde se desarrollaron diferentes temáticas entre las cuales se comparten diferentes experiencias en pro de fortalecer el aprendizaje conjunto con las instituciones participantes
Dichas experiencias se graban y se difunden a través de los diferentes canales de comunicación de la escuela.1. Ocho (8) encuentros virtuales
2. Socialización resultados equipo Vicerrectoría Académica (17 de marzo)
Seis (6) participaciones en programas radiales - Institución al Día (ETITC, 10 de marzo), Tertulia Académica Virtual (6 de febrero, 6 de marzo y 20 de marzo), SMART (Universidad Santo Tomas, 3 de marzo), Rel-acciones (Universidad Distrital, 3 de marzo)
4. Tres (3) webinares – Universidad del Valle de Puebla (México), UNIBAC (Red TTU), Global Talks (Unifacvest, Brasil)
5. Organización con CEL del webinar “Multiculturalismo y desarrollo de competencias globales” (realización 6 de abril)
​</t>
  </si>
  <si>
    <t>1. Doce (12) encuentros virtuales.
2. Cuatro (4) participaciones en la Tertulia Académica Virtual (10, 17 y 24 de abril y 22 de mayo)
3. Seis (6) webinares - “Multilingüismo y desarrollo de competencias globales” en conjunto Centro de Lenguas CEL (6 de abril); Universidad del Valle de Puebla México (29 de abril), Global Talks Unifacvest, Brasil (13 de mayo); Universidad Nacional de Costa Rica (19 de mayo); Semana de Ingeniería IBERO (28 y 30 de junio).
4. Realización del Noveno Congreso Internacional Nuevas Tendencias de la gestión del conocimiento en Ingeniería (1 al 4 de junio), se contó con 482 asistentes.
5. Organización y realización de la iniciativa Diálogos interculturales (4 encuentros) - 275 participantes.
6. Dos (2) sesiones de MASTER CLASS “Arte para todos los días” LCI-Bogotá (4 y 12 de mayo) - 13 participantes.</t>
  </si>
  <si>
    <t>Se ha realziado las siguientes actividades:
1. Realización del Taller en el Encuentro Internacional de Educación en Ingeniería
EIEI 2021de la Asociación Colombiana de Facultades de Ingeniería ACOFI (23 deseptiembre)
2. Formulación de la segunda fase de la iniciativa Diálogos Interculturales
(ITESCAM, México) (realizaciones 13 de octubre y 17 de noviembre)</t>
  </si>
  <si>
    <t>Se ha realziado las siguientes actividades:
• 8 reuniones semanales
• Preparación encuentro presencial 13, 14 y 15 de diciembre
• Preseleccionada para el Premio Latinoamericano de Innovación en Educación Superior
• Presentación en el encuentro de Buenas Prácticas - ACOFI
• Presentación en TEDUCA - Universidad de Santander
• Participación en IALU Internationalization Summit
Tertulia Académica Virtual – seleccionada Buena Práctica UNA Global Engagement</t>
  </si>
  <si>
    <t>Presentación y evidencias fotograficas de las sesiones</t>
  </si>
  <si>
    <t xml:space="preserve">Visibilidad nacional e internacinal </t>
  </si>
  <si>
    <t xml:space="preserve">Se han realizado las siguientes actividades: 
1. Siete (7) boletines semanales
2. Coordinación Red ORI SUE Distrito Capital (12 de febrero, 26 de febrero, 12 de marzo y 26 de marzo)
Participación en la Mesa Intersectorial para la Internacionalización de la Educación Superior MIIES – MEN (28 de enero, 25 de febrero, 11 de marzo y 25 de marzo)
4. Equipo coordinador académico del convenio “Fortalecimiento de la Internacionalización de las instituciones técnicas y tecnológicas” – Alianza Red TTU ICETEX
</t>
  </si>
  <si>
    <t xml:space="preserve">1. Doce (12) boletines semanales
2. Coordinación Red ORI SUE Distrito Capital (16 de abril; 14 y 28 de mayo, 18 de junio). (actualmente la cordinación del SUE, recae en la Universidad Nacional de Colombia)
3. Participación en la Mesa Intersectorial para la Internacionalización de la Educación Superior MIIES - MEN (29 de abril y 11 de mayo)
4. Cinco (5) reuniones de seguimiento - Equipo coordinador académico del convenio “Fortalecimiento de la Internacionalización de las instituciones técnicas y tecnológicas” - Alianza Red TTU ICETEX (20 de abril; 4 y 18 de mayo; 15 y 29 de junio)
5. Participación en la reunión de la RCI Nodo Caribe (7 de mayo)
6. Semestre en posgrado como opción de grado - Uniminuto (4 de mayo) y UNAL (9 de junio)
El plan de internacionalización de la ORII finaliza en el transcurso de la presente vigencia. y teniendo en cuenta lo dispuesto en el Decreto 1330 de 2019, es necesario elaborar y aprobación una nueva versión del mencionado plan. Este deberá ser desarrollado por cada programa. Para lo cual se debe tener en cuenta los diferentes niveles con los que cada facultad cuenta: Técnica profesional, tecnología e ingeniería.  </t>
  </si>
  <si>
    <t>Se ha realizado las siguientes actividades:
1. Siete (7) boletines (cambió periodicidad)
2. EIEI 2021 ACOFI (panelista Mujeres en Ingeniería, coordinación Sala 2 virtual)
3. Formulación de la segunda fase del proyecto “Fortalecimiento de la
Internacionalización de las instituciones técnicas y tecnológicas” Alianza Red TTU
ICETEX - Equipo coordinador académico
4. Vinculación al Piloto EMEF (Esquema de Movilidad Educativa y Formativa)
MEN - Red Mutis
5. Planeación con el Centro de Lenguas del webinar “Clases Híbridas: lo nuevo, lo viejo y lo innovador” (realización 7 de octubre)
6. Experto nacional proyecto Colombia destino académico y científico de calidad
CCYK - MEN</t>
  </si>
  <si>
    <t>El 15 de noviembre la Escuela participo en el encuentro de buenas practicas junto a la Universidad Nacional Jose C Paz de Argentina . 22 Participantes 
Realización de la Tertulia Gobal Engaguenment  UNA "Encuentro de buenas practivas de  internacionalización del Aula  "  Universidad Antonio Nariño</t>
  </si>
  <si>
    <t>SECRETARÍA GENERAL</t>
  </si>
  <si>
    <t>Acompañamiento a la actualización de la mejora normativa institucional con las áreas misionales y de apoyo</t>
  </si>
  <si>
    <t>Resoluciones que surjan de las actualizaciones</t>
  </si>
  <si>
    <t>La agenda de mejora normativa, esta calendada y se ha realizado el acompañamiento en los tiempos que se han previsto para la Vicerrectoría académica y la Rectoría.
Mediante 3 sesiones del Consejo académico se ha buscado la actualización del reglamento estudiantil, Posteriormente se dará la aprobación de dicho proyecto normativo. 
Se realizo la actualización del Manual de políticas contables, mediante el acuerdo 03 del 05 de marzo de 2021.
Con relación al consejo académico academia y directivo se dio respectivamente Acuerdo 01 de 2021 (26 y 27 de enero) respecto a medidas transitorias excepcionales.</t>
  </si>
  <si>
    <t>Normativa
https://www.etitc.edu.co/es/page/transparencia</t>
  </si>
  <si>
    <t xml:space="preserve"> Se hizo la compilación del protocolo de Bioseguridad, de acuerdo  la Secretaría de Salud de Bogotá, por lo cual se cuenta con un documento que reúne esas disposiciones iniciales y les modificaciones y anexos requeridos para la vigencia 2021: Resolución 107 de abril de 2021.
Adicionalmente se modificó al SIE del Bachillerato, en la cual se adicionó un capítulo sobre las especialidades técnicas, a través del acuerdo 01 del consejo de Dirección del IBTI.
A la fecha se tienen alrededor de 192 actos administrativos expedidos por la rectoría, los cuales evidencian la actualización constante normativa de la Escuela. </t>
  </si>
  <si>
    <t>Normativa
https://www.etitc.edu.co/es/page/transparencia
En la página, en la sección de normatividad, se pueden consultar acuerdos, resoluciones y circulares.
Comunicados de Rectoría que se pueden consultar en la Página</t>
  </si>
  <si>
    <t xml:space="preserve">En la página de transparencia se encuentra publicadas 342 actuaciones administrativas de Rectoría
Se han producido 12 Circulares. 
Acuerdos de órganos colegiados del consejo Directivo 5 actos administrativos.
Consejo académico, 04 medidas académicas transitorias para el periodo académico  </t>
  </si>
  <si>
    <t>https://www.etitc.edu.co/es/page/leytransparencia</t>
  </si>
  <si>
    <t>En la página de transparencia se encuentra publicadas 405 actuaciones administrativas de Rectoría.
Se estima la expedición de ciertos actos administrativos de caracter general al finalizar la presente vigencia en cumplimiento de metas de autoevaluación y acreditación.</t>
  </si>
  <si>
    <t>Actualización y reporte de las plataformas de control y seguimiento de actividades judiciales e institucionales</t>
  </si>
  <si>
    <t>Soportes de reporte generadas por plataformas</t>
  </si>
  <si>
    <t xml:space="preserve">Se realizo la actualización del Formulario Único de Reporte de Avance a la Gestión- FURAG durante febrero y marzo de la vigencia, con relación a las actividades realizadas en la política de desarrollo administrativo Defesa jurídico y se creo un repositorio para tal ejercicio.   </t>
  </si>
  <si>
    <t>Repositorio defensa juridica</t>
  </si>
  <si>
    <t>Se realizó actualización del informe del numeral 4.9 del link de transparencia en el cual se cargaron los informes trimestres de defensa judicial</t>
  </si>
  <si>
    <t>Repositorio defensa jurídica</t>
  </si>
  <si>
    <t>Se realizó actualización del informe del numeral 4.9 del link de transparencia en el cual se cargaron los informes trimestres de defensa judicial.
Cada vez que se tiene una actualización judicial, esta se carga en la plataforma EKOGUI, tanto de la documentción como de la acción judicial.
Se adelanta de manera semanal seguimiento de procesos judiciales, a través de la página de la rama judicial, igual que la radicación de formatos y demás. El correo se mantiene activo ocn el fin de mantener vigente el ejercicio.</t>
  </si>
  <si>
    <t>Diseño y actualización de la base de datos de los procesos disciplinarios de primera instancia que conoce la Secretaría General</t>
  </si>
  <si>
    <t>Base de datos actualizada</t>
  </si>
  <si>
    <t xml:space="preserve">Con relación a la base datos interna que se maneja en asuntos disciplinario se encuentra actualizada.  </t>
  </si>
  <si>
    <t>Base de datos de los procesos disciplinarios.</t>
  </si>
  <si>
    <t>Con relación a la base datos interna que se maneja en asuntos disciplinario se encuentra actualizada, con cada una de las actuaciones del último trimestre en los procesos activos</t>
  </si>
  <si>
    <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t>
  </si>
  <si>
    <t>Con relación a la base datos interna que se maneja en asuntos disciplinario se encuentra actualizada, con cada una de las actuaciones del último trimestre en los procesos activos.</t>
  </si>
  <si>
    <t>Con relación a la base datos interna que se maneja en asuntos disciplinario se encuentra al día, con cada una de las actuaciones del último trimestre en los procesos activos (24 procesos en este momento en curso).</t>
  </si>
  <si>
    <t>Repositorio de la Secretaría General</t>
  </si>
  <si>
    <t>Diseño e implementación de campañas de sensibilización sobre el correcto actuar del servidor público</t>
  </si>
  <si>
    <t>Documentos que surjan de las campañas</t>
  </si>
  <si>
    <t xml:space="preserve">Se adelanto con el profesional de asuntos disciplinarios un 1° ejercicio, donde se revelo un contenido: Deberes de los servidores públicos, compartido por el área de comunicaciones a través de un comunicado mediante el correo institucional de la entidad a todos los funcionarios  </t>
  </si>
  <si>
    <t>Comunicado: Deberes de los servidores públicos</t>
  </si>
  <si>
    <t>Se adelantó campaña de asuntos disciplinarios mediante correo dirigido a Servidores Públicos y se participó en el programa Institución al Día el 01 de junio, socializando el procedimiento disciplinario de la Escuela.</t>
  </si>
  <si>
    <t>https://itceduco-my.sharepoint.com/:f:/g/personal/asuntosdisciplinarios_itc_edu_co/EgnkqvEKChZKkOOGWIk5-78B1ZO8eIx5SmtWfvqRBVHthg?e=BdBxSt</t>
  </si>
  <si>
    <t>Se diseña en el contenido pertinente para continuar con esta estrategia.</t>
  </si>
  <si>
    <t>Se envió correo con información de la nueva normativa sobre el correcto actuar del servidor público el día 06 de junio de 2021. Se asistió al programa Institución al dia con el fin de socializar con el rpograma de Asuntos Disciplinarios, específicamente lo que tiene que ver con el deber del servidor público y la nueva normativa.</t>
  </si>
  <si>
    <t>https://itceduco-my.sharepoint.com/personal/asuntosdisciplinarios_itc_edu_co/_layouts/15/onedrive.aspx?id=%2Fpersonal%2Fasuntosdisciplinarios%5Fitc%5Fedu%5Fco%2FDocuments%2FCAMPA%C3%91A%20DE%20PREVENCI%C3%93N</t>
  </si>
  <si>
    <t>Acompañamiento logístico y preparación del proceso de grados y ceremonias</t>
  </si>
  <si>
    <t>Ceremonias de grado realizadas</t>
  </si>
  <si>
    <t xml:space="preserve">Durante el 1° trimestre se ha a adelantado el proceso de grados de la siguiente manera
El pasado 9 de abril se verifico la documentación de los estudiantes que cumplen con los requisitos legales para continuar con el proceso de graduación.
Se público el listado de los estudiantes que cumplen los requisitos obligatorios. Posteriormente se dará entregará al proveedor el listado final. Paso siguiente se realizará la respectiva firma de diplomas y actas por los responsables. Se llevará a cabo la ceremonia de graduación (programas de pregrado y posgrado) el próximo viernes 30 de abril. </t>
  </si>
  <si>
    <t>https://www.etitc.edu.co/es/evento/7</t>
  </si>
  <si>
    <t>Se desarrolló un grado colectivo el pasado 30 de abril, tuvo 350 graduados y un grado por ventanilla el pasado 31 de mayo con 52 graduados.</t>
  </si>
  <si>
    <t>https://www.facebook.com/etitc/videos/281100240401603
https://itceduco-my.sharepoint.com/personal/bancodeproyectos_itc_edu_co/_layouts/15/onedrive.aspx?id=%2Fpersonal%2Fbancodeproyectos%5Fitc%5Fedu%5Fco%2FDocuments%2FPLAN%20DE%20ACCI%C3%93N%202T%2FSECRETAR%C3%8DA%20GENERAL</t>
  </si>
  <si>
    <t xml:space="preserve">Se finaliza la parte previa de la ceremonia del 29 de octubre para los programas PES. Inscripción de candidatos en el mes de septiembre.
Se cuenta con el CDP para llevar la ceremonia de manera presencial, adicionalmente será transmitida mediante Facebook lite </t>
  </si>
  <si>
    <t>El 29 de octubre se llevó a cabo la ceremonia de grados en la Cámara de Comercio para los alumnos de educación superior. 375 graduados.
En el mes de diciembre se desarrollará ceremonia para 155 graduados para el programa de Técnico Industrial.</t>
  </si>
  <si>
    <t>OFICINA ASESORA DE PLANEACIÓN</t>
  </si>
  <si>
    <t>ME-6- Diseñar e implementar el Sistema Unificado de Información y Estadística (SUIE).</t>
  </si>
  <si>
    <t xml:space="preserve">Porcentaje de implementación del SUIE. </t>
  </si>
  <si>
    <t>Curso o capacitación en manejo de la herramienta Power BI, para visualización de datos.</t>
  </si>
  <si>
    <t>1 curso realizado</t>
  </si>
  <si>
    <t>Se cuenta con los estudios previos, se encuentra en el área jurídico contratación para su revisión y ajuste.</t>
  </si>
  <si>
    <t xml:space="preserve">Se realizó una reunión con un 1° oferente, el Centro de extensión y de proyección social, Talento humano, y sistemas y comunicaciones, sin embargo, la persona oferente desistió del proceso. Por lo tanto, se están solicitante nuevas hojas de vida para llevar a cabo la actividad. </t>
  </si>
  <si>
    <t xml:space="preserve">Se realizaron estudios previos, se cuenta con el CDP, y se proyecta realizar la capacitación con 16 sesiones de 2 horas cada una. </t>
  </si>
  <si>
    <t>Estudios previos</t>
  </si>
  <si>
    <t>La capacitación en Power BI de nivel básico intermedio, se ha desarrollado desde el 11 de octubre y finaliza el 13 de diciembre, con 16 sesiones (32 horas).
De este proceso formativo participan 35 funcionarios de la ETITC.</t>
  </si>
  <si>
    <t xml:space="preserve">Sesiones realizadas </t>
  </si>
  <si>
    <t>Reporte de información ante entidades externas</t>
  </si>
  <si>
    <t xml:space="preserve">
Reportes de información suministrada</t>
  </si>
  <si>
    <t xml:space="preserve">Durante el 1° trimestre de la vigencia se ha cargado los informes SIRECI, Modalidad gestión contractual, informe anual consolidado, obras civiles inconclusas o sin uso y delitos contra la administración pública ante la Contraloría General de la República,  
El 18 de marzo se termino de diligenciar el Formulario Único de Reporte Avance a ala Gestión- FURAG. 
El 26 de marzo en cumpimiento de los plazos del Ministerio de Hacienda y Credito Público se cargo y oficializo el anteproyecto de gastos e ingresos de la vigencia 2022 y el día 29 de marzo se envió el correo con los formularios diligenciados y respectivos soportes del anteproyecto de presupuesto a MinHacienda . 
Se remitio al Departamento administrativo Nacional de Estadísticas la información solicitada con relación a los servicios públicos de la entidad y otros requerimientos.
</t>
  </si>
  <si>
    <t xml:space="preserve">https://www.etitc.edu.co/archives/sireci-mar-2021.xlsx
https://www.etitc.edu.co/archives/sireci-feb-2021.xlsx
https://www.etitc.edu.co/archives/sireci-feb-2021.xlsx
https://www.etitc.edu.co/archives/cgr/informerencuencgr2021.xlsx
</t>
  </si>
  <si>
    <t>Se han cargado los informes SIRECI modalidad gestión contractual y obras civil o sin uso que se rinden de manera manual 
Se rindieron los informes de planes de mejoramiento y delitos contra la administración pública que se rinden de manera semestral   
En el mes de mayo se elaboró y presento ante el DNP, MEN y MinHacienda el marco gasto de mediano plazo 2022-2025 de la ETITC 
Se envió el 28 de mayo al Ministerio de Educación Nacional el Plan de fortalecimiento Institucional
Se realiza el seguimiento al plan de fomento a la calidad 2020. 
Se diligencio la solicitud de información para las IES: Fondo de educación superior para todos- TES. Solicitado Ministerio de Educación Nacional. (mayo)</t>
  </si>
  <si>
    <t>https://www.contraloria.gov.co/web/sireci
https://itceduco-my.sharepoint.com/personal/estadistica_itc_edu_co/_layouts/15/onedrive.aspx?id=%2Fpersonal%2Festadistica%5Fitc%5Fedu%5Fco%2FDocuments%2FSoportes%20SIRECI%20Obras%20Civiles%20Inconclusas&amp;ct=1626095805038&amp;or=OWA%2DNT&amp;cid=c4bd88d9%2Dad06%2D817b%2D70ff%2D0df42f8031dd&amp;originalPath=aHR0cHM6Ly9pdGNlZHVjby1teS5zaGFyZXBvaW50LmNvbS86ZjovZy9wZXJzb25hbC9lc3RhZGlzdGljYV9pdGNfZWR1X2NvL0VsQUNMQ1RMYWpCUHIwTUVkU2Z3cUxFQlRFZFJTTmkwZUVYLWpiejk2RWh2UVE%5FcnRpbWU9ejFSTFREZEYyVWc
https://itceduco-my.sharepoint.com/personal/estadistica_itc_edu_co/_layouts/15/onedrive.aspx?ct=1626095773148&amp;or=OWA%2DNT&amp;cid=6a0373c6%2D4f7c%2De413%2D8a02%2D5b22f9166b3d&amp;originalPath=aHR0cHM6Ly9pdGNlZHVjby1teS5zaGFyZXBvaW50LmNvbS86ZjovZy9wZXJzb25hbC9lc3RhZGlzdGljYV9pdGNfZWR1X2NvL0VtMlh5TFVENFExRnM4VEN5OEFwS0YwQl9DUG10SG4yc2l2bm9yMHQyckxPT0E%5FcnRpbWU9bG5CX09UZEYyVWc&amp;id=%2Fpersonal%2Festadistica%5Fitc%5Fedu%5Fco%2FDocuments%2FSoportes%20SIRECI%20Gesti%C3%B3n%20Contractual%2FFebrero%202021%2Epdf&amp;parent=%2Fpersonal%2Festadistica%5Fitc%5Fedu%5Fco%2FDocuments%2FSoportes%20SIRECI%20Gesti%C3%B3n%20Contractual</t>
  </si>
  <si>
    <t xml:space="preserve">Se han cargado los informes SIRECI modalidad gestión contractual y obras civil o sin uso que se rinden de manera mensual  
</t>
  </si>
  <si>
    <t>https://www.contraloria.gov.co/web/sireci</t>
  </si>
  <si>
    <t xml:space="preserve">Se han cargado los informes SIRECI modalidad gestión contractual y obras civil o sin uso que se rinden de manera mensual </t>
  </si>
  <si>
    <t xml:space="preserve">Formulación, seguimiento de planes,   proyectos e indicadores </t>
  </si>
  <si>
    <t xml:space="preserve">Planes, programas,  proyectos e indicadores formulados y con seguimiento  realizado </t>
  </si>
  <si>
    <t xml:space="preserve">Se formulo y publico el Plan de Acción y Plan Anticorrupción y de Atención al Ciudadano, surtiendo el proceso de participación ciudadana y en cumplimiento de los requerimientos de la ley 1712/14 
Se formularon los indicadores transformacionales para la vigencia  los cuales fueron presentados y aprobados ante el CIGD el pasado 26 de marzo. 
De igual modo se actualizaron los 3 proyectos de inversión con los que cuenta la ETITC, ajustandolos al decreto 1805 de 2020, adjuntando el documento técnico de justificación en SUIFP, los 3 proyectos se encuentran en estado registrado y actualizado ante el DNP; de igual modo se realiza el seguimiento a los 3 proyectos en mención mediante SPI. </t>
  </si>
  <si>
    <t>https://www.etitc.edu.co/archives/plandeaccion21.xlsx
https://www.etitc.edu.co/archives/paac21v1.pdf
https://sts.dnp.gov.co/login.aspx?ReturnUrl=%2f%3fwa%3dwsignin1.0%26wtrealm%3dhttps%253a%252f%252fspi.dnp.gov.co%252f%26wctx%3drm%253d0%2526id%253dpassive%2526ru%253d%25252f%26wct%3d2021-04-15T15%253a15%253a49Z&amp;wa=wsignin1.0&amp;wtrealm=https%3a%2f%2fspi.dnp.gov.co%2f&amp;wctx=rm%3d0%26id%3dpassive%26ru%3d%252f&amp;wct=2021-04-15T15%3a15%3a49Z
https://www.etitc.edu.co/es/page/transparencia</t>
  </si>
  <si>
    <t>Se les hizo el respectivo seguimiento a los indicadores transformacionales del 1° trimestre. 
Se hace seguimiento mensualmente a los 3 proyectos de inversión con los que cuenta la ETITC mediante SPI</t>
  </si>
  <si>
    <t xml:space="preserve">Indicadores: https://www.etitc.edu.co/es/page/leytransparencia
Seguimietno a proyectos de inversión
https://sts.dnp.gov.co/login.aspx?ReturnUrl=%2f%3fwa%3dwsignin1.0%26wtrealm%3dhttps%253a%252f%252fspi.dnp.gov.co%252f%26wctx%3drm%253d0%2526id%253dpassive%2526ru%253d%25252f%26wct%3d2021-07-12T13%253a25%253a21Z&amp;wa=wsignin1.0&amp;wtrealm=https%3a%2f%2fspi.dnp.gov.co%2f&amp;wctx=rm%3d0%26id%3dpassive%26ru%3d%252f&amp;wct=2021-07-12T13%3a25%3a21Z
</t>
  </si>
  <si>
    <t>Se les hizo el respectivo seguimiento a los indicadores transformacionales del 2° trimestre. 
Se hace seguimiento mensualmente a los 3 proyectos de inversión con los que cuenta la ETITC mediante SPI</t>
  </si>
  <si>
    <t>ME-9- Implementar modelo de Gestión por Proyectos con metodologías aplicables según fuente de recursos.</t>
  </si>
  <si>
    <t>Porcentaje de proyectos del PDI gestionados por metodologías exigibles.</t>
  </si>
  <si>
    <t>Actualización, soporte y mejoras a la plataforma PLANETITC, así como entrenamiento en la herramienta.</t>
  </si>
  <si>
    <t>Herramienta implementada</t>
  </si>
  <si>
    <t xml:space="preserve">Se realizaron los estudios previos
Se realiza un análisis con informática y comunicaciones y autoevaluación  para determinar la viabilidad  y el alcance de la adquisición de herramienta.    </t>
  </si>
  <si>
    <t xml:space="preserve">Estudios previos
</t>
  </si>
  <si>
    <t xml:space="preserve">Se planteo la posibilidad de adquirir un nuevo software llamado KAWAK, para lo cual se realizó una reunión con las áreas: calidad, control interno y participantes de la Oficina asesora de planeación; con el fin de observar las características del software en mención. En dicha reunión se obtuvo la propuesta económica por parte de la empresa oferente.    
El área de sistemas y comunicaciones apoya en la solicitud de cotizaciones de actualización del PLANETIC, para evaluar las propuestas adquiridas.    </t>
  </si>
  <si>
    <t>Porpuesta económica KAWAK: 
https://app.hubspot.com/quotes/RJe2Bwqa8Tnj1CfxJkA</t>
  </si>
  <si>
    <t xml:space="preserve">Se solicitó un demo a KAWAK de cada uno de los módulos a contratar, adicionalmente se realizaron pruebas. </t>
  </si>
  <si>
    <t>Desde el área de Gestión IT se continúa el proceso de contratación, se espera que el contrato inicie en diciembre</t>
  </si>
  <si>
    <t>Implementación del Banco del Proyectos Institucional y capacitación (Implementación, seguimiento y monitoreo)</t>
  </si>
  <si>
    <t xml:space="preserve">Banco del Proyectos Institucional implementada </t>
  </si>
  <si>
    <t xml:space="preserve">Se creo el documento: hoja de vida banco de proyectos institucional. Propio de creación Banco de Proyectos Institucional con toda la información respectiva.
Se proyecto la resolución necesaria que da viabilidad a la creación del banco de proyectos institucional, se esta a la espera de su aprobación  </t>
  </si>
  <si>
    <t>Hoja de vida y metodología 
https://itceduco-my.sharepoint.com/:f:/g/personal/bancodeproyectos_itc_edu_co/Em9euftAbBhEiy26fjMcQC0BOy2c4kEX1V1ItyxXOELiJw?e=J6T3eN
https://itceduco-my.sharepoint.com/:x:/g/personal/bancodeproyectos_itc_edu_co/EWhIpYy2aMdDvk6cO-p511ABtLBIy6_2AgY8U5srA_o4hw?e=mR2W8V</t>
  </si>
  <si>
    <t>La implementación del banco de proyectos se tiene contemplada en 2 momento: 
1.	Capacitación 
2.	Seguimiento y monitoreo</t>
  </si>
  <si>
    <t>La evidencia de esta actividad reposa en la Oficina Asesora de Planeación</t>
  </si>
  <si>
    <t xml:space="preserve">Se ha realizado seguimiento a las propuestas de la formulación de proyectos de las 2 áreas capacitadas anteriormente (Talleres y laboratorios y Facultad de Mecatronica).
</t>
  </si>
  <si>
    <t xml:space="preserve">En la jornada de planeación estratégica de la vigencia 2021, se socializo los instrumentos para conformar el banco de proyectos. 
Dicha socialización contemplo la entrega de los techos presupuestales.  </t>
  </si>
  <si>
    <t>Capacitación y formulación, gestión de proyectos, para implementar cultura de proyectos en la ETITC.</t>
  </si>
  <si>
    <t xml:space="preserve"># de capacitaciones realizadas </t>
  </si>
  <si>
    <t xml:space="preserve">Se presento ante el CIGD tanto la hoja de vida de proyectos institucionales como la metodología a desarrollar para fomentar la cultura de proyectos en la escuela. 
Se elaboro un documento taller: Metodología de proyectos ETITC en Excel, el cual será compartido con las diferentes áreas de la escuela.     </t>
  </si>
  <si>
    <t>taller: Metodología de proyectos ETITC 
https://itceduco-my.sharepoint.com/:f:/g/personal/bancodeproyectos_itc_edu_co/Em9euftAbBhEiy26fjMcQC0BOy2c4kEX1V1ItyxXOELiJw?e=J6T3eN</t>
  </si>
  <si>
    <t>Después de terminar el plan de capacitaciones “implementación y seguimiento a proyectos de inversión” a las 10 áreas se procederá a consolidar el documento “Banco institucional de proyectos”. 
Se han llevado a cabo capacitaciones: Talleres y laboratorios (13 de mayo, contó con la asistencia de todos los miembros del área)
Facultad de Mecatrónica (22 junio)</t>
  </si>
  <si>
    <t xml:space="preserve">Adicionalmente se capacitaron las 4 áreas pertenecientes al grupo de Bienestar Universitario (2 de agosto y 9 de agosto).
Se encuentra en elaboración de la ficha para la elaboración y formulación de poryectos. </t>
  </si>
  <si>
    <t>Capacitaciones realizadas</t>
  </si>
  <si>
    <t xml:space="preserve">Se realizo capacitaciones a las áreas: 
1. Vicerrectoría Administrativa Y financiera (2 sesiones):
Informatica e infraestructura eléctrica
Gestión documental
Contratación 
Despacho de la Vicerrectoría Administrativa
Planta Física
Almacen
Talento humano
2. Vicerrectoría de Investigación, Extensión y Transferencia (1 sesión)
3. Rectoría 
ORII
O. Comunicaciones 
S. General
</t>
  </si>
  <si>
    <t>Seguimiento a planes institucional (Plan Anticorrupción y de Atención al Ciudadano, Plan de Acción Sectorial, Plan de Acción)</t>
  </si>
  <si>
    <t>Seguimientos y monitoreos realizados</t>
  </si>
  <si>
    <t xml:space="preserve">Se programaron las reuniones según el cronograma elaborado para realizar el 1° seguimiento al plan de acción institucional 2021, mediante el cual se citan a los líderes de proceso según su responsabilidad con el desarrollo de los proyectos de Plan de Desarrollo Institucional.
Se actualizaron las fichas de avance y desarrollo de los proyectos: Ampliación de cobertura instalaciones Kennedy y Fortalecimiento del sistema de aseguramiento de la calidad y fueron enviadas al Ministerio de Educación Nacional, para la actualización del portal Educación Rinde Cuentas.
Como estrategia para el cumplimiento de los indicadores del PAS, en la jornada de reinducción se realizó la socialización y breve capacitación acerca de como presentar los mapas de riesgos y realización de los cursos dispuesto por el MEN y el DAFP </t>
  </si>
  <si>
    <t>https://itceduco-my.sharepoint.com/:f:/g/personal/plandeaccion_itc_edu_co/EqilmU_C1C1Mr6CbbfjvQHMBUKyW3n6HJQJAAKCwLDd4hw?e=2opJsl</t>
  </si>
  <si>
    <t>Se realizo el cronograma para el seguimiento al plan de acción 2° trimestre, el cual está a cargo de 3 profesionales de la Oficina asesora de planeación.  
En el marco de la ejecución de las actividades el Plan Anticorrupción y de Atención al Ciudadana se realizó junto a la líder del proceso Gestión documental, la estrategia de mejora organizacional basada en las PQRSD. 
En el marco de la ejecución de las actividades del plan de acción sectorial se llevó a cabo una jornada de acompañamiento a los funcionarios de la ETITC, en miras de que realizarán de manera adecuada los cursos solicitados.
Plan Nacional de Desarrollo. 2018-2022 (18 y 19 mayo)
Gestión de la transparencia. (21 y 22 de mayo)
Integridad, transparencia y lucha contra la corrupción. (24 y 25 de junio) 
Modelo Integrado de planeación y gestión. (26, 28 30 de junio)</t>
  </si>
  <si>
    <t>https://educacionrindecuentas.mineducacion.gov.co/etitc/</t>
  </si>
  <si>
    <t xml:space="preserve">Se llevo a cabo el 2° seguimiento al Plan de Acción Institucional, entre le 1° y el 8 de junio (publicado en la página de transparencia N . 4.4.2). En este ejercicio participaron las diferentes dependencias de la Escuela, obteniendo como resultado un avance consolidado del 49%, dicha información fue socializada ante el Comité de acreditación y Plan de Desarrollo Instruccional el 10 de septiembre.  
Se elaboró el cronograma para el 3° seguimiento al plan de acción. 
Se realizo el 2° monitoreo al PAAC entre el 7 y el 14 de junio, (publicado en la página de transparencia). Adicionalmente la OAP tuvo participación en 2° seguimiento al PAAC el 22 de septiembre. 
En el marco de Plan de Acción Sectorial se realizó el segundo reporte ante el Ministerio de Educación Nacional (12 de junio). La OAP, ha apoyado la realización de las diferentes actividades enmarcadas en el Plan Padrino: Capacitación Gobierno Digital 10 de septiembre. </t>
  </si>
  <si>
    <t>https://itceduco-my.sharepoint.com/:p:/g/personal/plandeaccion_itc_edu_co/EfHI7YTWyJFBmAVzVRuTHBsBEcTytF_1EfuFRrBpJeGh3w?e=Hg4FZW
https://www.etitc.edu.co/es/page/leytransparencia
https://www.etitc.edu.co/es/page/atencionciudadano&amp;paac</t>
  </si>
  <si>
    <t xml:space="preserve">Plan de Acción isntitucional: 
La OAP realizo el seguimiento al plan de acción institucional correspondiente al 4° trimestre de la vigencia.
Para dicho fin se realizo el cronograma respectivo, reuniones con los diferentes líderes de proceso, el seguimiento se consolida y se publica en la página de transparencia de al institución.
La OAP realizo seguimiento a las metas de la primera vigencia del PDI 2021- 2024 (3° trimestre), dicho resultado fue socializado en la jornada de planeación de cierre de vigencia.
Plan de Acción Sectorial: 
Acompañamiento en la sesión de capacitación del la política Planeación Institucional (12 de noviembre).
Socialización del  la actualización de la guía de riesgos del DAFP ante, Consejo Directivo, Jornada de Planeación.
Participación de la capacitación provista por el DAFP acerca de la Guía de riesgs V. 5 </t>
  </si>
  <si>
    <t>https://etitc.edu.co/es/page/leytransparencia</t>
  </si>
  <si>
    <t xml:space="preserve">Fortalecer la implementación del Modelo Integrado de Planeación y Gestión.  </t>
  </si>
  <si>
    <t xml:space="preserve">Políticas de desarrollo administrativo fortalecidad </t>
  </si>
  <si>
    <t xml:space="preserve">Se crearon las políticas de desarrollo administrativo: Gestión de la información estadística, Gestión del conocimiento y la innovación, como marco de la gestión realizada en estas temáticas, estas fueron aprobadas y publicadas.
Para el diligenciamiento del FURAG, se realizaron mesas de trabajo mediante las cuales se revisó la manera en que se implementan las 18 políticas de desarrollo administrativo contempladas en el MIPG, para esto se aclararon dudas de los procesos administrativos que se realizan en la ETITC.
</t>
  </si>
  <si>
    <t>https://www.etitc.edu.co/archives/calidad/DIE-DO-14.pdf
https://www.etitc.edu.co/archives/calidad/DIE-DO-26.pdf</t>
  </si>
  <si>
    <t xml:space="preserve">Teniendo en cuenta los resultados de FURAG 2020, se desarrolló la matriz de apalancamiento de políticas MIPG, en miras de tomar acciones frente a las oportunidades de mejora que fueron mostradas por el DAFP. Se realizará un cronograma para desarrollar el seguimiento al instrumento desarrollado.  
Se realizó el plan de participación y de rendición de cuentas para la vigencia 2021, la cual fue socializada ante el DAFP y publicada en la página institucional
</t>
  </si>
  <si>
    <t xml:space="preserve">Se llevo a cabo el seguimiento a la Matriz de Intervención de políticas MIPG, a través de 5 mesas de trabajo con los líderes de las políticas de desarrollo administrativo. El resultado de estos seguimientos se consolidó y se socializaron ante el CIGD (30 de septiembre). 
Se realizaron 4 capacitaciones frente al Modelo Integrado de Planeación y Gestión (22 y 27 de septiembre, 1 y 7 de octubre).
Se llevo a cabo el seguimiento al Plan de participación ciudadana y Rendición de Cuentas durante la 2° y 3° semana de julio, dicho seguimiento se encuentra publicado en la Página de transparencia. </t>
  </si>
  <si>
    <t xml:space="preserve">
https://itceduco-my.sharepoint.com/:x:/g/personal/plandeaccion_itc_edu_co/EezjhYuv7I1KtscOYiboX8UBm77H64-lt3C9GkAx7CKp7A?e=FTx7NS
https://www.etitc.edu.co/es/page/participa</t>
  </si>
  <si>
    <t xml:space="preserve">La OAP hizo acompañamiento en los eventos Naranja y Deportivo del Sector Educación, para tal fin, se realizo una capacitación en la política de integridad y Gestión del Conocimeinto y la Innovación (15 participantes).
Se realizo la gestión para obtener la asesoría Tecnica por parte del DAFP con relación a la Política Gestión del Conocimiento y la Innovación.
</t>
  </si>
  <si>
    <t>https://itceduco-my.sharepoint.com/:f:/g/personal/plandeaccion_itc_edu_co/Et6CXMEYw_xAojI5mTLIeXQBe2CppstYuGHRp2QIOJ_9iQ?e=wRrayD</t>
  </si>
  <si>
    <t>Seguimiento y monitoreo al contenido de la matriz ITA (Índice de transparencia)</t>
  </si>
  <si>
    <t xml:space="preserve">Reporte ITA realizado </t>
  </si>
  <si>
    <t>Se han recibido 2 asistencias técnicas por parte del Ministerio de Educación Nacional, con las cuales se dieron claridad para la integración de lo dispuesto en la resolución 1519 de 2020,
Para lo anterior se adquirieron documentos que integran los lineamientos específicos de la resolución en mención. Con los cuales se realizó seguimiento de la situación actual de la ETITC.
Se realizó la creación del espacio PARTICIPA y sus 6 componentes espacio:  1. Participación para la identificación de problemas y diagnóstico de necesidades .2. Planeación y/o presupuesto participativo .3. Participación y consulta ciudadana de proyectos, normas, políticas o programas. 4. Colaboración e innovación abierta. 5. Rendición de Cuentas 6. Control Ciudadano. 
Se incluyo el espacio de datos abiertos articulándolo a los instrumentos de gestión de la información 
Publicación de información específica para grupos de interés: Niñas, niños y adolescentes, mujeres, caracterización de grupos de interés y de valor.</t>
  </si>
  <si>
    <t xml:space="preserve">Teniendo en cuenta a guía para la estructuración del Botón participa y las directrices de la resolución 1519 de 2020, se elaboró una propuesta, la cual fue socializada, aprobada (8 de septiembre) y posteriormente usada como insumo para la nueva versión del Botón en mención.  
Acorde a la Circular 018 del 22 septiembre de 2021 de la PGN, no se realizará lectura a través de ITA. </t>
  </si>
  <si>
    <t>https://www.etitc.edu.co/es/page/participa</t>
  </si>
  <si>
    <t xml:space="preserve">Con la oficina de comunicaciones se diseño y elaboró una pieza informativa, para que los grupos de valor se enteren del proceso necesario apara conformar Veedurías Ciudadanas. 
Se consolida y publica el seguimiento al Plan de Participación Ciudadana 2021. 
Se realiza de manera permanente seguimiento a las directrices de de publicación en la Página de transparencia  </t>
  </si>
  <si>
    <t xml:space="preserve">ASEGURAMIENTO DE LA CALIDAD </t>
  </si>
  <si>
    <t>PE-1- Acreditación Institucional de alta calidad</t>
  </si>
  <si>
    <t>ME-1- Obtener la Acreditación Institucional de Alta Calidad en el 2024</t>
  </si>
  <si>
    <t>Porcentaje de cumplimiento en las fases del Consejo Nacional de Acreditación</t>
  </si>
  <si>
    <t>Llevar a cabo las fases del Consejo Nacional de Acreditación cumplidas</t>
  </si>
  <si>
    <t>Fases del Consejo Nacional de Acreditación cumplidas</t>
  </si>
  <si>
    <t xml:space="preserve">Para dar continuidad a la actividad el profesional de aseguramiento de la calidad, ha trabajado las políticas académicas de bienestar universitario e investigación. 
Se realizó el diseño de la estrategia: Diseño de talleres "ponderación de factores y características".
 </t>
  </si>
  <si>
    <t>Políticas institucionales</t>
  </si>
  <si>
    <t>1. Identificación de las necesidades documentales para condiciones iniciales.
2. Cronograma para el proceso de autoevaluación para fines de acreditación.
Nota: La oficina de autoevaluación inicio comunicación directa con el CNA, con miras de conocer la forma de radicación.
Se inicio relaciones con IES amigas con el fin de establecer apropiación de la acreditación institucional</t>
  </si>
  <si>
    <t>Con relación al primer punto:
Para elaborar el Modelo de autoevaluación con fines de acreditación institucional La Escuela realizó el ejercicio de ponderación con fines de Acreditación Institucional, a través de talleres focales en los cuales se contó con la participación de diferentes estamentos de la comunidad educativa entre ellos: estudiantes, docentes, administrativos, egresados y representantes del sector productivo.   
El ejercicio fue desarrollado según los lineamientos del CNA versión 2021. La ponderación para cada uno de los factores y características fue aprobada por el Comité del Sistema de Gestión del Plan de Desarrollo Institucional de conformidad con el trabajo realizado en los talleres por los cuatro (4) grupos focales. 
A partir de lo anterior se elaboró el documento y fue presentado y aprobado por el Comité del Sistema de Gestión del Plan de Desarrollo Institucional y el Proceso de Autoevaluación con fines de Acreditación Institucional en Alta Calidad en su sesión del 10 de septiembre, según acta No. 3.   Fue socializado a líderes de proceso, decanos y Vicerrectores en la sesión del 24 de septiembre, según acta No. 4</t>
  </si>
  <si>
    <t>https://www.etitc.edu.co/archives/modelautoevaluacion.pdf</t>
  </si>
  <si>
    <t xml:space="preserve">Elaborar, aprobar y socializar el modelo de autoevaluación con fines de acreditación institucional. </t>
  </si>
  <si>
    <t xml:space="preserve">Modelo de autoevalación diseñado, elaborado y socializado  </t>
  </si>
  <si>
    <t>La profesional de acreditación institucional realizó el diseño de la estrategia de diseño propio de los "talleres de ponderación de factores y caracteristicas". Se realizó la socialización ante el comité de acreditación.</t>
  </si>
  <si>
    <t>La evidencia del avance de estas actividades se encuentra con la profesional de Aseguramiento de la calidad</t>
  </si>
  <si>
    <t>Se elaboró la propuesta de la política de aseguramiento de la calidad y está fue aprobada por el Consejo Directivo de la ETITC en la sesión del día 18 de agosto de 2021, según el acuerdo No. 06; previamente fue socializada y viabilizada por el Comité Institucional de Gestión y Desempeño en la sesión del día 30 de julio de 2021.
El documento se encuentra publicado en la Página Institucional.
https://etitc.edu.co/archives/siacet.pdf</t>
  </si>
  <si>
    <t>https://etitc.edu.co/archives/siacet.pdf</t>
  </si>
  <si>
    <t>Elaborar y aprobar nueva política de aseguramiento de la calidad.</t>
  </si>
  <si>
    <t>Política elaborada</t>
  </si>
  <si>
    <t>Se elaboró una primera propuesta la cua se ajustará según las observaciones del MEN- Univalle.</t>
  </si>
  <si>
    <t>https://www.etitc.edu.co/es/page/siacet</t>
  </si>
  <si>
    <t>Contar con información institucional actualizada para los procesos de aseguramiento de la calidad
(Realizar jornadas se sensibilización sobre la importancia del reporte de información)</t>
  </si>
  <si>
    <t xml:space="preserve">Jornadas de sencibilización realizadas </t>
  </si>
  <si>
    <t xml:space="preserve">Esta actividad no ha tenido avance. </t>
  </si>
  <si>
    <t>Se actualizó el portal web institucional, generando una sección en la que se encuentra toda la información del sistema de aseguramiento de la calidad se puede encontrar
Se realizón un boletin informativo. 
se realizó una capsula en el cual se infoma que el SIACET.</t>
  </si>
  <si>
    <t>https://www.etitc.edu.co/es/page/siacet
https://mcusercontent.com/ec484992777285db652295661/video_thumbnails_new/8660684a42f0964a3682f395898fb255.png</t>
  </si>
  <si>
    <t>OFICINA DE CALIDAD</t>
  </si>
  <si>
    <t>Renovación de membresia de icontec</t>
  </si>
  <si>
    <t>Membresía renovada</t>
  </si>
  <si>
    <t>Esta actividad se tiene prevista para el mes de octubre de la vigencia, teniendo en cuenta que es la fecha en la que se debe renovar la membresia</t>
  </si>
  <si>
    <t>Esta actividad tendra lugar en el último trimestre del año.</t>
  </si>
  <si>
    <t xml:space="preserve">El proceso cuenta con estudios previos y cuenta con el CDP, actualmente la Oficina de Contratación se analiza los documentos a lugar. </t>
  </si>
  <si>
    <t>Ejecutar las actividades de la oficina de Calidad de la Escuela Tecnológica Instituto Técnico Central</t>
  </si>
  <si>
    <t xml:space="preserve">Documentos soporte de las actividades realizadas </t>
  </si>
  <si>
    <t>Se realizo una capacitación de salidas no conformes extensión y sistema de calidad, investigasción realizada a la Vicerrectoría de investigación. 
Se hizo el 1° borrador del sistema de gestión de calidad como insumo para el curso de inducción en la plataforma moodle.
Elaboración de mapa de riesgos.  
Elaboración del informe de revisión por la dirección 2020</t>
  </si>
  <si>
    <t>Asistencia de capacitación, presentación del borrador. 
mapa de riesgos:
http://www.etitc.edu.co/archives/calidad/mapaderiesgocalidad21.xlsx
http://www.etitc.edu.co/archives/calidad/informerevisiondireccion20.pdf
https://itceduco-my.sharepoint.com/personal/calidad_itc_edu_co/_layouts/15/onedrive.aspx?id=%2Fpersonal%2Fcalidad%5Fitc%5Fedu%5Fco%2FDocuments%2FCALIDAD%2FPLAN%20DE%20ACCI%C3%93N%2FEVIDENCIAS%202021%2FPRIMER%20SEGUIMIENTO&amp;originalPath=aHR0cHM6Ly9pdGNlZHVjby1teS5zaGFyZXBvaW50LmNvbS86ZjovZy9wZXJzb25hbC9jYWxpZGFkX2l0Y19lZHVfY28vRWxqZ3NfZVg5OXhHbTBiV0s1Y0s0dW9CSC1tb2lnbDRtN0ZIV0RLN2lHT21Odz9ydGltZT00aExRT2xnQTJVZw</t>
  </si>
  <si>
    <t xml:space="preserve">Actualmente se encuentran publicados 16 mapas de riesgos de los 20 procesos.
Se encuentran actualizados y publicados 17 normogramas de los 20 procesos.
Se elaboró el informe del 1° trimestre de la encuesta de la evaluación de la prestación del servicio.
Se han actualizado diferentes documentos tales como: Formatos, procedimientos.
Acompañamiento y seguimiento al programa anual de auditorías del Sistema de gestión integrado.  </t>
  </si>
  <si>
    <t>Normogramas institucionales y otros documentos
(ver en documentos de cada proceso)
https://etitc.edu.co/es/page/nosotros&amp;sgi
Ver riesgos de gestión
https://etitc.edu.co/es/page/nosotros&amp;sgi 
Informes de PQRSD
https://etitc.edu.co/es/page/atencionciudadano&amp;informes</t>
  </si>
  <si>
    <t xml:space="preserve">Se elaboró el informe del 2° y 3° trimestre de la encuesta de la evaluación de la prestación del servicio, consolidado en el informe de PQRSD.
Se han actualizado diferentes documentos tales como: Formatos, procedimientos.
Acompañamiento y seguimiento al programa anual de auditorías del Sistema de gestión integrado.
Actualmente se encuentran publicados 19 mapas de riesgos de los 20 procesos.
</t>
  </si>
  <si>
    <t>PQRSD
https://etitc.edu.co/es/page/atencionciudadano&amp;informes
(ver en documentos de cada proceso)
https://etitc.edu.co/es/page/nosotros&amp;sgi
https://www.etitc.edu.co/es/page/leytransparencia</t>
  </si>
  <si>
    <t>Se encuentra en construcción el 4° informe trimestre de la encuesta de la evaluación de la prestación del servicio, consolidado en el informe de PQRSD
Se han actualizado diferentes documentos tales como: Formatos, procedimientos.
Acompañamiento y seguimiento al programa anual de auditorías del Sistema de gestión integrado.</t>
  </si>
  <si>
    <t>Organizar y realizar todas las actividades necesarias para las auditorías de seguimiento de las certificaciones NTC ISO 9001:2015 y NTC ISO IEC 27001:2013</t>
  </si>
  <si>
    <t>Auditorías realizadas</t>
  </si>
  <si>
    <t>En febrero de 2021 se realizaron las auditorías de las normas NTC ISO 9001:2015 y NTC ISO IEC 27001:2013 correspondiente a la vigencia 2020, obteniendo resultados satisfactorios y manteniendo las respectivas certificaciones, se debe adelantar nuevo proceso para la vigencia 2021</t>
  </si>
  <si>
    <t xml:space="preserve">Informe de ICONTEC
</t>
  </si>
  <si>
    <t>Se está a la espera de las cotizaciones necesarias para la realización de estudios previos para la ejecución de las auditoría a la norma NTC ISO 9001 y NTC ISO IEC 27001:2013.
La auditoría de seguimiento se debe realizar en el mes de noviembre.</t>
  </si>
  <si>
    <t>La auditoría se tenía prevista  para realizar en noviembre de la vigencia,
esta no se realizará para este periodo por propuestas del ente certificador. sin embargo esta actividad se pospone para febrero de la vigencia 2022, periodo en el cual se adelantará la contratación para evitar reservas en la presente vigencia.</t>
  </si>
  <si>
    <t xml:space="preserve">De común acuerdo de la Escuela e ICONTEC la realización de la auditoría en el mes de febrero de la vigencia 2022; Toda vez que la última auditoría fue realizada en el mes de febrero de la vigencia 2021 </t>
  </si>
  <si>
    <t>Capacitación a los auditores internos y líderes de proceso en NTC-Proceso-Estadistico-PE-1000-2020 y NTC 6047-2013 ACCESIBILIDAD AL MEDIO FÍSICO. ESPACIOS DE SERVICIO AL CIUDADANO EN LA ADMINISTRACIÓN PÚBLICA</t>
  </si>
  <si>
    <t xml:space="preserve">Se ha adelantado las actividades administrativas para obtener la información necesaria y poder realizar estudios previos de la capacitación NTC 6047-2013.
Se adelanto la gestión para desarrollar el curso en la norma NTC-Proceso-Estadistico-PE-1000-2020, y esta se debe realizar directamente con el DANE para tal efecto se adelanto la inscripción de algunos funcionarios de la oficiona asesora de planeación, a lo que no se ha obtenido respuesta del ente en mención.  </t>
  </si>
  <si>
    <t>Se está a la espera de la cotización de la  NTC 6047-2013, para la realización de los estudios previos y posterior contratación. 
El 16 de junio se realizó por parte de dos funcionarios de la Oficina asesora de planeación el curso acerca de la NTC-Proceso-Estadistico-PE-1000-2020.</t>
  </si>
  <si>
    <t xml:space="preserve">Asistencia a la sesión </t>
  </si>
  <si>
    <t>La capacitación en la norma NTC 6047-2013 accesibilidad del medio físico, se realizará en el 1° semestre de la vigencia 2022, toda vez que se dio prioridad a la capacitación en la herramienta POWER BI en el 4° trimestre del 2021.</t>
  </si>
  <si>
    <t>La actividad culminó con lo reportado a 30 de septiembre.</t>
  </si>
  <si>
    <t>AUTOEVALUACIÓN</t>
  </si>
  <si>
    <t>Prestación de servicios para el desarrollo de las actividades de autoevaluación en la Escuela Técnológica Instituto Técnico Central</t>
  </si>
  <si>
    <t xml:space="preserve">Ejecución contractual </t>
  </si>
  <si>
    <t>Actualmente se ejecuta con normalidad el contrato de prestación de servicios Cto-051-2021.</t>
  </si>
  <si>
    <t>Acta de inicio Cto-051-2021.</t>
  </si>
  <si>
    <t xml:space="preserve">El contrato Cto-051- 2021, se ejecuta con normalidad. </t>
  </si>
  <si>
    <t>El contrato Cto-051-2021 finalizó el 30 de octubre de 2021</t>
  </si>
  <si>
    <t xml:space="preserve">Radicación de intensión ante el Consejo Nacional de Acreditación para dar inicio al proceso de acreditación institucional </t>
  </si>
  <si>
    <t>Documento de condiciones iniciales 
Soporte de radicación en SACES-CNA</t>
  </si>
  <si>
    <t xml:space="preserve">Se presentó ante el CIGD llevado a cabo el 26 de marzo la carta de intención.
Se encuentra en construcción el documento de condiciones iniciales (20% de avance). 
</t>
  </si>
  <si>
    <t>Carta de intención y presentación de plan de trabajo y responsable</t>
  </si>
  <si>
    <t>Se inició capacitación por área con miras a apropiar las responsabilidades de cada una de ellas dentro del proceso.
La radicación ante CNA finalizaría en enero-2022</t>
  </si>
  <si>
    <t xml:space="preserve">Evidencias audiovisuales de las sesiones realizadas </t>
  </si>
  <si>
    <t xml:space="preserve">Construcción de documentos y evidencias para la solicitud de renovación (1° vez) condiciones institucionales </t>
  </si>
  <si>
    <t>Documento maestro de condiciones institucionales construido 
Soporte de radicación en SACES</t>
  </si>
  <si>
    <t xml:space="preserve">Se ha diseñado la estructura de los planes de acción, la guía para la construcción del documento maestro de condiciones institucionales (en proceso de aprobación y publicación en el repositorio de la biblioteca), 
se ha hecho solicitud a las áreas de la escuela para el diseño de políticas, se ha solicitado a la Vicerrectoría académica la construcción o actualización de documentos. 
Se han realizado reuniones de seguimiento para el inicio de la plataforma SIPARC. 
</t>
  </si>
  <si>
    <t xml:space="preserve">Documento soporte. </t>
  </si>
  <si>
    <t xml:space="preserve">Se creo la guía para la construcción del documento propio de las condiciones institucionales, se identifico las necesidades de evidencias.
Una vez se cuente con toda la información requerida, se procederá a realizar el trámite ante el Ministerio de Educación Nacional. </t>
  </si>
  <si>
    <t>Instrumento elaborado</t>
  </si>
  <si>
    <t>Contrucción y radicación del documento de condiciones institucionales ante el MEN (31 de agosto).
Nota: Pendiente completitud, seguimiento a requerimientos MEN, organización y atención del visita de pares académicos.</t>
  </si>
  <si>
    <t>Documentos radicados</t>
  </si>
  <si>
    <t>El proceso pasó a Fase Completitud, esta se radicará el 8 de diciembre de 2021.</t>
  </si>
  <si>
    <t xml:space="preserve">Atención visita de pares y/o consejero frente a los trámites radicados. </t>
  </si>
  <si>
    <t>Hojas de vida de pares o consejeros 
Presentaciones, asistencia, registros fotográficos</t>
  </si>
  <si>
    <t xml:space="preserve">Una vez finalicen las dos actividades anteriores, se dará inicio a la presente actividad. </t>
  </si>
  <si>
    <t xml:space="preserve">Actualmente la ETITC no esta sujeta a visita de pares y/o consejeros academicos. </t>
  </si>
  <si>
    <t>Se iniciaron los simulacros internos y preparación de áreas para la atención de Pares.
El MEN no ha notificado a la Escuela de posibles visita de pares.</t>
  </si>
  <si>
    <t>Diseñar cartillas que aporten al desarrollo de procesos de registro calificado, con recomendaciones para la participación de los estamentos institucionales, definiendo las estrategias de participación (grupos focales, foros, reuniones, etc).</t>
  </si>
  <si>
    <t xml:space="preserve">Cartillas elaboradas </t>
  </si>
  <si>
    <t>Fruto del acompañamiento del MEN Univalle se diseño la ruta de la calidad para los procesos en cumplimiento del Decreto 1330 de 2019, se procederá a socializar los instrumentos generados.
Se ha socializado y capacitado sobre el contenido de la 1° cartilla o guía e instrumentos.</t>
  </si>
  <si>
    <t>Instrumento elaborados</t>
  </si>
  <si>
    <t>Se cuenta con la guía actualizada de condiciones institucionales, condiciones de programa (nuevo, renovación y modificación)
Nota: Pendiente publicación en el repositorio de la Vicerrectoría de Investigación</t>
  </si>
  <si>
    <t>Guía actualizada</t>
  </si>
  <si>
    <t xml:space="preserve">4 Cartillas finalizadas, inicia en 2022 la apropiación de las mismas. 
Se realizo socialización y capacitación de las cartillas elaboradas.  </t>
  </si>
  <si>
    <t xml:space="preserve">Cartillas realizadas </t>
  </si>
  <si>
    <t>Ajustar los instrumentos a aplicar como parte del proceso de autoevaluación.</t>
  </si>
  <si>
    <t xml:space="preserve">Instrumentos ajustados </t>
  </si>
  <si>
    <t xml:space="preserve">Paso siguiente de la consecución de la actividad anterior se procedera al ajuste de los instrumetos. </t>
  </si>
  <si>
    <t>Se cuenta con la matriz de identificación en donde se clasifico el modelo de acuerdo a la existencia documental y de percepción. Se dara continuidad con la matriz de evaluación y documento metodologico</t>
  </si>
  <si>
    <t xml:space="preserve">Documento elaborado </t>
  </si>
  <si>
    <t xml:space="preserve">Finalización de matríz de identificación
Se realizo capacitación a las áreas de la Escuela. </t>
  </si>
  <si>
    <t>OE-10-Establecer un nuevo acuerdo ambiental mediante una
política institucional ambiental y la catedra institucional
en la ETITC.</t>
  </si>
  <si>
    <t>GESTIÓN AMBIENTAL</t>
  </si>
  <si>
    <t xml:space="preserve">PE-22- Política institucional ambiental en la ETITC alineada al sistema de gestión ambiental </t>
  </si>
  <si>
    <t>ME-56- Implementar una  política ambiental bajo consideraciones de sostenibilidad.</t>
  </si>
  <si>
    <t>Porcentaje de la política ambiental implementado.</t>
  </si>
  <si>
    <t xml:space="preserve">Adecuación de puntos ecológicos para dar cumplimiento a la normatividad a partir del 1 de enero de 2021 </t>
  </si>
  <si>
    <t xml:space="preserve">Puntos ecológicos adecuados </t>
  </si>
  <si>
    <t xml:space="preserve">Siendo que se adquirieron puntos ecológicos para el 2020 y dada correlación de colores para estos elementos dispuesto en la norma Resorción 1344 de diciembre 2020. Se plantea no adquirir más puntos ecológicos, sino adaptarlos y realizar un proceso de capacitación. </t>
  </si>
  <si>
    <t>Los puestos ecológicos fueron instalados. Se van a utilizar las bolsas de colores de conformidad con la normativa anterior y posteriormente se instalarán las bolsas de conformidad con la Resolución 2184 de 2019.
Procedimiento para el manejo de residuos (GAM-PC-03 Manejo y Gestión Segura de Residuos), donde se oficializará la marera en que se deben disponer de estos en la ETITC.</t>
  </si>
  <si>
    <t>Se realizó una revisión general de las canecas de marcación, se identificó que estas no tenían la marcación adecuada, se comunico con planta física la cantidad de canecas faltantes por rotular y su ubicación (acta del 7 de septiembre)</t>
  </si>
  <si>
    <t>Acta reunión</t>
  </si>
  <si>
    <t>Actualmente la Escuela cumple con lo dispuesto en la Resolución 2184 de 2019, con relación a la disposición de residuos.</t>
  </si>
  <si>
    <t xml:space="preserve">Contratación para adquisición de recipientes y elementos para cumplir con la normatividad en manejo de aceite industrial a partir de la caracterización de vertimientos </t>
  </si>
  <si>
    <t xml:space="preserve">Se realizo una reunión 23 de marzo con todo el grupo de talleres y laboratorios de la ETITC, donde se solicitó información acerca de los residuos peligrosos y prácticas para el cambien de aceite de los tornos del taller Mecánica industrial. Quedo como compromiso el suministro de la información para las fechas: 9 y 12 de abril.
Se hicieron 2 visitas a talleres y laboratorios (17 de febrero) para determinar las necesidades y adecuación para el cumplimiento de los procesos y políticas ambientales de la ETITC </t>
  </si>
  <si>
    <t>https://itceduco-my.sharepoint.com/:f:/g/personal/gestionambiental_itc_edu_co/ElPJslk0KuhBnQ5uRN68gxsBT6cXhcNm-I8k9F7BwQ_tVw?e=5W08DI</t>
  </si>
  <si>
    <t>Teniendo en cuente que a la fecha no se han recolectado los residuos existentes, no se ha identificado la necesidad de la adquisición de los elementos para el desarrollo de esta actividad.</t>
  </si>
  <si>
    <t xml:space="preserve">No se realizaron compras de recipientes o contenedores.
Se identificó la necesidad de los recipientes necesarios para la Escuela y se comunico a Planta Física la necesidad, posteriormente se incluyo en el contrato de ferreteria. </t>
  </si>
  <si>
    <t xml:space="preserve">Se dispusieron los residuos en mención con la empresa Biologicos y contaminados SAS (207 de 2021). </t>
  </si>
  <si>
    <t xml:space="preserve">Actas de recolección </t>
  </si>
  <si>
    <t xml:space="preserve">Contrato profesional para gestión ambiental </t>
  </si>
  <si>
    <t xml:space="preserve">El contrato de prestación de servicios 045 de 2021 se ejecuta con normalidad </t>
  </si>
  <si>
    <t>Acta de inicio 
https://itceduco-my.sharepoint.com/:f:/g/personal/gestionambiental_itc_edu_co/ElPJslk0KuhBnQ5uRN68gxsBT6cXhcNm-I8k9F7BwQ_tVw?e=5W08DI</t>
  </si>
  <si>
    <t xml:space="preserve">El contrato 045 se desarrolla con normalidad (Fecha de finalización 30 de noviembre). </t>
  </si>
  <si>
    <t xml:space="preserve">Acta de inicio </t>
  </si>
  <si>
    <t>El contrato 045 se desarrolla con normalidad (Fecha de finalización 30 de noviembre). 
Se realizan las actividades contractuales con normalidad.</t>
  </si>
  <si>
    <t xml:space="preserve">Actas de inicio </t>
  </si>
  <si>
    <t>El contrato 045 se desarrolla con normalidad (Fecha de finalización 30 de noviembre).</t>
  </si>
  <si>
    <t>Acta de prorroga</t>
  </si>
  <si>
    <t xml:space="preserve">Contratación de servicio de lavado de tanques y control de plagas </t>
  </si>
  <si>
    <t xml:space="preserve">Con relación al Cto-156-Expertos ingenieros SAS. Se ejecutaron las actividades para febrero. ron las actividades para febrero. Se está a la espera del proceso relacionado al acta de liquidación. Posterior a ello se proyecta un nuevo proceso de contratación para el lavado de tanques y control de plagas 
  </t>
  </si>
  <si>
    <t>informe de cumplido del último pago
https://itceduco-my.sharepoint.com/:f:/g/personal/gestionambiental_itc_edu_co/ElPJslk0KuhBnQ5uRN68gxsBT6cXhcNm-I8k9F7BwQ_tVw?e=5W08DI</t>
  </si>
  <si>
    <t xml:space="preserve">Se encuentra activo el proceso IP028-2021 en SECOP. 
Se dio respesta a las observaciones de los proponentes.   </t>
  </si>
  <si>
    <t>Plataforma SECOP</t>
  </si>
  <si>
    <t xml:space="preserve">Se encuentra en ejecución el Cto-209- 2021 con el proveedor Enlace ambiental SAS (2 de agosto 2021 al 27 de enero 2022) </t>
  </si>
  <si>
    <t xml:space="preserve">Actas de incio </t>
  </si>
  <si>
    <t>El Cto-  209- 2021, se encuentra en ejecución 
Del 26 al 30 de octubre: Refuerzo de desinfección y de contro de insectos y roedores en las 4 Sedes. 
Se realizó una adición para realizar el control de moho en la Sede Principal (4 de diciembre)</t>
  </si>
  <si>
    <t xml:space="preserve">Cumplidos de Contrato </t>
  </si>
  <si>
    <t xml:space="preserve">Contratación de servicios para inventario forestal y emisión de concepto de ingeniero forestal tala y poda </t>
  </si>
  <si>
    <t>Se envió a la vicerrectoría administrativa y financiera el Certificado de Disponibilidad presupuestal, estudios previos y la respectiva hoja de vida de la profesional oferente del servicio.</t>
  </si>
  <si>
    <t>estudios previos y CDP
https://itceduco-my.sharepoint.com/:f:/g/personal/gestionambiental_itc_edu_co/ElPJslk0KuhBnQ5uRN68gxsBT6cXhcNm-I8k9F7BwQ_tVw?e=5W08DI</t>
  </si>
  <si>
    <t>Se ejecuta el Cto 148 de 2021 con fecha de inicio del 22 de junio y un plazo de ejecución de seis meses: Contratista Maria Alexandra Cobos.</t>
  </si>
  <si>
    <t>Acta de inicio y cronograma de actividades aprobado.</t>
  </si>
  <si>
    <t xml:space="preserve">El contrato 148 se desarrolla con normalidad (Fecha de finalización 30 de noviembre). 
Se entregaron todos los productos solicitados: Inventario forestal de las Sedes Tintal y Carvajal. De estos productos se hizo socialización con el nivel directivo de la Escuela.
Se proyecta radicar los documentos para solicitar permiso de tratamiento silvicultural a los arboles de la sede calle 13 ante la Secretaria de Ambiente  </t>
  </si>
  <si>
    <t xml:space="preserve">En la 3° semana de noviembre se recibieron los certificados de tradición y libertar donde existe vegetación a intervenir. 
Para la 1° semana de Diciembre la radicación de documento y pago por el servicio de evaluación ante la Secretaria Distrital de Ambiente, para adelantar el tramite de Tratamientos Silviculturales para los arboles de la sede central.  </t>
  </si>
  <si>
    <t>Documenos adquiridos</t>
  </si>
  <si>
    <t>Inscripción trámites ambientales ante la SDA</t>
  </si>
  <si>
    <t>Trámites inscritos</t>
  </si>
  <si>
    <t xml:space="preserve">Se tienen identificadas las actividades para a realizar para la consecución de esta actividad:
Realizar un trámite del inventario de permiso de lata y poda, el 1.cual depende del inventario de tala y poda. 
2.Registro de la publicidad visual de la ETITC.
Se tienen identificados los trámites que se deben adelantar.
Se dio respuesta al requerimiento de la Secretaria Distrital de Ambiente. 
La ETITC participa actualmente en la estrategia ACERCAR. </t>
  </si>
  <si>
    <t xml:space="preserve">No se han adelantado trámites que requieran pago para el estudio por parte de la autoridad ambiental. 
Se han dado respuesta a los requerimientos que han llegado de la SDA: 
La SDA solicitó información sobre manejo de residuos en 2020
2021ER20946 - RESPUESTA A RADICADO REQUERIMIENTO 2021EE00521.
La ETITC realizó Solicitud de concepto al IDEAM sobre tipo de muestreo y proveedor autorizado, para determinar el contenido de PCB en maquina electroerosionadora. Radicado: 2021ER133390 - SOLICITUD CONCEPTO ANÁLISIS PCB copia a la SDA.
Radicado 2021ER136454 - RADICADO SOLICITUD CIERRE PIN LLANTAS USADAS.
</t>
  </si>
  <si>
    <t xml:space="preserve">Radicados ante la SDA </t>
  </si>
  <si>
    <t>Se proyecta radicar los documentos para solicitar permiso de tratamiento silvicultural a los arboles de la sede calle 13 ante la Secretaria de Ambiente  
Por otra parte se solicitará a la SDA si a la Escuela le aplica el trámite: Registro de libro de operaciones forestales. (trámite con costo), para tal efecto se cuenta con el documento el cual se remititá a contratación.  
Reporte de generación de aceite usado. Radicado 2021ER20494 del 24 de septiembre 
Apertura del reporte de generación de residuos de construcción y demolición ( escombro) 22 de septiembre. Radicado 2020ER162497. Pendiente por cargar información 
El 10 de septiebre a través del  2021ER192433 se dio respuesta a la SDA al requerimiento de la información adicional para el registro de la PEV de la fachada de la Sede calle 13
2021ER136454 se solicito a la SDA el cierre del pin como acopiador de llantas usadas.</t>
  </si>
  <si>
    <t>Durante la 1° semana de octubre se radico ante el SDA, para reportar aceite vegetal usado (2021ER204943 reporte de generación de AVU).
Se proyecta radicar el trámite del reporte de residuos de construcción y demolición.
Se proyecta radicar el trámite de solicitud para la evaluación de tramite de Registro de Operaciones Forestales.</t>
  </si>
  <si>
    <t>Proyectos ambientales para implementar tecnologías de recolección de aguas lluvias y recuperación de materiales reciclables</t>
  </si>
  <si>
    <t>Proyectos elaborados</t>
  </si>
  <si>
    <t>Esta actividad no ha presentado avance.</t>
  </si>
  <si>
    <t xml:space="preserve">Se formulo un proyecto para la recolección de aguas lluvia del bloque J, el cual fue presentado ante la SDA en el marco de la estrategia ACERCAR.
El área de Planta física realizó los estudios previos. Dichos estudios se encuentran a la espera de la aprobación por parte de Contratación.   </t>
  </si>
  <si>
    <t>Proyecto formulado</t>
  </si>
  <si>
    <t>Fue publicado en SECOP el proceso CMA001 de 2021, prestación de servicios para estudio técnico y diseño del sistema piloto de aprovechamiento de agua lluvia  para el boque J de la la sede Central de la ETITC. 28 de septiembre de 2021.</t>
  </si>
  <si>
    <t>Actualmente se encuentra publicado en el SECOP el proceso CMA004 de 2021 "Sistema piloto de aprovechamientod de aguas lluvia" (19 de noviembre)</t>
  </si>
  <si>
    <t>Proceso en SECOP</t>
  </si>
  <si>
    <t xml:space="preserve">PE-24- Optimización en el consumo de energía eléctrica y uso de energías alternativas. </t>
  </si>
  <si>
    <t>ME-60- Realizar la adecuada disposición de todos los residuos producidos en el área de infraestructura, talleres y laboratorios.</t>
  </si>
  <si>
    <t xml:space="preserve">Porcentaje de adecuación de residuos cumplido </t>
  </si>
  <si>
    <t xml:space="preserve">Realizar las actividades necesarias para identificar los proveedores, prestadores de servicio de acuerdo con la normatividad vigente para posible contratación del servicio de laboratorio certificado para control de sustancias agotadoras de la capa de ozono, por el uso de aceite de electroerosionadora </t>
  </si>
  <si>
    <t>Servicios contratados</t>
  </si>
  <si>
    <t xml:space="preserve">Se cuenta con la cotización por parte de FYR INGENIERONS necesaria para realizar los estudios previos pertinentes. 
Se solicitó al taller de mecánica industrias una información de caracterización de la maquina electroerosionadora. </t>
  </si>
  <si>
    <t>Cotización 
https://itceduco-my.sharepoint.com/:f:/g/personal/gestionambiental_itc_edu_co/ElPJslk0KuhBnQ5uRN68gxsBT6cXhcNm-I8k9F7BwQ_tVw?e=5W08DI</t>
  </si>
  <si>
    <t xml:space="preserve">Se reviso la base de datos del IDEAM de los laboratorios certificados. 
Con la información de la base de datos se procedió a solicitar cotizaciones. Los laboratorios a los que se les solicito información afirmaron que no tenían capacidad para hacer los estudios en superficies sólidas. 
Se realizo la consulta a la SDA quien afirmo que el laboratorio apropiado para este tipo de estudios es el IDEAM, para lo cual se les extendió un oficio vía correo (1° semana de julio) y se está a la espera de la respuesta.  </t>
  </si>
  <si>
    <t>Correos de solicitud de información</t>
  </si>
  <si>
    <t xml:space="preserve">El IDEAM dio respuesta a la consulta realizada (Tipo de analisis, tipo de muestreo) 20216010015871_CONCEPTO IDEAM PCB 28-07-2021. Se dio como respuesta que en Colombia no se encuentra un prestador o laboratorio de este tipo de estudios
Eel 4 agosto se comunico al SDA la respuesa de IDEAM para la ETITC.   </t>
  </si>
  <si>
    <t>Correos enviados
Radicado de la SDA</t>
  </si>
  <si>
    <t>Contratación para la caracterización  de vertimiento laboratorio física y química, dando cumplimiento a la resolución 631 de 2015.</t>
  </si>
  <si>
    <t xml:space="preserve">Esta actividad depende del uso del laboratorio de química, el cual no presenta actividad </t>
  </si>
  <si>
    <t>Se radico la respuesta de la SDA. mediante el SIAC con el radicado:  0568-CO-RC-2021.
Radicado SDA 2021EE139466 Respuesta a solicitud de la ETITC de aplazar la caracterización de vertimientos hasta que se renueven actividades presenciales.</t>
  </si>
  <si>
    <t>Radicado</t>
  </si>
  <si>
    <t xml:space="preserve">El 7 de julio por parte de la SDA y a través de Radicado 2021EE139466, se aplaza la caracterización de vertimientos una vez se hayan retomado con totalidad las actividades presenciales de la Ecuela.
Se deben realizar actividades de identificación de puntos de vertimientos a través de prueba de anilinas.
</t>
  </si>
  <si>
    <t xml:space="preserve">Esta actividad esta sujeta a la prueba de anilina, cuyo resultado determinará la oportunidad de contratar la caracterización de vertimientos. 
(Confirmar con planta física) </t>
  </si>
  <si>
    <t>ME-59 Implementar el programa de racionalización de consumo de papel</t>
  </si>
  <si>
    <t>Porcentaje de implementación del programa  racionalización de consumo de papel</t>
  </si>
  <si>
    <t>Implementar el programa racionalización de consumo de papel</t>
  </si>
  <si>
    <t>Programa implementado</t>
  </si>
  <si>
    <t>Se cuenta con la circular 07, por medio de la cual se adopta el programa racionalización de consumo de papel. Se está a la espera de la elaboración del plan de trabajo, paso siguiente al desarrollo de las actividades consignadas en el programa.
Se realizó la solicitud de información a almacén con relación a la cantidad de resmas utilizadas, a fin de generar un indicador de uso eficiente te papel.</t>
  </si>
  <si>
    <t xml:space="preserve">Circular
https://itceduco-my.sharepoint.com/:f:/g/personal/gestionambiental_itc_edu_co/ElPJslk0KuhBnQ5uRN68gxsBT6cXhcNm-I8k9F7BwQ_tVw?e=5W08DI
</t>
  </si>
  <si>
    <t xml:space="preserve">El programa se encuentra formulado y su ejecución esta sujeta a la presencialidad. </t>
  </si>
  <si>
    <t>El programa de uso eficiente y ahorro de papel se adopto mediante circular 07 de la Rectoria. Dicho programa se encuentra enmarcado en la política ambiental institucional y su ejecución depende de análisis de disposición de papel de la Escuela.</t>
  </si>
  <si>
    <t>Circular 07 de la Rectoria</t>
  </si>
  <si>
    <t>OFICINA DE COMUNICACIONES</t>
  </si>
  <si>
    <t>Puesta en Marcha de la Emisora en Banda Radial FM, de la ETITC</t>
  </si>
  <si>
    <t xml:space="preserve"> Emisora en Banda Radial FM  en funcionamiento</t>
  </si>
  <si>
    <t xml:space="preserve">Se recibió por parte de MinTIC el 30 de enero una solicitud de documentos con relación a datos especificos de la entidad (CDP, datos de ubicación), a lo cual se le dio respuesta el 22 de febrero de la la vigencia. Se esta a la espera de la respuesta final. 
</t>
  </si>
  <si>
    <t>Información solicitada por MinTIC.
https://integratic.mintic.gov.co/AZDigital/Publica/DescargaArchivo.php?ArId=199218&amp;Hash=6ee948c8c632c712663c65785fbadc0f559d66df
Respuesta ETITC
https://integratic.mintic.gov.co/AZDigital/Publica/DescargaArchivo.php?ArId=246274&amp;Hash=7137c43ab642357a0476ce98ce6767896459595f</t>
  </si>
  <si>
    <t>El 29 de abril MinTIC dio como respuesta que extendería la Agencia Nacional del Espectro, ente que debe comunicarse con la ETITC, para dar concepto respecto a la disponibilidad del espectro radioeléctrico y la viabilidad técnica de la propuesta de la Escuela</t>
  </si>
  <si>
    <t>Respuesta MinTIC</t>
  </si>
  <si>
    <t xml:space="preserve">Se envió a MinTIC una nueva solicitud, ente que hasta el momento del seguimiento no han dado una respuesta. </t>
  </si>
  <si>
    <t>https://integratic.mintic.gov.co/AZDigital/Publica/DescargaArchivo.php?ArId=1604735&amp;Hash=9c3d6ac98289d062d285149062cc493a7b4ad66c</t>
  </si>
  <si>
    <t xml:space="preserve">No se ha emitido respuesta por parte de MinTIC, por ende se extendio el caso a la oficina jurídica de la Escuela quien evalua la posibilidad de implantar insntrumentos por via jurídica normativa. 
Desde la la Oficina de Comunicaciones han adquirido dos world station, elementos necesarios para la ejecuión de esta actividad. </t>
  </si>
  <si>
    <t>Implementar el servicio de una plataforma para envío de mensajes de texto a la población de la ETITC (estudiantes, docentes y personal administrativo).</t>
  </si>
  <si>
    <t xml:space="preserve">Plataforma implementada y en funcionamiento </t>
  </si>
  <si>
    <t xml:space="preserve">La plataforma se adquirió, sin embargo se trabaja en su aplicación según las políticas de seguridad de la información de a ETITC. 
Se desarrolla un formato el cual será transmitido a los estudiantes de la ETITC para la autorización de encio de mensajes de texto con información institucional
</t>
  </si>
  <si>
    <t xml:space="preserve">
La plataforma de envío de texto se encuentra implementada. Mediante esta se han   
3 mensajes. Actualización de política, Procesos de admisiones, Entrevistas y descuentos. </t>
  </si>
  <si>
    <t>La plataforma de envío de texto se encuentra implementada. Mediante esta en el 3° trimestre 
1. Beneficiarios a jovenes a la U (221 usuarios) 28 de julio.
2. Elección de representantes al Consejo Académico y Consejo Directivo (3023 usuarios) 9 de septiembre
3. Invitación a votaciones (3028 usuarios) 30 de septiembre</t>
  </si>
  <si>
    <t>Mensajes enviados</t>
  </si>
  <si>
    <t xml:space="preserve">Con relación a la Rendición e Cuentas se proyecta enviar un mensaje de invitación al evento durante a segunda semana del mes de diciembre. </t>
  </si>
  <si>
    <t>PE-5- MIPG - y los sistemas de gestión para una gobernanza transparente</t>
  </si>
  <si>
    <t>ME-7- Aumentar la visibilidad institucional de la Escuela mediante estrategias de marketing digital.</t>
  </si>
  <si>
    <t>Número de estrategias de posicionamiento implementadas.</t>
  </si>
  <si>
    <t>Implementar el servicio de una plataforma para el posicionamiento WEB SEO del sitio WEB de la ETITC</t>
  </si>
  <si>
    <t>Plataforma implementada</t>
  </si>
  <si>
    <t>El Cto-118-2021 se encuentra en ejecución.
La empresa IRIDIAN se encarga de optimizar la información de la ETITC,  para una mejor identificación en la WEB  con relación a las búsquedas que se realicen de la ETITC.</t>
  </si>
  <si>
    <t>Ata de inicio
[8:58] Emisora EMITC
    https://teams.microsoft.com/l/file/4e9b0eaf-aa9b-4bbd-ab13-328edcddd1ca?tenantId=495fd046-d864-4667-9ee8-50679764d834&amp;fileType=pdf&amp;objectUrl=https%3A%2F%2Fitceduco-my.sharepoint.com%2Fpersonal%2Femitc_itc_edu_co%2FDocuments%2FArchivos%20de%20chat%20de%20Microsoft%20Teams%2FActa%20de%20inicio%20118-Firmada.pdf&amp;baseUrl=https%3A%2F%2Fitceduco-my.sharepoint.com%2Fpersonal%2Femitc_itc_edu_co&amp;serviceName=p2p&amp;threadId=19:meeting_MThhNWRkOGEtMDE5Zi00YTc3LTk5N2MtZDMxYWM1MzkzNTZi@thread.v2&amp;messageId=-1</t>
  </si>
  <si>
    <t xml:space="preserve">El Cto-118-2021 finalizó el 24 de mayo. Y se realizó una adición para dar cumplimiento a las directrices 1519 de 2020. La adición en mención finalizo 25 junio.  </t>
  </si>
  <si>
    <t xml:space="preserve">La actividad culminó con lo reportado en el 2° trimestre de la vigencia.  </t>
  </si>
  <si>
    <t xml:space="preserve">Acta de inicio y acta de liquidación. </t>
  </si>
  <si>
    <t xml:space="preserve">Teniendo en cuenta la meta general para el 1° trimestre de la vigencia (25%), la Rectoría de la ETITC ha alcanzado un avance acumulado de 22,86%, habiendo transcurrido un 20,06% de avance en el tiempo. Esto debido a que los procesos han realizado en general las actividades concernientes para la consecución de los proyectos estratégicos consignados en el Plan de Desarrollo Institucional 2021-2024, comprometidos de manera articulada con la materialización de los objetivos de los diferentes ejes estratégicos: Lo institucional, lo ambiental y lo social; para una gestión institucional integra y participativa. </t>
  </si>
  <si>
    <t xml:space="preserve">Teniendo en cuenta la meta general para el 2° trimestre de la vigencia (50%), la Rectoría de la ETITC, ha alcanzado un avance acumulado de 41,07% habiendo transcurrido un 42,91% de avance en el tiempo. Esto se debe a que los procesos ejecutan con normalidad sus actividades, en cumplimiento de los tiempos legalmente establecidos, lo cual ha permitido una gestión coordinada, efectiva y coherente entre lo planeado y lo ejecutado hasta el segundo trimestre de la vigencia.    </t>
  </si>
  <si>
    <t xml:space="preserve">Teniendo en cuenta la meta general para el 3° trimestre de la vigencia (75%), la Rectoría de la ETITC, ha alcanzado un avance acumulado de 67,84% habiendo transcurrido un 71,64% de avance en el tiempo. Esto obedece a que los procesos han conseguido un avance adecuado hasta el momento, sin embargo, se haya un rezago del 7,16% debido a que, aunque se han realizado las gestiones necesarias para adelantar las actividades estratégicas, algunas de estas obedecen a la respuesta de entes externos que asesoran a LA ETITC, por ende, no se cuenta con un avance sustancial en algunas de ellas. Se destacan el avance de las actividades del proceso de autoevaluación toda vez que ha tenido un avance 74%. </t>
  </si>
  <si>
    <t>VICERRECTORÍA ADMINISTRATIVA Y FINANCIERA</t>
  </si>
  <si>
    <t>OE-3-Fortalecer el ecosistema de funcionalidades digitales para la gestión y el desarrollo de la actividad
misional mediante el uso de las TIC.</t>
  </si>
  <si>
    <t>INFRAESTRUCTURA ELÉCTRICA</t>
  </si>
  <si>
    <t>PE-9- Tecnologías de información y comunicaciones al servicio de la academia y la ciencia</t>
  </si>
  <si>
    <t>ME-17- Adecuar las capacidades tecnológicas para atender las necesidades de los procesos misionales.</t>
  </si>
  <si>
    <t>Proyectos de TICS ejecutados / Proyectos de TICS programados para la academia</t>
  </si>
  <si>
    <t xml:space="preserve">Prestación de servicios para desarrollar las actividades de  gestión de infractructura eléctrica de la ETITC </t>
  </si>
  <si>
    <t>Se ejecutan con normalidad los 3 contratos por prestación de servicios (Cto-017-2021, Cto-018-2021. Cto-122-2021)</t>
  </si>
  <si>
    <t>https://itceduco-my.sharepoint.com/:f:/g/personal/gestioninfraestructura_itc_edu_co/EuC63CCRxPpLu6ZtkM08xC8BK0vzsUoOyLZAW8YGvb3Asg?e=Dc3tfh</t>
  </si>
  <si>
    <t>Se ejecutan con normalidad los 3 contratos por prestación de servicios (Cto-017-2021 ha avanzado un 54,5%, Cto-018-2021 ha avanzado un 54,5%. Cto-122-2021 ha avanzado 33,3%)</t>
  </si>
  <si>
    <t>Se ejecutan con normalidad los 3 contratos por prestación de servicios (Cto-017-2021 ha avanzado un 81,8%, Cto-018-2021 ha avanzado un 81,8%. Cto-122-2021 ha avanzado 66,7%)</t>
  </si>
  <si>
    <t>Se finalizaron con normalidad los 3 contratos por prestación de servicios (Cto-017-2021 ha avanzado un 81,8%, Cto-018-2021 ha avanzado un 81,8%. Cto-122-2021 ha avanzado 66,7%)</t>
  </si>
  <si>
    <t>https://itceduco-my.sharepoint.com/:f:/g/personal/gestioninfraestructura_itc_edu_co/EvXT5QFDdRRIm9ZAIgjTO8QBr7Cl8KuAk-QSVlJ_MMy33A?e=3cAdna</t>
  </si>
  <si>
    <t>Contratación de los mantenimientos preventivo y correctivo en la infraestructura eléctrica de la Escuela Tecnólogica Instituto Técnico Central</t>
  </si>
  <si>
    <t>Mantenimiento realizado</t>
  </si>
  <si>
    <t xml:space="preserve">Se adjudicó mantenimiento preventivo y correctivo de UPS y reguladores. 
Actualmente se cuenta con el diagnóstico necesario como primera fase, para realizar en mantenimiento correctivo.  
Están en proceso de publicación es SECOP II los procesos de mantenimiento preventivo y correctivo de las Plantas eléctricas y Aires Acondicionados.
Se tiene proyectado realizar los 2 mantenimientos preventivos:  el 1° en el mes de junio y el 2° al finalizar la vigencia 
</t>
  </si>
  <si>
    <t>https://itceduco-my.sharepoint.com/:f:/g/personal/gestioninfraestructura_itc_edu_co/EiC0gATOJTZDpBW4_X_HTdMBN7bVhJpG0kCo9dapoypjyQ?e=0EnXkd</t>
  </si>
  <si>
    <t>124-2021 (Plantas Eléctricas) con avance de, 159-2021 (Aires Acondicionados), 120-2021 (UPS y Reguladores), los 3 con un 100% cumplido.
y los demás en trámite en Contratación: Plataforma Elevadora (96%), mantenimiento de puesta a tierra de sede centro (60%), Sistema de Automatización de Iluminación (94%) y Mantenimiento Preventivo y Correctivo del Sistema de Automatización de las puertas (60%). Mantenimiento pendientes sede Tintal (2), a la espera de la entrega final de la sede.</t>
  </si>
  <si>
    <t>https://itceduco-my.sharepoint.com/:f:/g/personal/gestioninfraestructura_itc_edu_co/EkpIAC9nztRAjMmviK2elN4BJhOrSn3a_RHPoKtjT71xzQ?e=ttdxhj</t>
  </si>
  <si>
    <t xml:space="preserve">Se contrataron: Plantas Eléctricas Cto 124- 2021, aires acondicionados 159-2021, UPS 120 de 2021, mantenimiento de automatización de las puestas 274 de 2021, plataforma elevadora 158 de 2021, automatización de iluminación 176 de 2021, apantallamiento 208 de 2021. Se evidencia un avance del 41% de ejecución.
</t>
  </si>
  <si>
    <t>https://itceduco-my.sharepoint.com/:f:/g/personal/gestioninfraestructura_itc_edu_co/EkpIAC9nztRAjMmviK2elN4BJhOrSn3a_RHPoKtjT71xzQ?e=g1x2Dk</t>
  </si>
  <si>
    <t>Se contrataron y finalizaron: Plantas Eléctricas Cto 124- 2021, aires acondicionados 159-2021, UPS 120 de 2021, mantenimiento de automatización de las puestas 274 de 2021, plataforma elevadora 158 de 2021, automatización de iluminación 176 de 2021, apantallamiento 208 de 2021. Se evidencia un avance del 41% de ejecución.
Adicionalmente se ejecutó la adquisición y cambios de baterías de OPS mediante el contrato 260-2021.</t>
  </si>
  <si>
    <t>https://itceduco-my.sharepoint.com/:f:/g/personal/gestioninfraestructura_itc_edu_co/EkpIAC9nztRAjMmviK2elN4BJhOrSn3a_RHPoKtjT71xzQ?e=tipeTF</t>
  </si>
  <si>
    <t>Compra de materiales y herramientas para mantenimiento general de la Escuela</t>
  </si>
  <si>
    <t>Materiales y herramientas adquiridos</t>
  </si>
  <si>
    <t xml:space="preserve">Actualmente se cuenta en proceso de diagnóstico, en el cual se busca identificar los materiales y herramientas necesarios para los respectivos mantenimientos. Dicho proceso tiene un avance del 10%   </t>
  </si>
  <si>
    <t>Diagnóstico. 
https://itceduco-my.sharepoint.com/:x:/g/personal/gestioninfraestructura_itc_edu_co/EdCjdCX4AqFOpzDnJ3fB5PIBtMnU9ULtzTtpQJzuY4RfUw?e=bjd1lp</t>
  </si>
  <si>
    <t>Se solicitó el CDP respectivo y se estructuró el Estudio Previo para continuar con el proceso</t>
  </si>
  <si>
    <t>https://itceduco-my.sharepoint.com/:f:/g/personal/gestioninfraestructura_itc_edu_co/EuUBB5MRTgdJsSZ7oHs40LcBoZfnstlIhl0v2f1RkCwgPw?e=VN0rqJ</t>
  </si>
  <si>
    <t xml:space="preserve">Se unificaron los 4 procesos que previamente se tenía con relación a la compra de materiales y herramientas para mantenimiento general de la Escuela (1. Compra de materiales para Interconectar centros de telecomunicaciones a la puesta a tierra. 2 Compra de materiales y herramientas para mantenimiento general de la Escuela. 3 Suministro de materiales para la implementación del cableado eléctrico y estructurado de la sala de sistemas del laboratorio de industria 4.0 (FESTO). 4. SUMINISTRO DE MATERIALES Y EQUIPOS PARA LA IMPLEMENTACIÓN DEL LABORATORIO DE ELECTRICIDAD Y ELECTRÓNICA DE LA EXTENSIÓN TINTAL DE LA ETITC.), dicho proceso se encuentra cargado en SECOP II. </t>
  </si>
  <si>
    <t>https://itceduco-my.sharepoint.com/:f:/g/personal/gestioninfraestructura_itc_edu_co/EuUBB5MRTgdJsSZ7oHs40LcBoZfnstlIhl0v2f1RkCwgPw?e=Pe0RLs</t>
  </si>
  <si>
    <t>El proceso resultó desierto y el recurso quedó libre.</t>
  </si>
  <si>
    <t>Montaje de Tres aulas de cómputo (2 para carvajal y una para calle 13)</t>
  </si>
  <si>
    <t xml:space="preserve">3 aulas instaladas </t>
  </si>
  <si>
    <t xml:space="preserve">Se adquirieron los materiales para la implementación de las aulas, está pendiente por realizar el montaje. Esta actividad se proyecta realizar entre la 1° y 2° semana de mayo. </t>
  </si>
  <si>
    <t>Contrato Cto-206-2020</t>
  </si>
  <si>
    <t>Se realizó el montaje de Tres aulas de cómputo (2 para Carvajal y una para calle 13). El día 4 de junio estaba finalizado el montaje de las 3</t>
  </si>
  <si>
    <t>https://itceduco-my.sharepoint.com/:f:/g/personal/gestioninfraestructura_itc_edu_co/EqtULCMtZ99Lie3HdCDp27QBpscZ9qvOmMPsu5XlH2lR6w?e=ezAaDR</t>
  </si>
  <si>
    <t>Esta actividad culminó con lo reportado con corte a junio</t>
  </si>
  <si>
    <t>Se había reportado cumplimiento en anteriores reportes.</t>
  </si>
  <si>
    <t>Contratación de la ampliación del sistema control de acceso</t>
  </si>
  <si>
    <t>Sistema de control de acceso ampliado</t>
  </si>
  <si>
    <t xml:space="preserve">Actualmente no se tiene  tiene avance en esta actividad. 
</t>
  </si>
  <si>
    <t xml:space="preserve">Actualmente no se tiene   avance en esta actividad. 
</t>
  </si>
  <si>
    <t xml:space="preserve">Esta actividad no fue priorizado en el PAA, por ende, no cuenta con avance durante el periodo comprendido </t>
  </si>
  <si>
    <t>Ampliación del sistema de CCTV en otras sedes</t>
  </si>
  <si>
    <t xml:space="preserve">CCTV de las cedes ampliado </t>
  </si>
  <si>
    <t xml:space="preserve">Actualmente no se tiene   avance en esta actividad. </t>
  </si>
  <si>
    <t>Implementación del sistema de sonido institucional</t>
  </si>
  <si>
    <t>Sistema de sonido implementado</t>
  </si>
  <si>
    <t>Actualmente no se tiene   avance en esta actividad.</t>
  </si>
  <si>
    <t>Compra de materiales para Interconectar centros de telecomunicaciones a la puesta a tierra.</t>
  </si>
  <si>
    <t>Materiales, equipos y herramientas adquiridas</t>
  </si>
  <si>
    <t xml:space="preserve">Se tiene identificados los espacios para realizar la interconexión. Esta actividad se tiene proyectada para 2° semestre de la vigencia.    </t>
  </si>
  <si>
    <t>https://itceduco-my.sharepoint.com/:f:/g/personal/gestioninfraestructura_itc_edu_co/ElCwDXOyRipBphbD7vU69PkB5ktOCU-5HZoOt-rNTSmbhw?e=nPek6y</t>
  </si>
  <si>
    <t>El proceso se declaró desierto debido a que los oferentes no presentaron las respectivas fichas técnicas.</t>
  </si>
  <si>
    <t>Contratación de la adquisición y cambio de transformador de 400 kVA para la subestación de la sede Centro</t>
  </si>
  <si>
    <t>Transformador adquirido y en funcionamiento</t>
  </si>
  <si>
    <t xml:space="preserve">Esta actividad está proyectada para realzarse al finalizar la vigencia. Toda vez que está sujeta a la suspensión eléctrica de manera prolongada. </t>
  </si>
  <si>
    <t>Esta actividad está proyectada para realzarse en el segundo semestre, durante el mes de julio según la programación del PAA.</t>
  </si>
  <si>
    <t xml:space="preserve">Se cuenta con los estudios previos y se encuentra en proceso de ajuste del presupuesto requerido para su ejecución. </t>
  </si>
  <si>
    <t>Estudio previo</t>
  </si>
  <si>
    <t>Se ejecutó correctamente el contrato. Se inicia el proceso de ejecución.</t>
  </si>
  <si>
    <t>https://itceduco-my.sharepoint.com/:f:/g/personal/gestioninfraestructura_itc_edu_co/ErsMKxymf4JEov-9ozo0-cEBE5lyuPZ9bvhgbNlUCJCBeg?e=1pzZIQ</t>
  </si>
  <si>
    <t>OE-5-Consolidar la infraestructura física de la Escuela para el desarrollo de la academia y la consolidación
de las nuevas apuestas institucionales</t>
  </si>
  <si>
    <t>PE-13- Gestión integral de inmuebles</t>
  </si>
  <si>
    <t>ME-27- Formular e implementar el modelo operativo de administración de inmuebles.</t>
  </si>
  <si>
    <t>Porcentaje de formulación e implementación del modelo operativo para la administración de inmuebles.</t>
  </si>
  <si>
    <t xml:space="preserve">Prestación de servicios para desarrollar las actividadades de planta física  la Escuela Tecnólogica Instituto Técnico Central </t>
  </si>
  <si>
    <t xml:space="preserve">Actualmente se ejecutan con normalidad los contratos: Cto-007-2021, Cto-012-2021, Cto-013-2021, Cto-014-2021, Cto-015-2021, Cto-016-2021.
Se realiza el proceso para la contratación para personal que ejecute actividades de carpintería y como ayudante de obra. </t>
  </si>
  <si>
    <t xml:space="preserve">Actas de inicio
https://itceduco-my.sharepoint.com/:f:/g/personal/arquitectura_itc_edu_co/EquumE2UfARDvUNE9WEHC0gBzDIPA-uIA1FxmP4I2g6DpQ?e=TEfMbN
</t>
  </si>
  <si>
    <t>Se ejecutan los contratos de gestión del bienestar cultural 142 (vigencia hasta el 10 diciembre ) 143 ( vigencia hasta el 10 de octubre) y 144 ( vigencia 17 de diciembre).</t>
  </si>
  <si>
    <t xml:space="preserve">Actas de inicio y plan de trabajo </t>
  </si>
  <si>
    <t>Actas de inicio</t>
  </si>
  <si>
    <t xml:space="preserve">Los contratos: 
007, 012, 013, 014, 0115, 016 y 143 tuvieron adición hasta el 30 de diciembre. </t>
  </si>
  <si>
    <t xml:space="preserve">Documento adición </t>
  </si>
  <si>
    <t>Sistema de Desodorización Para Sanitarios y Orinales: Lograr a través de la combinación de la correcta dosificación de un potente limpiador bacteriostático, un servicio de mantenimiento, atención al cliente de manera personalizada y el respaldo de una marca líder, mantener sus baños libres de mal olor.</t>
  </si>
  <si>
    <t>Sistema de desodorización en funcionamiento</t>
  </si>
  <si>
    <t xml:space="preserve">Se elabora actualmente los estudios previos. 
Se solicitaron cotizaciones para la adquisición del servicio, de las cuales solo se obtuvo una por parte de la empresa BALOR.
Actualmente se sigue el proceso en SECOP II, para la solicitud de cotizaciones.   
</t>
  </si>
  <si>
    <t>Estudio previo y cotización
https://itceduco-my.sharepoint.com/:f:/g/personal/arquitectura_itc_edu_co/EquumE2UfARDvUNE9WEHC0gBzDIPA-uIA1FxmP4I2g6DpQ?e=TEfMbN</t>
  </si>
  <si>
    <t xml:space="preserve">Se cuentan con los estudios previos (elaborados y actualizados)
Dicho documento se encuentra en análisis por contratación (enviados el 24 de junio) 
</t>
  </si>
  <si>
    <t xml:space="preserve">Estudios previos </t>
  </si>
  <si>
    <t>La actividad no ha tenido avance</t>
  </si>
  <si>
    <t xml:space="preserve">Para la vigencia 2021 no hubo necesidad de instalar el sistema, teniendo en cuenta el bajo floje de personal en las instalaciones </t>
  </si>
  <si>
    <t>Ajuste y corrección de observaciones al documento PEMP, de acuerdo a los lineamientos del MinCultura</t>
  </si>
  <si>
    <t>PEMP corregido y actualizado</t>
  </si>
  <si>
    <t xml:space="preserve">Actualmente se realiza el análisis documental necesario para ajustar el documento PEMP (Plan Especial de Manejo y Protección de bienes de interés cultural) a los requerimientos de MinCultura.
</t>
  </si>
  <si>
    <t>Documento diagnostico PEMP
https://itceduco-my.sharepoint.com/:f:/g/personal/arquitectura_itc_edu_co/EquumE2UfARDvUNE9WEHC0gBzDIPA-uIA1FxmP4I2g6DpQ?e=TEfMbN</t>
  </si>
  <si>
    <t>Se ejecuta el contrato 142- 2021 con normalidad, quien se encarga de la gestión BIC y la supervición de los estudios, ajuste y corrección del documento PEMP</t>
  </si>
  <si>
    <t>Informe de gestión BIC
https://itceduco-my.sharepoint.com/personal/arquitectura_itc_edu_co/_layouts/15/onedrive.aspx?id=%2Fpersonal%2Farquitectura%5Fitc%5Fedu%5Fco%2FDocuments%2FPLANTA%20F%C3%8DSICA%2F2%2E%202021%2F8%2E%20Planes%2F1%2E%20Evidencias%20Plan%20de%20Acci%C3%B3n&amp;ct=1626102703677&amp;or=OWA%2DNT&amp;cid=3f5cdf23%2Dd07f%2D2c65%2D97da%2Dc56b3fb5b054&amp;originalPath=aHR0cHM6Ly9pdGNlZHVjby1teS5zaGFyZXBvaW50LmNvbS86ZjovZy9wZXJzb25hbC9hcnF1aXRlY3R1cmFfaXRjX2VkdV9jby9Fcl9lR0ZScDg1dEh1YTFDY3ZPWExSQUJHQjFDZnBKU3A4YU5JdDdNbUNSVTdRP3J0aW1lPUU4YUpYRWRGMlVn</t>
  </si>
  <si>
    <t>Actualmente en SECOP (30 de septiembre) existe el proceso (CM0A-02-2021), para la actualización del PEMP (Plan Especial de Manejo y Protección).</t>
  </si>
  <si>
    <t>Proceso en SECOP II</t>
  </si>
  <si>
    <t xml:space="preserve">El proceso CM0A-02-2021 quedo desierto en SECOP, por ende, no tuvo avance. 
Se contempla la posibilidad de suscribir un convenio con el Centro de Divulgación  y Medios de la Fac de Artes Sede Bogotá. </t>
  </si>
  <si>
    <t>Suministro de estructura, señalización e instalación de valla para el acceso de la Calle 13 en la sede Central y el acceso de la sede Carvajal</t>
  </si>
  <si>
    <t>Valla adquirida e instalada</t>
  </si>
  <si>
    <t xml:space="preserve">Se trató el desarrollo de este proyecto en la reunión llevada a cabo el 15 de marzo de la vigencia. 
Siendo que es un proyecto articulado entre: Comunicaciones, Gestión ambiental y Planta Física. Actualmente se estima el costo de los trámites administrativos para ejecutar el proyecto.  
</t>
  </si>
  <si>
    <t>Proyecto señalización y vayas https://itceduco-my.sharepoint.com/:f:/g/personal/arquitectura_itc_edu_co/EquumE2UfARDvUNE9WEHC0gBzDIPA-uIA1FxmP4I2g6DpQ?e=TEfMbN</t>
  </si>
  <si>
    <t xml:space="preserve">Para la PEV de la sede Carvajal, se cuenta con los estudios previos, cotizaciones y el Certificado de Disponibilidad Presupuestal (14921). 
El área de contratación realiza el respectivo análisis respectivo, para verificar su pertinencia.   
Para la PVE de la sede Central se incluye en el proyecto de mantenimiento de fachadas. Actualmente se generan los estudios previos para el proceso en mención </t>
  </si>
  <si>
    <t xml:space="preserve">Estudios previos y CDP </t>
  </si>
  <si>
    <t>El Cto - 276 - 2021, desde el 15 de septiembre se adelante el proceso contractual, se esta a la espera del concepto del área de contratación.
La licitación pública LP001-2021, para la PEV de la sede central (se concidera las observaciones de la SAD)</t>
  </si>
  <si>
    <t>El Cto 276 de 2021 finalizo el 22 de noviembre. Se adquirio la vaya separada de fachada de la Sede Carvajal. 
La licitación pública LP001-2021 se encuentra en evaluación, el proceso de adjudicación esta previsto para el 13 de diciembre</t>
  </si>
  <si>
    <t>Informe de ejecución del Contrato 276de 2021</t>
  </si>
  <si>
    <t>ME-26- Formular el Plan de administración e intervención de las instalaciones en comodato (localidad Kennedy).</t>
  </si>
  <si>
    <t>Porcentaje de formulación del Plan de administración e intervención de las instalaciones en comodato.</t>
  </si>
  <si>
    <t>Mantenimiento preventivo y correctivo al sistema de bombeo en sede calle 13, calle 18, Tintal y Carvajal. Incluye suministro de materiales</t>
  </si>
  <si>
    <t xml:space="preserve">Se realizó un mantenimiento correctivo al sistema de bombeo de la sede calle 13 el 3 de febrero.
En miras de realizar el mantenimiento preventivo a todas las sedes de la ETITC, se ha solicitado cotización a diferentes empresas, de las cuales se tiene a la fecha una por parte de Bombas agroindustrial SAS. 
Se tiene proyectado solicitar otras cotizaciones por medio de SECOP II.
</t>
  </si>
  <si>
    <t>Mantenimiento sistema de bombeo 
https://itceduco-my.sharepoint.com/:f:/g/personal/arquitectura_itc_edu_co/EquumE2UfARDvUNE9WEHC0gBzDIPA-uIA1FxmP4I2g6DpQ?e=TEfMbN</t>
  </si>
  <si>
    <t xml:space="preserve">Para el proceso preventivo del sistema de bombeo se encuentra en proceso de contratación en el SECOP con la IP019 del 2021. </t>
  </si>
  <si>
    <t xml:space="preserve">SECOP </t>
  </si>
  <si>
    <t>Se ejecuto el Cto- 210 de 2021 y se realizo el mantenimiento correctivo para las 4 sedes.</t>
  </si>
  <si>
    <t>Acta de inicio, iforme del mantenimiento correctivo.</t>
  </si>
  <si>
    <t xml:space="preserve">El Cto 210 de 2021 finalizo el 23 de noviembre. 
Mantenimiento preventivo y correctivo de toda los sistemas de bombeo de las sedes Central, Calle 18, Carvajal y Tiltal. </t>
  </si>
  <si>
    <t>Porcentaje de ejecución del Plan de administración e intervención de las instalaciones en comodato.</t>
  </si>
  <si>
    <t>Materiales, herramientas y equipos para atender el mantenimiento locativo en las sedes calle 13, calle 18, Carvajal y Tintal</t>
  </si>
  <si>
    <t>Materiales, herramientas y equipos adquiridas</t>
  </si>
  <si>
    <t xml:space="preserve">Desde la vigencia 2020 se firmó el Cto-231-2020, con el fin de adquirir los materiales, herramientas y equipos para los respectivos mantenimientos de las sedes de la ETITC. Dicho contrato dio inicio el 14 d enero de 2021. </t>
  </si>
  <si>
    <t>Materiales, herramientas y equipos 
https://itceduco-my.sharepoint.com/:f:/g/personal/arquitectura_itc_edu_co/EquumE2UfARDvUNE9WEHC0gBzDIPA-uIA1FxmP4I2g6DpQ?e=TEfMbN</t>
  </si>
  <si>
    <t>Se está a la espera de acuerdo marco de precios para el suministro de ferretería, el cual será surtido por SECOP, para llevar a cabo esta actividad.</t>
  </si>
  <si>
    <t>Se encuentran los documentos (CDP, aviso de la convocatoría, proyecto de pliego de condiciones, estudios previos, formato de oferta económica) SIE 008 DEL 2021, sin embargo, no se ha abierto el proceso.</t>
  </si>
  <si>
    <t xml:space="preserve">Se encuentra a la espera de la publicación de la Resolución en SECOP, ya que el proceso fue adjudicado (18 de noviembre).
 </t>
  </si>
  <si>
    <t>ME-25- Determinar el aprovechamiento del inmueble calle 18 a partir del POT aprobado.</t>
  </si>
  <si>
    <t>Porcentaje de ejecución de las intervenciones físicas.</t>
  </si>
  <si>
    <t>Determinar el aprovechamiento del inmueble calle 18 a partir del POT aprobado.</t>
  </si>
  <si>
    <t xml:space="preserve">Estudios de aprovechamiento del inmueble realizado </t>
  </si>
  <si>
    <t xml:space="preserve">Se han desarrollado las siguientes actividades. 09 de marzo: Impermeabilización de la terraza del tercer piso del edificio.
El 4 y 5 de marzo: se instalan los elementos para cumplir con el protocolo de bioseguridad.
16 de marzo: Diagnostico de las actividades a realizar en la casona para su mantenimiento  
19 de marzo: Mantenimiento de la cubierta de la casona.  </t>
  </si>
  <si>
    <t>Calle 18 
https://itceduco-my.sharepoint.com/:f:/g/personal/arquitectura_itc_edu_co/EquumE2UfARDvUNE9WEHC0gBzDIPA-uIA1FxmP4I2g6DpQ?e=TEfMbN</t>
  </si>
  <si>
    <t>20 de mayo: Revisión de filtraciones de agua por el andén del inmueble.
4 de junio: Se realizó el sondeo y destaponamiento de las zonas húmedas de la calle 18
18 de junio: Se realizó una revisión por afectación de aguas lluvia
21 de junio se realizó una organización genera y separación de residuos.  
26 de junio: Impermeabilización de le la terraza del piso 2</t>
  </si>
  <si>
    <t xml:space="preserve">Fotos soporte </t>
  </si>
  <si>
    <t xml:space="preserve">Se cuenta con los estudios previos enviados y CDP 87.000.000 MTE (30 de agosto) 
Objeto contractual: PRESTACIÓN DE SERVICIOS ESPECIALIZADOS PARA REALIZAR EL LEVANTAMIENTO ARQUITECTONICO, ESTRUCTURAL, TOPOGRAFICO, ESTUDIO DE SUELOS, REDES EXISTENTES, Y VALORACION DE LA INFRAESTRUCTURA DE LA CASA Y EDIFICIO QUE COMPONEN LA SEDE CALLE 18 DE LA ESCUELA TECNOLÓGICA INSTITUTO TÉCNICO CENTRA
</t>
  </si>
  <si>
    <t>Estudios previos, CDP</t>
  </si>
  <si>
    <t xml:space="preserve">El proceso quedo decierto en SECOP.  
</t>
  </si>
  <si>
    <t>Porcentaje de espacios aprovechados y con uso en el inmueble</t>
  </si>
  <si>
    <t xml:space="preserve">Se tiene un diagnostico desde el 9 de marzo, con el cual se determinar en nivel de riesgo del inmueble de la calle 18, según las condiciones de infraestructura que presenta.  </t>
  </si>
  <si>
    <t xml:space="preserve">Si hizo la contratación del profesional de gestión de inmuebles Cto 143- 2021, quien realizará los documentos para la contratación de una consultoría de la viabilidad de la sede calle 18. </t>
  </si>
  <si>
    <t>Se cuenta con los estudios previos enviados y CDP 87.000.000 MTE (30 de agosto) 
Objeto contractual: PRESTACIÓN DE SERVICIOS ESPECIALIZADOS PARA REALIZAR EL LEVANTAMIENTO ARQUITECTONICO, ESTRUCTURAL, TOPOGRAFICO, ESTUDIO DE SUELOS, REDES EXISTENTES, Y VALORACION DE LA INFRAESTRUCTURA DE LA CASA Y EDIFICIO QUE COMPONEN LA SEDE CALLE 18 DE LA ESCUELA TECNOLÓGICA INSTITUTO TÉCNICO CENTRA</t>
  </si>
  <si>
    <t xml:space="preserve">El proceso quedo decierto en SECOP.  
El 10 de diciembre se tiene previsto el traslado del moviliaio de la sede de la calle 18 a la sede de la calle Centra, para le aprovechamiento de los espacios. </t>
  </si>
  <si>
    <t>ME-28 - Gestionar la consecución de un nuevo Campus para la Escuela.</t>
  </si>
  <si>
    <t>Porcentaje de implementación de la estrategia de consecución del Campus.</t>
  </si>
  <si>
    <t>Gestionar la consecución de un nuevo Campus para la Escuela.</t>
  </si>
  <si>
    <t xml:space="preserve">Campues gestionado </t>
  </si>
  <si>
    <t>No se ha ejecutado acción alguna para la consecución de un nuevo campus en la Escuela</t>
  </si>
  <si>
    <t>Se cuenta con un listado de inmuebles en arriendo o posibles de uso para instituciones educativas.</t>
  </si>
  <si>
    <t>ME-24- Englobar todos predios que integran la sede central.</t>
  </si>
  <si>
    <t>Porcentaje de englobe de los predios que integran la sede central</t>
  </si>
  <si>
    <t xml:space="preserve">Realizar la gestión para la consecución de documentos jurídicos de los predios y establecer la ruta de englobe de los predios
  </t>
  </si>
  <si>
    <t xml:space="preserve">Gestión administrativa realizada </t>
  </si>
  <si>
    <t xml:space="preserve">No se ha generado adelanto ene sta actividad </t>
  </si>
  <si>
    <t>Se ejecuta el contrato 143 de 2021 quien se encarga de la gestión del englobe de predios.
Se recopila la información predial de los inmuebles de la escuela en una carpeta DRIVE y se elaboran oficios para la solicitud del concepto  para los trámites de englobe ante: MinCultura, IDPC y la SDP.</t>
  </si>
  <si>
    <t>El Cto- 143 continua en ejecución
Compra de escrituras de los predios y certificados de tradición y libertad.
Se esta a la espera del concepto de MinCultura y SPD.</t>
  </si>
  <si>
    <t>Con el Cto 143 de 2021 se Recolectó y recopiló la información jurídica de los predios y definir la ruta para el trámite de englobe ante las entidades competentes 
Con el Cto-  277 - 2021 se realizo el levantamiento topografico (finalizo el 5 de noviembre).
Proceso de contratación del estudio jurídico y catastral de los predios para complementar la documentación a entregar para el englobe</t>
  </si>
  <si>
    <t>PE-26- Actualización de la infraestructura física, cumpliendo normativas aplicables y generando espacios adecuados para el desarrollo de actividades académicas y de bienestar en el marco de la sostenibilidad.</t>
  </si>
  <si>
    <t>ME-66- Adaptación progresiva de la planta física para implementar la normativa de movilidad reducida.</t>
  </si>
  <si>
    <t xml:space="preserve">Porcentaje de gestión para la implementación de la normatividad de movilidad reducida  </t>
  </si>
  <si>
    <t xml:space="preserve">Determinación de ubicación, diseño de ascensor, licenciamientos y permisos para instalación </t>
  </si>
  <si>
    <t xml:space="preserve">Gestión Técnica realizada </t>
  </si>
  <si>
    <t xml:space="preserve">Se elaboró el documento diagnóstico sobre el proyecto de accesibilidad de la sede Central. Dicho proyecto cuenta con dos fases: 1) Salva escaleras y 2 Ascensor: se tienen 2 opciones de ubicación, las cuales encuentran en proceso de análisis </t>
  </si>
  <si>
    <t>https://itceduco-my.sharepoint.com/:f:/g/personal/arquitectura_itc_edu_co/EquumE2UfARDvUNE9WEHC0gBzDIPA-uIA1FxmP4I2g6DpQ?e=TEfMbN</t>
  </si>
  <si>
    <t xml:space="preserve">Se ejecuta el contrato 142- 2021 con normalidad, quien se encarga de la gestión BIC y los trámites de autorización para este proyecto </t>
  </si>
  <si>
    <t xml:space="preserve">A través del contrato 142 de 2021 se estructuró el proyecto de accesibilidad para la sede central y se planteó el proyecto inversión para el 2022 </t>
  </si>
  <si>
    <t xml:space="preserve">Se cuenta documento técnico del proyecto de intervención a la infraectructuta física, para garantiza la accesibilidad a las instalaciones de la ETITC. </t>
  </si>
  <si>
    <t xml:space="preserve">Porcentaje de ejecución de la intervenciones necesarias </t>
  </si>
  <si>
    <t xml:space="preserve">Una vez finalice la fase de planeación se comenzará a dar inicio a la ejecución de las actividades pactadas. </t>
  </si>
  <si>
    <t xml:space="preserve">Adquisición e instalación de señalización y demarcación  de seguridad diferentes áreas de la planta fisica, y señalización linea de acción de infraetrucutra segura </t>
  </si>
  <si>
    <t>Señalización adquirida e instalada</t>
  </si>
  <si>
    <t>El funcionario líder de Seguridad y Salud en el Trabajo se encuentra en capacitación según sus funciones</t>
  </si>
  <si>
    <t>La consecución de esta actividad se proyecta para el 3° trimestre de la vigencia</t>
  </si>
  <si>
    <t xml:space="preserve">La actividad esta siendo realizada por el líder de proceso planta Física. </t>
  </si>
  <si>
    <t>Se cuenta con proceso contractual  el SAMC- 008 del 2021, con el objeto contractual:  Diseño producción e instalación de piezas de señalización para la ETITC.
Se cuenta con el CDP 21921</t>
  </si>
  <si>
    <t xml:space="preserve">Proceso contractual </t>
  </si>
  <si>
    <t>ME-67- Optimización de la oferta de parqueaderos en la sede central.</t>
  </si>
  <si>
    <t xml:space="preserve">Porcentaje de espacios intervenidos del área destinada a parqueaderos  </t>
  </si>
  <si>
    <t xml:space="preserve">Realizar la gestión para la consecución de concepto técnico antes las entidades competentes de un nuevo edificio en la ETITC 
</t>
  </si>
  <si>
    <t xml:space="preserve">Actualmente se cuenta con la documentación de los predios de la Escuela; sin embargo, se está a la espera de la respuesta por parte de Mincultura para determinar aquellos predios que son susceptibles de considerarse de interés patrimonial. Dicha solicitud se realizó mediante derecho de petición. 
</t>
  </si>
  <si>
    <t>Documentos inmuebles
https://itceduco-my.sharepoint.com/:f:/g/personal/arquitectura_itc_edu_co/EquumE2UfARDvUNE9WEHC0gBzDIPA-uIA1FxmP4I2g6DpQ?e=TEfMbN</t>
  </si>
  <si>
    <t>Informe de gestión de inmueble</t>
  </si>
  <si>
    <t>Se cuenta con el análisis para la cabida de norma de las 2 propuestas de localización del nuevo edificio de Bienestar y parqueaderos.
Se radicó:
Radicación Ministerio de Cultura: MC17912E2021 del 16 de julio de 2021
Radicación IDPC: 20215110050562 del 16 de julio de 2021</t>
  </si>
  <si>
    <t>La gestión para la consecución de esta actividad fue realizada, sin embargo, se esta a la espera del concepto del MiN Cultura</t>
  </si>
  <si>
    <t xml:space="preserve">Documentos presentados ante el entre Rector. </t>
  </si>
  <si>
    <t>ME-62- Adelantar el 50% del reforzamiento estructural de la sede principal.</t>
  </si>
  <si>
    <t xml:space="preserve">Porcentaje del reforzamiento estructural obtenido </t>
  </si>
  <si>
    <t xml:space="preserve">Contratación para el mantenimiento correctivo cubiertas Bloque D, y Bloque J de la sede Central </t>
  </si>
  <si>
    <t>Se han realizado mantenimientos correctivos a las cubiertas en las siguientes fechas:
16, 24 y 26 de marzo.</t>
  </si>
  <si>
    <t>Mantenimiento cubiertas 
https://itceduco-my.sharepoint.com/:f:/g/personal/arquitectura_itc_edu_co/EquumE2UfARDvUNE9WEHC0gBzDIPA-uIA1FxmP4I2g6DpQ?e=TEfMbN</t>
  </si>
  <si>
    <t>El proyecto se estructurará por 4 etapas: 1. Estudio previo (revisión por el área de contratación) . 2. Radicación de la solicitud ante el MinCultura. Las etapas 3 y 4 se encuentran en elaboración y solicitud de cotizaciones.</t>
  </si>
  <si>
    <t>La Licitación LC 001 DE 2021, se encuentra en proceso en el aplicativo SECOP (30 DE Septiembre).
REALIZAR EL MANTENIMIENTO ESPECIALIZADO DE CUBIERTAS, FACHADAS Y ESPACIOS INTERIORES DE LA SEDE CENTRAL, SEDE CALLE 18 Y SEDE CARVAJAL DE LA ESCUELA TECNOLÓGICA INSTITUTO TÉCNICO CENTRAL</t>
  </si>
  <si>
    <t>Estudios previos y CDP</t>
  </si>
  <si>
    <t xml:space="preserve">El proceso de adjudicación se realizará el lunes 13 de diciembre. </t>
  </si>
  <si>
    <t>Interventoría del mantenimiento correctivo de cubiertas Bloque D y Bloque J de la sede Central</t>
  </si>
  <si>
    <t>Interventoría realizada</t>
  </si>
  <si>
    <t>Esta elaborado el estudio previo y se encuentra a la espera de determinar la figura a contratar por parte del área de jurídica contratación para iniciar el respectivo proceso.</t>
  </si>
  <si>
    <t>Estudio previo 
https://itceduco-my.sharepoint.com/:f:/g/personal/arquitectura_itc_edu_co/EquumE2UfARDvUNE9WEHC0gBzDIPA-uIA1FxmP4I2g6DpQ?e=TEfMbN</t>
  </si>
  <si>
    <t>La ejecución de cada una de las etapas del proyecto mantenimiento correctivo cubiertas bloque D y J, cuenta con la respectiva interventoría.</t>
  </si>
  <si>
    <t>Se cuentan con los estudios previos y CDP,  una vez se haya adjudicado el contrato para el mantenimiento especializado de cubiertas, se procederá a realizar la publicación para contratar la interventoría.</t>
  </si>
  <si>
    <t>Esta actividad tendra lugar una vez se adelante el proceso de adjudicación de la licitación  LC 001 DE 2021.
CDP 21521</t>
  </si>
  <si>
    <t xml:space="preserve">Culminar la ejecución de la fase 1 para la contratación de la Fase 2 Reforzamiento Estructural </t>
  </si>
  <si>
    <t>Fase 2 del reforzamiento estructural finalizado</t>
  </si>
  <si>
    <t xml:space="preserve">
Se realizó la contratación de la Gerencia Integral del Proyecto Institucional (Cto-225-2020), donde se van a solicitar todos los permisos para poder ejecutar la fase 2 en mención</t>
  </si>
  <si>
    <t xml:space="preserve">Una vez completada la ejecución de la fase 1 (estudios técnicos), se podra seguir con la fase 2.  </t>
  </si>
  <si>
    <t>Contrato 225 del 2020. Con la generencia integran se actualizaron los diseños y los estudios técnicos, Se radico el proyecto ante curaduría para la consecución para la licencia de construccción en modalidad de reforzamiento.
Se esta planeando la ejecución de la obra y la coordinación de obra y academicas con la escuela, para el 2022 .</t>
  </si>
  <si>
    <t xml:space="preserve">Gerencia Integral del Proyecto Institucional denominado “Proyecto de Reforzamiento Estructura de la Escuela Tecnológica Instituto Técnico Central”
</t>
  </si>
  <si>
    <t xml:space="preserve">Proyecto ejecutado </t>
  </si>
  <si>
    <t xml:space="preserve">Desde la vigencia 2020 se ejecuta el  Cto-225-2020, con el fin de realizar la gerencía integral del proyecto. 
Se han realizado 2 actas operativas con relación al proyecto (25 de enero y 24 de febrero) 
La arquitecta participó en una reunión el 25 de marzo, mediante la cual se conoció el avance del proyecto en mención. </t>
  </si>
  <si>
    <t xml:space="preserve">Con relación a la fase 1: Se realizó una evaluación de las actas 1 y 2 de reforzamiento estructural; a las cuales las áreas de contratación y planta física realizan observaciones legales a lugar.
Se dio respuesta a una solicitud de información técnica, arquitectónica y de estudios, realizada por la gerencia integral del proyecto. Esta fue entregada el 7 de abril por el Vicerrector Administrativo y financiero de la escuela  </t>
  </si>
  <si>
    <t>Correo de envío</t>
  </si>
  <si>
    <t>Se han realizado comités operativos (6 y 16 de septiembre) en los que el contratista ha mostrado los avances.
Avance: Radicación de los documentos técnicos y jurídicos para la consecución de la licencia de construcción en modalidad de reforzamiento estructural ante curaduría</t>
  </si>
  <si>
    <t xml:space="preserve">La gerencia se ha ejecutado durante el 2021 según los previsto. Radicación estudios técnicos y diseño.
Consultoría 124 del 2021. 8 de abril (estudios y diseños necesarios)
16 de junio Inicio el contrato de interventoria 
Radicación preliminar ante Curaduría  (8 de septiembre del 2021)
Radicación del debido proceso (21 de octubre 2021)
Instalación de la valla de notificación del proceso de la obra en la fachada de la sede central. 
Comite operatovo 11 de noviembre.
</t>
  </si>
  <si>
    <t>ME-63- Construir espacios adecuados para la ubicación del gimnasio y áreas para desarrollo de actividades de bienestar estudiantil. (Administrativos y docentes)</t>
  </si>
  <si>
    <t>Número de espacios intervenidos para el desarrollo de actividades de bienestar.</t>
  </si>
  <si>
    <t xml:space="preserve">Diseño y construcción de los espacios para disposición de residuos en las sedes: Central, Carvajal y Tintal. </t>
  </si>
  <si>
    <t xml:space="preserve">Espacio construido </t>
  </si>
  <si>
    <t xml:space="preserve">Con el proceso gestión ambiental se determinó cuál es la distribución de los espacios tanto de la sede Central y Carvajal de la ETITC, se tienen contemplado los requisitos de la Secretaria Distrital de Ambiente para el desarrollo de este proyecto. </t>
  </si>
  <si>
    <t xml:space="preserve">Se definió junto al área de gestión ambiental el tipo de espacio y se esta elaborando el estudio previo de este proyecto. </t>
  </si>
  <si>
    <t>Se cuenta con los esudios previos y el CDP 21721 del 30 de agosto por 55 millones.
FABRICACIÓN A TODO COSTO DE PROTOTIPO EN BIOCONSTRUCCIÓN PARA LA BODEGA DE ALMACENAJE DE RESIDUOS (INCLUYE DISEÑO, SUMINISTRO Y MONTAJE DE SISTEMAS DE ENERGÍAS RENOVABLES) DE LA SEDE CENTRAL DE LA ESCUELA TECNOLÓGICA INSTITUTO TÉCNICO CENTRAL</t>
  </si>
  <si>
    <t xml:space="preserve">El procesos SAMC007, con el CDP 20721  fue publicado el 25 de octubre, sin embargo se surtieron las actividades previstas 
Se proyecta adquirir mediante el Cto- 356 -2021, contenedores para la adecuación de espacios. </t>
  </si>
  <si>
    <t>Estudios, diseños y trámites para el edificio de bienestar en el sector sur de la sede Central de la ETITC</t>
  </si>
  <si>
    <t>Proceso documental realizado</t>
  </si>
  <si>
    <t>Desde la vigencia 2020 se presentaron 2 propuestas para el edificio de bienestar, las cuales deben ser revisados y aprobados por parte de bienestar universitario, la Vicerrectoría administrativa y financiera y la Rectoría, para dar continuidad a la iniciativa.</t>
  </si>
  <si>
    <t>Edificio de bienestar
https://itceduco-my.sharepoint.com/:f:/g/personal/arquitectura_itc_edu_co/EquumE2UfARDvUNE9WEHC0gBzDIPA-uIA1FxmP4I2g6DpQ?e=TEfMbN</t>
  </si>
  <si>
    <t xml:space="preserve">Esta en trámite el englobe de de los predios.
Por otra parte no se ha definido la propuesta para el edificio de bienestar  </t>
  </si>
  <si>
    <t>Se cuenta con el análisis de la cabida de norma de las 2 propuestas de localización del nuevo edificio de Bienestar y parqueaderos.
Se radicó:
Radicación Ministerio de Cultura: MC17912E2021 del 16 de julio de 2021
Radicación IDPC: 20215110050562 del 16 de julio de 2021</t>
  </si>
  <si>
    <t>Se plantean 2 fases propuestas para el nuevo edificio de bieneestar U:
Edificación mudular en el patio de la Cra 17.
Edificio de Bienestar y parqueadero en la Cra 15, sin embargo, este esto se realizará una vez se tenga respuesta del oficio extendido por la ETITC al Min Cultura
2 proyectos adecuación de puestos de trabajo del área de bienestar (3 fases: 50% adelantado en el 2021) 
Adecuación del Gimnacio (70%)</t>
  </si>
  <si>
    <t>Se ejecuta el proceso de formulación del proyecto</t>
  </si>
  <si>
    <t>Interventoría para los estudios, diseños y trámites para el edificio de bienestar de la sede Central de la ETITC</t>
  </si>
  <si>
    <t>Esta actividad tendrá inicio una vez se determine la opción a desarrollar para el edificio de bienestar.</t>
  </si>
  <si>
    <t>Una vez finalizada todo el proceso del edicifico de Bienestar y parqueadero se procedera contratar la interventoría a lugar</t>
  </si>
  <si>
    <t>Esta actividad tendrá avance una vez se realicen los estudios, diseño y trámite respectivos.</t>
  </si>
  <si>
    <t>Fabricante o proveedor para el suministro de mobiliario. Contratación Ley80/93</t>
  </si>
  <si>
    <t xml:space="preserve">Ejecución del contrato </t>
  </si>
  <si>
    <t xml:space="preserve">Se lleva a cabo la orden de compra 63168 desde la vigencia 2020. Inicio 30 de diciembre de 2020 hasta el 30 de marzo de 2021.
</t>
  </si>
  <si>
    <t>Orden de compra</t>
  </si>
  <si>
    <t xml:space="preserve">Se cuenta con los estudios previos (en revisión por el área de contratación), cotizaciones y el Certificado de Disponibilidad Presupuestal (14021). 
</t>
  </si>
  <si>
    <t xml:space="preserve">1° Orden de  compra 76732 Mobiliario adquirido por el Acuerdo marco con la empresa industris CRUZ (inicio: 28 de septiembre, finaliza el 29 de octubre).
SAMC 002- 2021 
"COMPRAVENTA DE MOBILIARIO ESPECIALIZADO PARA LOS ESPACIOS DE BIENESTAR DE DOCENTES, ADMINISTRATIVOS Y ESTUDIANTES DEL PROYECTO CIRCUITO DE BIENESTAR EN LA SEDE CENTRAL DE LA ESCUELA TECNOLÓGICA INSTITUTO TÉCNICO CENTRAL".
</t>
  </si>
  <si>
    <t xml:space="preserve">Tanto el SAMC 002 DE 2021, como el  SAMC 006 DE 2021, fueron desiertos, por ende el Mobiliario sera adquirido a través del acuerdo marco. </t>
  </si>
  <si>
    <t>ME-65- Adecuación completa de la sede de la calle 18.</t>
  </si>
  <si>
    <t>Porcentaje de adecuación alcanzado</t>
  </si>
  <si>
    <t>Adecuar las instalaciones de la sede Calle 18</t>
  </si>
  <si>
    <t>Adecuación realizadas</t>
  </si>
  <si>
    <t>Sin especificar</t>
  </si>
  <si>
    <t>Esta actividad tendrá conclusión una vez se adelanten las diferentes actividades de adecuación de sede calle 18</t>
  </si>
  <si>
    <t xml:space="preserve">Ejecución de mantenimiento locativo 
Sede Tintal: 29 de julio. 2, 18, 19, 23, 29 de agosto
Sede Carvajal: 8, 9 y 29 de julio, 6, 26 de agosto
Sede calle 18: 6 de julio.
Sede Calle 13 de manera continua. </t>
  </si>
  <si>
    <t>Informe realizados</t>
  </si>
  <si>
    <t xml:space="preserve">Se cuenta documento el técnico del proyecto de intervención a la infraectructuta física, para garantiza la accesibilidad a las instalaciones de la ETITC. </t>
  </si>
  <si>
    <t>Documento Técnico</t>
  </si>
  <si>
    <t>PE-25- Diseño e Implementación de espacios de “Concepto verde” que mejoren la vida académica en las sedes de la ETITC.</t>
  </si>
  <si>
    <t>ME-61- Adecuar espaciós verdes verticales y horizontales.</t>
  </si>
  <si>
    <t>Porcentaje de elaboración del programa de mantenimiento e intervención de los espacios verdes verticales y horizontales</t>
  </si>
  <si>
    <t>Formulación del programa de mantenimiento e intervención de los espaciós verdes verticales y horizontales.</t>
  </si>
  <si>
    <t>Programa formulado</t>
  </si>
  <si>
    <t xml:space="preserve">Se cuenta con la programación para realizar los respectivos mantenimientos e intervenciones a los espacios verdes verticales y horizontales.
Se proyecta realizar una actividad por mes con relación a los espacios verdes. 
Sede Central: Patio calle 13, patio occidental y norte.
Sede Carvajal (1) y Tintal (1).    
</t>
  </si>
  <si>
    <t xml:space="preserve">Documento programación de de mantenimientos
https://itceduco-my.sharepoint.com/:f:/g/personal/arquitectura_itc_edu_co/EquumE2UfARDvUNE9WEHC0gBzDIPA-uIA1FxmP4I2g6DpQ?e=TEfMbN </t>
  </si>
  <si>
    <t xml:space="preserve">Se hizo la contratación de una ingieniera forestal (Cto-148- 2021) 
Se realizó una visita de reconocimiento con la ingeniera el 21 de junio  </t>
  </si>
  <si>
    <t xml:space="preserve">Con la ingeniera forestal se han revizado los individuos arboreos con relación a su localización en los predios de la sede Central y el acompañamiento de las actividades que se realizan en la Sede Central y Carvajal.
29 de septiembre Socialización del inventario forestal con el nivel directivo de la Escuela </t>
  </si>
  <si>
    <t xml:space="preserve">La actividad culmino con lo reportado al 30 de septiembre </t>
  </si>
  <si>
    <t>Porcentaje de ejecución del programa de mantenimiento e intervención de los espacios verdes verticales y horizontales</t>
  </si>
  <si>
    <t>Ejecución del programa de mantenimiento e intervención de los espaciós verdes verticales y horizontales.</t>
  </si>
  <si>
    <t>Programa ejecutado</t>
  </si>
  <si>
    <t>Se han realizado 2 mantenimientos en la sede  Central y uno en la sede Carvajal y Tintal respectivamente.</t>
  </si>
  <si>
    <t>Matenimiento zonas verdes
https://itceduco-my.sharepoint.com/:f:/g/personal/arquitectura_itc_edu_co/EquumE2UfARDvUNE9WEHC0gBzDIPA-uIA1FxmP4I2g6DpQ?e=TEfMbN</t>
  </si>
  <si>
    <t xml:space="preserve">Se ha realizado un matenimineto respectivamente a las sedes: Central, Carvajal y Tintal.  </t>
  </si>
  <si>
    <t>Mantenimiento de zonas verdes: 
2 de julio
24 de agosto.
6 de septiembre</t>
  </si>
  <si>
    <t xml:space="preserve">Se han realizado mantenimientos a los espacios verdes de la Escuela, según lo poryectado para el 4° trimestre de la vigencia. </t>
  </si>
  <si>
    <t>ALMACEN</t>
  </si>
  <si>
    <t>Prestación de servicios  para el apoyo en el Area de Almacen.</t>
  </si>
  <si>
    <t xml:space="preserve">El Cto-006-2021 se ejecuta con normalidad.   </t>
  </si>
  <si>
    <t>Acta de inicio 
https://itceduco-my.sharepoint.com/:f:/g/personal/almacen_itc_edu_co/EuGRuCyhoNtBuREXJESvHBkBoQ6xrPul7dDJRmm9AxE9Xw?e=oxso9V</t>
  </si>
  <si>
    <t xml:space="preserve">El contrato Cto-041- 2021, se ejecuta con normalidad. </t>
  </si>
  <si>
    <t xml:space="preserve">El contrato Cto-041- 2021, se ejecutó con normalidad. </t>
  </si>
  <si>
    <t>Acta de inicio y panes de trabajo</t>
  </si>
  <si>
    <t>El contrato 006-2021 se ejecutó con normalidad y finaliza el 03 de diciembre de 2021.</t>
  </si>
  <si>
    <t>https://itceduco-my.sharepoint.com/personal/auxalmacen3_itc_edu_co/_layouts/15/onedrive.aspx?id=%2Fpersonal%2Fauxalmacen3%5Fitc%5Fedu%5Fco%2FDocuments%2FPlan%20de%20acci%C3%B3n&amp;ct=1638405292492&amp;or=OWA%2DNT&amp;cid=1cb591c8%2Ddd61%2D77fd%2D403e%2D2ffb75147786</t>
  </si>
  <si>
    <t xml:space="preserve">Formular:
-Plan de administración e intervención de instalaciones.
-Modelo de administración de inmuebles. </t>
  </si>
  <si>
    <t>Plan y modelo formulados</t>
  </si>
  <si>
    <t xml:space="preserve">En febrero se envió un comunicado a todo el personal responsables como custodios de los inventarios de la ETITC. Como primera medida para determinar la manera de administración de los inmuebles de la escuela; teniendo esto como insumo se pasará a realizar tanto el plan de administración e intervención de instalaciones y la formulación de modelo de administración de inmuebles
Adicional a esto se han adquirido 62 tableros digitales, para adecuar salones híbridos y dar comienzo a las clases con alternancia.    </t>
  </si>
  <si>
    <t xml:space="preserve">Se han realizado los inventarios respectivos según las responsabilidades de cada Vicerrectoría y del Instituto Bachillerato Técnico Industrial. Según el cronograma de inventarios elaborado, se ha avanzado en un 25%.   
La ETITC actualmente cuenta con el manual de Administración de Bienes de la ETITC, el cual servirá como insumo para la elaboración del modelo de administración de inmuebles. </t>
  </si>
  <si>
    <t>https://www.etitc.edu.co/archives/calidad/GRF-MA-01.pdf</t>
  </si>
  <si>
    <t>En la página de la Escuela se encuentra publicado el Manual para la administración de inmuebles dela ETITC.</t>
  </si>
  <si>
    <t>En la página de la Escuela se encuentra publicado el Manual para la administración de inmuebles de la ETITC desde 2020.
Se expresa que el manual de administración e intervención de instalaciones no es potestad del área</t>
  </si>
  <si>
    <t>MANUAL DE ADMINISTRACIÓN DE INMUEBLES:
https://www.etitc.edu.co/archives/calidad/GRF-MA-01.pdf</t>
  </si>
  <si>
    <t>ÁREA ADMINISTRATIVA Y FINANCIERA</t>
  </si>
  <si>
    <t>PE-2- Modelo integral de gestión academico-administrativa por Sistema de Créditos Académicos</t>
  </si>
  <si>
    <t>ME-2- Estructurar e implementar el modelo integral de gestión academico-administrativa por Sistema de Créditos Académicos al 2024.</t>
  </si>
  <si>
    <t>Porcentaje de implementación del sistema académico-administrativo por sistema de créditos académicos</t>
  </si>
  <si>
    <t>Modelo para implementar centros de costos</t>
  </si>
  <si>
    <t>Modelo elaborado</t>
  </si>
  <si>
    <t>Esta actividad no presenta avance durante el 1° trimestre de la vigencia</t>
  </si>
  <si>
    <t xml:space="preserve">La información reposa en la Vicerrectoría administrativa y financiera de la ETITC. </t>
  </si>
  <si>
    <t xml:space="preserve">El consecución del Centro de costos no fue pririzado para la presente vigencia. </t>
  </si>
  <si>
    <t>Esta actividad se prevee realizar durante la vigencia 2022.</t>
  </si>
  <si>
    <t xml:space="preserve">ME-8- Revisión de la  Estructura Organizacional que soporte las nuevas apuestas institucionales  </t>
  </si>
  <si>
    <t>Propuesta de nueva estructura organizacional presentadas ante las entidades competentes.</t>
  </si>
  <si>
    <t>Estudio para la nueva estructura organizacional y la planta temporal</t>
  </si>
  <si>
    <t>Estudio consolidado</t>
  </si>
  <si>
    <t xml:space="preserve">Se han realizado las siguientes acciones:
1) Reunión con la CNSC el 18 de febrero, donde participaron los directivos y vicerrectores de la ETITC, con el fin de conocer acerca del concurso de la planta de personal para planta administrativa. Donde se obtuvo asesoría sobre el proceso necesario para desarrollar el concurso mencionado en la Escuela. De la mano de doctora Claudia Prieto Torres.  
2) Reunión realizada el 9 de marzo con el doctor Luis Fernando Berrio, para obtener asesoría para el desarrollo del concurso tanto de la parte administrativa como docente. 
3) Acercamiento llevado a cabo el 23 de marzo por parte del doctor Jorge Herrera con la Universidad Nacional. Para obtener información y asesoría por parte de un ente jurídico frente a los concursos de la planta docente. 
Dicha información fue provista por el Centro de Investigación para el Desarrollo CID. 
Se realizaron por parte del doctor Jorge Herrera dos documentos base, para determinar las necesidades de información de la ETITC en el proceso del concurso docente y administrativo.
</t>
  </si>
  <si>
    <t>El contrato interadministrativo 156-2021, sobre prestación de servicios para modernización administrativa de la planta administrativa de la ETITC, inició el día 07-07-2021, y finaliza el 06-11-2021, a la fecha, se suscribirá el acta de inicio.</t>
  </si>
  <si>
    <t xml:space="preserve">El contrato interadministrativo 156-2021, sobre prestación de servicios para modernización administrativa de la planta administrativa de la ETITC, inició el día 07-07-2021, y finaliza el 06-11-2021, a la fecha, se suscribirá el acta de inicio.
Se enviaron varias reuniones  mediante las cuales se an mostrado los avances respectivos, asi mosmo se la entidad contrada mostro el borrador del manual de funciones a adoptar y algunas recomendaciones a lugar.
Entrega del 2° informe 26 de agosto. 
</t>
  </si>
  <si>
    <t>Reuniones realizadadas</t>
  </si>
  <si>
    <t xml:space="preserve">El Cto - 156 de 2021 Finalizo el 6 de noviembre, como resultado de manera general se obtuvo: la entrega de las siguientes propuestas: 
Diagnóstico organizacional 
análisis de factores externos, socilaes, ambientales y económicos.
Mapa de procesos 
Manual de funciones 
Creación a costo cero de 2 cargos: (Vicerrectoria de extensión, cargo asesor para cotrol interno) 
Creación de 85 cargos de planta.
vinculación a procesos misionales: IBTI
Estratégicos: 6: ORII, Sistema de Gestión integrado y Talento Humano, Gestión de comunicación,  
 </t>
  </si>
  <si>
    <t>Informe del contrato</t>
  </si>
  <si>
    <t>ME-10- Fortalecer la cultura organizacional como soporte del Desarrollo y mejoramiento del clima organizacional.</t>
  </si>
  <si>
    <t>Índice de clima laboral</t>
  </si>
  <si>
    <t>Fortalecer la cultural organizacional como soporte del desarrollo y mejoramiento del clima laboral</t>
  </si>
  <si>
    <t>procesos de fortalecimiento organizacional  implementados</t>
  </si>
  <si>
    <t>se trabaja actualmente en direferentes actividades, con relación al mejoramiento del clima laboral desde la áreas de Talento Humano y capacitación.  Se cuenta actualmente con el plan de trabajo a seguir.</t>
  </si>
  <si>
    <t xml:space="preserve">El indice laboral aún no ha sido actualizado    </t>
  </si>
  <si>
    <t xml:space="preserve">Se realizó la medición del clima laboral, a partir de las respuestas de 211 personas de planta (administrativos, doncetes IBTI, doncetes PES) de 280 solicitudes a la comunidad ETITC.
Lo cual tuvo como resultado un informe. Se proyecta realizar el análisis y socialización de los resultados durante la 3° semana de octubre. </t>
  </si>
  <si>
    <t xml:space="preserve">A partir del análisis realizado por la ARL COMPENSAR se determino que el índice de clima laboral de la entidad se encuentra en un 87 90. La entidad entrega un informe a travpes del cual se identifican las diferentes 9 dimensiones mediante las cuales se llego a las conclusiones expuestas. </t>
  </si>
  <si>
    <t xml:space="preserve">Informe de medición del clima laboral </t>
  </si>
  <si>
    <t>Adquisición e instalación de paneles solares</t>
  </si>
  <si>
    <t>Paneles solares adquiridos e instalados</t>
  </si>
  <si>
    <t xml:space="preserve">Se tiene un plan de paneles solares (40 paneles) a los cuales se les realiza mantenimiento preventivo de manera trimestral. Para la adquisición de más paneles solares es necesario hacer trabajos de reforzamiento a las cubierta de la sede central </t>
  </si>
  <si>
    <t>No se tiene ningún tipo de evidencia, el área infraestructura electrica afirma que no ha establecido ese tipo de proyecto, sin embargo se presta si es necesario a prestar apoyo técnico para alcanzar este objetivo.</t>
  </si>
  <si>
    <t xml:space="preserve">La Escuela no cuenta con la información acerca de la capacidad de cubiertas. Por ende esta actividad se proyecta realizar una vez se cuente con la los estudios apropiados. </t>
  </si>
  <si>
    <t>GESTIÓN DOCUMENTAL</t>
  </si>
  <si>
    <t>PE-11- Implementación de estrategias de comunicación externas e internas y fortalecimiento de la gestión documental: LA ETITC COMUNICA.</t>
  </si>
  <si>
    <t>ME-22- Implementación del PINAR en cumplimiento a los parámetros establecidos por el Archivo General de la Nación.</t>
  </si>
  <si>
    <t>Número de actividades ejecutadas del PINAR</t>
  </si>
  <si>
    <t>Prestación de servicios en las actividades de gestión documental de la Escuela Tecnológica Instituto Técnico Centra</t>
  </si>
  <si>
    <t>La prestación de servicios para el desarrollo de las actividades del área Gestión documental se vienen desarrollando a cabalidad</t>
  </si>
  <si>
    <t xml:space="preserve">Se desarrolla con normalidad el Cto-233-2020, cuyo objetivo es la digitalización de los expedientes misionales de la entidad.  </t>
  </si>
  <si>
    <t xml:space="preserve">El Cto-233 fue terminado de mutuo acuerdo.
</t>
  </si>
  <si>
    <t>La actividad finalizo con lo reportado hasta el 30 de septiembre.</t>
  </si>
  <si>
    <t>Para cumplir con la implementación del Sistema Integrado de Conservación SIC: Fabricación e instalación de un sistema de archivo rodante con accionamiento mecánico compuesto por 6 carros mecánicos y 2 carros fijos.</t>
  </si>
  <si>
    <t>Sistema de archivo fabricado e instalado</t>
  </si>
  <si>
    <t>Se han solicitado las cotizaciones pertinentes a una persona natural y a la empresa DISARCHIVOS. Se encuentra en elaboración los estudios previos para la adquisición e instalación del archivo rodante.</t>
  </si>
  <si>
    <t>Estudios previos y contizaciones del archivo rodante
https://itceduco-my.sharepoint.com/:f:/g/personal/gestiondocumental_itc_edu_co/EpNykcnxoX9Mk6dvXsnC_xkBq8Qe4wpP0zKFjoPXnh9mqQ?e=cIQz4e</t>
  </si>
  <si>
    <t xml:space="preserve">Se entregaron los estudios previos a: Oficina de Contratación, Oficina asesora de planeación y Vicerrector administrativa y financiera (). Estos se encuentran pendientes por aprobación. </t>
  </si>
  <si>
    <t xml:space="preserve">Los estudios previos elaborados fueron evaluados por el área Planta Física y posteriormente fueron remitidos a la Oficina de  Contratación para ajustes y posterior aprobación.   </t>
  </si>
  <si>
    <t>Elaboración, desarrollo e implementación del Sistema Gestión de Documento Electrónico de Archivo</t>
  </si>
  <si>
    <t>SGDEA Implementado</t>
  </si>
  <si>
    <t xml:space="preserve">El documento se encuentra en elaboración (40%). </t>
  </si>
  <si>
    <t xml:space="preserve">
El documento continuo en elaboración por la líder de proceso </t>
  </si>
  <si>
    <t>El documento: Modelo de requisitos para la gestión electrónica de documento, se encuentra publicado. 
La implementación de SGDA depende del área de Informática y Telecomunicaciones, toda vez que son quienes administran el software: ALFRESCO</t>
  </si>
  <si>
    <t>https://www.etitc.edu.co/archives/calidad/GDO-DO-03.pdf</t>
  </si>
  <si>
    <t>Actualización del Sistema Información de Atención al Ciudadano SIAC</t>
  </si>
  <si>
    <t>% del software actualizado</t>
  </si>
  <si>
    <t>Se realizó una reunión con la firma encargada de la actualización de SIAC, para conocer el avance de la actualización del software.</t>
  </si>
  <si>
    <t>Citación a la reunión 
https://itceduco-my.sharepoint.com/:f:/g/personal/gestiondocumental_itc_edu_co/EpNykcnxoX9Mk6dvXsnC_xkBq8Qe4wpP0zKFjoPXnh9mqQ?e=cIQz4e</t>
  </si>
  <si>
    <t xml:space="preserve">La actualización del software SIAC continua en proceso. </t>
  </si>
  <si>
    <t>La actualización del SIAC se encuentra en un 80%, con la ejecución del contrato dispuesto para ello.</t>
  </si>
  <si>
    <t>La actualización del SIAC se encuentra en un 90%, con la ejecución del contrato dispuesto para ello.</t>
  </si>
  <si>
    <t xml:space="preserve">Desarrollar programas especificos de gestión documental </t>
  </si>
  <si>
    <t xml:space="preserve">Número de programas desarrollados </t>
  </si>
  <si>
    <t xml:space="preserve">Se tiene programada la capacitación en transferencia documental a los funcionarios responsables de archivos de gestión, para lo cual se elabora actualmente un video pedagógico.  </t>
  </si>
  <si>
    <t>Video
https://itceduco-my.sharepoint.com/:f:/g/personal/gestiondocumental_itc_edu_co/EpNykcnxoX9Mk6dvXsnC_xkBq8Qe4wpP0zKFjoPXnh9mqQ?e=cIQz4e</t>
  </si>
  <si>
    <t xml:space="preserve">Esta actividad esta sujeta a la presencialidad. </t>
  </si>
  <si>
    <t>Se ha apoyado en el proceso de organización y alistamiento de transferencia documental</t>
  </si>
  <si>
    <t>Se tuvo avances con relalción a las siguientes actividades:
Tranferencias documentales (30%)
Se cumplio con los programas ambientales: Desrratización y fumigación (100).</t>
  </si>
  <si>
    <t>OE-2-Fortalecer y potenciar el Talento Humano en las plantas de personal docente y administrativa.</t>
  </si>
  <si>
    <t>OFICINA DE CONTRATACIÓN</t>
  </si>
  <si>
    <t>PE-7- Consolidación y aseguramiento del Talento Humano para el mejoramiento de las capacidades en las plantas administrativas y docentes</t>
  </si>
  <si>
    <t>ME-12- Dar continuidad al talento humano integral en las plantas de personal.</t>
  </si>
  <si>
    <t>Porcentaje de apropiación de presupuesto para el pago de plantas de personal</t>
  </si>
  <si>
    <t>Prestación de servicios para desarrollar las actividades de la oficina de contratación de la ETITC</t>
  </si>
  <si>
    <t>Actualmente se ejecutan con normalidad los contratos: Cto-001-2021,  Cto-009-2021, Cto-002-2021</t>
  </si>
  <si>
    <t>Actas de inicio y planes de trabajo publicados en SECOP II</t>
  </si>
  <si>
    <t xml:space="preserve">Actualmente se encuentran en ejecución los contratos 025 y 026 de 2021 correspondientes a dos estructuradores técnicos.  </t>
  </si>
  <si>
    <t>Actualemente se cuenta con los contratos 001 - 2021 (Enrique Cardoza), 002 de 2021 (Esneyder O.),  y 205 2021 (Patricia Alvarez)</t>
  </si>
  <si>
    <t>Acta de inicio y planes de trabajo</t>
  </si>
  <si>
    <t>Se continuó y se dio cierre a los contratos 001-2021 y 002-2021, los cuales fueron adicionados hasta el 30 de diciembre de 2021.
Con respecto al contrato 205-2021, este finalizó el pasado 30 de noviembre de 2021</t>
  </si>
  <si>
    <t>https://itceduco-my.sharepoint.com/personal/juridicacontratacion_itc_edu_co/_layouts/15/onedrive.aspx?id=%2Fpersonal%2Fjuridicacontratacion%5Fitc%5Fedu%5Fco%2FDocuments%2FSEGUIMIENTO%20CIERRE%20PLAN%20DE%20ACCI%C3%93N&amp;ct=1638523104027&amp;or=OWA%2DNT&amp;cid=aa003a96%2Da445%2De931%2D1477%2D07d27195174e</t>
  </si>
  <si>
    <t>Acompañar la estructuración de procesos de contratación de la ETITC</t>
  </si>
  <si>
    <t>Procesos publicados</t>
  </si>
  <si>
    <t xml:space="preserve">
Se han acampañado  la estructuración de: 123 procesos contractuales y 4 Órdenes de compra. </t>
  </si>
  <si>
    <t xml:space="preserve">
Procesos surtido sen SECOP II y Tienda virtual </t>
  </si>
  <si>
    <t>Se han acompañado la estructuración de: 212 procesos contractuales y 6 Órdenes de compra.</t>
  </si>
  <si>
    <t xml:space="preserve">La información se solicitará al área de contratación. </t>
  </si>
  <si>
    <t>Se desarrollaron procesos de contratación bajo las modlidades previstas por la ley 80 y sus modificaciones. Se relaciona matriz que contiene el respectivo registro.</t>
  </si>
  <si>
    <t>Lo Social: Un acuerdo para lo fundamental</t>
  </si>
  <si>
    <t>0T-10- Establecer un nuevo acuerdo ambiental mediante una
política institucional ambiental y la catedra institucional
en la ETITC</t>
  </si>
  <si>
    <t>PE-26- Actualización de la infraestructura física, cumpliendo normativas aplicables y generando espacios adecuados para el desarrollo de actividades académicas y de bienestar en un el marco  de la sostenibilidad</t>
  </si>
  <si>
    <t>ME-64- Contar con un sistema control de acceso para la sede principal.</t>
  </si>
  <si>
    <t xml:space="preserve">Porcentaje efectivo de la implementación del sistema de control en las 3 porterias de la sede central </t>
  </si>
  <si>
    <t>Contratación de diseños para el sistema de ingresos a las sedes universitarias</t>
  </si>
  <si>
    <t>Diseños contratados</t>
  </si>
  <si>
    <t xml:space="preserve">Se ejecuta en la actualidad el Cto-217-2020
</t>
  </si>
  <si>
    <t xml:space="preserve">No se tiene avance en esta actividad. </t>
  </si>
  <si>
    <t xml:space="preserve">Actualmente se adelanta un proyecto de actualización de la accesibiidad con la empresa YOYOTEN, con miras a mejorar la parte tecnólogica de ingreso en la Escuela </t>
  </si>
  <si>
    <t>Se ejecutó correctamente durante la vigencia 2021.</t>
  </si>
  <si>
    <t xml:space="preserve">PE-5- MIPG y los sistemas de gestión para una gobernanza transparente </t>
  </si>
  <si>
    <r>
      <rPr>
        <b/>
        <sz val="13"/>
        <rFont val="Arial Narrow"/>
        <family val="2"/>
      </rPr>
      <t>ME-10- Fortalecer la cultura organizacional como soporte del Desarrollo y mejoramiento del clima organizacional.</t>
    </r>
  </si>
  <si>
    <t>Contratación de los servicios de protección  y servicios sociales para el personal de planta de la ETITC, dando cumplimiento existente en relación con el  programa de bienestar laboral e incentivos.</t>
  </si>
  <si>
    <t>Servicios de protección y sociales contratados</t>
  </si>
  <si>
    <t xml:space="preserve">Los servicios de protección y servicios sociales, se encuentra en proceso de contratación con la caja de compensación COMPENSAR.
 Se han elaborado los estudios previos a lugar, actualmente se cuenta con el visto bueno de la vicerrectoría administrativa y financiera y talento humano. Paso siguiente se realizó la solicitud del Certificado de Disponibilidad presupuestal. </t>
  </si>
  <si>
    <t>Estudios previos 
https://itceduco-my.sharepoint.com/:w:/g/personal/bienestarlaboral_itc_edu_co/Ee2PGAoWxKFGlBHMoWUMn4kBoNJ6P9rB_F0XO2gA406PJA?e=4%3AQWmJ0g&amp;at=9</t>
  </si>
  <si>
    <t>La actividad tiene lugar con lo reportado en la actividad propia para mejorar la calidad de vida del personal de la Escuela</t>
  </si>
  <si>
    <t xml:space="preserve">Se realizó un contrato con la caja de compensación COMPENSAR, con la cual se ha realizó.
Activida, celebración día del amor y la amistad (Rifas), Valores del código de integridad (24 de septiembre).
Capacitación trabajo en equipo (23 de septiembre). Participaron 13 personas.
Se realizó la medición del clima laboral, a partir de las respuestas de 211 personas de planta (administrativos, doncetes IBTI, doncetes PES) de 280 solicitudes a la comunidad ETITC.
Lo cual tuvo como resultado un informe. Se proyecta realizar el análisis y socialización de los resultados. 
</t>
  </si>
  <si>
    <t xml:space="preserve">Informe realizado </t>
  </si>
  <si>
    <t xml:space="preserve">Octubre- Celebración del Hallowen. 30 participantes 
Medición del clima labral. Socializado durante la jornada de plaeación. 
Dentro de la jornada de capacitación se realizó una actividad para el trabajo en equipo 
Taller para hijos de los funcionarios de la escuela. 01 de Diciembre. Participaron 27 personas. </t>
  </si>
  <si>
    <t xml:space="preserve">Capacitaciones realizadas </t>
  </si>
  <si>
    <t xml:space="preserve">Contratación de los servicios para mejorar la calidad de vida del personal de la ETITC. </t>
  </si>
  <si>
    <t>En el marco del Programa de bienestar laboral:
1) Caminatas virtuales en alianza con el IDRD, (15 de enero: Recorrido a las plazas de mercado en Bogotá; 5 de marzo: Parque entre nubes; 7 de marzo: Humedal la conejera).
2) Reconocimiento en el día de los cumpleaños para los funcionarios de la ETITC, adicionalmente se les concede el día para compartir con sus familias. 
3) Se socializan los programas de entidades aliados como: COMPENSAR, Fondo Nacional del Ahorro, entidades bancarias.
4) Invitación a realizar actividades físicas desde Bienestar universitario y la caja de compensación COMPENSAR. (Programación semanal)
5) Manifestación de solidaridad y condolencia. 
Conferencia en alianza con Compensar "Todo tiene sentido" con el doctor Santiago Rojas.
6) Realización de una eucaristía el día 19 de marzo, en la cual se celebró el día del hombre y del género. 
7) Compensación de tiempo para los funcionarios (Semana santa)  
8) Celebración del día de la mujer. llevada a cabo el 8 de marzo.
Desde el área de pastoral: Invitación a participar en la catequesis para la preparación de la primera comunión de los hijos o familiares de los funcionarios.
9) Reconocimiento a las diferentes profesiones de los funcionarios de la ETITC. 
10) Socialización del Código de integridad de la ETITC.</t>
  </si>
  <si>
    <t>invitaciones virtales 
https://itceduco-my.sharepoint.com/:w:/g/personal/bienestarlaboral_itc_edu_co/Ee2PGAoWxKFGlBHMoWUMn4kBoNJ6P9rB_F0XO2gA406PJA?e=4%3AQWmJ0g&amp;at=9</t>
  </si>
  <si>
    <t xml:space="preserve">En el marco del Programa de bienestar laboral:
El contrato de Compensar se llevó a cobo. (fecha de finalización 10 de mayo).
2) Caminatas virtuales:
9 de abril. Paramo Cruz verde
16 de mayo. Tradiciones familiares, parque entre nubes.
4 de junio. Recorrido: Parques históricos de Bogotá.
6 de junio. Conoce los campamentos del IDRD. 
Se gestionó compensación de tiempo para el disfrute con las familias en tiempo de receso escolar. 
se continua con el reconocimiento en el día del cumpleaños de los servidores de la escuela.
Se realizó el reconocimiento en el día de las madres mediante tarjetas virtuales.
15 de abril: Socialización de programa servimos de DAFP.
Reconocimiento y exaltación de la labor de las secretarias de la escuela a través de tarjetas virtuales y realización de eucaristía. (26 de abril).
El 27 de abril se envió tarjeta virtual para celebrar el día del diseñador. 
El 1° de mayo se conmemoró el día del trabajo. Tema central: Valores del Código de integridad. 
12 de mayo: Se celebró el día de la enfermera a través de tarjeta virtual.
14 de mayo, Celebración del día del maestro, mediante un evento virtual en el que se realizó reconocimiento por tiempo de servicio. 
Para los docentes de PES se realizó un reconocimiento por la evaluación docente.
22 de junio, Celebración día del abogado (tarjetas virtuales entregada a los abogados de la escuela)
29 de junio. Celebración día del servidor público. Actividad teatral (tema central: Valores del Código de integridad y trabajo en casa)
13 de mayo. 6° feria empresarial y de servicios. Realizada de manera virtual.
Con ARL Positiva se llevó a cabo la actividad: Estilos de vida saludable.
18 de junio. Eucaristía de cierre de semestre.
28 de junio. Con el apoyo del área de arte y cultura el taller: Maquillaje artístico.
30 de junio: Realización de Baby shower: Salome Cañón hija de Esteban Cañón perteneciente al área de Talento humano.  
Actualmente se realiza una eucaristía por mes, en conmemoración de los funcionarios y/o familiares fallecidos (1 mensual).  
. Se celebra el día de la familia bajo el marco normativo: Resolución 166 2021 y Ley 1857 2017. 
</t>
  </si>
  <si>
    <t xml:space="preserve">Citaciones a los respectivos eventos, la evidencia reposa el el área de Talento humano </t>
  </si>
  <si>
    <t>1) Caminatas 
Cultura Muisca
Museo de Bogotá 
Tansporte de Bogotá. 
2) Tarjetas de cumpleaños al personal de la ETITC
Promoción de la Bicicleta como medio de transporte alternativo (E - Mail )
Actividades con la Caja de Compensación Se cumplió con la entrega de dotación al personal administrativos, servicios generales y enfermeria
Se dicto un taller de maquillaje social. Participaron 6 personas. 
Apoyo a la realización de un master class de paella Valencianade con la LICD de Bogotá. Participaron 17 personas 1 sesión. (ORII) 
Día de la familia 2021. Docentes IBTI.
Se apoyo a la realización de la programación de las actividades física realizadas de manera semanal.
Reconocimiento al día del ingeniero 17 de agosto. 
Reunión: Medidas de prevención para el retorno laboral 24 de agosto
Se realizaron las alecciones representantes a la comisión de personal 27 de septiembre
Se firmó el convenio servimos con el DAFP. 
Conversatorio diágolo interreligioso por la paz.
Ciclo de conferencia, empresas felices de la ARL POSITIVA. 
Se apoyo 2 Conferencias Liderando en tiempo de crisis
Encuesta a servidores: Opinión acerca de la actividad de cierre de vigencia 
COMPENSAR. 
Semana de la salud (17 a 20 de agosto) 
Análisis de puesto laboral de Registro y control. 
Feria Virtual y credito Hipotecario (6 al 8  de agosto)
Apoyo a las acciones de Pastoral (1 Eucaristias por mes)</t>
  </si>
  <si>
    <t>reuniones TEAM, Certificados, invitaciones enviadas, listas de asistencia</t>
  </si>
  <si>
    <t xml:space="preserve">Prestación de servicios para la capacitación en gestión del conocimiento y la innovación </t>
  </si>
  <si>
    <t xml:space="preserve">En en marco del Plan de Capacitaciones Institucional, se han realizado las siguientes capacitaciones:
1) Mi planilla.
2) Encuentros transversales del DAFP : Defensoria juridica.  Llevada a cabo el 16 de febrero
3) Indicaciones generales y actualización sobre manejo y responsabilidades como supervisor.
4) Curso de herramientas ofimaticas desarrollado desde el 1° al 12 de marzo.
5) Encuentros transversales del DAFP: Servicio al ciudadano 
6) Uso sostenible del agua realizada el 25 de marzo.
7) Invitación a participar en el diplomado en innovación en el sector público de la ESAP (Vicerrectores, asistente de rectoría y coordinador de extensión y proyecció social).
8) Transformación de apuestas formativas e innovación pedagogica en educación superios.
9) Evaluación del desempeño de los servidores públicos de carrera.
</t>
  </si>
  <si>
    <t>https://itceduco-my.sharepoint.com/:w:/g/personal/bienestarlaboral_itc_edu_co/Ee2PGAoWxKFGlBHMoWUMn4kBoNJ6P9rB_F0XO2gA406PJA?e=4%3AQWmJ0g&amp;at=9</t>
  </si>
  <si>
    <t xml:space="preserve">En marco del Plan de Capacitaciones Institucional:
6 de abril: Se dicto una capacitación acerca de la política de prevención daño antijuridico. Dictada por la profesional Viviana Pulido (asistencia 20 personas) 
9 de abril: Reinducción a toda la parte administrativa del a escuela (119 personas).
22 de abril: Capacitación: funcionarios a los líderes manejo del SIAC.
3 de mayo. Inducción a toda la parte administrativa del a escuela (23 personas). 
14 de mayo: Cómo interactuar con personas con discapacidad visual. Dictada por el INCI.
 18 y 19 de mayo. Capacitación Gestión de la transparencia (plataforma Colombia aprende del MEN). Contó con
20 y 21 de mayo: Plan Nacional de Desarrollo 2018- 2022
24 y 25 de mayo: Integridad (Plataforma EVA)
26, 27 y 28 de mayo: Modelo Integrado de Planeación y Gestión. 
19 de mayo. 8° Encuentro transversales de Secretarios Generales. Dictada por el DAFP a través de Facebook Live.
20 de mayo. Desafíos de estado abierto desde la perspectiva de los jóvenes. Dictada por el DAFP. director IBTI.
28 de mayo. 10° encuentro transversal de la planeación. Dictado por la Dra. Amanda Mesa Camacho a través de YouTube.
1° de junio. Manejo de residuos ordinarios. Dictado por la ingeniera Nataly Sachica, como tiempo compensatorio.
2° Manejo de residuos especiales. Dictado por la ingeniera Nataly Sachica.    
3° Manejo de residuos peligrosos Dictado por la ingeniera Nataly Sachica a contratistas y administrativos.
3° de junio. Manejo de plataformas digitales. SENA. (e participantes).
Capacitación sobre el desarrollo de objetivos sostenibles. Dictado por la ingeniera Nataly Sachica a contratistas y administrativos.
8 de junio Lenguaje claro. Dictado por el DNP a los contratistas, docentes PES y catedra de la ETITC. 
15 de junio: Cierre de expedientes contractuales. Contratación. Dra. Diana Guerrero.
El 15 de junio se llevó a cabo una capacitación sobre liderazgo para los jefes de área de la ETITC.
29 de junio. Capacitación sobre resultados IDI vigencia 2020 para talento humano.
 </t>
  </si>
  <si>
    <t xml:space="preserve">En marco del Plan de Capacitaciones Institucional:
Gestión diplomado: Prácticas avanzadas de gestión de cadena suministros y logistica con fundamentos LEAN.
Reforma curricular basada en resultados de aprendizaje del 19 al 23 de julio. 
ASCUN Y MEN
Taller de asegumaniento de calidad a las IES.  2 funcionarios
DAFP
3 sesiones de talleres para mejorar las habilidades de lenguaje claro en la Comunidad ETITC. 
Curso del MIPG.  Jefe de la OAP, área Calidad.
Curso marco de referencia de gestión documental (Gestión documental).
Curso virtual de fundamentos y principios de contratación estatal (Contratación) 22 de septiembre.
Curso virtual y diplomado innovación en el sector público.
Curso virtual, servicio integral al ciudadano.
Curso liderazgo para la paz. 
Curso oficinas Estado- Ciudadano
Capacitación webinar Ciberseguridad.
Curso virtual de presupuesto. 
8° encuentro tranversal de talento humano.
- DIAN. Encuentro tranversal declaración de rentas servidor publicos
Resolución de conflictos. 2 al 15 de agosto 
Relación entre la gestión de innovación y gestión del conocimiento (3 de agosto) dirigido a administrativos y contratistas.
MEN
Como acceden las personas con discapacidad visual.
Código de integridad. (19 de agosto)
. Curso taller Gestión de la información estadística 3 de agosto 2021.
Encuentro tranversal de gestión del conocimiento y la innovación 26 de agosto. 
Socialización de la Política de gestión documental (S. G. Gestión documental) 
7 de septiembre. Socialización del gestión del riesgo por Aseguramiento de la calidad
 12 y 16 de septimbre, resolución de conflictos. 
Capacitación de gestión Documental 21 de septiembre
ESAP. 
Webinar. Transformación Digital (9 de agosto).
ETITC.
Capacitaciones MIPG.
23 septiembre. Capacitación General. 45 participantes
27 de septiembre. 1° y 2° dimensión 50 participantes. 
Capacitación . 22 de septiembre. Gestión. Eficiencia energetica. </t>
  </si>
  <si>
    <t>Se invitaron a los funcionarios a participar en las capacitación del Gestión del conocimiento y la innovación de la ESAP.
La Entidad participa en una capacitación con el DAFP especificamente para la implementación de la política en Mención.</t>
  </si>
  <si>
    <t>invitaciones extendidads a los funcionarios de la ETITC</t>
  </si>
  <si>
    <t xml:space="preserve">Prestación de servicios para la capacitación y formación para líderes </t>
  </si>
  <si>
    <t>Esta actividad se encuentra en proceso de elaboración, se estiman lineamientos a seguir.</t>
  </si>
  <si>
    <t xml:space="preserve">
El 15 de junio se llevó a cabo una capacitación sobre liderezgo para los jefes de área de la ETITC.</t>
  </si>
  <si>
    <t xml:space="preserve">Invitaciones enviadas, listas de asistencia </t>
  </si>
  <si>
    <t>Esta actividad finalizó con lo reportado en el 2° Para el periodo no se realizaron capacitaciones en esta temática</t>
  </si>
  <si>
    <t>Durante el 3° trimestre de la vigencia no se realizaron capacitaciones para líderes. 
La actividad finalizo con lo reportado al 30 de septiemrbe</t>
  </si>
  <si>
    <t>PE-10- Transformación digital de la ETITC</t>
  </si>
  <si>
    <t>ME-20- Cumplimiento del 100% la Política de Gobierno Digital para 2021.</t>
  </si>
  <si>
    <t>Porcentaje de implementación de la Política de Gobierno Digital</t>
  </si>
  <si>
    <t xml:space="preserve">Prestación de servicios para la capacitación en apropiación y uso de tecnologia, gobierno digital, automatización procesos , comunicación y lenguaje tecnológico en gestión del concimiento y la innovación </t>
  </si>
  <si>
    <t>1) Curso de herramientas ofimáticas desarrollado desde el 1° al 12 de marzo.</t>
  </si>
  <si>
    <t>Lista de asistencia.
https://itceduco-my.sharepoint.com/:w:/g/personal/bienestarlaboral_itc_edu_co/ETKFT4I_nwNGgtzQdD2jL_oBCPpt7Nn_EjAHCYHgbZiwpw?e=4%3AdnZzPq&amp;at=9</t>
  </si>
  <si>
    <t xml:space="preserve">No se ha presentado avance en esta actividad,  </t>
  </si>
  <si>
    <t>DAFP.
Socialización de la Política de Seguridad Digital  y Gobierno Digital. 
Webinar. Transformación Digital (9 de agosto)
SENA. Capacitación . 1°  simpocio internacional talento digital. 20 septiembre</t>
  </si>
  <si>
    <t xml:space="preserve">Desde el proceso Seguridad Digital se realizaron 2 capacitaciones: Transformación Digital y Líderazgo digital. 13 y 17 de noviembre.
Asi mismo se invito a los funcionario a participar en las capacitaciones provistas por el DAFP y la ESAP en esta política. </t>
  </si>
  <si>
    <t>Listados de asistencia</t>
  </si>
  <si>
    <t xml:space="preserve">PE-7- Consolidación y aseguramiento del talento Humano para el Mejoramiento de las capacidades en las plantas administrativa y docentes </t>
  </si>
  <si>
    <t>ME-13- Presentar ante la instancia competente la solicitud y cumplimiento de requisitos para el desarrollo de los procesos meritocráticos de la planta administrativa.</t>
  </si>
  <si>
    <t>Porcentaje de requisitos cumplidos</t>
  </si>
  <si>
    <t>Prestación de servicios para la elaboración de estudio técnico plantas de personal</t>
  </si>
  <si>
    <t>Estudio técnico consolidado</t>
  </si>
  <si>
    <t xml:space="preserve">
Se han realizado las siguientes acciones:
1) Reunión con la CNSC el 18 de febrero, donde participaron los directivos y vicerrectores de la ETITC, con el fin de conocer acerca del concurso de la planta de personal para planta administrativa. Donde se obtuvo asesoría sobre el proceso necesario para desarrollar el concurso mencionado en la Escuela. De la mano de doctora Claudia Prieto Torres.  
2) Reunión realizada el 9 de marzo con el doctor Luis Fernando Berrio, para obtener asesoría para el desarrollo del concurso tanto de la parte administrativa como docente. 
3) Acercamiento llevado a cabo el 23 de marzo por parte del doctor Jorge Herrera con la Universidad Nacional. Para obtener información y asesoría por parte de un ente jurídico frente a los concursos de la planta docente. 
Dicha información fue provista por el Centro de Investigación para el Desarrollo CID. 
Se realizaron por parte del doctor Jorge Herrera dos documentos base, para determinar las necesidades de información de la ETITC en el proceso del concurso docente y administrativo.
</t>
  </si>
  <si>
    <t>Informe avance estudios técnicos
https://itceduco-my.sharepoint.com/:f:/g/personal/personal_itc_edu_co/EjSvDe49UFFAh-3NlUTxft0BBGTo-7pJ4jnqpKjA5sm4DQ?e=V5VUbL</t>
  </si>
  <si>
    <t>Plataforma SECOP II</t>
  </si>
  <si>
    <t xml:space="preserve">El contrato interadministrativo 156-2021, sobre prestación de servicios para modernización administrativa de la planta administrativa de la ETITC, inició el día 07-07-2021, y finaliza el 06-11-2021, a la fecha, se suscribirá el acta de inicio.
Se dieron varias reuniones mediante las cuales se han mostrado los avances respectivos, asi mismo la entidad contrada mostro el borrador del manual de funciones a adoptar y algunas recomendaciones a lugar. La entrega del 2° informe se llevo a cabo el 26 de agosto. 
</t>
  </si>
  <si>
    <t>Contratación concurso ascenso personal de carrera administrativa  CNSC</t>
  </si>
  <si>
    <t>Concurso contratado</t>
  </si>
  <si>
    <t xml:space="preserve">El desarrollo de esta actividad se da de forma simultánea con la elaboración de los estudios previos para el concurso docente y administrativo. Siendo que la CNSC realiza paralelamente tanto el ascenso como el concurso. </t>
  </si>
  <si>
    <t>Oficio de registro SIMO. CNSC
https://itceduco-my.sharepoint.com/:f:/g/personal/personal_itc_edu_co/EjSvDe49UFFAh-3NlUTxft0BBGTo-7pJ4jnqpKjA5sm4DQ?e=V5VUbL</t>
  </si>
  <si>
    <t>Los cargos de vacantes definitivas se cargaron en SIMO (59 cargos), así como los cargos de ascenso, esta actividad depende del contrato interadministrativo con la Universidad Nacional de Colombia.
Posteriormente, se actualizará el manual de funciones, y se actualizará en SIMO.
La activdad se ejecutará la próxima vigencia.</t>
  </si>
  <si>
    <t>Los cargos de vacantes definitivas se cargaron en SIMO (59 cargos), así como los cargos de ascenso, esta actividad depende del contrato interadministrativo con la Universidad Nacional de Colombia.
Posteriormente, se actualizará el manual de funciones, y se actualizará en SIMO. La activdad se ejecutará la próxima vigencia.</t>
  </si>
  <si>
    <t>De acuerdo al Cto- 126 de 2021, 9 personas cumplen con los requisitos para adelantar el proceso de ascenso; los respectivos datos fueron cargados en el SIMO
También se determino que 40 cargos estarán en concurso abierto, estos datos también estan cargados en el SIMO
Se envio a la CNSC, se envio el manual de funciones, se esta a la espera de la resolución de cobro para dar continuidad al proceso</t>
  </si>
  <si>
    <t>Prestación de servicios para el desarrollo de las actividades del área de talento humano en la ETITC</t>
  </si>
  <si>
    <t xml:space="preserve">En la actualidad se desarrollan normalmente los dos contratos por prestación de servicios: 1) Bonos pensionales (Cto-019-2021).  y nomina (Cto-011-2021)
</t>
  </si>
  <si>
    <t>Actas iniciales de los respectivos contratos
https://itceduco-my.sharepoint.com/:f:/g/personal/personal_itc_edu_co/EjSvDe49UFFAh-3NlUTxft0BBGTo-7pJ4jnqpKjA5sm4DQ?e=V5VUbL</t>
  </si>
  <si>
    <t>El área cuenta con dos contratos por prestación de servicios:
Profesional de nómina, contrato 011-2021, inició el 8 de enero de 2021 y finaliza el 05 de diciembre del mismo año.
Prestación de servicios para bonos pensionales 019-2021, inició el 20 de enero de 2021 y finaliza el 06 de noviembre de 2021.
Ambos contratos son suceptibles de prórroga, y se han ejecutado acorde a lo programado en el plan de trabajo.</t>
  </si>
  <si>
    <t>SECOP II</t>
  </si>
  <si>
    <t xml:space="preserve">Los contrato en mención continuan con normalidad 
El profesional de nómina sera vinculado a la planta de personal en un cargo profesional grado 12 a partir del 5 de dicienbre  
Se realizo una adición al profesional de bonos pensionales hasta el 15 de diciembre. </t>
  </si>
  <si>
    <t xml:space="preserve">Adquisición de pruebas Psicotécnicas </t>
  </si>
  <si>
    <t>Pruebas psicotécnicas adquiridas</t>
  </si>
  <si>
    <t>Actualmente se realizan los estudios previos para la  adquisición de pruebas Psicotécnicas.</t>
  </si>
  <si>
    <t xml:space="preserve">Estudios previos https://itceduco-my.sharepoint.com/:f:/g/personal/personal_itc_edu_co/EjSvDe49UFFAh-3NlUTxft0BBGTo-7pJ4jnqpKjA5sm4DQ?e=V5VUbL </t>
  </si>
  <si>
    <t>El área elaboró los estudios previos, y se publicó en SECOP la licitación pública, se presentaron 3 proponentes, pero ninguno cumplió requisitos.
Se plantea en el mes de julio determinar con el área de Contratación la metodología de adquisición de las pruebas más adecuada, para surtir el proceso contractual.</t>
  </si>
  <si>
    <t>El área elaboró los estudios previos, y se publicó en SECOP la licitación pública, se presentaron 3 proponentes, pero ninguno cumplió requisitos.
Se plantea en el mes de octubre determinar con el área de Contratación la metodología de adquisición de las pruebas más adecuada, para surtir el proceso contractual.</t>
  </si>
  <si>
    <t>La actividad no ha tenido avence durante el 4° trimestre.</t>
  </si>
  <si>
    <t>Apoyo -educativo para formación en pregrado y posgrados</t>
  </si>
  <si>
    <t>Número de apoyos brindados</t>
  </si>
  <si>
    <t xml:space="preserve">Esta actividad no ha tenido avance </t>
  </si>
  <si>
    <t>El área no reportó avances sobre esta actividad.</t>
  </si>
  <si>
    <t xml:space="preserve">
Se continua prestando el apoyo económico a los 2 funcionarios que cursan estudios de educación superior en la Universidad Pedagógica Nacional. (2 doctorado)
Teniendo en cuenta que los incentivos para educación son especificos para: Empleados de carrera y LNR del nivel adminsitrativo, durante el periodo no se han presentado funcionarios para solicitar apoyo.
Actualmente se encuentra en proceso la aprobación de un apoyo económico para un docente de posgrado. </t>
  </si>
  <si>
    <t xml:space="preserve">Se continua prestando el apoyo económico a los 2 funcionarios que cursan estudios de educación superior en la Universidad Pedagógica Nacional. (2 doctorado)
Un técnico administrativo de la sede Tintal solicito apoyo para cursar una Maestria (en revisión por el Cómite de desarrollo y estimulo)
Un Docentes del IBTI solicitó apoyo para cursar estudio en Doctorado (denegado)
Un Docentes del IBTI solicitó apoyo para cursar estudio en Doctorado (aprobado)
</t>
  </si>
  <si>
    <t>Realización de campañas de prevención de accidentes laborales (Pendones, folletos, impresiones)</t>
  </si>
  <si>
    <t>Cantidad de campañas implementadas</t>
  </si>
  <si>
    <t>A través de correo electrónico se invitó a la comunidad educativa a participar en 4 capacitaciones con la ARL POSITIVA:
1)	30 de abril. Tema “Causalidad y accidente de trabajo”.
2)	18 de mayo. Tema “Metodología de investigación de accidente”
3)	31 mayo. Tema “Categoría analítica de los accidentes laborales”
4)	21 de junio. “Herramientas de gestión para la reducción de accidente de trabajo”</t>
  </si>
  <si>
    <t xml:space="preserve">La Oficina de comunicaciones apoyó en la realización de las capacitaciones: 
23 de julio: Trabajo en espacios confinados dedicada al personal de la Sede Tintal. (8 participantes).
22 de septiembre: Manejo de sustancias quimicas, Rotulado y etiquetado. Personal de Talleres y laboratorios y Gestión ambiental (15 participantes)  </t>
  </si>
  <si>
    <t xml:space="preserve">Listados de asistencia </t>
  </si>
  <si>
    <t>Se desarrollaron capacitaciones en Instrucciones de Seguridad para el COPAS, Seguimiento e Inventario de Sustancias Químicas, Higiene Postural, Hábitos de Vida y Trabajo Saludable. Sí mismo, se llevaron a cabo jornadas de capacitación en Salud Mental</t>
  </si>
  <si>
    <t>https://itceduco-my.sharepoint.com/personal/seguridadysalud_itc_edu_co/_layouts/15/onedrive.aspx?id=%2Fpersonal%2Fseguridadysalud%5Fitc%5Fedu%5Fco%2FDocuments%2FSoportes%20plan%20de%20Acci%C3%B3n&amp;ct=1638562738160&amp;or=OWA%2DNT&amp;cid=d3d1f810%2D334d%2D0ea2%2D7ae6%2De12de8aec166</t>
  </si>
  <si>
    <t xml:space="preserve">Contratación adquisición de exámentes de ingreso y egreso, post incapacidad, exámenes periodicos y DX de condiciones de salud, riegos psicosocial, y actividades de riesgo psicosocial de acuerdo a resultados </t>
  </si>
  <si>
    <t>Exámenes realizados</t>
  </si>
  <si>
    <t>La contratación para la realización de los exámenes médicos y ocupacionales quedo contratado desde la vigencia 2020 mediante en Cto-054-2020
SST</t>
  </si>
  <si>
    <t>El contrató 325-2020 se terminó de manera bilateral, se espera la firma del contratista.
Se programa realizar de nuevo el contrato, una vez se finalice el contrato actual.</t>
  </si>
  <si>
    <t xml:space="preserve">Se realizó en acta de liquidación del anteerior contrato "PRESTACIÓN DE SERVICIOS MÉDICOS PARA LA REALIZACIÓN DE LOS
PROFESIOGRAMAS (PERFILES DE CARGO) Y DE LOS EXÁMENES MÉDICOS
OCUPACIONALES EN LA ESCUELA TECNOLÓGICA INSTITUTO TÉCNICO CENTRA" (26 de agosto). 
Actualmente se realizan los estudios previos para la contratación  respectiva. </t>
  </si>
  <si>
    <t>Acta de liquidación</t>
  </si>
  <si>
    <t>El contrato se liquidó en el mes de marzo, pero no se realizó bien el proceso, por lo cual quedó abierto, hasta el mes de octibre fue posible por esta razón solicitar el trámite. Se intentó incluir en el PAA en el mes de noviembre pero por el tiempo ya no fue posible, y por eso, se planea la ejecución en 2022.</t>
  </si>
  <si>
    <t xml:space="preserve">Contratación de capacitación en seguridad vial para la movilidad, campaña de sensibilización,capacitación teórico-práctica en pista conductores y prevención de accidentes y enfermedades laborales </t>
  </si>
  <si>
    <t xml:space="preserve">El funcionario líder de Seguridad y Salud en el Trabajo se encuentra en capacitación según sus funciones   </t>
  </si>
  <si>
    <t>Esta actividad no ha tenido avance en su gestión.</t>
  </si>
  <si>
    <t xml:space="preserve">Esta actividad no tuvo priorización dentro del PAA, por ense, no se realizará en la presente vigencia. </t>
  </si>
  <si>
    <t>ME-14- Adelantar los procesos meritocráticos de la planta docente.</t>
  </si>
  <si>
    <t>Porcentaje de cumplimiento del proceso meritocrático de la planta docente</t>
  </si>
  <si>
    <t xml:space="preserve">Contratación de servicios para concurso docente Educación superior y Administrativos  </t>
  </si>
  <si>
    <t xml:space="preserve">Para el desarrollo de esta actividad se han realizado los acercamientos y reuniones con:
Comisión Nacional del Servicio Civil CNSC.
Universidad Nacional.
Asesor externo: Luis Fernando Berrio (persona natural)
</t>
  </si>
  <si>
    <t xml:space="preserve">
https://itceduco-my.sharepoint.com/:f:/g/personal/personal_itc_edu_co/EjSvDe49UFFAh-3NlUTxft0BBGTo-7pJ4jnqpKjA5sm4DQ?e=V5VUbL</t>
  </si>
  <si>
    <r>
      <t xml:space="preserve">Proyecto liderado por la Vicerrectoría Académica, Talento Humano nombra a los docentes, acorde a los resultados obtenidos.
</t>
    </r>
    <r>
      <rPr>
        <b/>
        <sz val="12"/>
        <rFont val="Arial"/>
        <family val="2"/>
      </rPr>
      <t>Viceacadémica:</t>
    </r>
    <r>
      <rPr>
        <sz val="12"/>
        <rFont val="Arial"/>
        <family val="2"/>
      </rPr>
      <t xml:space="preserve"> Se está culminando el análisis de necesidades de perfiles para 20 cargos de medio tiempo y 4 de tiempo completo.
Se definieron las fases y procesos para la convocatoria, y con la Vicerrectoría Administrativa y Financiera se está gestionando la contratación de una universidad que prestará servicios de acompañamiento para implementación y desarrollo del concurso profesoral, se espera que el contrato inicie aproximadamente en el mes de agosto.</t>
    </r>
  </si>
  <si>
    <t>Desde la Vicerrectoría se presentaron los perfiles para realizar este concurso, estos fueron conciderados por el Comité de desarrollo profesoral, Comié academico Consejo Directivo.
Vicerrectoría Académica: 
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t>
  </si>
  <si>
    <t>El Contrato 341 se encuentra cargado en secop "PRESTAR LOS SERVICIOS DE ACOMPAÑAMIENTO PARA LA IMPLEMENTACIÓN Y
DESARROLLO DEL CONCURSO PROFESORAL 2021 PARA PROVEER CUATRO
(4) CARGOS DOCENTES EN DEDICACIÓN DE TIEMPO COMPLETO Y VEINTE (20)
CARGOS DOCENTES EN DEDICACIÓN DE MEDIO TIEMPO EN LOS PROGRAMAS
DE EDUCACIÓN SUPERIOR DE LA ESCUELA TECNOLÓGICA INSTITUTO TÉCNICO
CENTRAL"</t>
  </si>
  <si>
    <t>PE-8- Estructuración de la Carrera Docente</t>
  </si>
  <si>
    <t>ME-15- Organizar e implementar el sistema de plan de carrera de los profesores.</t>
  </si>
  <si>
    <t>Porcentaje de sistema de carrera docente implementado</t>
  </si>
  <si>
    <t>Actividad programada para el segundo semestre de la vigencia</t>
  </si>
  <si>
    <r>
      <t>Vicerrectoría Académica:</t>
    </r>
    <r>
      <rPr>
        <sz val="12"/>
        <rFont val="Arial"/>
        <family val="2"/>
      </rPr>
      <t xml:space="preserve"> La Entidad cuenta con el Plan de Formación, capacitación y formación docente 2018 2022, el cual debe ser revisado y actualizar.</t>
    </r>
  </si>
  <si>
    <t>Esta actividad tendrá lugar con la ejecución del contrato 341 de 2021.</t>
  </si>
  <si>
    <t xml:space="preserve">PE-26- Actualización de la infraestructura física cumplinedo normas aplicables y generando espacios adecuados para el desarrollo de actividades académcias y de bienestar en el marco de la sostenibilidad </t>
  </si>
  <si>
    <t>ME -68 - Gestionar las Dotaciones de las instalaciones y sede principal para la permanencia y aumento de la oferta.</t>
  </si>
  <si>
    <t>Porcentaje de las dotaciones nueva instaladas y mantenimiento de las dotaciones existentes</t>
  </si>
  <si>
    <t>Adquisición, recarga e instalación extintores para cumplir con la norma</t>
  </si>
  <si>
    <t>Adquisición, recarga e instalación extintores</t>
  </si>
  <si>
    <t xml:space="preserve">Durante el 1° semestre de la vigencia se recargaron 226 y se adquirieron 24 extintores. Estos se encuentran instalados en las diferentes sedes: Carvajal, Tintal, Callle 13  Calle 18. 
Se realizó mantenimiento preventivo a 226 extintores
</t>
  </si>
  <si>
    <t>El proceso para la adquisición se encuentra publicado en SECOP,  se proyecta realizar durante el mes de octubre.</t>
  </si>
  <si>
    <t>Se está ejecutando el contrato 322-2021 corretamente con PROCOLDEX</t>
  </si>
  <si>
    <t>Adquisición de botinquin (enfermeria, brigadistas, talleres y vehículos )</t>
  </si>
  <si>
    <t>Botiquines adquiridos</t>
  </si>
  <si>
    <t xml:space="preserve">En el mes de abril se adquirieron 20 botiquines. A los botiquines se les realiza una inspección de manera cuatrimestral   </t>
  </si>
  <si>
    <t xml:space="preserve">Adqusición kits plan de emergencias de derrames  y sistema de comunicación </t>
  </si>
  <si>
    <t>Kits adquiridos</t>
  </si>
  <si>
    <t xml:space="preserve">Esta actividad no ha tenido avance e su gestión. </t>
  </si>
  <si>
    <t>Se elaboraron los estudios previos, estos fueron enviados al área de Contratación; Se esta a la espera de la reunión propia para el perfeccionamiento de estos</t>
  </si>
  <si>
    <t>Se realizó contratación para la compra de los kits.</t>
  </si>
  <si>
    <t xml:space="preserve">Adquisición de equipos y capacitación en uso para mediciones ambientales (ruido, gases, vores etc). </t>
  </si>
  <si>
    <t>Equipos adquiridos y capacitación realizada</t>
  </si>
  <si>
    <t xml:space="preserve">Esta actividad no tuvo priorización dentro del PAA, por ende, no se realizará en la presente vigencia. </t>
  </si>
  <si>
    <t>ME-58- Lograr el Diez por ciento (10%) de ahorro energético.</t>
  </si>
  <si>
    <t>Porcentaje de ahorro alcanzado</t>
  </si>
  <si>
    <t>Adquisición de elementos para programa de prevención de energías peligrosas (tarjetas de bloqueo y candados)</t>
  </si>
  <si>
    <t>Elementos adquiridos</t>
  </si>
  <si>
    <t>Se elaboraron los estudios previos y se cuenta con el CDP, Se encuentra a la espera de la respuesta por la Oficina de Contratación con relación al proceso de publicación</t>
  </si>
  <si>
    <t>El proceso se encuentra publicado en el SECOP, por segunda vez, pero no llegan oferentes. El proceso precontractual se encuentra adelntado.</t>
  </si>
  <si>
    <t>ME-18- Incorporar elementos de tecnología a los talleres, laboratorios y aulas para enseñanza remota sincrónica en modalidad de alternancia</t>
  </si>
  <si>
    <t>Porcentaje de talleres y aulas habilitados con conexión remota.</t>
  </si>
  <si>
    <t>Prestación de servicios para apoyar las actividades propias del área de informática y comunicaciones.</t>
  </si>
  <si>
    <t>Actualmente se ejecutan con normalidad los contratos: 
Cto-048-2021, Cto-055-2021, Cto-063-2021, Cto-057-2021, Cto-064 -2021, Cto-116 -2021, Cto-49 -2021</t>
  </si>
  <si>
    <t>Actas de inicio 
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</si>
  <si>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No se ha presentado cambios sustanciales en la ejecución de los contratos del área de informática y comunicaciones.</t>
  </si>
  <si>
    <t>Acta de inicio</t>
  </si>
  <si>
    <t>No se ha presentado cambios sustanciales en la ejecución de los contratos del área de informática y comunicaciones.
 Adicionalmente se ejecuta actualmente el Cto- 309- 2021 (finaliza el 30 de diciembre)</t>
  </si>
  <si>
    <t>Renovación software Flexsim (fecha de vencimiento: 29/09/2021)</t>
  </si>
  <si>
    <t>Licencia de Sofware renovada</t>
  </si>
  <si>
    <t xml:space="preserve">El Cto-160-2020 se encuentra vigente y se desarrolla con normalidad. Este finaliza en septiembre de la vigencia  </t>
  </si>
  <si>
    <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</si>
  <si>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Se cuenta con los estudios previos, CDP, este proceso se análisa actualmente en la oficina de Contratación</t>
  </si>
  <si>
    <t xml:space="preserve">El Cto 308 - 2021 fue adjudicado y se encuentra en proceso de pago. 
Renovado hasta el 28 de noviembre de 2022
</t>
  </si>
  <si>
    <t xml:space="preserve">Contrato en ejeción </t>
  </si>
  <si>
    <t>Renovación software ISLonline y 400 licencias de antivirus Eset  (fecha de vencimiento: 13/08/2021 )</t>
  </si>
  <si>
    <t xml:space="preserve">El Cto-123-2020 se encuentra vigente y se desarrolla con normalidad. Este finaliza en mayo de la vigencia. </t>
  </si>
  <si>
    <t>Con relación software ISLonline, se ha adjudicado un contrato con la empresa empresa COLSIBER. Al proceso en mención se le realizó una evaluación técnica teniendo en cuenta las características de la empresa oferente, para verificar las condiciones de la prestación del servicio. 
Se adelantan estudios de mercado para la renovación del antivirus Eset.</t>
  </si>
  <si>
    <t xml:space="preserve">Licencias 
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
  </si>
  <si>
    <t>El proceso ya se encuentra adjudicado y en funcionamiento. El Cto 222 de 2021 dio comienzo el 10 de agosto de 2021.</t>
  </si>
  <si>
    <t xml:space="preserve">La actividad culminó con lo reportado a 30 de septiembre </t>
  </si>
  <si>
    <t>Renovación software Automation Studio (fecha de vencimiento: 29/11/2020)</t>
  </si>
  <si>
    <t>Se le genero el Certificado de Disponibilidad Presupuestal y se elabora actualmente los estudios previos para la renovación.</t>
  </si>
  <si>
    <t>Se renovó con empresa CASYBER Limitada el software Automation Studio (el software esta vigente en la escuela desde el 11 de mayo del 2021). Actualmente se encuentra pendiente el acta de liquidación.</t>
  </si>
  <si>
    <t xml:space="preserve">Esta actividad finalizó con lo reportado en el 2° trimestre de la vigencia </t>
  </si>
  <si>
    <t>Renovación software MasterCam  (fecha de vencimiento: 04/06/2020 )</t>
  </si>
  <si>
    <t xml:space="preserve">Se realizaron los estudios previos para la renovación, posteriormente se enviaron a la Vicerrectoría administrativa y financiera para estudio y aprobación.   </t>
  </si>
  <si>
    <t xml:space="preserve">Actualmente no se ha renovado el software MasterCam </t>
  </si>
  <si>
    <t>El proceso de renovación del software no se renovará para la vigencia 2021</t>
  </si>
  <si>
    <t>Renovación software Multisim - Labview  (fecha de vencimiento: 14/07/2020 )</t>
  </si>
  <si>
    <t xml:space="preserve">La renovación del software Multisim – Labview se aqdjudico con la empresa Electro equipos Colombia. Actualmente se encuentra en proceso de pago de factura.  </t>
  </si>
  <si>
    <t>La renovación del Software se realizó mediante el Cto- 127- 2021 (Entregada el 28 de julio del 2021)</t>
  </si>
  <si>
    <t>Renovación Licenciamiento  Open Value Subscription for Education Solutions (Campus Agreement) (fecha de vencimiento: 15/11/2020)</t>
  </si>
  <si>
    <t>El proceso fue publicado en el SECOP II, pero se declaró desierto.</t>
  </si>
  <si>
    <t>El proceso de la renovación del Licenciamiento  Open Value Subscription for Education Solutions se fue desierto. Actualmente se comenzará un nuevo proceso para renovar el mencionado licenciamiento.</t>
  </si>
  <si>
    <t xml:space="preserve">Cto 295 del 2021 se encuentra en revisión por parte del proveedor. </t>
  </si>
  <si>
    <t xml:space="preserve">Proceso acontractual en proceso </t>
  </si>
  <si>
    <t>La renovación se dio mediante el Cto 295 del 2021.
(23 de octubre de 2022)</t>
  </si>
  <si>
    <t>Renovación software Solidworks (fecha de vencimiento: 31/12/2020)</t>
  </si>
  <si>
    <t>El proceso para la renovación de este software se encuentra publicado en SECOP II</t>
  </si>
  <si>
    <t xml:space="preserve">Actualmente se está a la espera de la aprobación por parte de la alta dirección. El proveedor se encuentra gestionando las respectivas pólizas </t>
  </si>
  <si>
    <t>Se renovación se realiza mediante el Cto- 193 de 2021 inicio el 17 de junio de 2021</t>
  </si>
  <si>
    <t xml:space="preserve">Comprobante de pago </t>
  </si>
  <si>
    <t>Renovación soporte plataforma Gnosoft (fecha de vencimiento: 15/09/2021 )</t>
  </si>
  <si>
    <t xml:space="preserve">El software aun continua en vigente. </t>
  </si>
  <si>
    <t>El proceso se encuentra publicado desde el 4 de octubre, esta pendiente la firma del proveedor para su aprobación en SECOP (Cto- 293- 2021).</t>
  </si>
  <si>
    <t>El soporte de la plataforma se llevo a cabo a través del Cto. 293 de 2021 (27- 10 - 2022)</t>
  </si>
  <si>
    <t xml:space="preserve">Ejecución contractual realziada </t>
  </si>
  <si>
    <t>Renovación soporte Plataforma Gnosoft investigación (fecha de vencimiento: )</t>
  </si>
  <si>
    <t>No se requiere la renovación de modulo especifico de Genosoft investigación</t>
  </si>
  <si>
    <t>Renovación Software Enterprise Architect (Fecha de vencimiento: 22/08/2020)</t>
  </si>
  <si>
    <t>La renovación del Software Enterprise Architect fue realizada. La fecha de vencimiento de esta es19 abril de 2022. Queda pendiente el acta de liquidación.</t>
  </si>
  <si>
    <t xml:space="preserve">El Cto 125 de 2021 se encuentra en ejecución desde el 16 de abril del 2021. </t>
  </si>
  <si>
    <t>Renovación "4 licencias de Adobe Cloud + Adobe Sign Enterprise Transactional
Transacciones Anuales 1.500 + 2 Adobe DC pro" (Fecha de vencimiento: 13/09/2021)</t>
  </si>
  <si>
    <t>El Cto- 282 de 2021, se enecuentra pendiente del cargue de pólizas por parte del proveedor
Se renovaron 2 licencias de Adobe cloud.
No se renovo Adobe Science</t>
  </si>
  <si>
    <t>La renovación del las licencias se mantiene hasta el 21 de octubre del 2022</t>
  </si>
  <si>
    <t>Renovación soporte y actualizacion SIAC (fecha de vencimiento: 01/12/2021)</t>
  </si>
  <si>
    <t xml:space="preserve">Soporte realizado </t>
  </si>
  <si>
    <t>Esta actividad esta contemplada para el 2° semestre de la vigencia</t>
  </si>
  <si>
    <t>Adquisición de herramienta para firma electrónica Adobe Sign Enterprise Transacciones Anuales 1.500 + 1 Adobe DC pro</t>
  </si>
  <si>
    <t>Heramienta adquirida</t>
  </si>
  <si>
    <t xml:space="preserve">Se proyecta realizar estudios previos, según indicaciones de la oficina asesora de planeación y calidad </t>
  </si>
  <si>
    <t>Aun no se cuenta con la autorización para la adquisición de la herramienta.</t>
  </si>
  <si>
    <t>Esta actividad no se ejecutará durante la presente vigencia</t>
  </si>
  <si>
    <t>Proceso de backups en la nube de One Drive</t>
  </si>
  <si>
    <t xml:space="preserve">Esta actividad no presenta avance  </t>
  </si>
  <si>
    <t>Esta actividad se proyecta ser realizada a finales del mes de julio de la vigencia y será generada por el grupo técnico del área.</t>
  </si>
  <si>
    <t>Esta actividad se proyecta ser realizada a finales del mes de noviembre de la vigencia y será generada por el grupo técnico del área.</t>
  </si>
  <si>
    <t xml:space="preserve">Actualmente se realiza el proceso de backup en Rectoría, se proyecta realizar el mismo proceso con las demás dependencias alntes de finalizar la vigencia. </t>
  </si>
  <si>
    <t>Actualización página Web EMITC a última versión de Wordpress</t>
  </si>
  <si>
    <t>Página actualizada</t>
  </si>
  <si>
    <t xml:space="preserve">Se encuentra en elaboración los estudios previos respectivos. </t>
  </si>
  <si>
    <t>Se cuentan con los estudios previos.</t>
  </si>
  <si>
    <t xml:space="preserve">Estudios previos. </t>
  </si>
  <si>
    <t xml:space="preserve">El Cto 266 de 2021 se encuentra en ejecución y dio inicio el 19 de septiembre de la vigencia. </t>
  </si>
  <si>
    <t>El Cto 266 de 2021 finalizo el 14 de octubre de 2021</t>
  </si>
  <si>
    <t>Adquisición de insumos para impresoras</t>
  </si>
  <si>
    <t xml:space="preserve">Insumos adquiridos </t>
  </si>
  <si>
    <t>Actualmente se están realizando los requerimientos para la adquisición de los insumos.</t>
  </si>
  <si>
    <t xml:space="preserve">Se cuentan con los estudios previos, CDP los cuales se revisan actualmente por el área de contratación. </t>
  </si>
  <si>
    <t xml:space="preserve">Se cuenta con la orden de compra: OC78498, se tiene comunicación con el proveedor para la entrega de los insumos </t>
  </si>
  <si>
    <t>Un mantenimiento correctivo y dos Mantenimientos preventivos de impresoras y scanners</t>
  </si>
  <si>
    <t>Actualmente se surte el proceso de estudio de mercado.</t>
  </si>
  <si>
    <t>eL Cto-281 de 2021, se encuentra en revisión de polizas por parte de la Oficina de Contratación</t>
  </si>
  <si>
    <t>El Cto 281 . 2021 se encuentra en ejecución y finaliza el 30 de diciembre de 2021</t>
  </si>
  <si>
    <t>Mantenimiento de impresoras Datacard para carnetización</t>
  </si>
  <si>
    <t>El proceso se proyecta surtirse a partir de agosto de la presente vigencia.</t>
  </si>
  <si>
    <t xml:space="preserve">Audiovisuales </t>
  </si>
  <si>
    <t xml:space="preserve">La actividad no se llevo a cabo durante la vigencia </t>
  </si>
  <si>
    <t>Insumos de mantenimiento portatiles dañados + elementos para soporte y mantenimiento</t>
  </si>
  <si>
    <t xml:space="preserve">Insumos y mantenimiento adquiridos </t>
  </si>
  <si>
    <t>Se encuentra en proceso de estudio de mercado</t>
  </si>
  <si>
    <t xml:space="preserve">Instalación de un (1) canal de internet dedicado 1024 MB y  dos (2) MPLS 256 GB uno (1) de doce (12) MB para las sedes </t>
  </si>
  <si>
    <t>Canal de internet instalado</t>
  </si>
  <si>
    <t>La orden de compra -48363 aun se encuentra vigente.</t>
  </si>
  <si>
    <t>El proceso fue publicado en SECOP, y esa pendiente por ser adjudicado.</t>
  </si>
  <si>
    <t>SECOP</t>
  </si>
  <si>
    <t>Se ejecuta la Orden de compra 74 de 2020</t>
  </si>
  <si>
    <t xml:space="preserve">Orden de compra </t>
  </si>
  <si>
    <t>Con la orden OC74220 del 2021 se llevo a cabo la actividad.</t>
  </si>
  <si>
    <t>Finalización de los componentes del SIGAF Académico</t>
  </si>
  <si>
    <t>Componentes realizados</t>
  </si>
  <si>
    <t xml:space="preserve">Se encuentra a la espera de la autorización por parte de alta dirección </t>
  </si>
  <si>
    <t>Esta actividad no ha tenido aun avance sustantivo</t>
  </si>
  <si>
    <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t>
  </si>
  <si>
    <t>Esta actividad no ha tenido aun avance sustantivo, se esta a la espera del concepto del nivel directivo</t>
  </si>
  <si>
    <t>P10. Transformación digital de la ETITC</t>
  </si>
  <si>
    <t>ME-19- Implementar un modelo estratégico para impulsar la evolución digital de la ETITC, plasmado en el PETI.</t>
  </si>
  <si>
    <t>Porcentaje de implementación de modelo estratégico en el PETI.</t>
  </si>
  <si>
    <t>Actualización del modelo estrategico en el PETI</t>
  </si>
  <si>
    <t>PETI actualizado</t>
  </si>
  <si>
    <t>Se realizan actualmente los estudios previos respectivos</t>
  </si>
  <si>
    <t xml:space="preserve">Los estudios previos no fueron aprobados por la Oficina asesora de planeación. 
</t>
  </si>
  <si>
    <t xml:space="preserve">Se enviaron las nuevas contizaciones y se encuentra a la espera de la aprobación de la Vicerrectoría administrativa y Financiera. </t>
  </si>
  <si>
    <t>La actvidad no ha tenido avance durante el 4° trimestre de la vigencia.</t>
  </si>
  <si>
    <t xml:space="preserve">Compra de hardware para dar continuidad al proyecto de aumento de la capacidad del Datacenter </t>
  </si>
  <si>
    <t>Hardware adquirido</t>
  </si>
  <si>
    <t xml:space="preserve">Esta actividad no presenta avance . </t>
  </si>
  <si>
    <t xml:space="preserve">Se cuentan con los estudios previos, mismos que son analizados por la Oficina de Contratación. </t>
  </si>
  <si>
    <t xml:space="preserve">Teniendo en cuenta la meta general para el 1° trimestre de la vigencia (25%), la Vicerrectoría Administrativa y Financiera de la ETITC, ha alcanzado un avance acumulado de 22%, habiendo transcurrido un 20% de avance en el tiempo, esto debido a que los diferentes procesos han gestionado actividades que permiten la consecución de las metas propuestas, sin embargo, existen actividades que para su desarrollo están sujetas a ciertos plazos específicos o deben considerar las directrices de entes externos (Procesos: Planta física, Talento Humano, Sistemas y comunicaciones) , por lo tanto para este 1° monitoreo no tiene avance significativo con relación al producto que se pretenden alcanzar durante la vigencia. </t>
  </si>
  <si>
    <t>Teniendo en cuenta la meta general para el 2° trimestre de la vigencia (50%), la Vicerrectoría Administrativa y Financiera de la ETITC, ha alcanzado un avance acumulado de 33,4%, habiendo transcurrido un 47% de avance en el tiempo, esto debido a que los diferentes procesos adelantan la gestión pertinentes para la consecución de sus actividades (análisis de mercado, financieros, procesos contractuales, análisis técnicos), sin embargo, para su desarrollo varias actividades están sujetas a ciertos plazos específicos o deben considerar las directrices de entes externos, en este sentido se proyecta un avance sustancial para el 3° trimestre de la vigencia.</t>
  </si>
  <si>
    <t xml:space="preserve">Teniendo en cuenta la meta general para el 3° trimestre de la vigencia (75%), la Vicerrectoría Administrativa y Financiera de la ETITC, ha alcanzado un avance acumulado de 64%, habiendo transcurrido un 74% de avance en el tiempo, esto debido a que los diferentes procesos adelantan la gestión pertinente para la consecución de sus actividades, sin embargo varias de estas se encuentras sujetas al concepto de nivel directivo y de entes externos como asesores, por tal motivo algunas de estas actividades no han presentado un avance sustancial. Se idéntica un rezago de los 11 puntos porcentuales. </t>
  </si>
  <si>
    <t>OE-6-Aumentar la cobertura mediante programas de educación superior diferenciados, con alta
pertinencia regional de la institución.</t>
  </si>
  <si>
    <t>INSTITUTO DE BACHILLERATO TÉCNICO INDUSTRIAL</t>
  </si>
  <si>
    <t>PE-15- El IBTI y su papel significativo en la consolidación de la Escuela</t>
  </si>
  <si>
    <t xml:space="preserve">ME-32 - Fortalecer el modelo educativo del bachillerato que permita aumentar cobertura, favorecer la permanencia y continuidad en la institución </t>
  </si>
  <si>
    <t>% avance del PEI</t>
  </si>
  <si>
    <t>Prestación de servicios para desarrollar actividades propias del  Instituto Técnico Bachillerao Industrial (docentes, coordinador y psicológo)</t>
  </si>
  <si>
    <t>Prestación de servicios para desarrollar actividades propias del Instituto Técnico Bachillerado Industrial (docentes, coordinador y psicólogo)</t>
  </si>
  <si>
    <t>Actas inicio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</si>
  <si>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Los contratos de los docentes, coordinador y psicólogo se ejecutan con normalidad</t>
  </si>
  <si>
    <t>Se llevó a cabo la contratación de 13 profesionales.</t>
  </si>
  <si>
    <t xml:space="preserve">Estudios previos, Actas de inicio </t>
  </si>
  <si>
    <t xml:space="preserve">La ejecución contractual de los 13 docentes culmina el 3 de diciembre de 2021  
dicha ejecución contractual se desarrollo con normalidad. </t>
  </si>
  <si>
    <t xml:space="preserve">Olimpiadas de Matemáticas, Ciencias Naturales, Castellano. Ponencias inscripciones y eventos académicos. </t>
  </si>
  <si>
    <t>Olimpiadas realizadas</t>
  </si>
  <si>
    <t>Se dio Olimpiadas de ciencias naturales (1° semana de abril) y matemáticas (16 de marzo)
Se cuenta con el desarrollo de las inscripciones de estudiantes de IBTI en INFOMATRIX</t>
  </si>
  <si>
    <t>Invitación a la convocatoria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</si>
  <si>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 xml:space="preserve">
La sociedad Latinoamericana de ciencia y tecnología destaca la participación del proyecto 20894 – ITC_ VIAL en el evento Infomatrix 2021.
La Universidad Antonio Nariño reconoce la participación del IBTI en las próximas olimpiadas internacionales de informática (participación del estudiante Miguel Angel Sáenz Balcácer)  
Se cuenta con los certificados de la participación de los estudiantes en las olimpiadas de ciencias naturales, y física en la universidad Antonio Nariño  
Se realizó la inscripción del IBTI en el evento “La alegría de danzar”, dicho evento se llevará a cabo durante el 2° trimestre de la vigencia.  </t>
  </si>
  <si>
    <t xml:space="preserve">Cetificados, invitación a enventos </t>
  </si>
  <si>
    <t xml:space="preserve">Olimpiadas de ciencias naturales realizadas en el San Bernardo (34 participantes) Realizadas durante el mes de septiembre y parte de octubre.
Se cuanta con los estudios previos para realizar las inscripciones en el evento final de infomatrix (27 al 31 de octubre).
También se cuenta co el documento de invitación pata  las olimpiadas de sistemas (5 participantes) 
Estudios previos para la inscripción de 250 estudiantes para las olimpiadas de matemáticas. (9 al 20 de septiembre)
</t>
  </si>
  <si>
    <t xml:space="preserve">•	Olimpiadas de Ciencias Naturales Universidad Antonio Nariño, ocupamos el primer lugar en la prueba selectiva de Biología de la Universidad Antonio Nariño. 
•	Olimpiadas de Ciencias Naturales Instituto San Bernardo de La Salle, ocupamos el primer lugar en la categoría juvenil de Ciencias Naturales.
•	Olimpiadas de Física de la Universidad Antonio Nariño, ocupamos el primer lugar en Prueba selectiva de Física.
•	Obtuvimos la medalla de oro en la competencia INFOMATRIX World finals Jalisco México. 
</t>
  </si>
  <si>
    <t xml:space="preserve">Certificados de participación en eventos </t>
  </si>
  <si>
    <t>Diseño e implementación de proyecto: Dame esos cinco". Como fortalecimiento de liderazgo para los estudiantes del bachillerato - Área de Psicología.</t>
  </si>
  <si>
    <t>Proyecto diseñado e implementado</t>
  </si>
  <si>
    <t xml:space="preserve">Se encuentra en desarrollo, se cuenta con el estudio previo los cuales se enviaron a vicerrectoría administrativa y financiera  </t>
  </si>
  <si>
    <t>Estudios previos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</si>
  <si>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 xml:space="preserve">El desarrollo del proyecto se lleva a cabo con la empresa: Generación de talentos S.A.S.
La fase de diseño se proyecta ejecutar durante el 2° semestre de la vigencia </t>
  </si>
  <si>
    <t xml:space="preserve">Con la empresa Generación de Talentos S.A.S.
Talleres de mejoramiento académico, educación sexual, liderazgo. 
La fase de diseño se llevo a cabo durante el 3° trimestre de la vigencia.  </t>
  </si>
  <si>
    <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t>
  </si>
  <si>
    <t xml:space="preserve">Charlas y talleres en formación de valores 
Se llevaron a cabo diferentes talleres por parte del áre de Psicologia: 16 tematicas,  en promedio 1100 participantes.
 </t>
  </si>
  <si>
    <t>Lista de asistencia a talleres y conversatorios</t>
  </si>
  <si>
    <t>Inscripciones eventos de movilidad nacional para eventos académicos de estudiantes y docentes</t>
  </si>
  <si>
    <t>Inscripciones realizadas</t>
  </si>
  <si>
    <t>Por ocasión a la emergencia sanitaria aún no se tiene contemplada la posibilidad de generar movilidad en estudiantes y docentes</t>
  </si>
  <si>
    <t xml:space="preserve">Teniendo en cuenta las directrices gubernamentales frente a la emergencia sanitaria, actualmente no se realizan movilidad por parte de los estudiantes del IBTI.
Por otra parte, se evidencia a participación del IBTI en eventos académicos de carácter virtual. </t>
  </si>
  <si>
    <t>Actualmente se realiza la gestión administrativa para contar con recursos y participar en el  torneo nacional de debate. Dicho evento se proyecta realizar ente el 13 y 15 de noviembre.</t>
  </si>
  <si>
    <t xml:space="preserve">
•	Tuvimos participación en el Torneo Nacional de Debate Escolar, Medellín, donde el grupo DOXA, obtuvo reconocimiento como equipo ganador (participación de 3 estudiantes)
</t>
  </si>
  <si>
    <t xml:space="preserve">Movilidad local - Bogotá. </t>
  </si>
  <si>
    <t>Jornadas de movilidad realizadas</t>
  </si>
  <si>
    <t xml:space="preserve">Teniendo en cuenta la directrices gubernamentales frente a la emergencia sanitaria, actualmente no se realizan movilidad por parte de los estudiantes del IBTI.
Por otra parte, se evidencia a participación del IBTI en eventos académicos de carácter virtual. </t>
  </si>
  <si>
    <t xml:space="preserve">A nivel Bogotá no se realizaron actividades de movilidad </t>
  </si>
  <si>
    <t xml:space="preserve">Realizar cuatro jornadas de formación docente en Educación, Evaluación, Nuevas Tecnologías y Pedagogía Crítica. </t>
  </si>
  <si>
    <t>No de jornadas realizadas</t>
  </si>
  <si>
    <t xml:space="preserve">Se realizó una jornada del 19 al 22 de enero con relación La temática: evaluación en la virtualidad  </t>
  </si>
  <si>
    <t xml:space="preserve">
El 6 de julio se llevó a cabo una capacitación para los docentes cuyo tema central fue: pizarras virtuales  </t>
  </si>
  <si>
    <t xml:space="preserve">Se proyecta realizar la capacitación en evaluación durante la Semana de desarrollo Institucional entre el 30 noviembre y 3 de diciembre.
  </t>
  </si>
  <si>
    <t>Realización de un taller "evalación y proyección de área y proyecto pedagogico de área"
14 áreas 93 docentes participantes en las diferentes jornadas realziadas. dicho taller es guiado por la coordinación y el Director del IBTI.</t>
  </si>
  <si>
    <t xml:space="preserve">Evidencias fotograficas de las sesiones realizadas </t>
  </si>
  <si>
    <t xml:space="preserve">Desarrollo de procesos de alternancia </t>
  </si>
  <si>
    <t xml:space="preserve">Actividades del plan desarrolladas </t>
  </si>
  <si>
    <t xml:space="preserve">Se ha elaborado el Plan regreso- Gradual progresivo y seguro (RGPS) 
Se ha estado desarrollando gradualmente el cronograma de regreso desde el área de procesos industriales.
Este plan esta sujeto a las directrices dispuestas desde el gobierno nacional con relación a la emergencia sanitaria. </t>
  </si>
  <si>
    <t>Plan regreso- Gradual progresivo y seguro (RGPS)
https://www.etitc.edu.co/es/page/bachilleratotecnico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</si>
  <si>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 xml:space="preserve">Con relación al plan RGPS, para el retorno gradual, progresivo y seguro al IBTI se cuenta con los protocolos:
General de bioseguridad del IBTI
Protocolo de la empresa Aeroexpresos Rusantur SAS
Se extiende a los familiares de los estudiantes el consentimiento para el retorno a las clases presenciales del IBTI,  a través de correo electrónico y plataforma académica. </t>
  </si>
  <si>
    <t xml:space="preserve">Con relación al plan RGPS, para el retorno gradual, progresivo y seguro al IBTI se cuenta con los protocolos:
General de bioseguridad del IBTI
Protocolo seguridad de la empresa TRANSPORTE ESCOLAR  OVELARS, puesto que no se realizó con la empresa, antes mencionada
Se extiende a los familiares de los estudiantes el consentimiento para el retorno a las clases presenciales del IBTI,  a través de correo electrónico y plataforma académica. 
Durante el 3 trimestre se evidencia un retorno del 40% de los estudiantes a la presencialidad. </t>
  </si>
  <si>
    <t xml:space="preserve">Protocolo de seguridad, Plan RGPS
Listas de asistencia
https://www.etitc.edu.co/archives/planrgpsibti.pdf </t>
  </si>
  <si>
    <t xml:space="preserve">En el marco del RDPS se desarrollaron las actividades propias las etapas 2 y 3. 
Este cronograma finalizó con las pruebas de suficiencia final de manera presencial del 16 al 19 de noviembre. </t>
  </si>
  <si>
    <t>Comunicado 26 del 12 de noviembre de 2021</t>
  </si>
  <si>
    <t>Encuestas de percepción dirigidas a padres de familia y docentes del ITBI</t>
  </si>
  <si>
    <t xml:space="preserve">Jornadas de encuestas realizadas  </t>
  </si>
  <si>
    <t xml:space="preserve">Se elaboraron y aplicaron 2 encuestas a padres de familia (aplicada forms) y docentes del  IBTI (plataforma GNOSOF)- . Se cuentan con 822 respuestas.  </t>
  </si>
  <si>
    <t>Resultados de las encuestas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</si>
  <si>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Se cuenta con los resultados de las encuestas realizadas a los estudiantes de Procesos indústriale, mecatrónica y docentes de IBTI.  
El porcentaje de avance del Proyecto Educativo Institucional es del 15%.</t>
  </si>
  <si>
    <t xml:space="preserve">Se evidencia la socialización de la encuesta dirigida a los padres de familia, en el marco del Plan RGPS. Se han emitido, transmitido y análizado 3 encuestas a lo largo de la vigencia.
Los resultados se socializan en el Consejo de Dirección del IBTI y el Consejo Académico  </t>
  </si>
  <si>
    <t xml:space="preserve">La evaluación institucional fue diligenciada por docentes y padres de familia (1826), percepción del RPGS  46 excelente , 446 bueno  7 regular y malo 1 
Apectos de Innovación: 40 excelente, 46 bueno, 12 regular   y 2 malo  
</t>
  </si>
  <si>
    <t>informe Encuestas a apdres de Familia y docentes.</t>
  </si>
  <si>
    <t>ME-33- Promover la estrategia de articulación  "de tu escuela a mi escuela y a mi universidad".</t>
  </si>
  <si>
    <t>Número de estudiantes vinculados en la vigencia / 1300 * 100</t>
  </si>
  <si>
    <t>Promover la estrategia de articulación  "de tu escuela a mi escuela y a mi universidad".</t>
  </si>
  <si>
    <t xml:space="preserve">Estrategia inplementada </t>
  </si>
  <si>
    <t xml:space="preserve">Se establece un acuerdo entre la dirección de educación de los Mártires y la ETITC, que está dirigido a que niños y niñas de grados 5° 
Curso de preparación para el examen </t>
  </si>
  <si>
    <t>Carta y procedimiento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</si>
  <si>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El 25 de mayo, el IBTI llevo a cabo una reunión con el secretario Dr. Ignacio Montenegro de la Secretaria de Educación de la localidad, cuyo tema central fue la implementación del proyecto “De tu escuela a mi Escuela y a mi Universidad”</t>
  </si>
  <si>
    <t xml:space="preserve">Se cuenta con el proceso de admisiones  (9 agosto al 10 de septiembre)
Realización de pruebas de conocimiento el 26 de septiembre.
Posteriormente se procederá a realizar la publicación de resultados de las pruebas conocimineto (5 de octubre) 
Programación de las entrevistas 
el 28 de octubre se publicaran la lista de los estudiantes adminitidos. 
</t>
  </si>
  <si>
    <t>https://www.etitc.edu.co/es/page/admisionesibti</t>
  </si>
  <si>
    <t xml:space="preserve">Se cuenta con los resultados de las entrevista del proceso de admisión (253 admitidos de 485 postulados).
</t>
  </si>
  <si>
    <t xml:space="preserve">Lista de admisión </t>
  </si>
  <si>
    <t>PE-8- Estructuración de la carrera docente</t>
  </si>
  <si>
    <t>ME-16- Centro de Atención al Docente del IBTI "La ETITC un lugar para todos."</t>
  </si>
  <si>
    <t>Número de docentes del IBTI  que se benefician del centro de atención / Total de docentes del IBTI *100</t>
  </si>
  <si>
    <t>Centro de Atención al Docente del IBTI "La ETITC un lugar para todos."</t>
  </si>
  <si>
    <t>Fases del centro realizadas</t>
  </si>
  <si>
    <t xml:space="preserve">Esta actividad no ha tenido avance durante el primer trimestre de la vigencia </t>
  </si>
  <si>
    <t xml:space="preserve">Se cuenta con el documento que integra un primer borrador acerca de los lineamientos a desarrollar por el proyecto en mención. </t>
  </si>
  <si>
    <t xml:space="preserve">En el marco del proyecto en mención, Con los docentes se llevó a cabo un proceso de reestructuración de la evaluación docente, porvista por la plataforma Gnosof (coordinadores, estuduantes), según la guía interna para la evaluación anual del desempeño laboral docente del estatuto profesional docente, Cuya evaluación fue realziada en e Consejo Académico (24 de agosto) y aprobado en el Consejo de Dirección del IBTI (26 de agosto). </t>
  </si>
  <si>
    <t>Se llevo a cabo el procesos para realizar la evaluación docente entre la 2° y 3° semana de noviembre. Mediante dicha evaluación se determina el nivel de desarrollo del docentes según los estudiantes, autoevaluación y directivos mediante la concideración y analisis de 7 componentes.
Se evaluaron 44 docentes cobijados por e Decreto 1278 de 2002.</t>
  </si>
  <si>
    <t xml:space="preserve">Evaluación docente </t>
  </si>
  <si>
    <t>OE-7 Implementar programas y acciones para asegurar la permanencia de los estudiantes.</t>
  </si>
  <si>
    <t>PE-16- Desarrollo integral y transformación social de la comunidad: bienestar comprometido con la permanencia</t>
  </si>
  <si>
    <t>ME-34- Fortalecer el Programa de Atencion Básica Ampliada.</t>
  </si>
  <si>
    <t>Número de participantes en servicios de bienestar / Total de integrantes de la comunidad educativa * 100</t>
  </si>
  <si>
    <t>Prestación de servicios en las actividades propias de Bienestar Universitario de la Escuela Tecnológica Instituto Técnico Centra</t>
  </si>
  <si>
    <t>Actualmente se ejecutan con normalidad 8 contratos por prestación de servicios. 
Cto-219-2020, Cto-220-2020,  Cto-221-2020,  Cto-020-2021, Cto-075-2021, Cto-076-2021, Cto- 117-2021 y Cto-119-2021</t>
  </si>
  <si>
    <t>Actas de inicio y planes de trabajo
https://itceduco-my.sharepoint.com/:f:/g/personal/auxbienestar_itc_edu_co/EmzP5CjTfD5OqRspyUZuta0Bt87eh0IkcXvVOu7PwSyYpA?e=3jN3SE</t>
  </si>
  <si>
    <t xml:space="preserve">A parte de los 8 contratos iniciales, se reportaron 2 contratos más, de los cuales se adjunta acta de inicio. </t>
  </si>
  <si>
    <t>https://itceduco-my.sharepoint.com/personal/auxbienestar_itc_edu_co/_layouts/15/onedrive.aspx?id=%2Fpersonal%2Fauxbienestar%5Fitc%5Fedu%5Fco%2FDocuments%2FBIENESTAR%20UNIVERSITARIO%202021%2FEVIDENCIAS%20PLAN%20DE%20ACCI%C3%93N%20SEGUNDO%20TRIMESTRES</t>
  </si>
  <si>
    <t>Contratos vigentes de prestación de servicios: 19 en total
Contratistas de apoyo a la gestión: contratos Nos.  020,075,076,117,140,147,224 y 225 del 2021
Contratistas de Planes de Fomento a la calidad: contratos Nos. 219, 220,221 del 2020 y 241,242,243,244,245,246,247, y 248 del 2021</t>
  </si>
  <si>
    <t>https://n9.cl/03wj4</t>
  </si>
  <si>
    <t>Contratos vigentes de prestación de servicios: 20 en total
Contratistas de apoyo a la gestión: contratos Nos.  020,075,076,117,140,147,224 y 225 del 2021
219 del 2020 y 241,242,243,244,245,246,247, y 248 del 2021
Se terminaron los contratos 220 y 221 del 2020.
Se inició contratos 294-2021 de cursos de FABLAB, 310 -2021 cursos de empleabilidad y 313 -2021 cursos de lectura y escritura.</t>
  </si>
  <si>
    <t>https://itceduco-my.sharepoint.com/:f:/g/personal/auxbienestar_itc_edu_co/EvCIyZv_u0JCgx7a9P0H4_AB3fU12n8Rva0tqp5M_QBffw?e=a86HbB</t>
  </si>
  <si>
    <t xml:space="preserve">TRABAJO SOCIAL: 
A. PROGRAMA DE GÉNERO 
</t>
  </si>
  <si>
    <r>
      <t>A. GÉNERO</t>
    </r>
    <r>
      <rPr>
        <sz val="10"/>
        <rFont val="Arial"/>
        <family val="2"/>
      </rPr>
      <t xml:space="preserve">
1. Atención en canal virtual para mujeres "Tú vales"  - 29 publicaciones para 228 receptores visualizaciones, compartidas desde el 23 de febrero al 9 de abril, con temas relacionados con: - Convocatorias, cursos talleres, capacitaciones - Empoderamiento femenino y convocatorias para mujeres - Prevención de violencias de género, derechos de las mujeres,  medidas de protección, rutas de atención - Convocatorias de empleabilidad,  opciones de trabajo.
2. Acompañamiento personalizado (5) estudiantes mujeres
3. Evento Virtual Mujer BIT 8 de marzo (1375 reproducciones)
4.  Encuentro grupo de MUJERES ETITC 26 de marzo (9 participantes)
5. Construcción Colectiva Pacto por la Igualdad de Género 25 feb a 8 de marzo.</t>
    </r>
    <r>
      <rPr>
        <b/>
        <sz val="10"/>
        <rFont val="Arial"/>
        <family val="2"/>
      </rPr>
      <t xml:space="preserve">
</t>
    </r>
    <r>
      <rPr>
        <sz val="10"/>
        <rFont val="Arial"/>
        <family val="2"/>
      </rPr>
      <t xml:space="preserve">6. Video reto: Ingenia: 12 de febrero al 8 de marzo.  </t>
    </r>
    <r>
      <rPr>
        <b/>
        <sz val="10"/>
        <rFont val="Arial"/>
        <family val="2"/>
      </rPr>
      <t xml:space="preserve">
</t>
    </r>
  </si>
  <si>
    <t>https://itceduco-my.sharepoint.com/:f:/g/personal/bienestaruniversitario_itc_edu_co/EsA-R_TaVQhKp7rfkZDBugMBeAj-8Bo9BEOmec-Mk9FYzg?e=BJXP8E</t>
  </si>
  <si>
    <t>Como actividades adicionales se desarrollaron las siguientes:
ENCUENTRO VIRTUAL GRUPO MUJERES ETITC
SOCIALIZACIÓN RUTA DE ATENCIÓN DISTRITAL VBG
CONVERSATORIO MASCULINIDADES POSITIVAS
CANAL DE ATENCIÓN TÚ VALES – GÉNERO
SOCIALIZACIÓN PROTOCOLO VBG</t>
  </si>
  <si>
    <t>https://itceduco-my.sharepoint.com/personal/bancodeproyectos_itc_edu_co/_layouts/15/onedrive.aspx?id=%2Fpersonal%2Fbancodeproyectos%5Fitc%5Fedu%5Fco%2FDocuments%2FPLAN%20DE%20ACCI%C3%93N%202T%2FBIENESTAR%2FTRABAJO%20SOCIAL</t>
  </si>
  <si>
    <t>1, CANAL DE ATENCIÓN TÚ VALES – GÉNERO - 198 estudiantes mujeres (julio - sept 2021)
2, 1ER ENCUENTRO WIE-IEEE -  12 agosto - 12 estuidantes
3, SEMANA WIE - MUJERES QUE INSPIRAN -  15 sept  - 17.  67 participantes entre estudiantes y docentes.
4. TALLER FORMANDO INGENIEROS CON COMPROMISO SOCIAL - 11 SEPT - 15 ESTUDIANTES</t>
  </si>
  <si>
    <t>https://itceduco-my.sharepoint.com/:f:/g/personal/bienestaruniversitario_itc_edu_co/EsyzaygFZf5FiUV0LQo5eCMBuzOes4zAQ9c0ntmQWWJiXw?e=2diEY5</t>
  </si>
  <si>
    <t>1. Taller Sensibilización Violencias basadas en Género (4 oct 2021) - 12 participantes
2. Jornada de asesorías Socio Juridicas para Mujeres (7 oct 2021) 6 participantes
3. Semana de la Diversidad - LA DIVERSIDAD EN LOS MEDIOS - SER NO BINARIE Y VIVIR PARA CONTARLO
- PODCAST - CINEFORO - MURAL INTERACTIVO. (25 al 29 de oct de 2021) 48 participantes
4. APOYOS PERSONALES CANAL TU VALES 2021 ( a 30nov) - 7 participantes</t>
  </si>
  <si>
    <t>TRABAJO SOCIAL:
B. PROYECTO HABITANTE DE CALLE</t>
  </si>
  <si>
    <r>
      <rPr>
        <b/>
        <sz val="10"/>
        <rFont val="Arial"/>
        <family val="2"/>
      </rPr>
      <t>B. HABITANTE DE CALLE - Proyecto Intervención Mural y formación</t>
    </r>
    <r>
      <rPr>
        <sz val="10"/>
        <rFont val="Arial"/>
        <family val="2"/>
      </rPr>
      <t xml:space="preserve">
1.  (5) Encuentros - Mesa de trabajo Proyecto Mural (Comunicaciones ETITC, SDIS, Arquitectura ETITC).
Adquisición de materiales para el proyecto Mural, Contrato Ferretería Planta Física
2.  (2) Encuentros Decanatura de Sistemas - Mesa de trabajo Planes de formación complementaria Hab de calle.</t>
    </r>
  </si>
  <si>
    <t>Se finalizaron los diseños del proyecto mural. 
3 encuentros: dos con Secretaría de Educación y Planta Física y uno adicional con la Decanatura de Sistemas. 
Por temas de pandemia el proyecto iniciará a partir del segundo semestre del año.</t>
  </si>
  <si>
    <t>1, ENCUENTRO MESA DE TRABAJO PROYECTO DE FORMACIÓN PARA HAB DE CALLE - 6 SEPT (4 participantes)
2.  ( 4 ) JORNADAS DE PINTURA E INTERVENCIÓN MURAL BIENESTAR (AGO-SEPT). 8 paticipantes</t>
  </si>
  <si>
    <t>1. Institución al Día - Socialización Proyecto Investigación Social Entornos ETITC (6-oct – 2021) 316 reproducciones
2. Campaña ingenieros con compromiso social (23 y 24-oct-2021) 54 participantes y beneficiarios</t>
  </si>
  <si>
    <t>TRABAJO SOCIAL: 
PROGRAMA DE APOYO Y PROMOCIÓN SOCIO ECONÓMICA</t>
  </si>
  <si>
    <t>Número de beneficios  suministrado</t>
  </si>
  <si>
    <t xml:space="preserve">a). 214 estudiantes con Renovación Beneficio Generación E 2021-1 // 15 enero a 25 de febrero de 2021
b). 5 estudiantes con Renovación Credito Icetex Fondos SED 2021-1 // 15 enero a 25 de febrero de 2021
c). 2 estudiantes con Legalización Credito Icetex Fondos SED 2021-1 // 15 enero a 25 de febrero de 2021
d). 6 estudiantes con Estudio y apoyo económico de Bienestar sobre matrícula // RESOLUCIÓN NÚMERO 023 DE
(1 de febrero de 2021)
e). 41 estudiantes focalizados para acuerdo de pago 2021-1 (29 aprobados y beneficiados y aprobados por SEC Gral)  // 8 febrero 2021.
f). 47 Pre-registros Jóvenes en Acción 2020-1 // Marzo a abril 2021
g). 107 Entregas de Incentivo por permanencia y Excelencia - Programa Jóvenes en Acción // 24 a 11 de abril.
h) 1 estudiante beneficiado por discapacidad Resolución 058-2019. </t>
  </si>
  <si>
    <t xml:space="preserve">Base de datos de estudiantes beneficiados </t>
  </si>
  <si>
    <t>Las actividades realizadas durante los meses de mayo y junio son las siguientes:
ASESORÍA CREACIÓN CUENTA CATS
GENERACIÓN E 2021-1
TALLER PROYECTANDO FINANCIERAMENTE EL INGRESO A LA U
PRUEBAS PROCESO DE ADMISIÓN 2-2021
CARGUE, LIQUIDACIÓN Y ENTREGA INCENTIVOS MATRÍCULA 1-2021 JÓVENES EN ACCIÓN
ATENCIÓN CANAL VIRTUAL - APOYO SOCIO ECONÓMICO</t>
  </si>
  <si>
    <t xml:space="preserve">1.  ATENCIÓN CANAL VIRTUAL - APOYO SOCIO ECONÓMICO (AGO - SEPT) 294 ESTUDIANTES 
2. PRUEBAS PROCESO DE ADMISIÓN JÓVENES A LA U 2-2021 - 23 -29 JULIO - 132 ESTUDIANTES
3. JORNADA PEDAGÓGICA - DOCENTES PES
INFORME CARACTERIZACIÓN ESTUDIANTIL  - 29 JULIO  - 64 DOCENTES
4. RENOVACIONES - LEGALIZACIONES CRÉDITOS ICETEX 2021-2 JUL-AGO - 3 ESTUDIANTES
5, RENOVACIONES GENERACIÓN E 2021-2 - JUL-AGO - 265 ESTUDIANTES
6. REINDUCCIÓN Y BIENVENIDA ESTUDIANTES FORÁNEOS - 5 AGO - 14 ESTUDIANTES
7. PRIMERA JORNADA PRE-REGISTRO VIRTUAL JeA 2021-2 - 11 AGO - 35 ESTUDIANTES
8. APOYOS ECONÓMICOS INSTITUCIONALES 2021-2 - AGO-SEPT -  2 ESTUDIANTES
9. SEGUNDA JORNADA PRE-REGISTRO VIRTUAL JeA 2021-2 -  6 SEPT - 24 ESTUDIANTES
10. PRE-CARGUE PERMANENCIA, LIQUIDACIÓN INCENTIVO PERMANENCIA Y EXCELENCIA JeA 2021-1  - 16 SEPT - 357
</t>
  </si>
  <si>
    <t>1. Seguimiento estudiantes Haití (8-oct 2021) – 19 estudiantes
2. Taller Proyectando Financieramente el Ingreso a al U (12-oct – 2021) 16 participantes
3. Capacitación Bolsa de Empleo ETITC para JeA (15-oct-2021) 11 participantes
4. Entrega de Incentivo Permanencia y Excelencia JeA 2021-1 (8 al 12 oct-2021) 273 beneficiarios
5. PRE-CARGUE, LIQUIDACIÓN INCENTIVO MATRÍCULA JeA 2021-2 (5 al 9-oct – 2021) 356 estudiantes reportados y verificados
6. ENTREGA INCENTIVOS MATRÍCULA JeA 2021-2 (22 al 26-nov 2021) 283 beneficiarios</t>
  </si>
  <si>
    <t>DEPORTES:  actividades virtuales y presenciales</t>
  </si>
  <si>
    <t xml:space="preserve">Rutinas y entrenaminetos realizados  </t>
  </si>
  <si>
    <t xml:space="preserve">se han realizado a las fecha 15 rutinas sicronicas, de las cuales 7 se han realizado en las instalaciones de la ETITC, transmitidas por el facebook de la institución y 8 a través de teams. De igual forma se ha realizado 15 rutinas  de manera asincronica, 8 videos de rutinas para realizar en casa, se han realizado 18 entrenamientos personalizados y 1 ciclopaseo (5 de marzo).
Cada lunes el profesional de deportes asiste a las instalaciones de la sede central para realizar mantenimiento preventivo a las maquinas del gimnasio
</t>
  </si>
  <si>
    <t>https://bit.ly/3gipkjq</t>
  </si>
  <si>
    <t>Se realizaron 24 rutinas virtuales y asincrónicas.
Torneo de RockerLeague con la universidad agustiniana.
8 videos asincrónicos de rutinas en casa.
2 ciclopaseos.
2 sesiones de aeróbicos presenciales.
Torneo de Rana presencial.
El 29 de junio se realizó campeonato de parcheesi virtual.
Se apoyan los momentos de pausa activa en las reuniones de Bienestar Universitario.</t>
  </si>
  <si>
    <t>https://itceduco-my.sharepoint.com/personal/gym_itc_edu_co/_layouts/15/onedrive.aspx?id=%2Fpersonal%2Fgym%5Fitc%5Fedu%5Fco%2FDocuments%2FSNEIDER%2FSNEIDER%2F2021%2FEVIDECIAS%20PLAN%20DE%20ACCION%2F2%C2%BA%20%20Seguimiento%20Plan%20de%20accion</t>
  </si>
  <si>
    <t xml:space="preserve"> GIMNASIO ETITC
Julio se realizaron 12 rutinas en vivo 4 por Facebook Live y 8 por plataforma teans
El 25 de Julio se realizó campeonato de rana
Con administrativos la participación del personal de seguridad y mantenimiento, 29 de Julio se realizó campeonato de Parchís con la participación de 100 estudiantes
 25 de agosto se realizó pausas activas de manera presencial en la institución en las oficinas de cada administrativo.
El mes de agosto se realizaron 12 rutinas asincrónicas 4 en vivo por Facebook Live y ocho por la plataforma teams.
En el mes de septiembre se realizaron 10 rutinas en vivo cuatro por facebook live y 6 por teams.
El 27 de septiembre se realizó la inscripción deben de 60 estudiantes a las competencias virtuales de Cerros (60 estudiantes).
Se realizó cotización para adquisición de elementos por tienda virtual. 3 estudios previos, en revisión por la oficina de contratación.
 Se han realizado un total de 7 reuniones del Sue  
</t>
  </si>
  <si>
    <t>https://itceduco-my.sharepoint.com/personal/gym_itc_edu_co/_layouts/15/onedrive.aspx?e=5%3A27182dcda9824618af487b3b2e02063f&amp;at=9&amp;CT=1634163885201&amp;OR=OWA%2DNT&amp;CID=48755df3%2D3d95%2D7d0d%2Ddd9b%2D549e85d3c87c&amp;id=%2Fpersonal%2Fgym%5Fitc%5Fedu%5Fco%2FDocuments%2FSNEIDER%2FSNEIDER%2F2021%2FEVIDECIAS%20PLAN%20DE%20ACCION%2F3%C2%BA&amp;FolderCTID=0x0120002B966D15A9CB694886CCA7F1CFBD5172</t>
  </si>
  <si>
    <t>Del 25 de septiembre al 30 de noviembre: liga U EA sports Cerros con la participación de 69 estudiantes
Del 30 de octubre al 6 de noviembre: torneo de bádminton con la participación de 7 estudiantes de los cuales uno que ocupando el primer puesto y otro el segundo
El 2 y 3 de octubre torneo Rocket League universidad Uniagustiniana con la participación de 12 estudiantes
Se realizaron en los meses de septiembre octubre y noviembre un total de 12 rutinas en vivo por la plataforma Facebook y 21 de manera asincrónica por la plataforma teams con la participación de 54 personas y 850 reproducciones al mes
Se realizaron 4 reuniones del comité del SUE</t>
  </si>
  <si>
    <t>https://itceduco-my.sharepoint.com/:f:/g/personal/psicologia_itc_edu_co/EiId08scpZBHlXu6NR8K07gBL0f8Pmm881U2ODYSz8p8fA?e=MqcbZ1</t>
  </si>
  <si>
    <t>DEPORTES:  Adquisición de elementos deportivos</t>
  </si>
  <si>
    <t xml:space="preserve">Se realizo contización en tienda virtual de biciletas y bicicleteros para los ciclopaseos.
Con relación a la carpa plástica se realizaron cotizaciones en la tienda virtual </t>
  </si>
  <si>
    <t>Se espera la aprobación de presupuesto para realizar la adquisición de los elementos que se han cotizado: bicicletas y carpa plástica</t>
  </si>
  <si>
    <t xml:space="preserve">Se realizó cotización para adquisición de elementos por tienda virtual. (3 estudios previos), este proceso se enuentra en revisión por la oficina de contratación. </t>
  </si>
  <si>
    <t>Se realizaron estudios previos para una máquina multifuncional que se compró en el mes de noviembre y estudios previos para elementos para las disciplinas deportivas, también se apoyó la elaboración de estudios previos para la compra de elementos tecnológicos para las disciplinas deportivas los cuales se encuentran en procesos de aprobación</t>
  </si>
  <si>
    <t>DEPORTES: Carreras atléticas inscripción</t>
  </si>
  <si>
    <t>Inscripción a eventos deportivos</t>
  </si>
  <si>
    <t>Aplazado por la contigencia sanitaria y esperando nuevas indicaciones del gobierno local.</t>
  </si>
  <si>
    <t>Aplazado por la contingencia sanitaria y esperando nuevas indicaciones del gobierno local.</t>
  </si>
  <si>
    <t xml:space="preserve">La inscripción esta programada para el mes de octubre, cuya ejecución se dará en el mes de noviembre. </t>
  </si>
  <si>
    <t>Se replanetearon las carreras atléticas, las cuales fueron reemplazadas por el reto de actividad física y los torneos de tenis de mesa y tenis de campo.
26 de octubre reto de actividad física del SUE: con la participación de un estudiante y un administrativo</t>
  </si>
  <si>
    <t>DEPORTES: Juegos SUE</t>
  </si>
  <si>
    <t>Evento realizado</t>
  </si>
  <si>
    <t>Se asiste a reunión cada 15 días con el comité del SUE distrital deportes.
Actualmente se ha asistido a 5 reuniones.</t>
  </si>
  <si>
    <t>Se ha asistido a 6 reuniones en las cuales se han buscado estrategias para actuar en conjunto con universidades afines. Debido  las condiciones actuales no se han podido ejecutar las actividades.</t>
  </si>
  <si>
    <t>La actividad: Reto actividad Física se ejecutará en el mes de octubre</t>
  </si>
  <si>
    <t>26 de octubre reto de actividad física del SUE: con la participación de un estudiante y un administrativo</t>
  </si>
  <si>
    <t>DEPORTES: Transporte</t>
  </si>
  <si>
    <t>Transporte suministrado</t>
  </si>
  <si>
    <t>aplazado por la contigencia sanitaria ocasionada por COVID19</t>
  </si>
  <si>
    <t>Aplazado por la contingencia sanitaria ocasionada por COVID19</t>
  </si>
  <si>
    <t>No se pudo desarrollar debido a la contingencia por el COVID 19, así como por las restricciones derivadas de reglamentación de eventos con otras instituciones.</t>
  </si>
  <si>
    <t>PSICOLOLOGIA:
LINEA DE APOYO ACADÉMICO</t>
  </si>
  <si>
    <t>CREA: Diagnostico realizado y asesorias individuales en ejecución</t>
  </si>
  <si>
    <t xml:space="preserve">El diagnóstico se reaizo a una muestra de 100 estudiantes pertenecientes al ciclo técnico y tecnológico.
Se realizaron 12 asesorias individuales. </t>
  </si>
  <si>
    <t>https://itceduco-my.sharepoint.com/:f:/g/personal/psicologia_itc_edu_co/EoJhEUW4tZRIjui3kh1sAfsB7IIvmUbBVDfUDKInCtzE7A?e=gKgFGs</t>
  </si>
  <si>
    <t>Se atendió a 17 estudiantes de manera individual y un total de 132 estudiantes realizaron la encuesta diagnóstica.
Se realizaron dos talleres en procesos lógicos matemáticos.
Se generó un informe final de caracterización de estudiantes de primero a quinto semestre, en todos los programas, en cuanto a procesos de aprendizaje.</t>
  </si>
  <si>
    <t>https://itceduco-my.sharepoint.com/:f:/g/personal/psicologia_itc_edu_co/EgE1WZQ7GpJNtA1f7QSFl-IBowDulpVGW1I3sYDGpQBUOw?e=Cnqyaw</t>
  </si>
  <si>
    <t>CREA: Diagnostico realizado y asesorias individuales en ejecución:
Se realizó caracterización en procesos de aprendizaje a 332 estudiantes de II semestre 2021 y 44  en atención individual
Tardes de café; "Rompiendo paradigmas" con 475 reproducciones.
Diseño de 5 estrategias con NEUROTIPS</t>
  </si>
  <si>
    <t>https://itceduco-my.sharepoint.com/:f:/g/personal/psicologia_itc_edu_co/EvL2bXhDo45GpLvHGJCpVZEBnuBrMbskeclIFe1bm2D-fw?e=tek66A</t>
  </si>
  <si>
    <t>65 casos, tardes de café "Las matemáticas están en todo" 496 reproducciones y Diseño de 10 estrategias con NEUROTIPS</t>
  </si>
  <si>
    <t>EBRA: seguimiento a estudiantes y banco de estrategias enviado a los estudiantes.</t>
  </si>
  <si>
    <t>Se han creado 5 estrategias audiovisuales que se han enviado a través del correo electrónico a 191 Estudiantes en Bajo Rendimiento Académico.</t>
  </si>
  <si>
    <t>Se crearon 4 estrategias audiovisuales que se enviaron por correo electrónico a los 191 estudiantes en condición de bajo rendimiento académico.</t>
  </si>
  <si>
    <t>6 estrategias virtuales diseñadas con herramientas para el fortalecimiento de los procesos de aprendizaje</t>
  </si>
  <si>
    <t>7 estrategias virtuales diseñadas con herramienas para el fortalecimiento de los procesos de aprendizaje</t>
  </si>
  <si>
    <t xml:space="preserve">MONITORIAS: Estudiantes y monitores asignados, </t>
  </si>
  <si>
    <t>Se cuentan con 8 monitores que estana tendiendo a 28 estudiantes.</t>
  </si>
  <si>
    <t>Se benefició a 90 estudiantes del servicio de monitorías, liderado por 8 monitores.</t>
  </si>
  <si>
    <t>Monitores 9
Estudiantes recibiendo el servicio 54</t>
  </si>
  <si>
    <t>Monitores 9
Estudiantes recibiendo el servicio 92</t>
  </si>
  <si>
    <t>TALLERES: Planeados y ejecutados</t>
  </si>
  <si>
    <t xml:space="preserve">Se ejecuto un taller sobre higiene del sueño (73 estuduantes), uno acerca de estrategias exitosas de estudio (573 estudiantes) y  uno denominado: aprendiendo a aprender (355 estudiantes) </t>
  </si>
  <si>
    <t>Se llevaron a cabo 7 talleres en los temas de Manejo del Estrés y la Ansiedad y prendiendo  Dormir, en los cuales participaron 230 estudiantes.</t>
  </si>
  <si>
    <t>2 talleres a estudiantes (365)
1 talleres en proceso en planeación</t>
  </si>
  <si>
    <t>3 talleres en manejo de la ansiedad y el estrés (45 participantes)</t>
  </si>
  <si>
    <t>DIPLOMADO LECTO ESCRITURA: Diseñado y en ejecución</t>
  </si>
  <si>
    <t>En el diplomado lecto escritura asisten en promedo 66 estudiantes y se han realizado 5 sesiones.</t>
  </si>
  <si>
    <t>Se finalizó con la participación de 48 estudiantes.</t>
  </si>
  <si>
    <t>13 estudiantes
DIPLOMADO EN ESCRITURA CREATIVA: 11 estudiantes</t>
  </si>
  <si>
    <t>13 estudiantes.</t>
  </si>
  <si>
    <t>SEGUIMIENTO ACADEMICO CONVENIO SED</t>
  </si>
  <si>
    <t>Se realiza seguimiento a 206 estudiantes, se envió el 1° informe a la Secretaria de Educación</t>
  </si>
  <si>
    <t>Se realizó seguimiento y acompañamiento  206 estudiantes que pertenecen al convenio.</t>
  </si>
  <si>
    <t>245 estudiantes</t>
  </si>
  <si>
    <t>310 estudiantes.</t>
  </si>
  <si>
    <t>ENCUESTA DE RETENCIÓN ESTUDIANTIL: diseñada, y en ejecución.</t>
  </si>
  <si>
    <t>La encuesta de retención estudiantil fue remitida a los estudiantes que no se inscribieron al convenio SED, se cuenta con la respuesta de 63 estuduantes.</t>
  </si>
  <si>
    <t>La encuesta fue aplicada a 84 estudiantes que se encuentran inactivos</t>
  </si>
  <si>
    <t>La encuesta se encuentra diseñada y su aplicación se proyecta para el mes de noviembre</t>
  </si>
  <si>
    <t>Se realiza en el mes de noviembre 10 personas han contestado</t>
  </si>
  <si>
    <t>PSICOLOGIA:
APOYO EMOCIONAL</t>
  </si>
  <si>
    <t>ACOMPAÑAMIENTO INDIVIDUAL: atención realizadas y en seguimiento</t>
  </si>
  <si>
    <t>Se han acompañado 19 estudiantes</t>
  </si>
  <si>
    <t>Un total de 42 estudiantes a los cuales se les realizó acompañamiento individual por situaciones asociadas temas emocionales.</t>
  </si>
  <si>
    <t>No se anexan evidencias por ser información confidencial.</t>
  </si>
  <si>
    <t>42 estudiantes en atención</t>
  </si>
  <si>
    <t>57 estudiantes en atención</t>
  </si>
  <si>
    <t>MÉTELE MENTE: programa en desarrollo</t>
  </si>
  <si>
    <t xml:space="preserve">Se han realizado 4 programas transmitidos por Facebook Live con un promedio de reproducciones de 1218. </t>
  </si>
  <si>
    <t>Un promedio de 1012 reproducciones en el trimestre con 14 emisiones al aire.</t>
  </si>
  <si>
    <t xml:space="preserve">12 emisiones al aire
En promedio de 900 reproducciones </t>
  </si>
  <si>
    <t xml:space="preserve">Memoias de eventos realizados </t>
  </si>
  <si>
    <t xml:space="preserve">8 emisiones al aire
Un promedio de 850 reproducciones </t>
  </si>
  <si>
    <t>TALLERES: planeados, diseñados y ejecutados</t>
  </si>
  <si>
    <t xml:space="preserve">Se ha diseñado, planeado y ejecutado un taller al cual asistieron 73 estudiantes. Actualmente se ha planeado el taller: estrategias y hábitos de estudio. </t>
  </si>
  <si>
    <t xml:space="preserve">3 talleres realizados a 55 estudiantes </t>
  </si>
  <si>
    <t>3 talleres realizados a 55 estudiantes </t>
  </si>
  <si>
    <t>PROYECTO DE SALUD MENTAL "YO ME QUIERO, YO ME CUIDO YO DECIDO BIEN</t>
  </si>
  <si>
    <t>En construcción el proyecto, con 2 líneas de intervención:
1. ConsecuenteMENTE  sólo para maestros. (5 herramientas virtuales deseñadas y compartidas por correo electrónica)
2. sanaMENTE. Proyecto en construcción</t>
  </si>
  <si>
    <t>Proyecto consolidado, con 2 líneas de intervención:
1. ConsecuenteMENTE  sólo para maestros. (8 herramientas virtuales deseñadas y compartidas por correo electrónica)
2. sanaMENTE para estudiantes (Concurso Mentalarte)</t>
  </si>
  <si>
    <t>PSICOLOGIA:
APOYO SOCIO OCUPACIONAL</t>
  </si>
  <si>
    <t>ADAPTACIÓN A LA VIDA UNIVERSITARIA: Inducción, asesoria individual</t>
  </si>
  <si>
    <t>En la inducción participaron en promedio 271 estudiantes.</t>
  </si>
  <si>
    <t>Se desarrolla una vez al semestre. La siguiente es al finales del mes de julio.</t>
  </si>
  <si>
    <t>Presentación de directivas  152 participantes
Presentación servicios de B.U 538 participantes
Presentación áreas de la ETITC 283 participantes
10 asesorías individuales a estudiantes en temas relacionados a empleabilidad</t>
  </si>
  <si>
    <t>Proyecto de Adapatación a la vida Universitaria escrito.
8 estudiantes en asesoría inividual</t>
  </si>
  <si>
    <t>DIPLOMADO EMPRENDIMIENTO: Diseñado y en ejecución</t>
  </si>
  <si>
    <t>Se han realizado 5 sesiones con una asistencia promedio de 18 estudiantes</t>
  </si>
  <si>
    <t>Finalizado, con una participación de 18 (grupo completo de inscritos) estudiantes.</t>
  </si>
  <si>
    <t>https://itceduco-my.sharepoint.com/:f:/r/personal/psicologia_itc_edu_co/Documents/2021/SEGUIMIENTO%20PLAN%20DE%20ACCI%C3%93N/SEGUNDO%20TRIMESTRE/DIPLOMADOS/EMPRENDIMIENTO?csf=1&amp;web=1&amp;e=hrxanz</t>
  </si>
  <si>
    <t xml:space="preserve">21 estudiantes </t>
  </si>
  <si>
    <t>21 estudiantes.</t>
  </si>
  <si>
    <t>DIPLOMADO EMPLEABILIDAD: Diseñado y en ejecución</t>
  </si>
  <si>
    <t>Se han realizado 5 sesiones con una asistencia promedio de 19 estudiantes</t>
  </si>
  <si>
    <t>Finalizado (estudiantes que completaron todas las horas necesarias para la certificación), con una participación de 9 estudiantes.</t>
  </si>
  <si>
    <t>https://itceduco-my.sharepoint.com/:f:/r/personal/psicologia_itc_edu_co/Documents/2021/SEGUIMIENTO%20PLAN%20DE%20ACCI%C3%93N/SEGUNDO%20TRIMESTRE/DIPLOMADOS/EMPLEABILIDAD?csf=1&amp;web=1&amp;e=16Qbf5</t>
  </si>
  <si>
    <t>18 estudiantes</t>
  </si>
  <si>
    <t>18 estudiantes.</t>
  </si>
  <si>
    <t>DIPLOMADO Networking</t>
  </si>
  <si>
    <t>23 estudiantes</t>
  </si>
  <si>
    <t>23 estudiantes.</t>
  </si>
  <si>
    <t>DIPLOMADO CULTURA FINANCEIRA</t>
  </si>
  <si>
    <t>45 estudiantes</t>
  </si>
  <si>
    <t>45 estudiantes.</t>
  </si>
  <si>
    <t>ASESORIA INDIVIDUAL: Diseñado</t>
  </si>
  <si>
    <t>Se han realizado 6 acompañamiento y asesoria a estudiantes.</t>
  </si>
  <si>
    <t>Se prestó el servicio en asesoría en Hoja de Vida, Procesos de Empleabilidad - Primer Empleo y Presentación de Entrevista a 17 estudiantes que solicitaron el servicio.</t>
  </si>
  <si>
    <t>10 estudiantes</t>
  </si>
  <si>
    <t>TALLERES: Planeados, diseñados y en ejecución</t>
  </si>
  <si>
    <t>Se planeo un taller con egresados</t>
  </si>
  <si>
    <t>Se dictó Taller en Empleabilidad Digital con 880 reproducciones y una Feria de Emprendimiento con 460 reproducciones.</t>
  </si>
  <si>
    <t xml:space="preserve">Conversatorio en vivo en  Habilidades blandas y mercado laboral con 702 reproducciones.
Taller "Estrategias actualizadas para encontrar empleo en la nueva realidad" 
2 Talleres en etapa de estructuración
</t>
  </si>
  <si>
    <t>4 encuntros con escritores y 21 participantes inscritos en la Feria Virtual de Emprendimiento</t>
  </si>
  <si>
    <t>Proyecto FACU (Fortalecimiento Académico Universitario)</t>
  </si>
  <si>
    <t xml:space="preserve">proyecto ejecutado </t>
  </si>
  <si>
    <t xml:space="preserve">Contrato 219 de 2020 continúa en ejecución: Contratación de una profesional en psicopedagogía. Este contrato tiene vigencia hasta el 30 de noviembre de 2021.
Adquisición de un material especializado por un valor:  $ 2.532.300, (marzo) 
Adquisición de mobiliario para el centro CREA por un valor de $17.707.200 (marzo)
El valor total de proyecto es por: $57.210.000. </t>
  </si>
  <si>
    <t>https://itceduco-my.sharepoint.com/personal/auxbienestar_itc_edu_co/_layouts/15/onedrive.aspx?id=%2Fpersonal%2Fauxbienestar%5Fitc%5Fedu%5Fco%2FDocuments%2FBIENESTAR%20UNIVERSITARIO%202021%2FEVIDENCIAS%20PLAN%20DE%20ACCI%C3%93N%20SEGUNDO%20TRIMESTRES&amp;ct=1627476468653&amp;or=OWA%2DNT&amp;cid=7d6df626%2De58a%2D566f%2De6e7%2D90ca8210b791&amp;originalPath=aHR0cHM6Ly9pdGNlZHVjby1teS5zaGFyZXBvaW50LmNvbS86ZjovZy9wZXJzb25hbC9hdXhiaWVuZXN0YXJfaXRjX2VkdV9jby9FcTBwUWJGYjk5dEVrYnNwMUZRMF8tRUJJWXl1UElCOUZRSkZadnpCX1l5MmhBP3J0aW1lPXZpc081OFZSMlVn</t>
  </si>
  <si>
    <t>Dotación del CREA en proceso
Servicios en ejecución
2 talleres en fase de estructuración</t>
  </si>
  <si>
    <t>Servicios en ejecución
Dotación del CREA en proceso:
Entrega: Materilal didáctico especializado.
Administrativo: Licencias cognifit.
Compra: Mobiliario</t>
  </si>
  <si>
    <t>Proyecto FIBU (Formación integral de Bienestar Universitario)</t>
  </si>
  <si>
    <t>Diplomados en ejecución</t>
  </si>
  <si>
    <t xml:space="preserve">Se encuentran en ejecución los contratos: 
Cto-220-2020 y Cto-221-2020 por un valor de $15.000.000 cada uno. contratos del literato y del administrador de empresas que dictan los diplomados. Estos finalizan el 20 de octubre de 2021 </t>
  </si>
  <si>
    <t xml:space="preserve">Continúan en ejecución los contratos: 
Cto-220-2020 y Cto-221-2020 por un valor de $15.000.000 cada uno. contratos del literato y del administrador de empresas que dictan los diplomados. Estos finalizan el 20 de octubre de 2021 </t>
  </si>
  <si>
    <t>6 diplomados en ejecución
1 taller en fase de estructuración</t>
  </si>
  <si>
    <t>6 diplomados en ejecución
1 taller estructurado y dictado en solid word</t>
  </si>
  <si>
    <t>PASTORAL: Retiros y taller de formación</t>
  </si>
  <si>
    <t>Eventos y talleres realizados</t>
  </si>
  <si>
    <t xml:space="preserve">Se realizan 12 talleres sobre la OLA 40 en la cuaresma, se atienden a 98 estudiantes del PES. Se cuentan con 68 evaluaciones de la actividad y los retiros se posponen por la contingencia sanitaria y prevención del COVID -19. 
 </t>
  </si>
  <si>
    <t>Se han realizado 4 retiros espirituales con administrativos y estudiantes.</t>
  </si>
  <si>
    <t>https://itceduco-my.sharepoint.com/personal/pastoralpes_itc_edu_co/_layouts/15/onedrive.aspx?id=%2Fpersonal%2Fpastoralpes%5Fitc%5Fedu%5Fco%2FDocuments%2FActividades%20reportadas&amp;ct=1627475709573&amp;or=OWA%2DNT&amp;cid=b7b5a731%2D6a54%2Dc4d2%2D3eee%2D1891a4d9617e&amp;originalPath=aHR0cHM6Ly9pdGNlZHVjby1teS5zaGFyZXBvaW50LmNvbS86ZjovZy9wZXJzb25hbC9wYXN0b3JhbHBlc19pdGNfZWR1X2NvL0V1ZFJNMVN5OGw1TW53R1RCcE53bkxVQlkzcVpITXg2ZTZEeHBuY0dsN2pWSnc%5FcnRpbWU9eVk2LUlzUlIyVWc</t>
  </si>
  <si>
    <t xml:space="preserve">PASTORAL PES
Eucaristía de inicio de semestre que se realizó el 9 de agosto y se trasmitió por Facebook Live con 689 reproducciones.
Conversatorio diálogo interreligioso por la paz que se realizó el 9 de septiembre y se trasmitió por Facebook Live, 5:00 pm. a 6:00pm. con 670 reproducciones.
Eucaristía el 29 de septiembre por teams con una asistencia de 135 personas.Taller de catedra por la paz con 145 funcionarios y 105 estudiantes de las carreras técnicas.
</t>
  </si>
  <si>
    <t>https://itceduco-my.sharepoint.com/:f:/g/personal/pastoralpes_itc_edu_co/En9zoS9tPghAroc5We1J-PIB17ORaiNXRbpBW8MQXm0jEg?e=z3gh36</t>
  </si>
  <si>
    <t>Se realiza el retiro del mes de octubre y se realizan 20 talleres de formación espiritual</t>
  </si>
  <si>
    <t>https://itceduco-my.sharepoint.com/:f:/g/personal/pastoralpes_itc_edu_co/EtxZ76xMzVhHns6_swYQa5ABWoLBKqDavqLOfQgVG_Zg-w?e=eOlTQf</t>
  </si>
  <si>
    <t>PASTORAL: Transporte</t>
  </si>
  <si>
    <t xml:space="preserve">Se pospone por la contingencia sanitaria y prevención del COVID -19.
</t>
  </si>
  <si>
    <t>Se pospone por la contingencia sanitaria y prevención del COVID -19.</t>
  </si>
  <si>
    <t>PASTORAL: Mantenimiento preventivo de los equipos del programa de subsidio de alimentación</t>
  </si>
  <si>
    <t xml:space="preserve">No se realiza por pandemia, se programa para el año 2021. </t>
  </si>
  <si>
    <t xml:space="preserve">No se realiza por pandemia, se programa para el segundo semestre del año 2021. </t>
  </si>
  <si>
    <t>Se elaboran los estudios previos.</t>
  </si>
  <si>
    <t>https://itceduco-my.sharepoint.com/:f:/g/personal/pastoralpes_itc_edu_co/EgeUzrqa5XxLhQvhIK9W8d0BTca_qEsXiHjG0YqOW9d8PA?e=SUrmDz</t>
  </si>
  <si>
    <t>No se realizó por temas de pandemia</t>
  </si>
  <si>
    <t>PASTORAL: Píldoras Espirituales</t>
  </si>
  <si>
    <t>Reflexiones y videos espirituales realizados</t>
  </si>
  <si>
    <t xml:space="preserve">Se envían correo masivo sobre las reflexiones a 125 funcionarios durante la cuaresma. Se suben a teams 6 videos de píldoras espirituales con 19 reproducciones. </t>
  </si>
  <si>
    <t>correor enviados</t>
  </si>
  <si>
    <t xml:space="preserve">Se han realizado los envíos masivos a 116 personas, con un total de 16 reflexiones a personal administrativo y docente. </t>
  </si>
  <si>
    <t xml:space="preserve">Píldoras espirituales reflexiones y videos: Se envían correos masivos sobre reflexiones a 230 funcionarios y se suben 9 videos de píldoras espirituales con 21 reproducciones.
Jornada de oración por la salud el 22 de julio de 5:00 pm a 6:00pm por teams asistieron 15 administrativos.
Oración de la noche que se realiza por teams el 12 de agosto con una asistencia de 7 personas con una duración de una hora.
</t>
  </si>
  <si>
    <t>Se realizan 8 píldoras espirituales en la plataforma</t>
  </si>
  <si>
    <t>https://itceduco-my.sharepoint.com/:f:/g/personal/pastoralpes_itc_edu_co/EteL8a9M69ZJkuhSXbeXRG4B_mbYrVeV8bWbwel2SI82TQ?e=b0dmrC</t>
  </si>
  <si>
    <t xml:space="preserve">PASTORAL:  Campaña y acompañamiento </t>
  </si>
  <si>
    <t>Bienestar más allá de las fronteras y acompañamiento vía telefónica realizados</t>
  </si>
  <si>
    <t>Se envía 145 correos institucionales a los funcionarios para la campaña junto con el link de ayuda y a los estudiantes de PES.                                                                                  
Se realizan 45 acompañamiento a los funcionarios y 60 acompañamiento a los estudiantes del PES</t>
  </si>
  <si>
    <t>Se realizaron 285 acompañamientos.</t>
  </si>
  <si>
    <t>Campaña de acompañamiento: Se entregan 22 mercados a estudiantes inscritos a la ayuda de la campaña. Se realizan 120 acompañamientos a los funcionarios y 70 a estudiantes aspirantes a la ETITC.</t>
  </si>
  <si>
    <t>Se apoyan a 85 familias de la ETITC. Con la solicitud de mercados por parte de la Salle solidaria.</t>
  </si>
  <si>
    <t>PASTORAL. Insumos de servicio programa de subsidio alimentario</t>
  </si>
  <si>
    <t xml:space="preserve">En proceso, se solicita: bolsa de papel, servilletas, vaso desechable con tapa, tenedores desechables y papel vinipel </t>
  </si>
  <si>
    <t>Se gestionaron los Estudios Previos de esta solicitud, para ejecución del restante 75% en el segundo semestre del año, posterior a aprobación.</t>
  </si>
  <si>
    <t>La consecución de esta actividad obedece a la presencialidad de los estudiantes.</t>
  </si>
  <si>
    <t>Se realiza la compra de las solicitudes: Nevera y microhondas</t>
  </si>
  <si>
    <t>SALUD: Campaña de promoción de la salud y prevención de la enfermedad</t>
  </si>
  <si>
    <t>Campaña realizadas</t>
  </si>
  <si>
    <t xml:space="preserve">1. Se realizó seguimiento y acompañamiento mediante el autocuestionario de salud durante la pandemia por covid-19 a la Comunidad Educativa, especialmente docentes y estudiantes, en total diligenciaron el formulario 226 personas y se realizaron 192 acompañamientos por llamada telefonica.
2. Se proyectó un video relacionado a la prevención del consumo de sustancias psicoactivas con un total de 401 reproducciones, esta actividad se ejecutó el día  25 de febrero y también se proyectó el video apaga el humo en la ETITC con un total de 482 reproduccionesn el día 23 de febrero.
3. Se está liderando la creación de un proyecto para la prevención y mitigación del consumo de sustancias psicoactivas, con ello se realizó una encuesta de caracterización con un total de 65 participantes y 15 entrevistas semiestructuradas a personal administrativo, se está diseñando un documento para la ruta integral de atención en salud sobre el consumo de sustancias psicoactivas. 
4. Se esta realizando alternancia en atención del servicio de enfermería del 01 de marzo al 06 de abril a los estudiantes y docentes que participan en los talleres y laboratorios. 
5. Se realizó difusión de infografía por las redes sociales para aclarar dudas de condición física y de salud el día 26 de febrero. </t>
  </si>
  <si>
    <t>https://itceduco-my.sharepoint.com/:f:/g/personal/enfermeria_itc_edu_co/EsJoL4zcQVpGlcYq-vMojg0B6SQAJXMpvsgVsDpEknZLhA?e=W2NWNX</t>
  </si>
  <si>
    <t>Se continua en el seguimiento a la Comunidad Educativa sobre el auto cuestionario de estado de salud durante la pandemia por covid-19 (En el mes de abril y mayo con un total de 115 personas y en el mes de junio 232).
Acompañamiento a 29 estudiantes con signos y síntomas relacionados al covid-19.
2 videos sobre hábitos de vida saludable, uno sobre vida saludable realizado el 26 de abril con un total de 553 reproducciones y el otro sobre la importancia de actividad física con un total de 467 reproducciones.
Formulario sobre la percepción sobre el consumo de sustancias psicoactivas para un total de 67 participantes.
Campaña sobre exámenes visuales realizado entre el 24 y 29 de mayo 2021 con un total de 47 participantes.
Podcast: hablando de sexualidad, sinceros pero seguros realizada el 10 de mayo, con una participación de 170 conexiones por la emisora institucional.
Plan de atención del servicio de enfermería con un acompañamiento de 20 personas.</t>
  </si>
  <si>
    <t>https://itceduco-my.sharepoint.com/personal/enfermeria_itc_edu_co/_layouts/15/onedrive.aspx?id=%2Fpersonal%2Fenfermeria%5Fitc%5Fedu%5Fco%2FDocuments%2FATENCI%C3%93N%20EN%20SALUD%20PES%202021%2FPlan%20de%20acci%C3%B3n%20salud%202021%2FSegundo%20trimestre</t>
  </si>
  <si>
    <t>1. Se continua en el seguimiento a la Comunidad Educativa sobre el auto cuestionario de estado de salud durante la pandemia por covid-19 (En el mes de agosto con un total de 485 personas y en el mes de septiembre 186).
2. Se realizó acompañamiento permanente a 364 estudiantes con signos y síntomas relacionados al covid-19.
3. Se realizaron 12 remisiones enviadas al área de psicología.
4. Se realizó un video sobre hábitos de vida saludable con el tema cuidado de la piel, realizado el 27 de septiembre con un total de 1155 reproducciones.
5. Una infografía sobre enfermedades crónicas: hipertensión arterial, publicada el 17 de septiembre con 24 likes.
6. Se realizó una campaña sobre lavado de manos y etiqueta respiratoria realizada el 25 de agosto con un total de 14 participantes
7. Se realizó una campaña sobre el cuidado del riesgo cardiovascular realizada el 20 de septiembre con un total de 14 participantes.</t>
  </si>
  <si>
    <t>https://itceduco-my.sharepoint.com/personal/enfermeria_itc_edu_co/_layouts/15/onedrive.aspx?id=%2Fpersonal%2Fenfermeria%5Fitc%5Fedu%5Fco%2FDocuments%2FATENCI%C3%93N%20EN%20SALUD%20PES%202021%2FPlan%20de%20acci%C3%B3n%20salud%202021%2FTercer%20trimestre</t>
  </si>
  <si>
    <t>Se continua en el seguimiento a la Comunidad Educativa sobre el auto cuestionario de estado de salud durante la pandemia por covid-19 (Entre los meses de octubre y noviembre con un total de 258 personas.
Se realizó acompañamiento permanente a 284 estudiantes con signos y síntomas relacionados al covid-19.
Se realizó un video sobre hábitos de vida saludable con el tema cuidado de la piel, realizado el 05 de octubre con un total de 328 reproducciones y 37 likes.
Dos infografías sobre enfermedades crónicas: diabetes publicada el 23 de noviembre con 17 likes y Asma publicada el 26 de noviembre con 8 likes.
Se realizó la campaña sobre exámenes visuales en convenio con la Universidad de La Salle con un total de 268 participantes entre toda la Comunidad Educativa durante la fecha del 01 al 09 de octubre.
Actividad presencial realizada el 11 de octubre sobre información general sobre la vacunación con 16 participantes, actividad realizada el 12 de octubre sobre promoción en salud mental durante la pandemia por covid-19 con 123 participantes, actividad realizada el 19 de octubre sobre herramientas para la salud mental con un total de 9 participantes, actividad realizada el 26 de octubre “juguemos para mantener una mente sana y activa” con un total de 11 participantes, actividad realizada el 28 de octubre el reto del coronavirus con un total de 20 participantes, actividad realizada el 04 de noviembre sobre el dado mental con un total de 18 administrativos, actividad el 09 de noviembre tírele el dado al coronavirus con un rotal de 20 participantes y la actividad realizada el 18 de noviembre sobre la ruleta mental con un total de 9 participantes.</t>
  </si>
  <si>
    <t>https://itceduco-my.sharepoint.com/:f:/g/personal/enfermeria_itc_edu_co/EsJoL4zcQVpGlcYq-vMojg0BA5KzlcH14abgLbbyElWLjQ?e=dlLMpd</t>
  </si>
  <si>
    <t>SALUD: Insumos</t>
  </si>
  <si>
    <t xml:space="preserve">1. Está actividad aún no se ha ejecutado ya que se cuenta con suficientes insumos para cada uno de los servicios de enfermería de las diferentes sedes. Se tiene proyectado para el segundo semestre realizar estudios previos para la adquisición de tres desfibriladores automáticos. </t>
  </si>
  <si>
    <t>Se están adelantando los Estudios Previos y se tienen las cotizaciones para la compra de los 3 desfibriladores automáticos.</t>
  </si>
  <si>
    <t>https://itceduco-my.sharepoint.com/:f:/r/personal/enfermeria_itc_edu_co/Documents/ATENCI%C3%93N%20EN%20SALUD%20PES%202021/Plan%20de%20acci%C3%B3n%20salud%202021/Segundo%20trimestre/Cotizaciones%20desfibrilador%20servicio%20enfermer%C3%ADa?csf=1&amp;web=1&amp;e=X7m16Y</t>
  </si>
  <si>
    <t>Adquisición de tres desfibriladores DEA:
Se enviaron los Estudios Previos al área de contratación y se cuenta con el Certificado de disponibilidad presupuestal CDP; el área de contratación se encuentra realizando todo el trámite administrativo para la compra y adquisición de los elementos.</t>
  </si>
  <si>
    <t>Se cuenta con el acta de inicio del contrato 323-2021; se espera que la empresa IMCOLMEDICA inicie el proceso de entrega de los tres desfibriladores a más tardar el día 21 de diciembre de 2021.</t>
  </si>
  <si>
    <t>ARTE Y CULTURA: Vestuario Para el grupo representativo de Danza</t>
  </si>
  <si>
    <t>Vestuarios adquiridos</t>
  </si>
  <si>
    <t xml:space="preserve">Se proyecta realizar los estudios previos durante el 2° semestre de la vigencia, debido a la contingencia sanitaria actual  </t>
  </si>
  <si>
    <t>Vestuario por manejo de presentaciones virtuales no se requirio compra, sino se hizo uso del que se encuentra en la ETITC.</t>
  </si>
  <si>
    <t>El Sistema de contingencia continuo se hicieron presentaciones virtuales no  p presenciales, por lo que no hubo necesidad de adquisicion. Se proyecta para el 2022 realizar estudios previos de acuerdo a la presencialidad</t>
  </si>
  <si>
    <t>ARTES: Materiales para el centro de arte y cultura</t>
  </si>
  <si>
    <t>Materiales adquiridos</t>
  </si>
  <si>
    <t>Se realizará en el 2° semestre de acuerdo a los parametros de Contingencia.</t>
  </si>
  <si>
    <t>Se encuentra dentro del PAA para gestión en el segundo semestre del año.</t>
  </si>
  <si>
    <t xml:space="preserve">Plan de Necesidades de la ETITC:
https://itceduco-my.sharepoint.com/:x:/g/personal/auxbienestar_itc_edu_co/EarutICVUEpNtXugNhxqZYwBIJFjj6BRL4LfwvZhI_m-Og?e=4%3AGqWFcF&amp;at=9&amp;CID=1b32b17b-8d93-6709-a09b-2a873a6c8bf0
</t>
  </si>
  <si>
    <t>Se esta elaborando un estudio previo para la solicitud de vinipel  y aerosoles para encuentro de graffiti 19 o 26 de noviembre</t>
  </si>
  <si>
    <t>Estudios previos realizados</t>
  </si>
  <si>
    <t>El 100% se maneja virtual por lo que no hubo gastos de materiales, de acuerdo a la normativa del gobierno  y la presencialidad se realizaran los estudios previos en el 2022.
Aún así se desarrollron dos talleres de artes virtuales en los cuales se utilizó material virtual.</t>
  </si>
  <si>
    <t>ARTES: Salidas culturales (transporte y entradas)</t>
  </si>
  <si>
    <t>Salidas culminadas</t>
  </si>
  <si>
    <t xml:space="preserve">Se proyecta realizar la 1° salida cultural el 22 de mayo,  
Se proyecta realizar la salida Recorre tu centro a finales de junio. </t>
  </si>
  <si>
    <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t>
  </si>
  <si>
    <t>Se realizó la gestión para salida cultural al parque Jaime Duque, con Estudios Previos de los transportes, pero no fue aprobado por el área de Contratación por temas de la contingencia y del no regreso a clases.
A parte se gestionó Recorre tu Centro (no se necesitaba Transporte), pero no hubo inscripciones, debido a las mismas razones descritas anteriormente.</t>
  </si>
  <si>
    <t>https://itceduco-my.sharepoint.com/personal/arteycultura_itc_edu_co/_layouts/15/onedrive.aspx?id=%2Fpersonal%2Farteycultura%5Fitc%5Fedu%5Fco%2FDocuments%2FPLAN%20DE%20ACCI%C3%93N%20II%20ENTREGA&amp;ct=1627476295945&amp;or=OWA%2DNT&amp;cid=8da031ff%2D89e3%2D1514%2D9ecf%2D48604c7afe21&amp;originalPath=aHR0cHM6Ly9pdGNlZHVjby1teS5zaGFyZXBvaW50LmNvbS86ZjovZy9wZXJzb25hbC9hcnRleWN1bHR1cmFfaXRjX2VkdV9jby9FbGJWOEV4RTZlRk12THR3ak9jcHNUSUJsd1VqYjk0WlktU3kxaXlLckNmWVNBP3J0aW1lPWVDTFZnTVZSMlVn</t>
  </si>
  <si>
    <t>El proceso de inscripciones se dio desde el mes de septiembre.</t>
  </si>
  <si>
    <t>https://www.facebook.com/etitc/photos/a.10151364988948094/10160313104618094</t>
  </si>
  <si>
    <t>Se realiza formato de inscripcion, publicidad, gestion para el espacio, estudios previos en transporte pero en contratacion por el tiempo despues de que salio ya no alcanzaba para el tiempo para el  Seguro</t>
  </si>
  <si>
    <t>INSCRIPCIÓN
https://forms.office.com/r/cYp47EA2bT
PUBLICIDAD
https://www.facebook.com/etitc/photos/10160389163738094
ESTUDIOS PREVIOS
https://itceduco-my.sharepoint.com/:w:/g/personal/arteycultura_itc_edu_co/EYyKf19F4FRPpUyzCDsHonABw3HKY5GHhoU4eF56TY_bSg?e=8va7VO</t>
  </si>
  <si>
    <t>ARTE Y CULTURA: Webinar ConectArte con las Artes</t>
  </si>
  <si>
    <t>Publicidad/gestion de profesionales/proyeccion en plataforma</t>
  </si>
  <si>
    <t xml:space="preserve">Se realizaro 1 Webinar (25 de marzo)  </t>
  </si>
  <si>
    <t>Se realizaron los 3 correspondientes al corte: 15 de abril, 20 de mayo y 21 de junio.</t>
  </si>
  <si>
    <t>Conectarte con las artes
Entretenimiento puro 365 reproducciones/ septiembre 23
Una nota de Sonidos con 478 reproducciones /Agosto 19</t>
  </si>
  <si>
    <t>https://www.facebook.com/etitc/videos/1547444745608414
https://www.facebook.com/etitc/videos/997488061039909</t>
  </si>
  <si>
    <t>Realización de Webinar Conectarte Con las Artes al final de cada mes con profesionales de diferentes disciplinas artísticas: Gran Lenguaje Artístico, Arte Pasión y Conexión y Entretenimiento Puro.</t>
  </si>
  <si>
    <t>WEBINAR
https://www.facebook.com/etitc/photos/10160378550223094 GRAN LENGUAJE ARTISTICO
https://www.facebook.com/etitc/photos/a.10151364988948094/10160327538823094 PUBLICIDAD
https://www.facebook.com/etitc/videos/305268137753064 ARTE, PASION Y VIDA
https://www.facebook.com/etitc/videos/1547444745608414 ENTRETENIMIENTO PURO
https://www.facebook.com/etitc/photos/a.10151364988948094/10160268768563094 PUBLICIDAD ENTRETENIMIENTO PURO</t>
  </si>
  <si>
    <t>ARTE Y CULTURA: Noches de Tertulia</t>
  </si>
  <si>
    <t>Gestión de grupos invitados en diferentes areas artisticas</t>
  </si>
  <si>
    <t>Teniendo en cuenta la emergencia sanitaria ocasionada por el COVID 19 se plantea la estrategia de realizar la actividad de manera virtual (1 semestral)</t>
  </si>
  <si>
    <t>Se realizó la noche de Tertulia, en Conéctate con las Artes: Show de pareja de bailarines de Salsa y Bachata</t>
  </si>
  <si>
    <t>Show de campeones 1000 reproducciones/24 de Junio</t>
  </si>
  <si>
    <t>https://www.facebook.com/etitc/videos/603001101090974</t>
  </si>
  <si>
    <t>Se llevó a cabo la presentación de exposición artística plástica en vivo con el artista Henry Álvrez - 21 de octubre</t>
  </si>
  <si>
    <t>https://www.facebook.com/etitc/videos/305268137753064</t>
  </si>
  <si>
    <t>ARTE Y CULTURA: Mantenimiento de los instrumentos banda de marcha e instrumentos musicales</t>
  </si>
  <si>
    <t>Estudios previos en Proceso</t>
  </si>
  <si>
    <t>Se cuenta con los estudios previos desde la vigencia 2020, este proceso no tuvo efecto, por lo tanto se proyecta comenzar de nuevo el proceso durante el 2° semestre de la vigencia
Se necesita el seguimiento de un profesional especializado en los instrumentos musicales.</t>
  </si>
  <si>
    <t>Se tiene proyectado para el segundo semestre de la vigencia dentro del plan de necesidades de Bienestar Universitario</t>
  </si>
  <si>
    <t xml:space="preserve">Mantenimiento de instrumento se requiere profesional en música que conozca y sea responsable de hacer seguimiento a un lutier.
Se elaboraron estudios previos, mismos que se encuentran en proceso de revisión por parte de la Oficina de Contratación
</t>
  </si>
  <si>
    <t>Desde contratacion se espera el aval de un profesional de Musica  para que maneje la restauracion, baja o adquisicion de elementos instrumentales.</t>
  </si>
  <si>
    <t>ARTES: Transporte para festivales y concursos</t>
  </si>
  <si>
    <t>Se proyecta realzar esta actividad durante el 2° semestre de la vigencia en atención a los parametros de la contingencia sanitaria.</t>
  </si>
  <si>
    <t>Entró al Plan de Necesidades, y se está  la espera del aval con el fin de poder comenzar a utilizar el transporte y asistir a eventos.</t>
  </si>
  <si>
    <t>Por el momento no se requiere transporte ,ya que las presentaciones han sido de forma virtual</t>
  </si>
  <si>
    <t>Por el momento no se requiere transporte, ya que las presentaciones han sido de forma virtual</t>
  </si>
  <si>
    <t xml:space="preserve">ARTE Y CULTURA: Actividades de Servicios como Hatha Yoga y Baile y creación de grupo representativo </t>
  </si>
  <si>
    <t xml:space="preserve">Se dio inicio a las actividades desde el 10 de marzo, se realizan 2 veces por semana con una asistencia promedio de 10 personas.   
Se hizo la convocatoria para la creación del grupo representativo.   </t>
  </si>
  <si>
    <t>Se desarrollaron 24 clases de baile y de yoga, y 7 sesiones de pareja para el grupo representativo. 
Se realizaron 5 sesiones de yoga para un grupo en alianza con el área de psicología.
Se subieron 3 videos en Stream sobre hasta Yoga.
Taller virtual de maquillaje artístico mediante Temas.
Se realizó una clase de zumba y rumba en vivo, de manera presencial</t>
  </si>
  <si>
    <t>Las actividades se  están ofreciendo y la publicidad y los videos de algunas clases se encuentran en el drive compartido con el plan de acción. Los ensayos y presentaciones se realizaron presencial</t>
  </si>
  <si>
    <t>https://itceduco-my.sharepoint.com/:f:/g/personal/arteycultura_itc_edu_co/EsqxWz0v6slHvNwKpJX9LFsB6J_nVhW4_6boYLjU0yo91w?e=6gjWvx</t>
  </si>
  <si>
    <t>Se realizan las actividades de hatha yoga, grupo de Danza y Zumba y rumba</t>
  </si>
  <si>
    <t>SEPTIEMBRE
https://itceduco-my.sharepoint.com/:f:/g/personal/arteycultura_itc_edu_co/ErZjRiZfFTJOgkjil28ldgIBVXxam_tbKmaLFUlrZ0qSAg?e=iiGDbT
OCTUBRE
https://itceduco-my.sharepoint.com/:f:/g/personal/arteycultura_itc_edu_co/Et5E_w_QluJItrNQa72i8IIBuSM0jaPDcTEV2fsEixGfEg?e=gBlToN  octubre
NOVIEMBRE
https://itceduco-my.sharepoint.com/:f:/g/personal/arteycultura_itc_edu_co/EiPfiSb7mlBNonvIqh1w0WUBl58i8NS9EAYT93aG5ZbU_g?e=r58KVy</t>
  </si>
  <si>
    <t>Proyecto FOBU (Fortalecimiento de Bienestar)</t>
  </si>
  <si>
    <t>PROYECTO FOBU:
Entrega del primer borrador del “Informe para la prevención de la Deserción Universitaria en Estudiantes de la Modalidad Técnica y Tecnológica de la Escuela Tecnológica Instituto Técnico Central – 2021” donde se conjuntan análisis descriptivo, causas, factores, necesidades y problemas con respecto a la deserción en la ETITC y la identificación de acciones de mejora a implementar. (31 de marzo de 2021)
Desarrollo de un taller práctico con los docentes para la socialización parcial de causas, factores, necesidades y problemas con respecto a la deserción en la ETITC. (Tercera semana de enero)
Realización del Open House durante la inducción del primer semestre, con la participación de 271 estudiantes. (Tercera y cuarta semana de enero)
[20:50] auxiliar bienestar
Se encuentra en ejecución el CONTRATO 223-2020 fecha de ejecución del 28/12/2020 hasta el 15/12/2021 valor $ 35.000.000.</t>
  </si>
  <si>
    <t>https://itceduco-my.sharepoint.com/:f:/g/personal/auxbienestar_itc_edu_co/Eo3GtsjnQHJMuEXkE-x49vYBNGVPJSuCS1O9CaFJ0kXBmQ?e=taNqmo</t>
  </si>
  <si>
    <t>Proyecto de HABILIDADES BLANDAS:
Para corte de junio 30 se encuentra en un 44% de lo planeado en el proyecto.
Las actividades desarrolladas fueron:
Curso: La “Huella emocional del docente universitario”: 18, 20, 25 y 27 de mayo,  23 participantes
Curso: Efervescencia: gestión de proyectos e intervención social: 18,21,23,25,28 y 29 de junio, 26 participantes administrativos
Diplomado en liderazgo: se efectúo entre el 24 de abril al 29 de mayo, participantes 54 estudiantes de PES</t>
  </si>
  <si>
    <r>
      <t xml:space="preserve">Proyecto de Habilidades Blandas:
Open House para estudiantes se realizó 28 de julio/2021 con 546 asistentes
Curso en Inteligencia Emocional grupo 1 para estudiantes,18 horas, se realizó el 28 de agosto al 2 de octubre/2021 con 50 asistentes
Curso en Inteligencia Emocional grupo 2 para estudiantes, 18 horas, se realizó el 1 de septiembre al 6 de octubre/2021 con 29 asistentes
Coaching grupal para administrativos se realizó el 13 de septiembre/2021 con 25 participantes
Diplomado en modelos educativos para docentes, 8 horas, septiembre/2021 inscritos 25 inscritos
</t>
    </r>
    <r>
      <rPr>
        <b/>
        <sz val="12"/>
        <rFont val="Arial"/>
        <family val="2"/>
      </rPr>
      <t xml:space="preserve">
Escuela de Formación de Cultura Política para Jóvenes
</t>
    </r>
    <r>
      <rPr>
        <sz val="12"/>
        <rFont val="Arial"/>
        <family val="2"/>
      </rPr>
      <t xml:space="preserve">
Se contrataron 4 profesionales: Sociólogo, politóloga, ciencias sociales y filósofo.
Módulo 1. Hecha la ley hecha la trampa: la política y lo político en lo cotidiano. Del 16 de agosto al 4 de septiembre/2021, 54 estudiantes inscritos de PES
Módulo 2. Dime qué ciudadano eres y te diré que ingeniero serás: Sociedad civil y participación ciudadana. Del 13 de septiembre al 2 de octubre, 23 estudiantes inscritos.
</t>
    </r>
    <r>
      <rPr>
        <b/>
        <sz val="12"/>
        <rFont val="Arial"/>
        <family val="2"/>
      </rPr>
      <t xml:space="preserve">Conversatorios:
</t>
    </r>
    <r>
      <rPr>
        <sz val="12"/>
        <rFont val="Arial"/>
        <family val="2"/>
      </rPr>
      <t xml:space="preserve">Dialogo sobre la paz y derechos humanos con las Universidades Públicas en Kennedy/ 30 de septiembre/2021
</t>
    </r>
    <r>
      <rPr>
        <b/>
        <sz val="12"/>
        <rFont val="Arial"/>
        <family val="2"/>
      </rPr>
      <t xml:space="preserve">Conferencia: </t>
    </r>
    <r>
      <rPr>
        <sz val="12"/>
        <rFont val="Arial"/>
        <family val="2"/>
      </rPr>
      <t xml:space="preserve">Compromiso político: entre lucha de extremos, exigencias legítimas y bienes públicos/8 de septiembre/2021
375 reproducciones 
403 reproducciones  </t>
    </r>
  </si>
  <si>
    <t>https://n9.cl/btcdi
https://itceduco-my.sharepoint.com/:w:/g/personal/auxbienestar_itc_edu_co/EcR2cD6b9Z1HlgG35m8AwU4BvKD_dDTH9sJKy4tykAw0tw?e=JSf31p
https://n9.cl/2hwes
https://n9.cl/zjww2r
https://www.facebook.com/etitc/videos/236186621782551
https://itceduco-my.sharepoint.com/personal/auxbienestar_itc_edu_co/_layouts/15/onedrive.aspx?id=%2Fpersonal%2Fauxbienestar%5Fitc%5Fedu%5Fco%2FDocuments%2FBIENESTAR%20UNIVERSITARIO%202021%2FEVIDENCIAS%20PLAN%20DE%20ACCI%C3%93N%203%20TRIMESTRE%2FAVANCE%20TERCER%20INFORME%20FOBU%2Epdf&amp;parent=%2Fpersonal%2Fauxbienestar%5Fitc%5Fedu%5Fco%2FDocuments%2FBIENESTAR%20UNIVERSITARIO%202021%2FEVIDENCIAS%20PLAN%20DE%20ACCI%C3%93N%203%20TRIMESTRE&amp;ct=1634169218578&amp;or=Teams%2DHL&amp;originalPath=aHR0cHM6Ly9pdGNlZHVjby1teS5zaGFyZXBvaW50LmNvbS86YjovZy9wZXJzb25hbC9hdXhiaWVuZXN0YXJfaXRjX2VkdV9jby9FZGJxVmo0bHpLTkF2TTBSQi1uajhOOEIzOGdpRG5HUmRyazRIUGh6R2ZnNWJ3P3J0aW1lPThwZ0lyNlNPMlVn</t>
  </si>
  <si>
    <t>FOBU:
Proyecto de Habilidades Blandas:
Diplomado Modelos Educativos, para docentes  del 12 al 22 de octubre, 10 horas, 28 participantes
Curso Mentoring en liderazgo, para estudiantes PES, del 16 de octubre al 20 de noviembre, 14 horas, 62 participantes
Diplomado en Inteligencia Emocional II, para docentes, del 18 al 24 de noviembre, 8 horas, 7 participantes
Coaching de vida, administrativos y docentes, 25 de noviembre, 4 horas, 24 participantes
ESCUELA DE FORMACIÓN DE CULTURA POLÍTICA PARA JÓVENES</t>
  </si>
  <si>
    <t>FOBU
https://itceduco-my.sharepoint.com/:f:/g/personal/auxbienestar_itc_edu_co/EsfCNsPB6vFMl2VAUYI6avkBVHmyazAkU5ps6BPP1Wtpxw?e=lWemHa
ESCUELA POLITICA:
[7:19 p. m.] Trabajo Social- Bienestar Universitario ETITC
https://itceduco-my.sharepoint.com/:f:/g/personal/bienestaruniversitario_itc_edu_co/EsyzaygFZf5FiUV0LQo5eCMBuzOes4zAQ9c0ntmQWWJiXw?e=XFRtJd</t>
  </si>
  <si>
    <t>TRABAJO EQUIPO</t>
  </si>
  <si>
    <t>Inducción.
Para la presentación de las directivas asistieron 271 estudiantes.
Para la presentación de las áreas de la escuela asistieron 259 estuduantes 
Para la presentación de Bienestar universitario se presentaron 229 estudiantes
Se realizo una jornada pedagogica para los docentes PES, asistieron 216 docentes.</t>
  </si>
  <si>
    <t>CICLO DE CONFERENCIAS ETICA- POLÍTICA Y RESPONSABILIDAD SOCIAL, EMITIDAS POR EL FACEBOOK LIVE.
Mayo 10: Reconciliación y paz: Conferencista: Alexander Idrobo Velasco:  1,3 mil reproducciones
Mayo 11: Las reformas y la reforma tributaria: Conferencista: Heráclito Landínez Suárez:1,4 mil reproducciones
Mayo 12: La reforma de la salud: conferencista: Manuela Restrepo Vélez: 1,1 mil reproducciones
Mayo 13: Conversatorio: Derechos humanos y protesta social: Conferencistas: Jaher Steven Torrado Niño, Alba Lucia Sepúlveda León, Martha Faride Hasblón Hernández, Dolly Andrea Lugo Cortés y Sergio Andrés Marín:  1,2 reproducciones
Junio 2: Gratuidad de la Educación Superior y sociedad del conocimiento: conferencista: Libardo Enrique Pérez: 826 reproducciones</t>
  </si>
  <si>
    <t xml:space="preserve">https://www.facebook.com/etitc/videos/477438526908433
</t>
  </si>
  <si>
    <t>Coaching grupal, 2 horas, 13 de septiembre/2021 con 25 participantes
https://n9.cl/hokzp
Inducción: Se realizó a los estudiantes nuevos del 2021-2 entre el 19 al 30 de julio de forma virtual, participación de los estudiantes: 19 de Julio: 152,  21 de julio: 282,  22 de julio: 436, 23 de julio: 441, 26 de julio: 555, 27 de julio:387 28 de julio:538, 29 de julio: 295, 30 de julio: 283
Videos de inducción:
*Presentación de los servicios de Bienestar Universitario - Inducción PES II 2021
2,7 mil reproducciones, 28 de julio/2021
https://www.facebook.com/etitc/videos/567192751115773
*Jornada de inducción PES II 2021, 30 de julio/2021
2,2 mil reproducciones  
https://www.facebook.com/etitc/videos/4373286922693612
Vista previa de URL para COACHING GRUPAL.docx shared via Sharepoint
COACHING GRUPAL.docx shared via Sharepoint
n9.cl</t>
  </si>
  <si>
    <t>https://n9.cl/hokzp
https://www.facebook.com/etitc/videos/567192751115773</t>
  </si>
  <si>
    <t>OPEN HOUSE, 21 de octubre, 857 reproducciones</t>
  </si>
  <si>
    <t>https://www.facebook.com/etitc/videos/847811045902336</t>
  </si>
  <si>
    <t>ME-35-Formular e implementar el Sistema de Registro Único de Seguimiento de Información y Acompañamiento (RUSIA) de la comunidad educativa de la Institución.</t>
  </si>
  <si>
    <t>Estudiantes registrados en Rusia durante la vigencia / 3600 * 100</t>
  </si>
  <si>
    <t>Implementar el Sistema de Registro Único de Seguimiento de Información y Acompañamiento (RUSIA) de la comunidad educativa de la Institución.</t>
  </si>
  <si>
    <t>Sistema RUSIA implementado</t>
  </si>
  <si>
    <t>Contrato 215-2020 BERSOFT S.A.S
valor del contrato: $48,483,218
Fecha de Inicio: 20/01/2021
Fecha de Terminación: 15/05/2021
Anticipo 40% Ejecución - 15/02/2021 - $19,393,287,20
Saldo Contrato :$29,089,030,80
4 Fases del Proyecto  // 24 Actividades 
73% de Avance a 12 de abril //  3 fases  y 17 actividades desarrolladas</t>
  </si>
  <si>
    <t xml:space="preserve">354 estudiantes caracterizados en el sistema.
El acta de finalización del contrato (evidencia) tiene fecha del 15 de mayo.
</t>
  </si>
  <si>
    <t>Sistema RUSIA implementado (2° fase)</t>
  </si>
  <si>
    <t xml:space="preserve">No se sabía que iba a existir fase 2 (PFC), por lo cual se planea ejecutar en el segundo semestre. </t>
  </si>
  <si>
    <t>Se contempla realizar una segunda fase del proyecto RUSIA.
Se proyecta adelantar el proceso de caracterización de los estudiantes PES 2021- 2. 
En proceso se a adelantado desde el mes de junio, sin embargo, no se cuenta con la respuesta de la oficina de contratación.</t>
  </si>
  <si>
    <t>Se realizó la contratación de la segunda fase del proyecto, la cual dio inicio el pasado 14 de octubre de 2021. Se estima finalización el próximo 14 de enero de 2022.
CONTRATACIÓN
CD-264-2021
59.979.332 COP</t>
  </si>
  <si>
    <t>https://itceduco-my.sharepoint.com/:f:/g/personal/bienestaruniversitario_itc_edu_co/EsyzaygFZf5FiUV0LQo5eCMBuzOes4zAQ9c0ntmQWWJiXw?e=XFRtJd</t>
  </si>
  <si>
    <t>ME-36- Implementar el  Banco de electivas de Bienestar Universitario y la Cátedra ETITC</t>
  </si>
  <si>
    <t>Número de electivas aprobadas en la vigencia / 3 *100</t>
  </si>
  <si>
    <t>Implementar el  Banco de electivas de Bienestar Universitario y la Cátedra ETITC</t>
  </si>
  <si>
    <t>Banco de electivas de Bienestar Universitario y la Cátedra ETITC Implementado</t>
  </si>
  <si>
    <t>La evidencia y el adelando de esta actividad reposa en el área Bienestar Universitario</t>
  </si>
  <si>
    <t xml:space="preserve">Emprendimiento.
Empleabilidad
</t>
  </si>
  <si>
    <t xml:space="preserve">Aunque no se cuenta actualmente con electivas aprobadas se han desarrollado 6 diplomados.
1. Lectura y escritura critica
2. Escritura creativa
3. Emprendimiento.
4. Empleabilidad
5. Networking
6. Cultura financiera
Se cuenta con 110 personas crtificadas y 131 cursando. 
Se estructura el diplomado en Fablab
Por de decisión de la Rectoría la Catedra ETITC, no se realizará durante la vigencia 2021
ARTÍCULO 39º.- CLASIFICACIÓN DE LAS ASIGNATURAS.
. Electiva: Es aquella que, siendo de carácter obligatorio, puede seleccionarse libremente según la oferta de cada Plan de Estudios y el interés particular de cada estudiante. La tipología de asignatura electiva también comprende las líneas de
profundización, la participación certificada en la Cátedra ETITC y en algunos servicios o programas que ofrece Bienestar Universitario de la Institución, debidamente avalados por el Consejo Académico a propuesta de las Facultades. La
electiva se caracterizan por no tener prerrequisito.
</t>
  </si>
  <si>
    <t>Aunque no se cuenta actualmente con electivas aprobadas se han desarrollado 6 diplomados.
1. Lectura y escritura critica
2. Escritura creativa
3. Emprendimiento.
4. Empleabilidad
5. Networking
6. Cultura financiera
Se cuenta con 110 personas crtificadas y 131 cursando.
Se estructura el diplomado en Fablab
Por de decisión de la Rectoría la Catedra ETITC, no se realizará durante la vigencia 2021
ARTÍCULO 39º.- CLASIFICACIÓN DE LAS ASIGNATURAS.
. Electiva: Es aquella que, siendo de carácter obligatorio, puede seleccionarse libremente según la oferta de cada Plan de Estudios y el interés particular de cada estudiante. La tipología de asignatura electiva también comprende las líneas de
profundización, la participación certificada en la Cátedra ETITC y en algunos servicios o programas que ofrece Bienestar Universitario de la Institución, debidamente avalados por el Consejo Académico a propuesta de las Facultades. La
electiva se caracterizan por no tener prerrequisito.
7. Se desarrolló curso de Solid Words, al cual se inscribieron 170 personas, de las cuales participaron 70 en el curso, 50 estudiantes y 20 egresados.
8. Por solicitud de la decanatura de sistemas se estructuró la electiva de deportes, la cual ya fue presentada al decano para su revisión.
9. Se realizaron reuniones con cad uno de los decanos, presentándole los diplomados y solicitando establecer el proceso de la homologación de dichos cursos con las electivas, de acuerdo al artículo 39 del nuevo reglamento estudiantil.</t>
  </si>
  <si>
    <t>https://itceduco-my.sharepoint.com/:f:/g/personal/psicologia1_itc_edu_co/EnIPbqufU09Dv_NFRIKFDfABxDSgyRm3t3hEs-gC4PDisw?e=x0Ynzm</t>
  </si>
  <si>
    <t>ME-37- Implementar el Centro de Refuerzo Especializado Académico (CREA).</t>
  </si>
  <si>
    <t>Número de estudiantes de los ciclos propedéuticos atendidos en el CREA / Total de estudiantes matriculados en los ciclos propedéuticos * 100</t>
  </si>
  <si>
    <t xml:space="preserve">(Implementar el Centro de Refuerzo Especializado Académico (CREA).)
</t>
  </si>
  <si>
    <t>Centro CREA (Centro de Refuerzo Especializado de Aprendizaje)</t>
  </si>
  <si>
    <t xml:space="preserve">Contrato 219 de 2020 se encuentra en ejecución: Contratación de una profesional en sicopedagogía. Este contrato tiene vigencia hasta el 30 de noviembre de 2021.
Adquisición de un material especializado por un valor:  $ 2.532.300, (marzo) 
Adquisición de mobiliario para el centro CREA por un valor de $17.707.200 (marzo)
El valor total de proyecto es por: $57.210.000. </t>
  </si>
  <si>
    <t xml:space="preserve">Se cuentan los estudios previos para la adquisición de moviliario y material didactico especializado (se elegio el proponente y dicho proceso se enencuetra publicado).
 </t>
  </si>
  <si>
    <t>Se consolidó el proyecto CREA con el portafolio de servicios que reliza cada profesional, además de la prestación de servicio a 65 estudiantes. El portafolio de servicios se podrá encontrar en la carpeta de evidencias del proyecto</t>
  </si>
  <si>
    <t xml:space="preserve">PE-23- La catedra institucional de la Escuela </t>
  </si>
  <si>
    <t>ME-57- Diseñar e implementar  la catedra ETITC</t>
  </si>
  <si>
    <t>Porcentaje de diseño e implementación de la catedra ETITC alcanzado</t>
  </si>
  <si>
    <t xml:space="preserve"> Diseñar e implementar  la catedra ETITC</t>
  </si>
  <si>
    <t>La catedra ETITC  diseñada e implementada</t>
  </si>
  <si>
    <t>En conjunto con la rectoría se estructuró el proyecto "Cátedra Institucional Piensa ETITCamente" y se hizo la gestión para contactar a los conferencistas para el primer y segundo semestre. Desafortunadamente ninguno de los conferencistas confirmó y no se pudieron llevar a cabo las sesiones, según el cronograma. Con rectoría se decidió que este año ya no habría Cátedra Institucional y que se daría inicio el próximo semestre.</t>
  </si>
  <si>
    <t>Se cuenta con el desarrollo curricular de la cátedra ETITC pero por dispoiciones de la rectoría no se desarrolló en 2021.</t>
  </si>
  <si>
    <t>Prestación de servicios en las actividades del Despacho de la Escuela Tecnológica Instituto Técnico Central</t>
  </si>
  <si>
    <t>Actualmente se ejecutan con normalidad los contratos del profesional asistente administrativo y el profesional de apoyo para la coordinación de especializaciones.</t>
  </si>
  <si>
    <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t>
  </si>
  <si>
    <t>Se cuenta con dos contratos de prestación de servicios, para coordinación de especializaciones 021-2021 y auxiliar del despacho 022-2021, ambos contratos iniciaron el 20 de enero, y finalizan el 17 de diciembre de la presente vigencia.</t>
  </si>
  <si>
    <t>Los contratos 021 y 022 de 2021 culmiraran con normlidad según lo previsto.</t>
  </si>
  <si>
    <t>PE-4- Modelo de gestión académica curricular soportada en resultados de
aprendizaje y competencias</t>
  </si>
  <si>
    <t>ME-4- Implementar el modelo de evaluación por resultados de aprendizaje y competencias, soportado en los lineamientos del MEN y el  sistema interno de aseguramiento de la calidad académica</t>
  </si>
  <si>
    <t>Porcentaje de programas de educación superior articulados al modelo de evaluación por resultados de aprendizaje y competencias.</t>
  </si>
  <si>
    <t>Promover la articulación de las funciones sustantivas de la ETITC, como búsqueda permanente del aseguramiento de la calidad.</t>
  </si>
  <si>
    <t>Procesos fortalecidos</t>
  </si>
  <si>
    <t>A partir de la 4° semana de febrero, han venido a la institución, específicamente a los laboratorios y talleres. Los estudiantes han ingresado en grupos reducidos, según la limitación del aforo permitido y cumpliendo los protocolos de bioseguridad de la institución; a realizar prácticas estrictamente necesarias, según el programa de trabajo elaborado por las decanaturas en coordinación con el centro de talleres.
Se cuenta con la programación para la realización de las 498 practicas durante el 1° semestre de la vigencia.</t>
  </si>
  <si>
    <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</si>
  <si>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 xml:space="preserve">La articulación entre procesos se ha realizado interactuando con la Vicerrectoría de Investigación, para fomentar grupos y semilleros, así como con el CPES, con el programa de Reto a la U y Jóvenes a la U con la Secretaría de Educación.
Se han realizado 2 convocatorias de Reto a la U.
</t>
  </si>
  <si>
    <t>Actas de reunión</t>
  </si>
  <si>
    <t xml:space="preserve">Se han realizado dos convocarias con relación al proyecto reto a la U, se implemento la convocaroría de jovenes a la U en las 5 facultades de pregrado, dando apertura a un grupo en el nivel de técnica profesional en cada facultad.
</t>
  </si>
  <si>
    <t xml:space="preserve">La convocatoria del proyecto Reto a la U finalizo el 30 de noviembre y la convocatoría jovenes a la U finaliza con el semestre académico el 15 de diciembre.
Actualmente se ejecutan las actividades previstas desde el 3° trimestre de la vigencia </t>
  </si>
  <si>
    <t>Evaluar las necesidades de formación en el personal Docente, y cursos intersemestrales para Estudiantes, garantizando la pertinencia en el desarrollo de las actividades.</t>
  </si>
  <si>
    <t>Actividades de docencia realizadas</t>
  </si>
  <si>
    <t>Se realizaron las jornadas pedagógicas para los docentes (14 de enero al 29 de enero). Participaron en promedio 105 docentes. Se trataron los siguientes bloques de trabajo:
- Socialización de gestión y expectativas institucionales.
- Actualización en temas de aprendizaje y tecnología
- Trabajo por áreas académicas sobre sensibilización en resultados de aprendizaje.
Se realizó un comunicado para las jornadas pedagógicas VAC 01-2021
Se realizó un comunicado para las directrices académicas: VAC 03-2021, para el inicio del periodo académico 2021-1</t>
  </si>
  <si>
    <t>Programa de jornadas pedagogicas
Directrices académicas
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</si>
  <si>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Las necesidades de capacitación de los docentes se identificaron con jornadas pedagógicas, llevadas a cabo en el mes de enero, mediante información que recopilaron los coordinadores de área, se identificaron necesidades de capacitación en resultados de aprendizaje.
Los cursos intersemestrales iniciaron el 01 y finalizan el 24 de julio, son un total de 15 asignaturas y 16 cursos, con 273 estudiantes participando en los intersemestrales.</t>
  </si>
  <si>
    <t>Actas de informes de coordinadores de área, con necesidades de capacitación</t>
  </si>
  <si>
    <t xml:space="preserve">Se realizaron jornadas pedagogicas para docentes para el periodo 2021- 2. 19 al 30 de julio. Las jornadas se concentraron en capacitación para los docentes en curriculum integrado, resultados de aprendizaje, aprendizaje activo y valoración del aprendizaje. Se contó con la participación de 135 docentes.
</t>
  </si>
  <si>
    <t>Listados de asistencia
Comunicado VAC-05-2021 del 15 de julio</t>
  </si>
  <si>
    <t>La actividad finalizo con lo reportado a 30 de septiembre.</t>
  </si>
  <si>
    <t>PE-14- Nuevos programas de pregrado y posgrado</t>
  </si>
  <si>
    <t>ME-30-  Lograr al 2024, que el 50% de los programas con registro calificado en la modalidad presencial  esten convertidos a modalidad semipresencial (blended).</t>
  </si>
  <si>
    <t>Programas con registro calificado en la modalidad semipresencial/ programas con registro calificado en la modalidad presencial*100</t>
  </si>
  <si>
    <t>Lograr al 2024, que el 50% de los programas con registro calificado en la modalidad presencial,  esten convertidos a modalidad semipresencial (blended).</t>
  </si>
  <si>
    <t>Programas con registro calificado convertidos a modalidad semipresencial</t>
  </si>
  <si>
    <t xml:space="preserve">La actividad se tiene programada desplegarla a partir del 2° trimestre de la vigencia </t>
  </si>
  <si>
    <t>Se está elaborando un diagnóstico sobre requerimientos para la migración a programas de modalidad combinada.</t>
  </si>
  <si>
    <t xml:space="preserve">La condición de acreditación de alta calidad de los programas, permite el cambio de modalidad siempre y cuando se aseguren la condiciones para este. En este sentido se contempla la posibilidad de adquirir servicios profesionales como apoyo para el diganostico y documentación del proceso. </t>
  </si>
  <si>
    <t>Se contempla la posibilidad de realizar algunas asignaturas en modalidad remota de manera que no implique el cambio de la naturaleza de los programas</t>
  </si>
  <si>
    <t xml:space="preserve">PE-15-El IBTI y su papel significativo en la consolidación de la Escuela </t>
  </si>
  <si>
    <t xml:space="preserve"> ME-31- Fortalecer el proceso de articulación y/o integración entre las IEM (Instituciones de Educación Media) y la ETITC.</t>
  </si>
  <si>
    <t>Porcentaje de egresados del IBTI que ingresan a PES de la ETITC.</t>
  </si>
  <si>
    <t>Fortalecer el proceso de articulación y/o integración entre las IEM (Instituciones de Educación Media) y la ETITC.</t>
  </si>
  <si>
    <t xml:space="preserve">Procesos articulados </t>
  </si>
  <si>
    <t xml:space="preserve">Esta actvidad no ha presentado avance durante el 1° trimestre de la vigencia </t>
  </si>
  <si>
    <t>Se ha participado en mesas de trabajo de la Secretaría de Educación para fortalecer la articulación, mediante la estrategia "La U en tu Colegio".
Con la oficina de Comunicaciones, se apoyó la consolidación de una estrategia de divulgación de los programas de Educación Superior en las Instituciones de Educación Media, así como el desarrollo de una conferencia de divulgación de los programas.</t>
  </si>
  <si>
    <t>Se llevaron a cabo 2 mesas  de trabajo en las cuales la ETITC participo y esta pendiente que la SED resuelva algunos temas legales para poder vincular los estudiantes a la educación superior.
Se ha implementado la difusión y divulgación de los programas a través de la dependencia Oficina de comunicaciones en colegios de bachillerato distritales.</t>
  </si>
  <si>
    <t xml:space="preserve">Reuniones realizadas </t>
  </si>
  <si>
    <t>PE-27-   Diseñar y ofertar nuevos programas de pregrado con alta pertinencia regional rural</t>
  </si>
  <si>
    <t>ME-71-  Estructurar  y gestionar el registro de   Pregrado en Ingeniería de energías por ciclos.</t>
  </si>
  <si>
    <t>Porcentaje Registro del pregrado en Ingeniería de energías por ciclos alcanzado</t>
  </si>
  <si>
    <t xml:space="preserve">Gestionar el registro de Pregrado en Ingeniería de energías por ciclos. </t>
  </si>
  <si>
    <t xml:space="preserve">Registro del pregrado Gestionado </t>
  </si>
  <si>
    <t>La actividad se realizará durante el segundo semestre de la vigencia.</t>
  </si>
  <si>
    <t xml:space="preserve">En reunión de seguimiento a proyectos de inversión  del 13 de agosto, por parte de la Oficina Asesora de Planeación se determinó que esta actividad se proyecta realizar durante la vigencia 2022. </t>
  </si>
  <si>
    <t>Implementar un sistema de información que permita la sistematización y consulta de los planes de trabajo de los profesores</t>
  </si>
  <si>
    <t>Sistema de información implementado</t>
  </si>
  <si>
    <t>Se actualizará el formato "DES-FO-01 Plan de Trabajo Docentes", para la primera semana de agosto.
Se compilarán los formatos en la herramienta de One Drive, donde se realizarán 3 seguimientos a la actualización.
Se analizará la viabilidad de desarrollar el sistema de información.</t>
  </si>
  <si>
    <t>El formato "DES-FO-01: Plan de Trabajo Docentes" fue actualizado, de igual manera se adelanto el diligenciamiento por parte de los docentes.
Se realiza solo una revisión final por parte de las decanaturas a dichos planes según la normatividad.</t>
  </si>
  <si>
    <t>Formato actualizado</t>
  </si>
  <si>
    <t>Los planes de trabajo de los docentes se continuan diligenciando a través del formato DES-FO-01.</t>
  </si>
  <si>
    <t>Realizar convocatoria para la vinculación de profesores de planta</t>
  </si>
  <si>
    <t>Convocatoria realizada</t>
  </si>
  <si>
    <t xml:space="preserve">Se presentaran avances en la actividad durante el 2° semestre de la vigencia </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</si>
  <si>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t>
  </si>
  <si>
    <t>Acuerdo 010 - 2021</t>
  </si>
  <si>
    <t xml:space="preserve">Se presento el proyecto de reglamento al Consejo Directivo el cual expidió los acuerdos 010 del 22 de septiembre y 014 de 28 de octubre de 2021.
Se adelanto la contratación del concurso con un tercero acreditado </t>
  </si>
  <si>
    <t>Acuerdos del Consejo Directivo
Contrato 341 - 2021 en SECOP</t>
  </si>
  <si>
    <t>Elaborar, socializar y aprobar propuesta de actualización del Acuerdo 06 de 2010, por el cual se adoptan los Lineamientos Curriculares para la Formación Integral por Ciclos y Competencias en la ETITC.</t>
  </si>
  <si>
    <t>Acuerdo actualizado</t>
  </si>
  <si>
    <t>La Vicerrectoría Académica se encuentra trabajando en la actualización del documento, se prevé que el documento sea aprobado en el mes de noviembre.</t>
  </si>
  <si>
    <t>Fue necesario primero elaborar un documento orientador "Referentes Academicos asociados a resultados de aprendizaje, construcción curricular y creditos" agosto 26 de 2021, a partir de esto se dió inicio a la revisión y actualización de los lineamientos curriculares</t>
  </si>
  <si>
    <t>Documento orientador</t>
  </si>
  <si>
    <t>Se entrego a los decanos y cordinadores de área académica para su socialización 
El documento fue elevado a la categoria de acuerdo por el Consejo Académico el 30 de noviembre. 
Se creo y conformó el Comité Curricular Instituciona mediante Resolución 378 de 02 de noviembre de 2021.
Se crearon y conformaron los 5 Comites de facultad mediante la Resolución 379 del 02 de noviembre de 2021</t>
  </si>
  <si>
    <t>Resolución 378 de 02 de noviembre de 2021.
Resolución 379 del 02 de noviembre de 2021</t>
  </si>
  <si>
    <t>Capacitar a los docentes en resultados de aprendizaje.</t>
  </si>
  <si>
    <t>La actividad finalizo con lo reportado a 30 de septiembre.
Sin embargo desde las condinaciones de área se refuerza de manera continua este proceso de aprendizaje.</t>
  </si>
  <si>
    <t>FACULTAD DE ELECTROMECÁNICA</t>
  </si>
  <si>
    <t>Prestación de servicios para apoyar las actividades propias de la Decanatura de Electromecánica</t>
  </si>
  <si>
    <t xml:space="preserve">Se está ejecutando con normalidad:  Cto-027 - 2021
</t>
  </si>
  <si>
    <t>Acta de inicio
https://itceduco-my.sharepoint.com/:f:/g/personal/electromecanica_itc_edu_co/Ep3VFmttkvZJpa1N9WyqPjEBUFYZwjoRoiyXbM3TAX2TuQ?e=16NqeQ</t>
  </si>
  <si>
    <t xml:space="preserve">En contrato 027 de 2021 (profesional de apoyo) se ejecuta con normalidad. </t>
  </si>
  <si>
    <t xml:space="preserve">En contrato 027 de 2021 (profesional de apoyo) se ejecuta con normalidad. 
Con relación a la ME, se identificaron 16 recomendaciones al plan de mejoramiento según el documento de acreditación de la calidad, así mismo se </t>
  </si>
  <si>
    <t>el Cto- 027 se haejecutado con normalidad y finaliza el 17 de diciembre de 2021 
Con relación a la ME, se han implementado acciones de mejora para puntualizar las acciones a desarrollar.</t>
  </si>
  <si>
    <t>Digitalización de la información de recolección de datos de autoevaluación con fines de renovación de registro calificado.</t>
  </si>
  <si>
    <t xml:space="preserve">Procesos digitalizados </t>
  </si>
  <si>
    <t xml:space="preserve">Se dio una reunión en enero de la presente vigencia con la profesional de autoevaluación. Donde se dio una introducción a la responsabilidad por parte de las decanaturas de cara a la renovación de registro calificado.
Se realiza el documento que integra:  1 Recomendaciones de la expedición registro calificado. 2 recomendaciones realizadas en el momento en que se le expido a la ETITC el registro calificado.  </t>
  </si>
  <si>
    <t>Documentos autoevaluación
https://itceduco-my.sharepoint.com/:f:/g/personal/electromecanica_itc_edu_co/Ep3VFmttkvZJpa1N9WyqPjEBUFYZwjoRoiyXbM3TAX2TuQ?e=16NqeQ</t>
  </si>
  <si>
    <t xml:space="preserve">Se realizo una revisión general de todos los registros calificados, derivado de esto se realizo una revisión general de las recomendaciones realizadas por acreditación y registro calificado.
Se llevo cabo una reunión 4 de mayo la cual tuvo como resultado recomendaciones de estratégicas para la acreditación institucional. 
Los días 6 y 10 de mayo se llevó a cabo una reunión del Consejo de facultad, mediante la cual se revisaron las recomendaciones a lugar. Se realizaron las acciones y estrategias necesarias para la acreditación institucional. 
A través del formato GDC-FO-1O, se analizan las causas de las situaciones identificadas, acciones, fechas y responsables de llevar a cabo las actividades establecidas.     </t>
  </si>
  <si>
    <t>https://itceduco-my.sharepoint.com/personal/electromecanica_itc_edu_co/_layouts/15/onedrive.aspx?id=%2Fpersonal%2Felectromecanica%5Fitc%5Fedu%5Fco%2FDocuments%2F2021%2D01%2F07%2E%20AUTOEVALUACION%20%2D%20AUDITORIAS%2FAUTOEVALUACION%20%2D%20PLAN%20DE%20MEJORAMIENTO&amp;ct=1626122257423&amp;or=OWA%2DNT&amp;cid=b55c5af0%2D12da%2D8f3f%2D38e8%2Dcdd2a63d9f04&amp;originalPath=aHR0cHM6Ly9pdGNlZHVjby1teS5zaGFyZXBvaW50LmNvbS86ZjovZy9wZXJzb25hbC9lbGVjdHJvbWVjYW5pY2FfaXRjX2VkdV9jby9FdmVNZFNUT2VfQkx1U2p4Rnp3WUFlVUJiMUlwVFdSRnM5NHpZRXB3WTFWdVlRP3J0aW1lPW9YQ0I0M1JGMlVn</t>
  </si>
  <si>
    <t>SE LLEVO A CABO EN ANÁLISIS DE CADA UNA DE LAS RECOMENDACIONES PROPUESTAS EN LOS DOCUMENTOS DE ACREDITACION DE CALIDAD.
SE HAN LLEVADO A CABO REUNIONES CON DECANTURA DE ELECTROEMCANICA, CONSEJO DE FACULTAD, BIBLIOTECA, BIENESTAR Y CENTRO DE EXTENSION Y PROYECCIÓN SOCIAL.
LAS EVIDENCIAS SE ENCUTRAN EN LA CARPETA RECOMENDACIONES NUMERADAS DE ACUERDO AL NUMERO PROPUESTO EN EL INFORME DE ACREDITACION DE ALTA CALIDAD.
SEGUIMIENTO, AVANCE INDIVIDUAL DE CADA RECOMENDACION SE PUEDE OBSERVAR EN EL DOCUMENTO GDC-FO-10 Autoevaluacion Electromecanica - Version 2
SEGUIMEINTO A REUNIONES CON OTRAS DEPENDENCIAS SE PUEDE OBSERVAR EN EL DOCUMENTO Analisis de Recomendaciones Registro Calificado y Acreditacion</t>
  </si>
  <si>
    <t>https://itceduco-my.sharepoint.com/:f:/g/personal/electromecanica_itc_edu_co/EkVmGtTGLL9MlI5IfwksOVMB7ghrC22VEL-d0tybRvv-yA?e=bPTyqJ</t>
  </si>
  <si>
    <t xml:space="preserve">Se construyeron los documentos base para con el procesos de autoevaluación (2 reuniones ), dicho documentos cumplen con los requerimientos de las áreas de calidad y autoevaluación </t>
  </si>
  <si>
    <t>https://itceduco-my.sharepoint.com/:f:/g/personal/electromecanica_itc_edu_co/EkVmGtTGLL9MlI5IfwksOVMB7ghrC22VEL-d0tybRvv-yA?e=ggHmky</t>
  </si>
  <si>
    <t>Seguimiento permanente a las recomendaciones propuestas en el documento de acreditacion de alta calidad.</t>
  </si>
  <si>
    <t xml:space="preserve">Seguimientos realizados </t>
  </si>
  <si>
    <t>SE LLEVO A CABO EN ANALISI DE CADA UNA DE LAS RECOMENDACIONES PROPUESTAS EN LOS DOCUMENTOS DE ACREDITACION DE CALIDAD.
SE HAN LLEVADO A CABO REUNIONES CON DECANTURA DE ELECTROEMCANICA, CONSEJO DE FACULTAD, BIBLIOTECA, BIENESTAR Y CENTRO DE EXTENSION Y PROYECCIÓN SOCIAL.
LAS EVIDENCIAS SE ENCUTRAN EN LA CARPETA RECOMENDACIONES NUMERADAS DE ACUERDO AL NUMERO PROPUESTO EN EL INFORME DE ACREDITACION DE ALTA CALIDAD.
SEGUIMIENTO, AVANCE INDIVIDUAL DE CADA RECOMENDACION SE PUEDE OBSERVAR EN EL DOCUMENTO GDC-FO-10 Autoevaluacion Electromecanica - Version 2
SEGUIMEINTO A REUNIONES CON OTRAS DEPENDENCIAS SE PUEDE OBSERVAR EN EL DOCUMENTO Analisis de Recomendaciones Registro Calificado y Acreditacion</t>
  </si>
  <si>
    <t xml:space="preserve">Se llevaron a cabo reuniones con egresados, con el fin de obtener datos e información de estudiantes egresados de los programas de la facultad de eléctromecanica. Dicha información esta siendo ordenada para su análisis y aprovechamiento. Asi mismo se llevaron a cabo reuniones con las áreas Biblioteca... para el levantamiento de información 
Se llevo a cabo seguimiento a las recomendaciones GDO - FO- 10 Evaluación electromecanica. 
</t>
  </si>
  <si>
    <t>https://itceduco-my.sharepoint.com/:f:/g/personal/electromecanica_itc_edu_co/EkVmGtTGLL9MlI5IfwksOVMB7ghrC22VEL-d0tybRvv-yA?e=zg2NEy</t>
  </si>
  <si>
    <t>PE-26-    Actualización de la infraestructura física, cumpliendo normativas aplicables y generando espacios adecuados para el desarrollo de actividades académicas y de bienestar en el marco de la sostenibilidad.</t>
  </si>
  <si>
    <t>ME -68 - Gestionar las Dotaciones de las instalaciones y sede principal para  la permanencia y aumento de la oferta.</t>
  </si>
  <si>
    <t>ADQUISICIÓN, INSTALACIÓN A TODO COSTO, CAPACITACIÓN Y PUESTA EN MARCHA DE BIENES Y SERVICIOS PARA EL PROYECTO DOTACIÓN LABORATORIO DE INMOTICA PARAEL FORTALECIMIENTO DE LABORATORIOS EN NUEVAS TECNOLOGIAS</t>
  </si>
  <si>
    <t>Elementos adquiridos e instalados</t>
  </si>
  <si>
    <t>COTIZACIONES POR PARTE DEL PROVEEDOR LISTAS
ESTUDIOS PREVIOS LISTOS
PARA SOLICITUD DE CDP ESTA SEMANA
EL PROVEEDOR SCHENIDER ELECTRIC SE ENCUENTRA REVISANDO EL MODELO DE CONTRATO PROPUESTO POR LA ETITC (ENVIADO EL 5 DE OCTUBRE) FACILITADO POR ENRIQUE CARDOZO. ESTO A FIN DE RESOLVER LA DIFERENCIA ENTRE REALIZAR UN CONVENIO COMO PROPONE SCHNEIDER Y UN CONTRATO LA RECOMENDACION Y UNICA POSIBILIDAD QUE RECOMIENDA LA ETITC.</t>
  </si>
  <si>
    <t>https://itceduco-my.sharepoint.com/:f:/g/personal/electromecanica_itc_edu_co/EoJFui0lOCNNh6LIbPSOjFQBj5lORwXAQ9Nu0hYg7urjjQ?e=VjJvJs</t>
  </si>
  <si>
    <t>"EL PROVEEDOR SCHNEIDER ELECTRIC PRESENTO COTIZACION PARA LOS EQUIPOS DE LABORATORIO DE CONTROL INDUSTRIAL OP-211007-11303031 - SR-2414153 ITC LABORATORIOS DE PROCESOS V2.pdf
ALCANCE DEL SUMINISTRO
La presente oferta considera el siguiente suministro:
1. Una (1) maqueta Habilis system (cabinet and control box), Ref.: MD1AA513
2. Una (1) maqueta Habilis system (kneader part) , Ref.: MD1AA514
3. Una (1) maqueta Habilis system (M340 control part) , Ref.: MD1AA516MR
4. Una (1) maqueta NIVOREG : study bench for level regulation, Ref.: MD1AE885
El proyecto ya cuenta con estudios previos, CDP y esta en proceso de firma por parte del proveedor (A dic 1 de 2021)"</t>
  </si>
  <si>
    <t xml:space="preserve">https://itceduco-my.sharepoint.com/:f:/g/personal/electromecanica_itc_edu_co/EoJFui0lOCNNh6LIbPSOjFQBj5lORwXAQ9Nu0hYg7urjjQ?e=EHUwQ9
</t>
  </si>
  <si>
    <t>ADQUISICIÓN, INSTALACIÓN A TODO COSTO, CAPACITACIÓN Y PUESTA EN MARCHA DE BIENES Y SERVICIOS PARA EL PROYECTO DOTACIÓN LABORATORIO DE CONTROL INDUSTRIAL PARA EL FORTALECIMIENTO DE LABORATORIOS EN NUEVAS TECNOLOGIAS</t>
  </si>
  <si>
    <t xml:space="preserve">YA SE REALIZO LA SELECCIÓN DE LOS EQUIPOS PARA EL LABORATORIO DE CONTROL INDUSTRIAL CONJUNTAMENTE CON EL INGENIERO PEDRO AYALA. LOS EQUIPOS SE SOLICITARON DIRECTAMENTE A FRANCIA YA QUE EN COLOMBIA NO SON UNA LINEA DE MERCADO.
EN ESPERA DE COTIZACIONES DEL PROVEEDOR SCHNEIDER ELECTRIC. </t>
  </si>
  <si>
    <t>https://itceduco-my.sharepoint.com/:f:/g/personal/electromecanica_itc_edu_co/Enq0s6WTImNPsciTQeZSLTEB40lJ83pwbVfogCo2hzmuLA?e=WGBl7d</t>
  </si>
  <si>
    <t xml:space="preserve">EL PROVEEDOR SCHNEIDER ELECTRIC PRESENTO COTIZACION PARA LOS EQUIPOS DE LABORATORIO DE CONTROL INDUSTRIAL OP-211007-11303031 - SR-2414153 ITC LABORATORIOS DE PROCESOS V2.pdf
ALCANCE DEL SUMINISTRO
La presente oferta considera el siguiente suministro:
1. Una (1) maqueta Habilis system (cabinet and control box), Ref.: MD1AA513
2. Una (1) maqueta Habilis system (kneader part) , Ref.: MD1AA514
3. Una (1) maqueta Habilis system (M340 control part) , Ref.: MD1AA516MR
4. Una (1) maqueta NIVOREG : study bench for level regulation, Ref.: MD1AE885
El proyecto ya cuenta con estudios previos, CDP y esta en proceso de firma por parte del proveedor (A dic 1 de 2021)
Hoja1
Workbook Statistics    
</t>
  </si>
  <si>
    <t>https://itceduco-my.sharepoint.com/:x:/r/personal/electromecanica_itc_edu_co/_layouts/15/Doc.aspx?sourcedoc=%7B656A0D3C-F347-4954-92D5-48C2C5B96FF2%7D&amp;file=Seguimiento%20preliminar.xlsx&amp;action=default&amp;mobileredirect=true</t>
  </si>
  <si>
    <t>Adecuación de laboratorios para enseñansa y medios de componente, análisis de propiedades mecánicas de materiales y desarrollo de Vehículos Eléctricos</t>
  </si>
  <si>
    <t xml:space="preserve">Laboratorio adecuado </t>
  </si>
  <si>
    <t>La propuesta con relación al laboratorio propuesto está en elaboración.</t>
  </si>
  <si>
    <t xml:space="preserve">Se busca realizar vínculos estratégicos con empresas del sector de vehículos eléctricos, para determinar las capacidades con las que debe contar la ETITC en el campo en mención. </t>
  </si>
  <si>
    <t>Se realizaron visitas a la emprea BYD, con el acompañamiento del ingeniero diego vargas. Derivado de la visita quedo como propuesta una visita de la empresa BYD a las instalaciones de la ETITC, para revisar las intalación, de igual manera se abrio la posibilidad de realziar un curso en vehiculos electricos para un grupo de 12 personas (120 horas)
El ingeniero Pedro hayala contacto un ingeniero de la de servicios de vehiculos electricos marca volvo, quien presento una propuesta para presentar un estudio de factibilidad (40 millones)</t>
  </si>
  <si>
    <t xml:space="preserve">Dada la complejidad de este proyecto se requierió realizar un estudio preliminar. El dia 10 de noviembre el proveedor entrego el primer avance documental del proyecto: Informe de gestión #1.pdf. 
El documento actual esta en proceso de revisión por parte de la Coordinacion de Laboratorios y de la Decanatura de Electrómecanica.
Hoja1
Workbook Statistics    </t>
  </si>
  <si>
    <t xml:space="preserve">https://itceduco-my.sharepoint.com/:f:/g/personal/electromecanica_itc_edu_co/EjeG9w7UsHdPtFUyJ_YhuisBz9zeRmXf3GaWpAvkYcml9A?e=LSGGRs
</t>
  </si>
  <si>
    <t>PE-12- Internacionalización para ampliar fronteras de conocimiento.</t>
  </si>
  <si>
    <t>Asistencia y participación en eventos nacionales e internacionales (RIEM, ACOFI, ingieneria mecanica,  mecatrónica y automatización)</t>
  </si>
  <si>
    <t>Inscripción a eventos</t>
  </si>
  <si>
    <t>Se trabaja en proyectos de investigación para contemplarlos como opciones para ser ponentes y lograr para participar en eventos a futuro.
Se desarrolla un nuevo semillero (Diseño de manipuladores electómecanicos) con el fin de impulsar los trabajos de investigación de los estudiantes.</t>
  </si>
  <si>
    <t>Poster: P12
https://itceduco-my.sharepoint.com/:f:/g/personal/electromecanica_itc_edu_co/Ep3VFmttkvZJpa1N9WyqPjEBUFYZwjoRoiyXbM3TAX2TuQ?e=16NqeQ</t>
  </si>
  <si>
    <t xml:space="preserve">Por ocasión de la emergencia sanitaría no se han adelantado ejercicios de movilidad. 
Sin embargo se trabaja al interior de la escuela se trabaja en la organización de semilleros y grupos de investigación. Actualmente se tienen las propuestas de los siguientes semilleros: 
Robótica y control de movimiento (Ing. Juan Carlos Gonzales)
Fabricación digital (Ing. Carlos García)
Vehículos eléctricos (Ing. Jimena reyes)
Energías alternativas (Ing.  German López)
Domótica: Automatización de edificios (Ing.  Bladimir Páez)
   </t>
  </si>
  <si>
    <t>REUNIONES PREPATORIAS, SELECCION DE TEMATICAS, 3 CONFERENCIAS POR CADA UNIVERSIDAD MIEMBRO DE LA RED PARA REALIZARSE EN EL MES DE NOVIEMBRE DIAS 12, 13 Y 14
Propuesta de Congreso RIEM: Programas de Ingeniería Electromecánica a Nivel Nacional e Internacional</t>
  </si>
  <si>
    <t>https://itceduco-my.sharepoint.com/:f:/g/personal/electromecanica_itc_edu_co/EtghREAJJ79Dr4rCDK7CEB8BVi5VROkc5MqQCMhszyQlSA?e=lWeQlb</t>
  </si>
  <si>
    <t>Entre los dias 12 y 13 de noviuembre se llevo a cabo el 1 congreso internacional de Facultades de Electromecanica, con la participacion de la universidad Antonio Nariño, Autonoma, ITM, UPTC, Universidad de Santander, ETITC entre otras.
El evento se realizo en modalidad remota y la ETITC dispuso el auditorio para la realización de un evento de carcater presencial. Contamos con la sistencoas de los 3 conferencistas y 30 invitados. En total se presentaron 4 ponencias.
Hoja1
Workbook Statistics</t>
  </si>
  <si>
    <t>https://itceduco-my.sharepoint.com/:f:/g/personal/electromecanica_itc_edu_co/EheG2aIRNtFCuk6bEYrK9ngBUDN-rIJ6Xo5W1EPxiDw4eA?e=fbmE7t</t>
  </si>
  <si>
    <t>ADQUISICIÓN, INSTALACIÓN A TODO COSTO, CAPACITACIÓN Y PUESTA EN MARCHA DE BIENES Y SERVICIOS PARA EL CIERRE DE LA PRIMERA FASE DEL PROYECTO DOTACIÓN TECNOLÓGICA PARA LA ENSEÑANZA SINCRÓNICA EN LA MODALIDAD DE ALTERNANCIA EN EL MARCO DE LA INVERSIÓN DE LOS RECURSOS DEL PLAN DE FOMENTO A LA CALIDAD DE LA EDUCACIÓN SUPERIOR EN SU SEGUNDA FASE.</t>
  </si>
  <si>
    <t xml:space="preserve">La instalación de las pantallas se encuentra en un 100%
Se solicito una partida para la etapa 2: Adquisición de aportes móviles. 
Se cuenta con las cotizaciones respectivas. </t>
  </si>
  <si>
    <t>La instalación de las pantallas se encuentra en un 100%
Se solicito una partida para la etapa 2: Adquisición de aportes móviles. 
Se cuenta con las cotizaciones respectivas. 
ESTUDIOS PREVIOS TERMINADOS
CDP APROBADO
SE ENCUENTRA EL PROCESO EN CONTRATACIÓN PARA PUBLICACIÓN</t>
  </si>
  <si>
    <t>https://itceduco-my.sharepoint.com/:f:/g/personal/electromecanica_itc_edu_co/Es6i45RuEbpDm8U8vWSJBBkBp2Ad6pZMCOq5W2ECqb6pyQ?e=4qY5un</t>
  </si>
  <si>
    <t xml:space="preserve">La actividad finalizo con lo reportado lal 30 de septiembre </t>
  </si>
  <si>
    <t>ADQUISICIÓN, INSTALACIÓN A TODO COSTO, CAPACITACIÓN Y PUESTA EN MARCHA DEL PROYECTO DOTACIÓN TECNOLÓGICA PARA LA ENSEÑANZA SINCRÓNICA EN LA MODALIDAD DE ALTERNANCIA EN EL MARCO DE LA INVERSIÓN DE LOS RECURSOS DEL PLAN DE FOMENTO A LA CALIDAD DE LA EDUCACIÓN SUPERIOR EN SU SEGUNDA FASE.</t>
  </si>
  <si>
    <t>ESTUDIOS PREVIOS TERMINADOS
CDP APROBADO
SE ENCUENTRA EL PROCESO EN CONTRATACION PARA PUBLICACION</t>
  </si>
  <si>
    <t>https://itceduco-my.sharepoint.com/:f:/g/personal/electromecanica_itc_edu_co/El9xv0oNARlHvbP7e9VR8uMBL_pHVCRGsXzYvoxqCnrpdg?e=99WO5y</t>
  </si>
  <si>
    <t>FACULTAD DE MECATRÓNICA</t>
  </si>
  <si>
    <t>Prestación de servicios para apoyar las actividades propias de la Mecatrónica</t>
  </si>
  <si>
    <t>Actualmente se ejecutan con normalidad los: Cto-024-21 y Cto-069-21</t>
  </si>
  <si>
    <t>Se cuenta con dos contratos de prestación de servicios:
Contrato de prestación de servicios profesionales 024-2021, inició el 20 de enero, y finaliza el 17 de diciembre.
Contrato de auxiliar 069-2021, inició el 16 de febrero, y finaliza el 17 de diciembre.</t>
  </si>
  <si>
    <t>Se contó con dos contratos de prestación de servicios:
Contrato de prestación de servicios profesionales 024-2021, inició el 20 de enero, y finalizó el 17 de diciembre.
Contrato de auxiliar 069-2021, inició el 16 de febrero, y finalizó el 17 de diciembre.</t>
  </si>
  <si>
    <t>ME-4- Implementar el modelo de evaluación por resultados de aprendizaje y competencias, soportado en los lineamientos del MEN y el  sistema interno de aseguramiento de la calidad académica.</t>
  </si>
  <si>
    <t>Capacitación a docentes en la generación de diseños curriculares basados en resultados de aprendizaje y competencias. Decreto 1330</t>
  </si>
  <si>
    <t>Capacitación realizada</t>
  </si>
  <si>
    <t>Se está realizando análisis previos para comprender las necesidades de la institución y la capacitación se proyecta realizar en el 2° semestre de la vigencia.</t>
  </si>
  <si>
    <t>Actividad programada para el segundo semestre de la vigencia, dirigida a 50 docentes de la facultad y extensivo a cualquier docente que desee participar.</t>
  </si>
  <si>
    <t>Desde la facultad se brinda apoyo para el envió de las invitaciones a las distintas capacitaciones:  
2° foro internacional resultados de aprendizaje.
Metodologias activas de aprendizaje.
Actividades ACOFI.</t>
  </si>
  <si>
    <t>Correos enviados</t>
  </si>
  <si>
    <t>Se reenviaron los correos desde la decantura y desde ORII sobre las invitaciones del Ministerio de Educación y el Consejo Nacional de Acreditación, además de la sala Conaces, con el objetivo de divulgar el decreto 1330 y el acuerdo de CESU en torno a resultados de aprendizaje. Por esa razón no fue necesario contratar esas capacitaciones.</t>
  </si>
  <si>
    <t>PE-9-  Tecnologías de información y comunicaciones al servicio de la academia y la ciencia</t>
  </si>
  <si>
    <t>Equipos de Realidad Aumentada y Virtual, que permitan la virtualización de prácticas de laboratorio in situ.</t>
  </si>
  <si>
    <t>Equipo adquirido</t>
  </si>
  <si>
    <t xml:space="preserve">Esta actividad no ha tenido avance en el 1° trimestre de la vigencia </t>
  </si>
  <si>
    <t>Actividad programada para el segundo semestre de la vigencia.</t>
  </si>
  <si>
    <t xml:space="preserve">La institución cuenta con el equipo de realidad aumentada en el marco del convenio de cooperación con FESTO, se encuentra ubicado en el laboratorio de industria 4.0. </t>
  </si>
  <si>
    <t>La institución cuenta con el equipo de realidad aumentada en el marco del convenio de cooperación con FESTO, se encuentra ubicado en el laboratorio de industria 4.0. No se causaron costos. El equipo se encuentra en legalización por parte de la dependencia de Almacén.</t>
  </si>
  <si>
    <t>PE-10- Transformación  digital de la ETITC</t>
  </si>
  <si>
    <t>Digitalización de la documentación relacionada al proceso de autoevaluación y evidencias físicas almacenadas en los repositorios de la facultad.</t>
  </si>
  <si>
    <t>Documentos digitalizados</t>
  </si>
  <si>
    <t xml:space="preserve">Esta actividad esta sujeta a la presencialidad o alternancia. </t>
  </si>
  <si>
    <t>La información desde el 2020 está digitalizada, se prevé digitalizar la información de las vigencias anteriores, con el apoyo de la auxiliar, pero con ocasión del trabajo remoto, no se ha podido ejecutar la actividad, se plantea realizar la actividad en la siguiente vigencia.</t>
  </si>
  <si>
    <t>Con la alternacia, se realiza la digitalización de documentos.</t>
  </si>
  <si>
    <t>Para 2020 y 2021 se cuenta con todos los documentos digitalizados. Se una presencialidad masiva para poder continuar con la digitalización de los archivos hacia atrás.</t>
  </si>
  <si>
    <t>https://itceduco-my.sharepoint.com/:f:/g/personal/apoyomecatronica_itc_edu_co/Es9zGknDtpNDsy_TqCMNytgB3s55zLia8xFx4pdLKxfNnQ?e=X4ZbtO</t>
  </si>
  <si>
    <t>PE-12- Internacionalización para ampliar fronteras de conocimiento</t>
  </si>
  <si>
    <t xml:space="preserve">Tiquetes y viáticos para estudiantes, docentes y decano de la facultad para asistir a los de eventos y congresos nacionales e internacionales en representación de la ETITC. </t>
  </si>
  <si>
    <t>Viaticos adquiridos</t>
  </si>
  <si>
    <t>Esta actividad no ha tenido avance puesta que existen medidas restrictivas por ocasión a la emergencia sanitaria
Se proyecta si realización durante el 2° semestre de la vigencia</t>
  </si>
  <si>
    <t>Actividad suspendida, a la espera de aprobación de recursos para movilidad.</t>
  </si>
  <si>
    <t>Actividad suspendida. Se desarrollaron de manera virtual</t>
  </si>
  <si>
    <t>Inscripción para docentes y estudiantes para participar como ponentes en congresos internacionales (máximo dos estudiantes por docente)</t>
  </si>
  <si>
    <t>Inscripción a eventos realizada</t>
  </si>
  <si>
    <t>Esta actividad no ha tenido avance puesta que existen medidas restrictivas por ocasión a la emergencia sanitaria</t>
  </si>
  <si>
    <t>Actividad programada para el segundo semestre, donde se desarrollan los eventos y congresos.</t>
  </si>
  <si>
    <t>Actividad programada para el segundo semestre, donde se desarrollan los eventos y congresos. Se dearrollaron de manera virtual y a cero costo.</t>
  </si>
  <si>
    <t>PE-14- Nuevos programas  de pregrado y posgrado</t>
  </si>
  <si>
    <t>ME-29-  Lograr  al 2023 el Registro Calificado de 1 Especialización Profesional, 1 Especialización Tecnológica, al 2024, 1 carrera profesional por ciclos y 1 Maestría</t>
  </si>
  <si>
    <t>Programas nuevos con registro calificado/Programas nuevos propuestos al MEN y al CNA*100</t>
  </si>
  <si>
    <t>Diseño y construcción de los nuevos planes de estudios de la facultad a nivel de posgrado.
Especialización profesional en Energías Renovables. En conjunto con la Facultad de Electromecánica.</t>
  </si>
  <si>
    <t>Planes de estudio elaborados</t>
  </si>
  <si>
    <t>En conjunto con el centro de extensión y proyección social se diseñaron 2 certificaciones como opción de grado: Automatización industrial y Manufacturas BELTA. Se evalúa la posibilidad de crear una 3° certificación.</t>
  </si>
  <si>
    <t>El Consejo Académico priorizo el cambio de las especialización técnicas a nivel profesional y la maestria en seguridad informatica.  Por ende la actividad queda suspendida.</t>
  </si>
  <si>
    <t>Actas de Consejo Académico:
https://www.etitc.edu.co/es/page/nosotros&amp;normatividad&amp;acuerdos</t>
  </si>
  <si>
    <t>OE-9-La Extensión y la Proyección social como aporte al desarrollo de capacidades.</t>
  </si>
  <si>
    <t>PE-20-  Centro de Capacitación Industrial como espacio de la cualificación para empleabilidad a inmediato plazo.</t>
  </si>
  <si>
    <t>ME-51.- Gestionar la oferta de asignaturas para procesos de cualificación como herrramienta al mundo laboral y/o homologación e inserción en la educación Superior</t>
  </si>
  <si>
    <t>Número asignaturas ofertadas para procesos de cualificación</t>
  </si>
  <si>
    <t>Diseño y construcción de cursos, diplomados, entre otros, que permitan la rápida inserción laboral, así como la ampliación de la oferta de articulación y ruralidad de los programas de la Facultad.</t>
  </si>
  <si>
    <t>Cursos Diseñados y elaborados</t>
  </si>
  <si>
    <t>Se proyecta su realización durante el 2° semestre de la vigencia</t>
  </si>
  <si>
    <t>La actividad se está desarrollando con el CEPS, se han desarrollado reuniones para presentar la nueva oferta de programas de extensión.
La facultad diseñó 19 electivas, dentro de las cuales, aquellas que no se oferten en los programas de pregrado, se ofertarán al público en general.
Se plantea el diseño de un diplomado, pero se está definiendo si desde la facultad se puede realizar, ya que esa actividad la viene desarrollando la Vicerrectoría de Investigación, Extensión y Transferencia.</t>
  </si>
  <si>
    <t>Se cuenta con un convenio con el Colegio Mayor de Cundinamarca (octubre) en terminos de articulación y con el Centro Juan Bosco Obrero (septiembre), en relación con el nuevo reglamento estudiantil. 
Se gestionó con el MinTIC la oferta de varios cursos en habilidades TIC. (Septiembre)</t>
  </si>
  <si>
    <t>Convenio</t>
  </si>
  <si>
    <t>Se gestionó convenio con MinTIC para fortalecimiento en habilidades digitales y se modificó el Banco de Electivas de 5 a 19 con el fin de de promover la rápida insersión laboral</t>
  </si>
  <si>
    <t>FACULTAD DE PROCESOS INDUSTRIALES</t>
  </si>
  <si>
    <t>Apoyo a la gestión en la Decanatura de Procesos Industriales</t>
  </si>
  <si>
    <t xml:space="preserve">Actualmente se ejecuta con normalidad el Cto-025-2021. El cual tuvo inicio el 20 de enero y finaliza el 17 de diciembre. </t>
  </si>
  <si>
    <t>Acta inicio https://itceduco-my.sharepoint.com/:f:/g/personal/procesos_itc_edu_co/EoL4cM5ir0VGjjbVnI-d_pgB6Bgvtn_SOouW74q5zKkmMg?e=Xw0nzP</t>
  </si>
  <si>
    <t>La decanatura cuenta con un contratista profesional de apoyo, contrato 025-2021, por $33.583.333, inició el 02 de enero de 2021 y finaliza el 17 de diciembre de 2021.</t>
  </si>
  <si>
    <t>Secop II</t>
  </si>
  <si>
    <t>Se culminó con éxito el contrato 025-2021.</t>
  </si>
  <si>
    <t>https://itceduco-my.sharepoint.com/:f:/g/personal/procesos_itc_edu_co/EoL4cM5ir0VGjjbVnI-d_pgB6Bgvtn_SOouW74q5zKkmMg?e=lpQwZy</t>
  </si>
  <si>
    <t>Capacitación en manejo de software especializado Flexsim (por 3 asistentes) y en R (manejo estadístico)</t>
  </si>
  <si>
    <t xml:space="preserve">Esta actividad esta proyectada para realizar en el 2° semestre de la vigencia. </t>
  </si>
  <si>
    <t>Actividad programada para el segundo semestre de la vigencia, aproximadamente para el mes de diciembre.</t>
  </si>
  <si>
    <t xml:space="preserve">Se esta haciendo la renovación la software Flexsim (se proyecta hacer la capacitación entre la 1° y 2° semana se diciembre),  </t>
  </si>
  <si>
    <t>Se culminó la capacitación en FLEXIM y en el módulo de estadística</t>
  </si>
  <si>
    <t xml:space="preserve">Licencias software SIMAPRO (multiusuario) indefinida </t>
  </si>
  <si>
    <t>Licencia adquirida</t>
  </si>
  <si>
    <t>Actualmente se cuenta con 2 cotizaciones provistas por la empresa Software Shop.</t>
  </si>
  <si>
    <t>Cotizaciones
https://itceduco-my.sharepoint.com/:f:/g/personal/procesos_itc_edu_co/EoL4cM5ir0VGjjbVnI-d_pgB6Bgvtn_SOouW74q5zKkmMg?e=Xw0nzP</t>
  </si>
  <si>
    <t>Se realizaron los estudios previos para adquisición de la licencia, y carta de exclusividad con el proveedor, junto con la propuesta económica, para realizar contratación directa de la licencia.
Se programa la contratación en el mes de julio aproximadamente.</t>
  </si>
  <si>
    <t>https://itceduco-my.sharepoint.com/:f:/g/personal/procesos_itc_edu_co/EoL4cM5ir0VGjjbVnI-d_pgBxm9KvF6LT059SQl5QBs5Bg?e=9MkVvR</t>
  </si>
  <si>
    <t xml:space="preserve">La Escuela ya adquirieron 40 licencias software SIMAPRO (multiusuario) (4 al 19 de septiembre). </t>
  </si>
  <si>
    <t>https://itceduco-my.sharepoint.com/:w:/r/personal/procesos_itc_edu_co/_layouts/15/Doc.aspx?sourcedoc=%7BAE23E2AC-FFAB-44EB-9AF9-ABCE61A38A46%7D&amp;file=E.P%20Renovaci%C3%B3n%20Licencias%20Simapro%20v1%20Vac.docx&amp;action=default&amp;mobileredirect=true</t>
  </si>
  <si>
    <t>Se ejecutó completamente y con éxito el contrato 250-2021</t>
  </si>
  <si>
    <t>OE-4-Fortalecer la visibilidad de la escuela bajo entorno de asertividad para el posicionamiento
nacional e internacional.</t>
  </si>
  <si>
    <t>Tiquetes Participación  y alojamiento experto internacional en IX Congreso de gestión del Conocimiento en Ingeniería</t>
  </si>
  <si>
    <t>El IX congreso internacional se tiene proyectado realizarse del 1° al 4 de junio de 2021. Por ocasión de la emergencia sanitaria es posible que se desarrolle de manera virtual. 
Se propone su articulación con el congreso de la Universidad Técnica de Sofia</t>
  </si>
  <si>
    <t>El IX Congreso de gestión del Conocimiento en Ingeniería se desarrolló de manera virtual, del 01 al 04 de junio de la presente vigencia.
Dado que se desarrolló de manera virtual, no fue necesario hacer contratación de experto.</t>
  </si>
  <si>
    <t>Vinieron los expertos pero no se necesitó incurrir en ningún gasto porque se desarrolló de manera remota</t>
  </si>
  <si>
    <t>Membresía ACOSEND</t>
  </si>
  <si>
    <t>Adquisición de membresía</t>
  </si>
  <si>
    <t xml:space="preserve">Esta actividad no cuenta con avance actual. </t>
  </si>
  <si>
    <t>Se solicitó cotización para adquisición de la membresía durante el mes de mayo.
Se elaborarán los estudios previos aproximadamente en el mes de julio.</t>
  </si>
  <si>
    <t xml:space="preserve">Se solicitó cotización para adquisición de la membresía durante el mes de mayo.
</t>
  </si>
  <si>
    <t>Pago afiliación anual a la Asociación colombiana de Soldadura y Ensayos no Destructivos ACOSEND</t>
  </si>
  <si>
    <t>XIII Concurso Latinoamericano de Simulación en Logística(2 equipos)</t>
  </si>
  <si>
    <t>Este evento se tiene proyectado para la el 2° semestre de la vigencia. (Septiembre)</t>
  </si>
  <si>
    <t>El XIII Concurso Latinoamericano de Simulación en Logística se realizará el 07 de octubre, por tanto, la actividad se llevará a cabo en el último trimestre de la vigencia.</t>
  </si>
  <si>
    <t>No se pudo desarrollar debido a que no se consiguió armar los grupos de los estudiantes para la respectiva participción</t>
  </si>
  <si>
    <t>Creación red estudiantil IEEE  rama producción</t>
  </si>
  <si>
    <t>Red creada</t>
  </si>
  <si>
    <t>Se estableció contacto con la persona encargada de IEEE en la escuela y está en trámite la respuesta</t>
  </si>
  <si>
    <t>Presentación de ponencias y posters en congresos nacionales e internacionales (REDEC, ACOFI, REDIN)</t>
  </si>
  <si>
    <t>Inscripción y participación a eventos efectuada</t>
  </si>
  <si>
    <t xml:space="preserve">El encuentro internacional de educación en ingienería. Actualmente se estas recibiendo los trabajos realizados por parte de los estudiantes con plazo hasta el 15 de abril. 
Esta actividad se proyecta realizar para el 2° semestre de la vigencia. (15 al 18 de septiembre de 2021). </t>
  </si>
  <si>
    <t>Se han aceptado 10 trabajos, entre ponencias y pósters, con docentes y estudiantes, se está gestionando la financiación de apoyo a docentes y estudiantes.</t>
  </si>
  <si>
    <t>https://itceduco-my.sharepoint.com/:f:/g/personal/procesos_itc_edu_co/EiBS5OfyL6JDvB17y5jtG3UBnwne3tLozSuz2E2-AxLCzg?e=jb5pBf</t>
  </si>
  <si>
    <t>Se participó en el congreso Internacional en Educación en Ingeniería DACOFI con la presentación de 10 trabajos</t>
  </si>
  <si>
    <t>PE-11- Implementación       de
estrategias de comunicación externas e internas: LA ETITC COMUNICA</t>
  </si>
  <si>
    <t>Encuentros con empresarios renovación/actualización programas</t>
  </si>
  <si>
    <t>Esta actividad será planeada en el 2° semestre de la vigencia.</t>
  </si>
  <si>
    <t>El encuentro se programa para el segundo semestre de la vigencia, en conjunto con el CEPS, aproximadamente para el mes de octubre.</t>
  </si>
  <si>
    <t xml:space="preserve">Se han realizado encuentros con 16 empresarios (EMPRESA DE CALZADO LG SPORT, VELPACK, FABRICA NACIONAL DE TAPETES entre otros ) 
Con el fin de mejorar el apoyo curricular en los proyectos integradores (60) </t>
  </si>
  <si>
    <t>Se llevó a cabo sin requerir inversión: reuniones con empresarios (encuentro con empresarios ACOFI - 24 de junio 2021). Se adelanta trabajo con 16 empresas en los proyectos integradores de la facultad.</t>
  </si>
  <si>
    <t>PE-6- Egresados como embajadores institucionales</t>
  </si>
  <si>
    <t>ME-11-Implementar el Sistema de Acompañamiento al desarrollo del Egresado - SADE., con responsabilidad social y académica.</t>
  </si>
  <si>
    <t>Porcentaje de implementación del SADE.</t>
  </si>
  <si>
    <t>Fortalecimiento relaciones con egresados</t>
  </si>
  <si>
    <t>El encuentro se programa para el segundo semestre de la vigencia, en conjunto con el CEPS, aproximadamente para los meses de octubre o noviembre.</t>
  </si>
  <si>
    <t>NA</t>
  </si>
  <si>
    <t>El 30 de septiembre se dio el 4° encuentro con egresados (30 egresados participantes)</t>
  </si>
  <si>
    <t>Invitaciones a través de redes sociales, video de la sesión
https://etitc.edu.co/es/evento/encuentro-de-egresados-38</t>
  </si>
  <si>
    <t>Referente a actividades con Egresados, se realizó la Conferencia: Ingeniería Industrial e Industria Aeroespacial. Mi experiencia en Boeing – a cargo de la Ingeniera Adriana Ocampo Senior. Strategy &amp; Integration Leader at Boeing, miembro de la Sociedad de Ingenieros Profesionales Hispanos (SHPE) en EEUU, el día 13 de septiembre de 2021. También se organizó la charla Egresados: Empresarios ETITC y sus Experiencias el día 27 de Octubre de 2021.</t>
  </si>
  <si>
    <t>Reunión docentes facultad para mejora curricular del programa</t>
  </si>
  <si>
    <t>La 1° reunión se tiene proyectada realizar en el transcurso del 1° semestre de la vigencia.</t>
  </si>
  <si>
    <t>Se han realizado reuniones con docentes, de manera virtual, donde se ha priorizado la temática de proyectos integradores, como componente de la actualización curricular.</t>
  </si>
  <si>
    <t>Se han realizado diferentes reuniones en las cuales se han tratado temas como: Proyectos integradores, mejoramiento curricular a partir de una 2° lengua, actividades para mejorar las clases educativas.</t>
  </si>
  <si>
    <t>Se desarrollaron 4 reuniones generales con profesores en las cuales se trataron temas de LEAN MANAGMENT, habilidades blandas, inclusión de actividades en inglés de las materias, entre otros. Adicionalmente, se desarrollaron 48 reuniones con profesores para los proyectos integradores.</t>
  </si>
  <si>
    <t>PE-10- Transformación digital de la ETITC.</t>
  </si>
  <si>
    <t>Digitalización de documentos de la Facultad para proceso de autoevaluación.</t>
  </si>
  <si>
    <t xml:space="preserve">Para el desarrollo de esta actividad se requiere de la modalidad presencial o de alternacia.
</t>
  </si>
  <si>
    <t>Actividad suspendida, ya que no se está trabajando de manera presencial en la ETITC.</t>
  </si>
  <si>
    <t xml:space="preserve"> PE-18- Fortalecimiento permanente en Competencias en investigación, ciencia, tecnología e innovación en la ETITC   </t>
  </si>
  <si>
    <t xml:space="preserve">ME-43- Diseñar  e implementar  un Programa de capacitación permanente para la Investigación, Ciencia, Tecnología e Innovación y de fortalecimiento de la investigación en la ETITC. </t>
  </si>
  <si>
    <t>Programa de fortalecimiento de grupos y de investigación implementado</t>
  </si>
  <si>
    <t>Certificación Lean Management como opción de grado</t>
  </si>
  <si>
    <t># de estudiantes que tomaron la certificación</t>
  </si>
  <si>
    <t xml:space="preserve">Se realizaron los estudios previos para la Certificación Lean Management como opción de grado </t>
  </si>
  <si>
    <t>Estudios previos.
https://itceduco-my.sharepoint.com/:f:/g/personal/procesos_itc_edu_co/EoL4cM5ir0VGjjbVnI-d_pgB6Bgvtn_SOouW74q5zKkmMg?e=Xw0nzP</t>
  </si>
  <si>
    <t>Se realizó el contrato Lean Solutions, número 131-2021, por $42.000.000, inició el 29 de junio y finaliza el 31 de diciembre de 2021.
Se realizó convocatoria a estudiantes para optar por esta opción de grado, donde se presentaron aproximadamente 9 estudiantes.</t>
  </si>
  <si>
    <t>La Certificación Lean Management como opción de grado se encuentra vigente, el contrato con la empresa Lean solutions, el cual finaliza en noviembre :
CONTRATAR  LOS  SERVICIOS  COMO  APOYO  A  LA MISIONALIDADINSTITUCIONAL PARA   DESARROLLAR   CONJUNTAMENTE   LA   CERTIFICACIÓN   LEAN   MANAGEMENT,   COMO OPCIÓN DE GRADO PARA LOS ESTUDIANTES DE LA FACULTAD DE PROCESOS INDUSTRIALES.</t>
  </si>
  <si>
    <t>https://itceduco-my.sharepoint.com/:f:/g/personal/procesos_itc_edu_co/Ei1xQOKE_vZNmlRQXvAsB34BbHUYwZdtqTSSgp_xQ0AeiA?e=Ud5xpM</t>
  </si>
  <si>
    <t>La certificación fue tomada por 24 estudiantes, los cuales terminaron en la semana del 13 al 16 de diciembre.</t>
  </si>
  <si>
    <t>FACULTAD DE MECÁNICA</t>
  </si>
  <si>
    <r>
      <rPr>
        <sz val="12"/>
        <rFont val="Calibri"/>
        <family val="2"/>
        <scheme val="minor"/>
      </rPr>
      <t>Prestación de servicios Profesionales para el apoyo de la gestión en la Decanatura de Mecánica</t>
    </r>
  </si>
  <si>
    <t xml:space="preserve">Actualmente se ejecutan los contratos del profesional de apoyo, y estudio de viabilidad para el programa de ingeniería agrícola (Cto-208-2020, Cto-026-2021)
</t>
  </si>
  <si>
    <t>Acta de inicio (información cargada en SECOP II)</t>
  </si>
  <si>
    <t xml:space="preserve">El profesional de apoyo continúa de manera idónea con las actividades relacionadas dentro de contrato 026-2021. Adicionalmente, se reporta un avance acumulado del 50% . Se realizó para este último una solicitud de prórroga en el tiempo para la culminación del contrato que inicialmente finalizaba el pasado 23 de junio de 2021. </t>
  </si>
  <si>
    <t>Las evidencias sobre el avance del contratista se encuentra en el repositorio de reporte mensual de avances de que se entrega a la Rectoría</t>
  </si>
  <si>
    <t>El profesional de apoyo continúa de manera idónea con las actividades relacionadas dentro de contrato 026-2021. Dicho contrato finaliza en el mes de diciembre.</t>
  </si>
  <si>
    <t>Se finalizó correctamente con el contrato 026-2021.</t>
  </si>
  <si>
    <t>https://itceduco-my.sharepoint.com/personal/mecanica_itc_edu_co/_layouts/15/onedrive.aspx?id=%2Fpersonal%2Fmecanica%5Fitc%5Fedu%5Fco%2FDocuments%2F4%2EEVIDENCIAS%5FPROF%20DE%20APOYO%5FSUPERVISOR%2FEvidencias%20profesional%20apoyo%202021%2FEvidencias%20profesional%20de%20apoyo%20periodo%202021%2Epdf&amp;parent=%2Fpersonal%2Fmecanica%5Fitc%5Fedu%5Fco%2FDocuments%2F4%2EEVIDENCIAS%5FPROF%20DE%20APOYO%5FSUPERVISOR%2FEvidencias%20profesional%20apoyo%202021&amp;CT=1638523931543&amp;OR=OWA%2DNT&amp;CID=42d31dba%2Daa0e%2Dee42%2Dbbb7%2D93015abab474</t>
  </si>
  <si>
    <t>Movilidad interna y externa: Participación congresos ACOFI, REDIMEC, Actividades profesores invitados</t>
  </si>
  <si>
    <t>Inscripción y participación a evento efectuada</t>
  </si>
  <si>
    <t xml:space="preserve">Por ocasión de la emergencia sanitaria no se proyecta la ejecución de esta actividad.
Se realizan reuniones virtuales con ACOFI y REDIMEC los jueves de cada mes. </t>
  </si>
  <si>
    <t xml:space="preserve">Participación en REDIMEC de manera semanal del periodo julio a septiembre.   </t>
  </si>
  <si>
    <t xml:space="preserve">Actas de asistencia </t>
  </si>
  <si>
    <t>Se desarrolló únicamente de manera virtual, no hubo necesidad de realizar logística física. Se continúa con la participación en REDIMEC de manera mensual.</t>
  </si>
  <si>
    <t>https://itceduco-my.sharepoint.com/personal/mecanica_itc_edu_co/_layouts/15/onedrive.aspx?id=%2Fpersonal%2Fmecanica%5Fitc%5Fedu%5Fco%2FDocuments%2F7%2EASUNTOS%20ACADEMICOS%2FREDIMEC</t>
  </si>
  <si>
    <t>ME-69- Estructurar y gestionar el registro de Pregrado en Ingeniería Agrícola por ciclos.</t>
  </si>
  <si>
    <t>Porcentaje Registro del pregrado en Ingeniería Agrícola por ciclos alcanzado</t>
  </si>
  <si>
    <t>Información y comunicación: Talento humano, premiaciones en feria virtual, equipos oficina, publicidad programa y sus actividades</t>
  </si>
  <si>
    <t xml:space="preserve">Evento realizado </t>
  </si>
  <si>
    <t xml:space="preserve">A la fecha se tiene una propuesta desde el Consejo de facultad, para otorgar los premios a los mejores puestos de los proyectos integradores.  
La consecución de esta actividad se tiene proyectada al finalizar la vigencia </t>
  </si>
  <si>
    <t xml:space="preserve">Los reconocimientos a los proyectos integradores se están haciendo mediante una mención de reconocimiento cuya publicación no tiene ningún costo, y está realizada desde la dependencia de Comunicaciones. </t>
  </si>
  <si>
    <t>https://itceduco-my.sharepoint.com/personal/mecanica_itc_edu_co/_layouts/15/onedrive.aspx?id=%2Fpersonal%2Fmecanica%5Fitc%5Fedu%5Fco%2FDocuments%2F7%2EASUNTOS%20ACADEMICOS%2F3%2EProyectos%20Integradores%2FPROYECTOS%20INTEGRADORES%202021%2D1%2FMenciones%20de%20reconocimiento&amp;ct=1627474121020&amp;or=OWA%2DNT&amp;cid=4c4c5d2a%2D6df2%2D0724%2Dbef1%2Daff4540fd458&amp;originalPath=aHR0cHM6Ly9pdGNlZHVjby1teS5zaGFyZXBvaW50LmNvbS86ZjovZy9wZXJzb25hbC9tZWNhbmljYV9pdGNfZWR1X2NvL0VvLUJTd1FxTHZkTXB1aUJpX0tsQU9zQnhCLThvRXgtMUpQNWxzSHRHLTRVLUE%5FcnRpbWU9RmhWR2NNQlIyVWc</t>
  </si>
  <si>
    <t>Desde Oficina de comunicaciones se ha desplegado la estrategia para hacer visible los programas de la facultad, así mismo se han actualizado los folletos de publicidad</t>
  </si>
  <si>
    <t>Se realizó la feria virtual de la facultad ocn sus respectivos reconocimientos  a los 3 primeros puesto en la feria de Proyectos Integradores</t>
  </si>
  <si>
    <t>https://itceduco-my.sharepoint.com/personal/mecanica_itc_edu_co/_layouts/15/onedrive.aspx?id=%2Fpersonal%2Fmecanica%5Fitc%5Fedu%5Fco%2FDocuments%2F7%2EASUNTOS%20ACADEMICOS%2F3%2EProyectos%20Integradores%2FPROYECTOS%20INTEGRADORES%202021%2D1</t>
  </si>
  <si>
    <t>Supervisión de la propuesta del programa Ingeniería Agrícola</t>
  </si>
  <si>
    <t>Proceso técnico realizado</t>
  </si>
  <si>
    <t>La 1° fase se cumplió en un 100% y la 2° fase avanza en un 90 % 
El contratista encargado de realizar los estudios esta en aislamiento por medidas sanitarias.</t>
  </si>
  <si>
    <t>Fue necesario solicitar una prórroga en el tiempo por enfermedad del contratista (Covid). Está en proceso de prórroga en contratación. Se espera que se apruebe la finalización para el próximo 30/08/2021</t>
  </si>
  <si>
    <t xml:space="preserve">Los avances reposarán en la carpeta de la Rectoría </t>
  </si>
  <si>
    <t xml:space="preserve">El contrato dispuesto para los estudios de viabilidad  finalizó según los timepos establecidos.
Nota: Actualmente se desarrollan las actividades propias para renovar el registro calificado del programa.  </t>
  </si>
  <si>
    <t>Se cumplió el 15 de septiembre de manera exitosa. Según los acuerdos realizados con el área de Contratación, se cumplió con la tercera fase al 100%, cumpliendo también con todos los requisitos del contrato en la plataforma SECOPII</t>
  </si>
  <si>
    <t>https://itceduco-my.sharepoint.com/personal/mecanica_itc_edu_co/_layouts/15/onedrive.aspx?id=%2Fpersonal%2Fmecanica%5Fitc%5Fedu%5Fco%2FDocuments%2F6%2EASUNTO%20ING%2E%20AGRICOLA%20PRESTACIÓN%20DE%20SERVICIOS%20PARA%20REALIZAR%20EL%20ESTUDIO%20DE%20VIABILIDAD%20Y%20FORMULACIÓN%20DE%20LOS%20DOCUMENTOS%20MAESTROS%20PARA%20EL%20PROGRAMA%20DE%20INGENIERÍA%20AGRÍCOLA%20POR%20CICLOS%20PROPEDÉUTICOS%20PARA%20LA%20ESCUELA%20TECNOLÓGICA%20INSTITUTO%20TÉCNICO%20CENTRAL</t>
  </si>
  <si>
    <t>FACULTAD DE SISTEMAS</t>
  </si>
  <si>
    <t>Prestación de servicios para apoyar las actividades propias de la Decanatura de Sistemas</t>
  </si>
  <si>
    <t>Actualmente se ejecuta 1 contrato (Cto-023)</t>
  </si>
  <si>
    <t>Acta de inicio Cto-208-2020</t>
  </si>
  <si>
    <t>Actualmente se continúa con la ejecución del Cto-023-2021</t>
  </si>
  <si>
    <t xml:space="preserve">La evidencia de esta actividad reposa en la Decanatura de Sistemas  </t>
  </si>
  <si>
    <t>Se finalizó correctamente la ejecución del contrato 023-2021</t>
  </si>
  <si>
    <t>https://itceduco-my.sharepoint.com/:f:/g/personal/sistemas_itc_edu_co/EmxnC3A6v0dEswxVRWCb-1wBj5Ut1Caeagwn43vj2DnYiA?e=gSvJbt</t>
  </si>
  <si>
    <t>PE-6-  Egresados como embajadores institucionales</t>
  </si>
  <si>
    <t>Gestión convenios, continuidad académica - egresados</t>
  </si>
  <si>
    <t>Gestión efectuada</t>
  </si>
  <si>
    <t xml:space="preserve">Se gestiona un convenio de la UNAD tanto para egresados como para estudiantes activos. 
Gestión para el curso en línea de blockchain y cripto monedas para universidades. Provisto por UxTIC Y BINANCE CHARITY  
-Se tienen abierta hasta el 26 de abril las inscripciones para el concurso Infomatrix latinoamericano de proyectos. 
</t>
  </si>
  <si>
    <t>consolidado de solicitudes ante la UNAD de estudiantes.
mail de convocatoria y de reuniones 
Imagen publicitaria</t>
  </si>
  <si>
    <t>Se gestionó un convenio de la UNAD tanto para egresados como para estudiantes activos. 
Gestión para un el curso en línea de blockchain y cripto monedas para universidades. Provisto por UxTIC Y BINANCE CHARITY 
-Se realizó Infomatrix Latinoamericano de proyectos el pasado 15 y 16 de mayo, en el cual participaron 5 países: Brasil, Ecuador, México, Turquía y Colombia.</t>
  </si>
  <si>
    <t xml:space="preserve">Se adelantó la gestión con el Ec-Council, para participar de las iniciativas de seguridad informática para estudiantes y docentes a nivel curricular (Septiembre).
En curso blockchain y cripto monedas,  dio inicio en el mes de abril y finalizó durante el mes de julio. 
</t>
  </si>
  <si>
    <t>Listas de asistencia 
Memorias de las sesiones realizadas</t>
  </si>
  <si>
    <t>Se generó aprobación de la solicitud IBM 2020 y esta quedó aprobada.
Adicionalmente, FCOUNCIN aprobó la iniciativa acadámica, con lo cual la población de estudiantes, egresados, profesores y profesionales de la escuela que estén interesados, puedan informar y el organismo habilita para esa persona los servicios.
En noviembre, con WAWEI, se iniciaron cursos paraa toda la población de la ETITC, sobre HMS y sobre HARMONY OS. Van hasta el 8 de diciembre.</t>
  </si>
  <si>
    <r>
      <rPr>
        <sz val="12"/>
        <rFont val="Calibri"/>
        <family val="2"/>
        <scheme val="minor"/>
      </rPr>
      <t>Equipos de realidad virtual (Tres kits oculus para desarrollo de realidad virtual) 2 KIT OCULUS RIFT S / GAFAS + MANDOS TOUCH
1 KIT Oculus Quest 2 256GB</t>
    </r>
  </si>
  <si>
    <t xml:space="preserve">
Se realizó la respectiva búsqueda de proveedores de estos equipos en el país</t>
  </si>
  <si>
    <t>Soporte de la busqueda de proveedores</t>
  </si>
  <si>
    <t>La gestión de adquisición está planeada para 2do semestre</t>
  </si>
  <si>
    <t xml:space="preserve">La actividad se encuentra en estudio de mercado, se cuenta con cotizaciones (2). </t>
  </si>
  <si>
    <t>Cotizaciones actualizadas</t>
  </si>
  <si>
    <t>Se volvieron a cotizar las cotizaciones a 3 proveedores y solo se recibió una. Se espera autorización de Planeación continuar con el trámite de adquisición.</t>
  </si>
  <si>
    <t>Kit para informática forense dispositivos móviles</t>
  </si>
  <si>
    <t>Kit adquirido</t>
  </si>
  <si>
    <t xml:space="preserve">Se contacto de proveedor: CELLEBRITE. Con el cual se encuentra en contacto constante para la adquisición del Kit en mención. </t>
  </si>
  <si>
    <t>Programa académico para relacionamiento.</t>
  </si>
  <si>
    <t xml:space="preserve">Se esta a la espera de una reunión para determinar la oportunidad de esta actividad, especificamente con la compañia Cellebrite, con la cual al adquirir el kit es necesario iniciar un proceso de impacto académico      </t>
  </si>
  <si>
    <t>Se volvió a enviar solicitud para adquisición de servicios y del equipo.</t>
  </si>
  <si>
    <t>Kit para realidad mixta HoloLens 2 Development Edition</t>
  </si>
  <si>
    <t>Se contacto a la unidad de Microsoft en febrero quien tiene los HoloLens que se requieren para experimentar la realidad virtual y mixta.</t>
  </si>
  <si>
    <t>Solicitud del programa sobre realidad virtual y mixta</t>
  </si>
  <si>
    <t>Vehículo no tripulado Dji Mavic 2 Enterprise Dual Drone Dji Mavic 2 Enterprise con Cámara Dual Térmica</t>
  </si>
  <si>
    <t>Esta actividad esta prevista para el 2° semestre de la vigencia</t>
  </si>
  <si>
    <t>La actividad se encuentra en estudio de mercado, se cuenta con cotizaciones (3). DYNAMO, MAKA SOLUTION, viewy.</t>
  </si>
  <si>
    <t>Divulgación y socialización de los programas de educación superior</t>
  </si>
  <si>
    <t>Estratategia implementada</t>
  </si>
  <si>
    <t xml:space="preserve">Se les envió a los estudiantes y docentes de la facultad con relación a la apertura de inscripción para estudiantes nuevos (4° semana de marzo)
</t>
  </si>
  <si>
    <t>Reunión de divulgación</t>
  </si>
  <si>
    <t xml:space="preserve">Se les envió información a los estudiantes y docentes de la facultad con relación a la apertura de inscripción para estudiantes nuevos 2021-2 (mes de mayo)
</t>
  </si>
  <si>
    <t xml:space="preserve">Se realizó un video para la promoción de los programas de Educación Superior. 
Se realizo la gestión con la localidad de Barrios Unidos para llevar a cabo la socialización de los programas con los colegios de la localidad. 
Se agendo una reunión con el colegio Tomas Carrasquilla para promocionar los PES.
</t>
  </si>
  <si>
    <t xml:space="preserve">Correos enviados </t>
  </si>
  <si>
    <t>Se realizó la respectiva divulgación después de las incripciones en el mes de octubre, mediante video desarrollado con Comunicaciones y el envío habitual de correos masivos.</t>
  </si>
  <si>
    <t>Participación en eventos nacionales e internacionales (EIEI, ACOFI, INFORMATRIX 2021, Circuito maraton sede, EHSP 2021, REDIS 2021).</t>
  </si>
  <si>
    <t xml:space="preserve">Eventos de movilidad realizado </t>
  </si>
  <si>
    <t xml:space="preserve">Participación y realización de 3 clases espejo, desarrolladas en marzo.
-Se tienen abierta hasta el 26 de abril  las inscripciones para el concurso Infomatrix latinoamericano de proyectos. 
  </t>
  </si>
  <si>
    <t>Se realizó el evento INFORMATRIX en el mes de mayo. Los demás están planeados para el segundo semestre del año.</t>
  </si>
  <si>
    <t>Se tuvó  participación en ACOFI en EL EVENTO EIEI (21 al 24 de septiembre).
Preparación del Halkin day (Proyectada para el mes de noviembre). 
Gestión de obtener una certificación para quienes participan en el Hlkin Day</t>
  </si>
  <si>
    <t>Durante el trimestre se participapó en el encuentro nacional de Decanos y Profesores de Ingeniería de Sistemas.</t>
  </si>
  <si>
    <t>Inscripción de equipos Maratón nacional de programación</t>
  </si>
  <si>
    <t>Se encuentra a la espera de la información para la inscripción al evento. (Pendiente de programación por parte de los organizadores)</t>
  </si>
  <si>
    <t>No se llevó a cabo la mratón este año. Se desarrollará en 2022.</t>
  </si>
  <si>
    <t>OE-8-Fortalecer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</si>
  <si>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PE-18- Fortalecimiento  permanente en Competencias en investigación, ciencia, tecnología  e innovación en  la ETITC</t>
  </si>
  <si>
    <t>ME-44- Diseñar  e implementar  un Programa de fortalecimiento de grupos de investigación y ampliación de las modalidades de investigación.</t>
  </si>
  <si>
    <t>Promoción de investigación</t>
  </si>
  <si>
    <t>Actividades de promoción efectuadas</t>
  </si>
  <si>
    <t xml:space="preserve">Se permitió la participación a 4 docentes para crear grupos de estudios y nuevos semilleros (febrero y marzo).
Se realizo la solicitud ante la vicerrectoría de investigación de la conformación de los semilleros:
1) Construcción de aplicaciones para Web
2) Móviles y nuevas tecnologías 
3) Semillero Kiot (semillero internet de las cosas)
Grupo de estudio: Bit data y nuevas tecnologías </t>
  </si>
  <si>
    <t>Se convocó  a docentes y estudiantes para la participación en semilleros para 2021-2, los cuales fueron informados a la Vicerrectoría de Investigación.
Encuentro de investigación enagroindustria, partición con Uniminuto y Konrad Lorenz</t>
  </si>
  <si>
    <t xml:space="preserve">Se adelanto actividades con docentes para la creación de articulos en el marco de la investigación en la Escuela.
En continuidad 2 semilleros y un grupo de estudio.
 Donnde 3 docentes, pasaron a integrar semillero, formalizar ideas de proyectos y artículos.
Semilleros: 
Nuevos: Semillero CAES SMART
Desarrollo de artículo Ciber resiliencia
Semilero sobre internet de las cosas.   
</t>
  </si>
  <si>
    <t>Se encontraba culminada. Se participó además en el encuentro de semilleros y en el encuentro de investigadores por parte de estudiantes y docentes.</t>
  </si>
  <si>
    <t>PACS - proyectos articuladores - estímulos a estudiantes</t>
  </si>
  <si>
    <t xml:space="preserve">Proyectos realizado </t>
  </si>
  <si>
    <t>Se realizaron los lineamentos mediante las reuniones del Comité dinamizador del proyecto articulador, para que los estudiantes presenten sus respectivas propuestas. (Reuniones en febrero y marzo con docentes y estudiantes)</t>
  </si>
  <si>
    <t>Se ejecutaron y socializaron los proyectos articuladores por parte de los estudiantes, los cuales fueron coordinados y evaluados por el comité dinamizador con la participación de algunos docentes de la facultad. Esta actividad se desarrolló el pasado 3 de junio.</t>
  </si>
  <si>
    <t xml:space="preserve">Los directores de grupo reportaron a la Vicerrectoría de Investigación los estudiantes que participaron en los semilleros, con el fin de que estos obtengan los beneficios a lugar. </t>
  </si>
  <si>
    <t>Se desarrollaron los proyectos en su totalidad. Adicionalmente, se dio la socialización de los proyectos articuladores - estímulos a estudiantes - PACS el pasado jueves 25 de noviembre de 2021.</t>
  </si>
  <si>
    <t>Desarrollo de planes de mejoramiento y formación</t>
  </si>
  <si>
    <t>Planes desarrollados</t>
  </si>
  <si>
    <t xml:space="preserve">
Se han realizado 4 procesos de formación de a los docentes de la facultad:
-Dos semanas de capacitación en el mes de enero a docente:  plataformas
-Formación con relación a la adquisición de dos softwares de la marca IMPOINTER:   Tecnología mecánica.
-Capacitación en máquinas eléctricas  de la marca LORENSO : Herramienta de realizada virtual. Con su respectiva capacitación. 
-Capacitación en la tablet WACON. Capacitación 25 de marzo, se contó con la participación de 9 docentes. </t>
  </si>
  <si>
    <t xml:space="preserve">Listas de asitencia
</t>
  </si>
  <si>
    <t>Se invitó a los docentes para la participación en los seminarios de ingeniería el pasado 10 de junio (Tecnologías de localización en la cuarta revolución industrial), junio 17 (Integración de sistemas de localización en aplicaciones de IOT, 3D y realidad amentada) y junio 24 (Inteligencia geoespacial en el desarrollo de aplicaciones).
Participación en el simposio de industria 4.0 aplicado a la agricultura, el pasado 19, 21, 24 y 25 de mayo.
Seminario internacional de tecnologías emergentes en la agroindustria, el pasado 31 de mayo.
Encuentro de investigación en agroindustria, participación con Uniminuto y Konrad Lorenz</t>
  </si>
  <si>
    <t>Socialización de convocatorias externas e internas provenientes de Bienestar Universitario y de las diferentes áreas con el fin de promover la participación.
Se convocó por medio de redes sociales a los egresados para lograr su participación en los seminarios de ingieneria.
Socialización de las elecciones a cuerpos colegiados y representación para docentes, estudiantes y egresados. (Septiembre)</t>
  </si>
  <si>
    <t>Corros enviados invitaciones extendidas</t>
  </si>
  <si>
    <t>Se socializaron convocatorias para el entrenamiento de WAWEI, Google Couds Skills (estudiantes) y la iniciativas académicas</t>
  </si>
  <si>
    <t>Capacitación y formación docente en tecnologías emergentes</t>
  </si>
  <si>
    <t xml:space="preserve">Se han dado socializaciones a los docentes para que participen en las convocatorias: Blockchain,  Open lab (9 de febrero), 
Se realizo una solicitud ante fundación Carolina, para la participación un docente de virtual capacitación de formadores en la competencia te digital de información y alfabetización, este curso de desarrolla entre el 16 de marzo y 9 de mayo.
Se hizo una convocatoria el 11 de marzo a participar en la conferencia: Resultados de aprendizaje de educación superior y fue desarrollada el 24 de marzo. </t>
  </si>
  <si>
    <t>Se invitó a los docentes para la participación en los seminarios de ingeniería el pasado 10 de junio (Tecnologías de localización en la cuarta revolución industrial), junio 17 (Integración de sistemas de localización en aplicaciones de IOT, 3D y realidad amentada) y junio 24 (Inteligencia geoespacial en el desarrollo de aplicaciones).
Participación en el simposio de industria 4.0 aplicado a la agricultura, el pasado 19, 21, 24 y 25 de mayo.
Encuentro de investigación en agroindustria, participación con Uniminuto y Konrad Lorenz</t>
  </si>
  <si>
    <t xml:space="preserve">La actividad finalizó con lo reportado con corte a 30 de junio  </t>
  </si>
  <si>
    <t>La actividad finalizó con lo reportado con corte a 30 de junio. Adicionalmente se participó en los cursos ofrecidos por WAWEI y la facultad.</t>
  </si>
  <si>
    <t>Seminario ingeniería de sistemas - conferencistas expertos</t>
  </si>
  <si>
    <t>Se proyecta la realización de esta actividad para el 2° trimestre de la vigencia ya que se realizan 1 o 2 veces cada semestre.</t>
  </si>
  <si>
    <t>Seminarios de ingeniería el pasado 10 de junio (Tecnologías de localización en la cuarta revolución industrial), junio 17 (Integración de sistemas de localización en aplicaciones de IOT, 3D y realidad amentada) y junio 24 (Inteligencia geoespacial en el desarrollo de aplicaciones).</t>
  </si>
  <si>
    <t>Con ocasión a la inscripción de egresados se busca realizar un nuevo Seminario.</t>
  </si>
  <si>
    <t>Seminarios de ingeniería el pasado 10 de junio (Tecnologías de localización en la cuarta revolución industrial), junio 17 (Integración de sistemas de localización en aplicaciones de IOT, 3D y realidad amentada) y junio 24 (Inteligencia geoespacial en el desarrollo de aplicaciones). En el mes de julio se desarrolló el seminario de Análisis de Data Geoespacial</t>
  </si>
  <si>
    <t>FACULTAD DE ESPECIALIZACIONES</t>
  </si>
  <si>
    <t>PE-26- Actualización de la infraestructura física, cumpliendo normativas aplicables y generando espacios adecuados para el desarrollo de actividades académicas y de bienestar en un el marco de la sostenibilidad</t>
  </si>
  <si>
    <t>Ambiente especializado de aprendizaje y ensayos de Lubricación: Compra de elementos laboratorio, Formación docentes, Adecuación espacios</t>
  </si>
  <si>
    <t>Procesos de fortalecimiento educativos realizados</t>
  </si>
  <si>
    <t xml:space="preserve">Se obtuvo una cotización entregada por parte de la empresa KREIS MASCHINEN SAS, con quien se dio una reunión en el mes de marzo.
Se realizo un estudio previo de lubricación:
Se está a la espera de recibir 2 propuestas de oferentes, para dar cumplimiento a la norma, la cual solicita 3 oferentes para dar continuidad al proceso. 
Con referente a la especialización: Seguridad industrial y seguridad en el trabajo, se está a la espera de la respuesta del Ministerio de Educación superior, con relación a los documentos entregados para poder ofertar el programa 
El documento maestro para la Especialización en diseño y construcción de Redes de Distribución de Energías Eléctrica, se encuentra finalizado y se encuentra en revisión por parte del Vicerrector académico.   
El documento Proyecto Educativo de Programa está culminado se encuentra en fase de revisión por la profesional de autoevaluación. 
Se tienen 
Se proyecta desarrollar los documentos maestros para las especializaciones: Redes, Mantenimiento industrial, Instrumentalización industrial. 
</t>
  </si>
  <si>
    <t xml:space="preserve">Teniendo en cuenta que no se obtuvieron más cotizaciones en el mercado, con la empresa KREIS MASCHINEN SAS se pasó a especificar las características técnicas del servicio de que solicita la ETITC. 
Durante el contacto con la empresa en mención se determinó la propuesta técnica, financiera y procedimental de la oferta. Paso siguiente se entregaran los estudios previos dispuestos para el Ambiente especializado de aprendizaje y ensayos de Lubricación al área de contratación para recibir la respectiva retroalimentación </t>
  </si>
  <si>
    <t xml:space="preserve">Para la continuidad de la ejecución de este proyecto se esta a la espera de la respuesta por parte del nivel directivo, de esta manera saber la disponibilidad presupuestal para su ejecución.  </t>
  </si>
  <si>
    <t>No se incluyó en el Plan Anual de Adquisiciones debido a falta de recursos. Se gestionó todo lo relacionado con el área pero en el mes de octubre se desistió por directivos.</t>
  </si>
  <si>
    <t>REGISTRO Y CONTROL ACADÉMICO</t>
  </si>
  <si>
    <t xml:space="preserve"> Prestación de servicios Profesionales para Auxiliar Administrativa en Registro y Control Académico</t>
  </si>
  <si>
    <t xml:space="preserve">Actualmente se encuentra en ejecución el CTO-041-2021, el cual desarrolla actividades de gestión documental de los expedientes académicos de los programas de educación superior.
</t>
  </si>
  <si>
    <t>Acta de inicio del Cto-041-2021
https://itceduco-my.sharepoint.com/:f:/g/personal/registro_itc_edu_co/EmKs79N3ZhRNorEDuHP_bqQBE13-xd_SoP4wt1HkRhuuRw?e=OWux5R</t>
  </si>
  <si>
    <t xml:space="preserve">El contrato Cto-041- 2021, se ejecuta con normalidad. tiene como fecha de finalización el 15 de diciembre. </t>
  </si>
  <si>
    <t>Acta de inicio y plan de trabajo</t>
  </si>
  <si>
    <t>Mobiliarios y Equipos</t>
  </si>
  <si>
    <t>Adquisición de equipos y moviliario</t>
  </si>
  <si>
    <t>La solicitud de adquisición de moviliario y equipos para el área de registro y control se realizó desde la vigenca 2020.</t>
  </si>
  <si>
    <t xml:space="preserve">Esta actividad no ha tenido avences en su ejecución. </t>
  </si>
  <si>
    <t>Se realizó una reunión con la arquitecta de la Escuela, en la que se mostró la necesidad del área, se esta a la espera de la respuesta del área planta física.</t>
  </si>
  <si>
    <t>BIBLIOTECA Y MEDIOS EDUCATIVOS</t>
  </si>
  <si>
    <t>PE-5- MIPG - y los
sistemas de gestión para una gobernanza transparente</t>
  </si>
  <si>
    <t>Prestación de servicios profesional para la gestión en Biblioteca y Medios Educativos</t>
  </si>
  <si>
    <t xml:space="preserve">Actualmente se ejecutan con normalidad el contrato del funcionario dispuesto para la biblioteca y medios audiovisuales. 
</t>
  </si>
  <si>
    <t xml:space="preserve">Actualmente el Cto-081-2021 se ejecuta con normalidad. </t>
  </si>
  <si>
    <t xml:space="preserve">En contrato 081 de 2021 se termino de manera  bilateral (31 de julio 2021)
Se contrato 3 personas: 2 para audiovisuales, auxiliares de apoyo (Cto 273-2021 y Cto 272- 2021  ) y 1 para biblioteca Cto-256-2021.
</t>
  </si>
  <si>
    <t>Se continuó con los contratos de las 3 personas: 2 para audiovisuales, auxiliares de apoyo (Cto 273-2021 y Cto 272- 2021  ) y 1 para biblioteca Cto-256-2021.</t>
  </si>
  <si>
    <r>
      <rPr>
        <sz val="12"/>
        <rFont val="Calibri"/>
        <family val="2"/>
        <scheme val="minor"/>
      </rPr>
      <t>REPOSITORIO INSTITUCIONAL: Digitalización proyectos de grado.</t>
    </r>
  </si>
  <si>
    <t>Repositorio institucional realizado</t>
  </si>
  <si>
    <t>Se está organizando la información necesaria realizar el repositorio institucional, de esta manera presentar un proyecto para su creación</t>
  </si>
  <si>
    <t xml:space="preserve">Se continua en la organización de la información pertinente para la elaboración del repositorio institucional. 
Se está organizando tanto la información de contacto de los estudiantes como el material de grado y tesis </t>
  </si>
  <si>
    <t>Se esta culminando la organización de la documentación, de igual manera se tramita la autorización por parte de los estudiantes para la digitalización de sus trabajos 
La acticidad se proyecta culminar durante la vigencia 2022</t>
  </si>
  <si>
    <t>Se continúa con el proceso de levantamiento y organización de la información</t>
  </si>
  <si>
    <t>PE-4- Modelo de gestión académica curricular soportada en resultados de aprendizaje y competencias</t>
  </si>
  <si>
    <t>ANÁLISIS DE INFORMACIÓN: Clasificación, catalogación e indexación y procesos técnicos a nuevo material bibliográfico y proyectos de grado.</t>
  </si>
  <si>
    <t xml:space="preserve">Se está trabajando en la clasificación catalogación e indexación de las tesis de grado, de los años 2018 y 2019 
Se está a la espera de las tesis de grado de las cuales son custodios decanaturas de la escuela.
   </t>
  </si>
  <si>
    <t xml:space="preserve">Por ocasión de la emergencia sanitaria no se ha visto avance de la esta actividad, toda vez que los documentos se encuentran en las instalaciones de la ETITC. Esta actividad esta sujeta a la provisión de las tesis por parte de las decanaturas.  </t>
  </si>
  <si>
    <t>DESARROLLO Y GESTIÓN DE
COLECCIONES: Actualización de material bibliográfico impreso</t>
  </si>
  <si>
    <t xml:space="preserve">La actualización del material bibliográfico está sujeta al desarrollo presencial de las funciones de los funcionarios del área. Actualmente se puede se actualizar de manera constante las bases de datos de los elementos bibliográficos de la escuela 
</t>
  </si>
  <si>
    <t xml:space="preserve">
Esta actividad no ha tenido avance en su gestión. </t>
  </si>
  <si>
    <t>Como consecuencia de la pandemia la ETITC no realizó ninguna adquisición de material físico y por esa razón la actividad no se llevó a cabo</t>
  </si>
  <si>
    <t>FORTALECIMIENTO A LA COMUNIDAD
ACADÉMICA: Renovación a Bases de datos: Virtual Pro, Metabiblioteca ,McGraw Hill, ACM (Association of Computing Machinery) ,Pearson, Z-Proxi y  suscripción a diario el Tiempo , el Espectador, revista semana ,Dinero etc.</t>
  </si>
  <si>
    <t>Fortalecimiento de las bases de datos realizado</t>
  </si>
  <si>
    <t xml:space="preserve">Con relación a los libros de Pearson (digitales), se cuenta con el Certificado de Disponibilidad Presupuestal, y el proceso precontractual elevado al área jurídico contratación. 
Respecto a la plataforma digital ACM, propia de la facultad de sistemas y siendo que la contratación es según año lectivo, actualmente se evalúa la posibilidad de su adquisición.
Para bases de datos: Virtual Pro, Metabiblioteca y McGraw Hill, no han sido renovadas, toda vez que sus respectivas licencias se encuentran vigentes. 
Suscripción de las revistas se tiene contemplada con la presencialidad </t>
  </si>
  <si>
    <t>Certificado de Disponibilidad Presupuestal</t>
  </si>
  <si>
    <t xml:space="preserve">Esta en proceso de evaluación el proceso de adquisición de los libros Pearson.
Para realizar la renovación de las demás bases de datos se esta a la espera de la asignación de recursos </t>
  </si>
  <si>
    <t>Se renovaron las bases de datos
Metabiblioteca y X-Prxi (Cto 264 de 2021, setiembre 2021)
ACM ( Cto 238 de 2021, 18 de agosto)
Pearson (Cto 253 - 2021, 26 de agosto)
Se adelanta el proceso pre contractual para las bases de datos:
Virtual Pro
McGraw Hill.</t>
  </si>
  <si>
    <t>Se actualizaron todas las bases de datos excepto la McGraw Hill debido a que aún no se ha recibido lista de las necesidades bibliográficas por parte de las diferentes facultades.</t>
  </si>
  <si>
    <t>Cumplidos</t>
  </si>
  <si>
    <t>SISTEMAS DE SEGURIDAD: Antenas de
seguridad para protección contra hurto.</t>
  </si>
  <si>
    <t xml:space="preserve">Adquisición de antena </t>
  </si>
  <si>
    <t xml:space="preserve">Esta actividad no se desarrollará con ocasión a la presencialidad. </t>
  </si>
  <si>
    <t xml:space="preserve">Esta actividad  no se desarrollará con ocasión a la presencialidad. </t>
  </si>
  <si>
    <t>Esta actividad  no se desarrollará con ocasión a la presencialidad.
A futuro se deben reevaluar las respectivas cotizaciones</t>
  </si>
  <si>
    <t>Recursos bibliográficos y ACM Base de datos (biblioteca)</t>
  </si>
  <si>
    <t xml:space="preserve">Recursos adquiridos </t>
  </si>
  <si>
    <t xml:space="preserve">Se esta a la espera de la respuesta de la OAP, con relación a los recursos designados para esta actividad. </t>
  </si>
  <si>
    <t>Se renovó la plataforma por año y medio en el mes de septiembre de 2021</t>
  </si>
  <si>
    <t>Cumplido</t>
  </si>
  <si>
    <t>Renovación del soporte de la herramienta para biblioteca KOHA (fecha de vencimiento: junio 2021)</t>
  </si>
  <si>
    <t xml:space="preserve">El soporte de la herramienta aun continua en vigente. </t>
  </si>
  <si>
    <t xml:space="preserve">Se tiene proyectada extender la solicitud al área de biblioteca, con el fin de determinar si esta herramienta será renovada durante la vigencia. </t>
  </si>
  <si>
    <t>Se renovó la plataforma por un año en el mes de septiembre de 2021</t>
  </si>
  <si>
    <t xml:space="preserve">Adquisición de los libros tanto para la Biblioteca en cumplimiento del Plan Lector como de aquellos especializados de las diversas áreas académicas y técnicas del bachillerato </t>
  </si>
  <si>
    <t>Libros adquiridos</t>
  </si>
  <si>
    <t>Los libro virtuales con relación a las áreas: Ciencias sociales y naturales (cuya necesidad fue suministrada desde la vigencia 2020), se encuentra a la espera del suministro de estos elementos .</t>
  </si>
  <si>
    <t>Esta actividad se desarrollará con ocasión a la presencialidad, se proyecta su consecución</t>
  </si>
  <si>
    <t>Esta actividad se desarrollará con ocasión a la presencialidad, se proyecta su consecución.
Se requiere análisis y avál del área académica y de Rectoría para poder continuar con la actividad</t>
  </si>
  <si>
    <t>Lo institucional: La transformación cultural de la ETITC</t>
  </si>
  <si>
    <t>Prestación de servicios como laboratoristas en el taller de sistemas del área de talleres y laboratorios de la Escuela Tecnológica Instituto Técnico Central</t>
  </si>
  <si>
    <t>Actualmente se encuentran en ejecución 13/14 contratos de prestación de servicio en el área de talleres y laboratorios (ejecución del 93%)
Los contratos en ejecución son: Cto-078-2021, Cto-079-2021, Cto-082-2021, Cto-083-2021, Cto-084-2021, Cto-085-2021, Cto-086-2021, Cto-087-2021, Cto-088-2021, Cto-089-2021, Cto-103-2021, Cto-104-2021, Cto-121-2021.</t>
  </si>
  <si>
    <t>Actas de inicio y plan de trabajo de cada uno de los 13 contratos de prestación de servicios.
https://itceduco-my.sharepoint.com/personal/talleresylaboratorios_itc_edu_co/_layouts/15/onedrive.aspx?id=%2Fpersonal%2Ftalleresylaboratorios%5Fitc%5Fedu%5Fco%2FDocuments%2FTalleres%20y%20Laboratorios%2FPlan%20Accion%202021%20T%26L%2FEvidencias%20Plan%20Accion%20T%26L%202021&amp;originalPath=aHR0cHM6Ly9pdGNlZHVjby1teS5zaGFyZXBvaW50LmNvbS86ZjovZy9wZXJzb25hbC90YWxsZXJlc3lsYWJvcmF0b3Jpb3NfaXRjX2VkdV9jby9FbnYxdUpQVEJTNU1sNjI5d2VsVmhYa0JodklhVC1HNU0tUGVDVkpYamppa0l3P3J0aW1lPUlQU21ISHY0MkVn</t>
  </si>
  <si>
    <t>Para el primer semestre se tuvieron contratos desde el 15 de febrero al 12 de junio.
Para el segundo semestre, se contó con los contratos 161, 162, 163, 164, 165, 166, 167, 168, 169, 170, 171 y 172 de 2021, a la fecha, todos cuentan con acta de inicio y inició su ejecución contractual, estos contratos finalizan el 30 de noviembre de la presente vigencia.</t>
  </si>
  <si>
    <t>Se dio finalización satisfactoria a los contratos 161, 162, 163, 164, 165, 166, 167, 168, 169, 170, 171 y 172, 252 y 278 de 2021</t>
  </si>
  <si>
    <t>https://itceduco-my.sharepoint.com/:f:/g/personal/talleresylaboratorios_itc_edu_co/Eo9H4iMg2gRNmF17O9WX6NoBisBOKErE3t8a6AMqg0qOSw?e=ebYoct</t>
  </si>
  <si>
    <t>Mantenimiento de maquinaria del taller de mecánica industrial.</t>
  </si>
  <si>
    <t xml:space="preserve">Esta actividad se proyecta realizar para el 2° trimestre de la vigencia 
Se cuenta con un listado de las instalaciones a las cuales sean necesarias los respectivos mantenimientos. </t>
  </si>
  <si>
    <t>Por cambios del responsable frente a esta actividad.  
Se proyecta realizar una reunión, mediante la cual se identifiquen los espacios a intervenir.</t>
  </si>
  <si>
    <t>Se espera el trámite por parte del área de Contratación para seleccionar el contratista que desarrollará el mantenimiento.
Evidencia: Estudios previos entregados y con solicitud de CDP</t>
  </si>
  <si>
    <t>https://itceduco-my.sharepoint.com/:f:/g/personal/talleresylaboratorios_itc_edu_co/Et6b6r6iC5RJjqIj2PQ_tGkBjHpvv5E7dAQtFaDRuElbvQ?e=dfraoB</t>
  </si>
  <si>
    <t>Extracción de humos emitidos por los equipos de soldadura en metalistería</t>
  </si>
  <si>
    <t xml:space="preserve">Sistema construido </t>
  </si>
  <si>
    <t>Actualmente se encuentra en proceso de diagnostico del taller, se evidencia un avance de gestión del 10%.</t>
  </si>
  <si>
    <t>Se están realizando estudios previos para rediseño del taller y adquisición de aproximadamente 18 extractores de humo.
Se está a la esperar de reunirse con Arquitectura para validación de diseños.
Se prevé la contratación aproximadamente para el mes de septiembre.</t>
  </si>
  <si>
    <t>Se firmo el contrato 283 - 2021 (perfeccionamiento) que tiene como finalidad la extracción de humos emitidos por los equipos de soldadura en metalisteríapara, se proyecta comenzar la ejecución del contrato.
Taller de fundición y taller me metalisteria (modernización)</t>
  </si>
  <si>
    <t>Estudios previos.</t>
  </si>
  <si>
    <t>Se realizó el proceso para seleccionar el contratista y se llevó a cabo correctamente la ejecución del contrato.
Evidencia: Contrato 283-2021
PRESTACIÓN DE SERVICIOS PROFESIONALES ESPECIALIZADOS PARA DESARROLLAR LA ETAPA 1 PARA LA CREACIÓN DEL CENTRO TECNOLÓGICO CONFORMADO POR LOS TALLERES DE FUNDICIÓN Y METALISTERÍA UBICADOS EN EL BLOQUE I DE LA ETITC</t>
  </si>
  <si>
    <t>https://itceduco-my.sharepoint.com/:f:/g/personal/talleresylaboratorios_itc_edu_co/EsnY-ICLgFdMvQNMQVv1GHABJzfRMgV88Be7nWNJGiYSNg?e=qe5Zl2</t>
  </si>
  <si>
    <t>Instalación sistema de gases espectrómetro</t>
  </si>
  <si>
    <t>Actualmente se elaboran los estudios previos. 
Se tiene la cotización remitida por la empresa GASCOC, remitida el 05 de abril de 2021</t>
  </si>
  <si>
    <t>Estudios previos borradores y la cotización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</si>
  <si>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El plazo de finalización termina el día 10 de julio de la presente vigencia, el contrato 154 de 2021, entregó en su totalidad el ducto de gas argón el día 08 de julio, el contratista fue S&amp;S Ingeniería.
Con lo anterior, la actividad queda completamente ejecutada.</t>
  </si>
  <si>
    <t>La actividad finalizó con lo reportado en el 2° seguimiento. 
Actualmente se realiza el acta de liquidación del contrato</t>
  </si>
  <si>
    <t>Se realizó el proceso para seleccionar el contratista y se llevó a cabo correctamente la ejecución del contrato.
Evidencia: Acta de liquidación realizada</t>
  </si>
  <si>
    <t>https://itceduco-my.sharepoint.com/:f:/g/personal/talleresylaboratorios_itc_edu_co/EivFUmvra7dPquQX3FyxDHwBE9QB5pDJoLmN15QidL4Eyg?e=hth76t</t>
  </si>
  <si>
    <t>Compresores kaeser. horno de inducción, osciloscopios, fuentes, generadores, bancos de neumática y electroneumática, equipos de soldadura.</t>
  </si>
  <si>
    <t>Mantenimiento  adquiridos</t>
  </si>
  <si>
    <t>Se realizó un diagnostico para los compresores Kaeser. 
Llevada a cabo en la 4° semana de marzo.</t>
  </si>
  <si>
    <t>Certificación KAESER Alemania.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</si>
  <si>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El área de Jurídica Contratación remitió aprobación del contrato 192 de 2021 con la empresa KAESER compresores de Colombia limitada, se espera la firma del contratista, el contrato finalizará aproximademente a mediados de agosto.</t>
  </si>
  <si>
    <t>Se realizó el mantenimiento de los 2 compresores Keaser (27 de agosto). 
El porceso para realizar el mantenimiento de los hornos quedo decierto por inconvenientes en el proceso precontractual (IP038)
El mantenimiento preventivo y calibración del osciloscopios  se encuentra en proceso: SAMC 003. (electrónica, automatización, física y quimica)</t>
  </si>
  <si>
    <t>Se realizó el proceso para seleccionar los contratistas y se llevó a cabo correctamente la ejecución del contrato.
Evidencia: Contrato 192-2021
PRESTACIÓN DE SERVICIOS PARA EL MANTENIMIENTO CORRECTIVO Y PREVENTIVO A TODO COSTO DE DOS COMPRESORES: UN COMPRESOR KAESER DE TORNILLO AIRTOWER 5C Y OTRO COMPRESOR KAESER DE TORNILLO SK15T DEL ÁREA DE TALLERES Y LABORATORIOS PARA EL APOYO EN EL PROCESO DE APRENDIZAJE DE ESTUDIANTES IBTI Y PES DE LA ESCUELA TECNOLÓGICA INSTITUTO TÉCNICO CENTRAL.</t>
  </si>
  <si>
    <t>https://itceduco-my.sharepoint.com/:f:/g/personal/talleresylaboratorios_itc_edu_co/EkysFf_kd-VArBWjSiZ1OaUBY-hUdvmJcbCt_RGAn4ZYHg?e=SuoCYg</t>
  </si>
  <si>
    <r>
      <rPr>
        <sz val="12"/>
        <rFont val="Calibri"/>
        <family val="2"/>
        <scheme val="minor"/>
      </rPr>
      <t>Compra de insumos para metalistería y fab lab: (gases) oxigeno, gas co2, gas argón, gas nitrógeno, gas acetileno</t>
    </r>
  </si>
  <si>
    <t>La actividad no evidencia avance en el 1° trimestre de la vigencia 2021</t>
  </si>
  <si>
    <t>El área envió los estudios previos a la Vicerrectoría Académica para revisión el 06 de julio de la presente vigencia, se está a la espera de aprobación y envío de los estudios al área de Contratación.</t>
  </si>
  <si>
    <t xml:space="preserve">Para la compra de los elementos se cuenta con los estudios previos y el CDP aprobados por la Vicerrectoría Administrativa y Financiera. </t>
  </si>
  <si>
    <t xml:space="preserve">Estudios previos y CDP aprobado </t>
  </si>
  <si>
    <t>Se realizó el proceso para seleccionar el contratista y se llevó a cabo correctamente la ejecución del contrato.
Evidencia: Contrato 330-2021
COMPRA DE INSUMOS, HERRAMIENTAS Y EQUIPOS PARA APOYAR LAS ACTIVIDADES ACADÉMICAS DEL TALLER DE METALISTERÍA DE LA ETITC</t>
  </si>
  <si>
    <t>https://itceduco-my.sharepoint.com/:f:/g/personal/talleresylaboratorios_itc_edu_co/EoUKoUoo7-FLn7HmX_ZI2MEBhxOS5JtG86mtHc1IIFjQLw?e=BUQd5j</t>
  </si>
  <si>
    <t>Consumibles máquinas objet 3D prime impresora prototipado</t>
  </si>
  <si>
    <t>La actividad se encuentra en proceso de contratación, para adquisición de impresora prototipadora, se espera a publicación de proceso en SECOP II el 16 de julio.</t>
  </si>
  <si>
    <t xml:space="preserve">Desde el 4 de mayo se encuentran radicados los estudios previos y CDP, se esta a la espera de que comience el proceso contractual. </t>
  </si>
  <si>
    <t>Se abrió el proceso a principios del mes de diciembre. Se están cumpliendo los términos de ley del proceso precontractual.
Evidencia: PRESTACIÓN DE SERVICIOS PARA EL MANTENIMIENTO CORRECTIVO A TODO COSTO DE LA PROTOTIPADORA (STRATASYS MODELO OBJECT30) DEL ÁREA DE TALLERES Y LABORATORIOS FAB-LAB PARA EL APOYO EN EL PROCESO DE APRENDIZAJE DE ESTUDIANTES BTI Y PES DE LA ESCUELA TECNOLÓGICA INSTITUTO TÉCNIO CENTRAL.
SAMC-010-2021</t>
  </si>
  <si>
    <t>https://itceduco-my.sharepoint.com/:f:/g/personal/talleresylaboratorios_itc_edu_co/Et9ajkwp7t9Fks80NtC6DHcBmLXld7zZRn6crxq7FQ4x1Q?e=Px0GgN</t>
  </si>
  <si>
    <t>Aceites dieléctrico lubricación equipos</t>
  </si>
  <si>
    <t>Se programa inicio de elaboración de estudios previos para el 13 de julio.</t>
  </si>
  <si>
    <t xml:space="preserve">Los estudios previos se encuentran en revisión. Se espera el concepto por el asesor del área de juridica contratación.  </t>
  </si>
  <si>
    <t>Se cuenta con Estudios previos aprobados y con CDP pero no ha inciado el proceso de contratación</t>
  </si>
  <si>
    <t>Sistema para extracción de gases para máquina laser</t>
  </si>
  <si>
    <t>Siatema implementado</t>
  </si>
  <si>
    <t>Se cuenta con los estudios previos y el Certificado de disponibilidad presupuestal aprobados y revisados por el área de contratación.</t>
  </si>
  <si>
    <t>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</si>
  <si>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Se ejecutó en totalidad la actividad con el contrato 123 de 2021, el cuál inició el 14 de abril y finalizó el 02 de mayo de la presente vigencia, se adquirió el sistema de extracción de gases (ducto y sistema de arrastre de gases).</t>
  </si>
  <si>
    <t>Se realizó el proceso para seleccionar el contratista y se llevó a cabo correctamente la ejecución del contrato. Quedoó cerrada en el anterior seguimiento</t>
  </si>
  <si>
    <t>https://itceduco-my.sharepoint.com/:f:/g/personal/talleresylaboratorios_itc_edu_co/EuorDmoFM2xMqb6uuZQG44IB7F1YElxi0mH9SzPbVwCBhQ?e=kbjfbw</t>
  </si>
  <si>
    <t>Mantenimiento correctivo y preventivo durante un año de impresoras 3D a todo costo</t>
  </si>
  <si>
    <t>Se realizó licitación pública, pero se declaró desierta, proceso IP 010-2021, proceso realizado la primera semana de junio.
Se realizará reapertura al proceso cuando el área de Contratación apruebe, aproximadamente para la primera semana de agosto.</t>
  </si>
  <si>
    <t>Cámara termográfica tis20+ / tis20+ max</t>
  </si>
  <si>
    <t>La actividad no evidencia avance en el 2° trimestre de la vigencia 2021</t>
  </si>
  <si>
    <t>Se encuentran realizados los estudios previos y estudio de mercado. Se está a la espera de la designación presupuestal para este intrumneto, todad vez que este elemento tiene un costo aproximado de 80.000.000 MTE</t>
  </si>
  <si>
    <t>Se realizó el proceso para seleccionar el contratista y se llevó a cabo correctamente la ejecución del contrato.
Evidencia: Contrato 321-2021
COMPRA CAMÁRA TERMOGRÁFICA PARA APOYO ACADÉMICO EN EL LABORATORIO DE TRATAMIENTOS TÉRMICOS DE LA ETITC</t>
  </si>
  <si>
    <t>https://itceduco-my.sharepoint.com/:f:/g/personal/talleresylaboratorios_itc_edu_co/EmiDkBVWIPtGpAVYZwHU3UEB2ZCBLIP-raYfc7efC9xUvQ?e=3dE8bl</t>
  </si>
  <si>
    <t xml:space="preserve">Capacitación para todo el personal de talleres y laboratorios en la elaboración y presentación de proyectos. </t>
  </si>
  <si>
    <t>La capacitación se realizó el día 13 de mayo de la presente vigencia, por el profesional de Banco de Proyectos de la Oficina Asesora de Planeación.
Se prevé una segunda sesión de capacitación en seguimiento a proyectos, en el segundo semestre de la vigencia.</t>
  </si>
  <si>
    <t>Talleres y capacitación realizadas</t>
  </si>
  <si>
    <t>Control realizado desde planeación. Se dio cumplimiento desde el seguimiento anterior.</t>
  </si>
  <si>
    <t>VICERRECTORIA ACADÉMICA</t>
  </si>
  <si>
    <t>Teniendo en cuenta la meta general para el 1° trimestre de la vigencia (25%), la Vicerrectoría Académica de la ETITC, ha alcanzado un avance acumulado de 24,14%, habiendo transcurrido un 20,06%. Esto se debe a que desde las diferentes facultades se han gestionado actividades que permitan la participación de la comunidad educativa en los procesos de formación habituales implementando estrategias para la alternancia y educación remota; a su vez trabajan en la elaboración de propuestas para la adecuación de espacios que deben mejorar sus condiciones para prestar un mejor servicio a la comunidad educativa. Por otra parte, cabe resaltar que se tienen en cuanta las directrices del gobierno nacional frente a la emergencia sanitario, por ende, no se refleja el adelanto de las actividades provistas para la movilidad de docentes y estudiantes.</t>
  </si>
  <si>
    <t xml:space="preserve">Teniendo en cuenta la meta general para el 2° trimestre de la vigencia (50%), la Vicerrectoría Académica de la ETITC, ha alcanzado un avance acumulado de 35,9%, habiendo transcurrido un 45,2%. Esto se debe a que desde las diferentes facultades se han gestionado actividades que fortalecen los espacios de educación de la comunidad ETITC, sin embargo, existen actividades que están sujetas a plazos específicos. Adicionalmente existen actividades sujetas a la presencialidad (movilidad académica, participación en concursos, ponencias, etc.), y por lo tanto no se han adelantado. Se evidencia el trabajo de los diferentes actores, para llevar a cabo la adecuación de aulas, provistas para la alternancia y educación remota. </t>
  </si>
  <si>
    <t xml:space="preserve">Teniendo en cuenta la meta general para el 3° trimestre de la vigencia (75%), la Vicerrectoría Académica de la ETITC, ha alcanzado un avance acumulado de 71%, habiendo transcurrido un 72,42%. Esto se debe a que desde las diferentes facultades y demás áreas de la Vicerrectoría se han gestionado actividades que fortalecen los espacios de educación de la comunidad ETITC, así mismo se han adquirido herramientas y abierto la participación en espacios que apoyan la formación educativa, sin embargo, existen actividades que están sujetas a plazos específicos, conceptos de proveedores y condiciones de presencialidad. Por lo tanto, no se han adelantado. </t>
  </si>
  <si>
    <t>VICERRECTORÍA DE INVESTIGACIÓN, EXTENSIÓN Y TRANSFERENCIA</t>
  </si>
  <si>
    <t xml:space="preserve">PE-18- Fortalecimiento permanente en Competencias en investigación, ciencia, tecnología e innovación en la ETITC   </t>
  </si>
  <si>
    <t>Programa de capacitación permanente implementado</t>
  </si>
  <si>
    <t>Organizar curso o capacitación de Vigilancia Tecnológica para estudiantes y docentes</t>
  </si>
  <si>
    <t>Curso o capacitación de Vigilancia Tecnológica para estudiantes y docentes</t>
  </si>
  <si>
    <t xml:space="preserve">Esta actividad esta programada para el 2° semestre de la vigencia </t>
  </si>
  <si>
    <t>Actividad programada para el segundo semestre de la vigencia, para el mes de septiembre.</t>
  </si>
  <si>
    <t>Se programo una Conferencia en vigilancia tecnológica 9 de noviembre</t>
  </si>
  <si>
    <t>Se realizó una conferencia de vigilancia tecnológica, para promover anticipación, reducción de riesgos y vigilancia tecnológica, en torno a proyectos de investigación, la conferencia se realizó con el apoyo de la firma de propiedad intelectual OlarteMoure, dicha conferencia se realizó el 19 de noviembre de 2 a 4 de la tarde mediante teams.
Dicha sesión fue difundida mediante redes sociales, se contó con la participación de 6 docentes, 4 administrativos y un (1) particular.</t>
  </si>
  <si>
    <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t>
  </si>
  <si>
    <t>Organizar curso o capacitación Emprendimiento e Innovación de base tecnológica para estudiantes y docentes (Spin off, Star up)</t>
  </si>
  <si>
    <t xml:space="preserve">Curso  o capacitación Emprendimiento e Innovación de base tecnológica para estudiantes y docentes (Spin off, Star up) </t>
  </si>
  <si>
    <t xml:space="preserve">Esta actividad esta programada para mayo de la presente vigencia </t>
  </si>
  <si>
    <t>Actividad programada para el segundo semestre de la vigencia, fecha de inicio el 02 de agosto.</t>
  </si>
  <si>
    <t>Se lanzó la convocatoria "Acompañamiento para la creación de empresas de base tecnológica" en el marco de la cual se realiza el curso de emprendimiento de base tecnológica con una intensidad de 52 horas desarrolladas del 4 de septiembre al 27 de noviembre de 2021. Se han realizado hasta el momento 2 de los 5 módulos que componen el curso: Identidad emprendedora y Modelo de negocio. Se encuentran matriculados en el curso 18 personas.</t>
  </si>
  <si>
    <t>Memorias de las sesiones realizadas 
Lista de asistencia 
Publicidad realizada 
Actas de matricula</t>
  </si>
  <si>
    <t>Se realizó curso para generar cultura de emprendimiento con enfoque innovador, con duración de 52 horas, realizado los sábados de 8:00 am a 12:00 pm por teams.
Dicho curso contó con cinco módulos; se realizó convocatoria para selección de participantes, mediante términos de referencia, la convocatoria se desarrolló entre el 2 y 23 de agosto.
El curso inició el 4 de septiembre, y finalizará el 04 de diciembre, con un total de 12 sesiones.
Se certificarán 10 participantes que participaron en más del 80% de actividades del curso, entre docentes, estudiantes y administrativos, se cuenta  ya con los 10 certificados.</t>
  </si>
  <si>
    <t>Organizar curso o capacitación de formación para investigadores conducente a la obtención de patente</t>
  </si>
  <si>
    <t>Curso o capacitación de formación para investigadores conducente a la obtención de patente</t>
  </si>
  <si>
    <t>Esta actividad esta programada la el 2° semestre de la vigencia</t>
  </si>
  <si>
    <t>Actividad programada para el segundo semestre de la vigencia, para el mes de octubre,</t>
  </si>
  <si>
    <t xml:space="preserve">Se realizó el 6 de septiembre de 2021 la conferencia de sensibilización "Importancia de la protección de las tecnologías institucionales: casos de patentes" la cual contó con la participación de 27 personas: Estudiantes 12; Docentes 6; Administrativos 6; Otro 3. </t>
  </si>
  <si>
    <t xml:space="preserve">Memorias de las sesión realizada
Lista de asistencia 
Publicidad realizada 
</t>
  </si>
  <si>
    <t>Se realizó un ciclo de talleres sobre búsqueda de patentes, con intensidad horaria de 6 horas, con la firma de propiedad intelectual Olartemoure, los días 15,22 y 29 de octubre, de 2 a 4 pm, se invitó mediante correo electrónico institucional y redes sociales.
Se contó con 36 asistentes: 16 estudiantes, 10 docentes, 7 administrativos y 3 particulares.</t>
  </si>
  <si>
    <t xml:space="preserve">Organizar curso  o capacitación de formación en Metodología de Investigación para docentes y estudiantes </t>
  </si>
  <si>
    <t xml:space="preserve">Curso  o capacitación de formación en Metodología de Investigación para docentes y estudiantes </t>
  </si>
  <si>
    <t xml:space="preserve">Actualmente se cuenta con un programa de formación: Curso en habilidades investigativas y actualización temática.  
Se han realizado 3 de las 12 sesiones previstas en el programa. Dichas sesiones se han  3, 18 y 25 de marzo
</t>
  </si>
  <si>
    <t>https://itceduco-my.sharepoint.com/personal/asesorinnovacion_itc_edu_co/_layouts/15/onedrive.aspx?id=%2Fpersonal%2Fasesorinnovacion%5Fitc%5Fedu%5Fco%2FDocuments%2FAsesor%20Innovaci%C3%B3n%202021%2FSoportes%20Seguimiento%20Plan%20de%20Acci%C3%B3n%2FModelo%20de%20medici%C3%B3n%20de%20grupos&amp;ct=1617829866777&amp;or=OWA%2DNT&amp;cid=346f5391%2De8f3%2D6422%2D9f34%2D1c0278277f6d&amp;originalPath=aHR0cHM6Ly9pdGNlZHVjby1teS5zaGFyZXBvaW50LmNvbS86ZjovZy9wZXJzb25hbC9hc2Vzb3Jpbm5vdmFjaW9uX2l0Y19lZHVfY28vRXJ5ck5wdFczN2xKaWVFN1FlOEh0S01CV3pIajI1T21iTDVqaDVfeXVaay00dz9ydGltZT0wUEhZcVFuNjJFZw</t>
  </si>
  <si>
    <t>En el marco del programa de formación "Curso en habilidades investigativas y actualización temática" se realizaron 7 capacitaciones y 5 webinares. El curso finalizó el 24 de junio de 2021.
De todos los participantes, 6 cumplieron con requisitos para certificación, en promedio, asistieron entre 30 a 40 participantes por actividad.
Se programa la realización de un nuevo programa para el segundo semestre de la vigencia.</t>
  </si>
  <si>
    <t>https://itceduco-my.sharepoint.com/:f:/g/personal/auxviceinvestigacion_itc_edu_co/EoK73tX_S6JEl7Ws99nEYBkBO6hIhrv__dGdGUzkZTfXmA?e=vgAnfW</t>
  </si>
  <si>
    <t>El 21 de septiembre de 2021 tuvo lugar la ceremonia de entrega de diplomas en el teatro de la Institución, donde 30 personas, entre estudiantes, docentes y administrativos se certificaron por su participación en el curso. 7 personas recibieron diploma de "Participó y aprobó el Curso de Habilidades investigativas y actualización temática" y 23 personas recibieron diploma de "Participó en el Curso de Habilidades Investigativas y actualización temática"</t>
  </si>
  <si>
    <t>Certificados entregados</t>
  </si>
  <si>
    <t>Actividad cumplida en los trimestres anteriores</t>
  </si>
  <si>
    <t xml:space="preserve">Organizar curso o capacitación de formación en redacción de artículos para docentes y estudiantes </t>
  </si>
  <si>
    <t xml:space="preserve">Curso o capacitación de formación en redacción de artículos para docentes y estudiantes </t>
  </si>
  <si>
    <t xml:space="preserve">Se encuentran inscritos 13 profesores en el curso: ON LINE redacción de articulos académicos y cientificos (inicio:28 de septiembre. Finaliza 9 de noviembre) 5 modulos. Dicho curso se realiza mediante la Universidad Javeriana. </t>
  </si>
  <si>
    <t>Se realizó curso de 40 horas en redacción de artículos martes y jueves de 6 a 9 pm, contó con 5 módulos, con 13 participantes todos docentes, donde 11 se certificaron.</t>
  </si>
  <si>
    <t>Organizar curso o capacitación de formación en modelo de medición de grupos</t>
  </si>
  <si>
    <t xml:space="preserve">Curso o capacitación de formación en modelo de medición de grupos </t>
  </si>
  <si>
    <t>Se realizó una socialización mediante el programa institución al día, para divulgar la convocatoria ante los grupos de semilleros y de investigación. 
Paso siguiente se realizará acompañamiento a cada uno de los grupos de semilleros y de investigación.</t>
  </si>
  <si>
    <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</si>
  <si>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-Programación evento (teams) participación -Convocatoria 894 de 2021 de Minciencias (9/04/2021)
-Envío presentación de la Convocatoria 894 de 2021 de Minciencias socializada el pasado 6 de marzo (13/04/2021)
-Envío de comunicado sobre la convocatoria (22/04/2021)
-Formación en CVLAC (18/05/2021 y 25/05/2021)
- Informe productos de cada GRUPLAC al líder de cada grupo (21/05/2021)
-Reunión recepción de soportes de productos de los grupos para aval (28/05/2021)
-Socialización proyección de grupo para la convocatoria (28/05/2021)
-Charla Socialización convocatoria 894 de Minciencias Cambios y retos (11/06/2021)
-Envío listado de productos convocatoria 894 de Minciencias (16/06/2021)-</t>
  </si>
  <si>
    <t>https://itceduco-my.sharepoint.com/:f:/g/personal/apoyoinvestigacion_itc_edu_co/En8wCT8oYXpIj1cKYGmRzPsBMBYoaSfjpx4JP7ldCNi1dQ?e=7qynMw</t>
  </si>
  <si>
    <t>Se realizaron las actividades:
Envío de la guía de validación de CVLAC (18 de agosto).
Jornadas de formación en CVLAC
25 de agosto
8 de septiembre
22 de septiembre</t>
  </si>
  <si>
    <t>https://itceduco-my.sharepoint.com/:f:/g/personal/apoyoinvestigacion_itc_edu_co/En8wCT8oYXpIj1cKYGmRzPsBMBYoaSfjpx4JP7ldCNi1dQ?e=YdZzgP</t>
  </si>
  <si>
    <t>Sensibilizar en Ética de la Investigación para integrantes del Comité de Ética e investigadores</t>
  </si>
  <si>
    <t>Sensibilización en Ética de la Investigación a integrantes del comité de ética e investigadores</t>
  </si>
  <si>
    <t>Se realizaron los estudios previos para desarrollar un seminario taller comité de ética.
Se proyecta dar inicio en abril y mayo. 
Se cuenta con un cronograma para el desarrollo de las actividades previstas en el marco del taller en mención.</t>
  </si>
  <si>
    <t>Del 25 de mayo al 2 de julio se llevo a cabo el "Seminario Taller Comités de Ética en Colombia" dirigido a la formación de los integrantes del Comité de Ética Institucional e investigadores. 
Se contó con participación de 30 asistentes por conferencia.
Se certificarán 17 participantes. En el marco del Seminario se realizó el Ciclo de conferencias sobre ética de la investigación, donde se desarrollaron 6 conferencias dirigidas a la comunidad académica.
Con lo anterior, la actividad se cumple en su totalidad, quedando pendiente la expedición de certificados, en el mes de julio.</t>
  </si>
  <si>
    <t>https://itceduco-my.sharepoint.com/:f:/g/personal/auxviceinvestigacion_itc_edu_co/Ej6RPiApdLdLkp9f0kg6Z2gBLVgOOoi6VX1dYFBFggZf8A?e=ROZLvC</t>
  </si>
  <si>
    <t>La actividad finalizó con lo reportado durante el 3° trimestre de la vigencia</t>
  </si>
  <si>
    <t>Organizar curso o capacitación para Plan de fortalecimiento y categorización de grupos e investigadores</t>
  </si>
  <si>
    <t>Curso o capacitación para Plan de fortalecimiento y categorización de grupos e investigadores</t>
  </si>
  <si>
    <t>Se cuentan con las invitaciones para la capacitación, se tiene previsto al finalizar el 1° semestre de la vigencia un desarrollo del 40%.</t>
  </si>
  <si>
    <t>Se realizó el Ciclo de Conferencias sobre Derecho de Autor con la Dirección Nacional de Derecho de Autor. El 14 de mayo de 2021 tuvo lugar la Conferencia "Derecho de autor en el ámbito universitario", con la participación de 28 asistentes, y el 19 de mayo de 2021 tuvo lugar la conferencia "Derecho de autor, internet y software", con la participación de 18 asistentes.
Con lo anterior, la actividad se cumple en su totalidad.</t>
  </si>
  <si>
    <t>https://itceduco-my.sharepoint.com/:f:/g/personal/auxviceinvestigacion_itc_edu_co/EvnGBA_t6NxHiNtMm6BVFYIBnffsihay9zOAffGNZAVy0A?e=sHyLRh</t>
  </si>
  <si>
    <t>Se realizaron las actividades:
Envío de la guía de validación de CVLAC (18 de agosto).
Jornadas de formación en CVLAC
25 de agosto
8 de septiembre
22 de septiembre
Socialización proyección de grupo para la convocatoria (13/08/2021)
Participaron del líder del grupo de Investigación en Pedagogía de las Ciencias Básicas GIPEC
Socialización proyección de grupo para la convocatoria (23/09/2021)
Participaron del líder del grupo de investigación Seguridad Informática Sapientiam</t>
  </si>
  <si>
    <t>Se realizó presentación comité Institucional el 14 de octubre, donde se socializaron las acciones desarrolladas, informe de grupos, consideraciones y recomendaciones.
Se elaboró informe de Aval de convocatoria 894 de 2021 de Minciencias.</t>
  </si>
  <si>
    <t>https://itceduco-my.sharepoint.com/personal/apoyoinvestigacion_itc_edu_co/_layouts/15/onedrive.aspx?id=%2Fpersonal%2Fapoyoinvestigacion%5Fitc%5Fedu%5Fco%2FDocuments%2F2021%2FConvocatoria%20894%20de%202021</t>
  </si>
  <si>
    <t xml:space="preserve">Desarrollar módulos en  plataforma Gnosof (repositorio de productos (existencia, calidad, certificación), trazabilidad de proyectos, categorización grupos e investigadores etc.  </t>
  </si>
  <si>
    <t>Modulos desarrollados en la plataforma</t>
  </si>
  <si>
    <t xml:space="preserve">Con relación a los certificados se cuenta con el proceso necesario para que los participantes se certifiquen frente a su participación en los semilleros. 
En la plataforma Gnosof se desarrolló un módulo para que los docentes desarrollen sus respectivos proyectos. </t>
  </si>
  <si>
    <t>Se realizó el informe Módulos desarrollados en la plataforma Gnosoft, durante el mes de julio se trabajará con el proveedor (Gnosoft) de la plataforma para realizar los ajustes en plataforma.</t>
  </si>
  <si>
    <t>https://itceduco-my.sharepoint.com/:f:/g/personal/apoyoinvestigacion_itc_edu_co/Elfe1FCjemVBtALmCfdlXxcBgY7jn50dYc2iAfxj5bwrxg?e=X48eeg</t>
  </si>
  <si>
    <t xml:space="preserve">Se realizó un informe respecto de los modulos: repositorio de productos (existencia, calidad, certificación.
Se solicitó un cotización para el desarrollo de los modulos mencionados, actualmente se encuentra en proceso  de ajuste por parte del proveedor. </t>
  </si>
  <si>
    <t>cotización adquirida</t>
  </si>
  <si>
    <t>Se gestionaron módulos requeridos ante la empresa, mediante reuniones con la empresa y estudios previos, CDP y módulos definidos, actualmente se encuentra en proceso de perfeccionamiento de contrato, se espera que el contrato inicie en diciembre, se evidencian los estudios previos con especificaciones técnicas del contrato, sobre seguridad, calendario de actividades de la Vicerrectoría y nuevos módulos, entre otros.
Se contará con soporte técnico durante la vigencia del contrato, que tendrá plazo de ejecución hasta el 30 de noviembre de 2022.</t>
  </si>
  <si>
    <t>Correo electrónico</t>
  </si>
  <si>
    <t>Financiar proyectos de investigación convocatoria 08-2020</t>
  </si>
  <si>
    <t>Proyectos de investigación convocatoria 08-2020</t>
  </si>
  <si>
    <t xml:space="preserve">El proyecto: Diseño de modelo informático tipo blockchain, (para mejorar la gestión de la información en lo hotenes de la zona historica de Bogotá) esta sujeto a la gestión realizada en cada una de las fases por los docentes. 
El proyecto se realiza mancomunadamente con la universidad cooperativa de Colombia. </t>
  </si>
  <si>
    <t>Convenio
Acta de inicio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</si>
  <si>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El proyecto se realiza mancomunadamente con la universidad cooperativa de Colombia.
El proyecto "DISEÑO DE MODELO INFORMÁTICO TIPO BOLCKCHAIN PARA MEJORAR LA GESTIÓN DE LA INFORMACIÓN EN LOS HOTELES DE LA ZONA HISTÓRICA DE BOGOTÁ" del grupo Virtus, fue aprobado e inició en marzo, la financiación del proyecto fue por el monto de $9.000.000 (MCTE).
Con lo anterior, se finaliza por completo la actividad, dado que no se financiarán más proyectos de la convocatoria.</t>
  </si>
  <si>
    <t>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t>
  </si>
  <si>
    <t>Se entregó Informe de la convocatoria y como producto de la misma, se generó un capítulo de libro.</t>
  </si>
  <si>
    <t xml:space="preserve">Convocar financiación de proyectos de investigación  09-2021 y otras para docentes. </t>
  </si>
  <si>
    <t xml:space="preserve">Financiación de proyectos de investigación  Convocatoria 09-2021 y otras para docentes. </t>
  </si>
  <si>
    <t>La convocatoria aun no tiene inicio, se proyecta para finales del 1° semestre de la vigencia</t>
  </si>
  <si>
    <t>Se presentó en sesión del 28 de junio ante el Comité Institucional de Investigación los términos de la convocatoria, que será lanzada en agosto.</t>
  </si>
  <si>
    <t xml:space="preserve">Se cuenta con 2 convocatorias:
09. Interna de financiación de proyectos de investigación. Se redactaron los terminos de referencia, expuestos en el Comité de investigación
Pieza publicitaría para la socialización de la convocatoria.
Socialización realizada 20 al 30 de agosto
El 31 de agosto se dieron 2 reuniones con docentes, se contó con la participación de 14 personas.
Convocatoría 01- 2021 acerca de Proyectos disciplinarios. 
Socialización a través de redes sociales, correos electrónicos
 Se llevo a cabo el 20 de agosto una sesión de socialización con la participación de 14 personas. 
</t>
  </si>
  <si>
    <t xml:space="preserve">pieza publicitaría. Sesiones realziadas </t>
  </si>
  <si>
    <t>Frente a la convocatoria 09 de 2021 de financiación interna de proyectos, se realizaron términos y socialización de la convocatoria, esta convocatoria estará abierta hasta el 03 de diciembre, ya que se amplió la fecha de inscripción para recepción de propuestas, a la fecha, no se han recibido propuestas.
Frente a la convocatoria 01 de 2021 de proyectos disciplinares, se realizaron los términos de referencia y se socializó a docentes, se cuenta con una propuesta, que ya fue ajustada, y se espera al concepto del par externo. Esta convocatoria es permanente, por tanto, no tiene fecha de cierre.</t>
  </si>
  <si>
    <t>Renovar y capacitar en Base de datos Web Of Science</t>
  </si>
  <si>
    <t>Renovación y capacitación en Base de datos Web Of Science</t>
  </si>
  <si>
    <t xml:space="preserve">La renovación se proyecta para los meses junio y julio.
Se han realizado 2 capacitaciones:
1°: 19 de febrero, conto con la participación de 98 profesores.
2°: 4 de febrero, conto con la participación de 18 estudiantes 
</t>
  </si>
  <si>
    <t>capacitar en Base de datos Web Of Science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</si>
  <si>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Se pagó la renovación con la Resolución No. 195 del 23 de junio.
La primera semana de agosto se realizará la capacitación con docentes y estudiantes (2 sesiones).</t>
  </si>
  <si>
    <t>https://itceduco-my.sharepoint.com/personal/auxviceinvestigacion_itc_edu_co/_layouts/15/onedrive.aspx?id=%2Fpersonal%2Fauxviceinvestigacion%5Fitc%5Fedu%5Fco%2FDocuments%2FVIET%202021%2FPlan%20de%20Acci%C3%B3n%2D%20seguimiento%20julio%2D2021%2FRenovaci%C3%B3n%20Web%20Of%20Science</t>
  </si>
  <si>
    <t xml:space="preserve">Se llevaron a cabo 2 sesiones. 
1°, 10 de agosto. 
Se realizó un formulario mediante el cual se extiende la invitación de radicar las inquietudes frente a la base de datos en mención.
Capacitaciones:
1°, el 20 de agosto, con 20 participantes. 
2°. 26 de agosto, con 22 personaas. </t>
  </si>
  <si>
    <t>https://forms.office.com/r/DAum7qzaHy</t>
  </si>
  <si>
    <t>Conmemorar el Día del Investigador</t>
  </si>
  <si>
    <t>Conmemoración Día del Investigador</t>
  </si>
  <si>
    <t>Actividad programada para el 28 de octubre.</t>
  </si>
  <si>
    <t xml:space="preserve">Actividad programada para el 28 de octubre.
Se cuenta con la pieza publicitaria, estudios previos. </t>
  </si>
  <si>
    <t xml:space="preserve">Pieza publicitaria, estudios previos. </t>
  </si>
  <si>
    <t>El evento se llevó a cabo el 04 de noviembre, de forma presencial en el teatro de la ETITC, con transmisión en redes sociales, se entregaron premios con forma de gota de agua, los premios fueron:
Mejor grupo de investigación
Mejor semillero
Mujer investigadora
Mejor Director
Mérito a la Investigación</t>
  </si>
  <si>
    <t>Informe enviado al correo electrónico, y redes sociales</t>
  </si>
  <si>
    <t xml:space="preserve">Participacipar en convocatorias grupos de investigación Minciencias y/o con otras instituciones. (recursos cofinanciación). </t>
  </si>
  <si>
    <t xml:space="preserve">Participación convocatorias grupos de investigación Minciencias y/o con otras instituciones. (recursos cofinanciación). </t>
  </si>
  <si>
    <t xml:space="preserve">
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t>
  </si>
  <si>
    <t xml:space="preserve">* La Primera Patente de la ETITC Prensa de Alacrán con Tensor de Trinquete fue elegida beneficiaria de la Convocatoria Nacional de Minciencias para fomentar la protección por patente y su uso comercial. Se inició el plan de acompañamiento el 28 de junio de 2021.                                                                              
- Se participó en la Convocatoria Innovatón 2021 del Departamento Nacional de Planeación y el Programa de las Naciones Unidas para el Desarrollo, con  5 iniciativas innovadoras de la Vicerrectoría de Investigación para la mejora de procesos, servicios y cambios estratégicos: Red de Investigación e Innovación; Semillero Mujeres Investigadoras ETITC; Plataforma Gnosoft Investigación; Concurso virtual de Investigación en tiempos de pandemia; Área académica de Investigación e Innovación.
La Vicerrectoría participará en más convocatorias, en la medida que entidades como Minciencias, DNP o similares aperturen convocatorias.                         </t>
  </si>
  <si>
    <t>https://itceduco-my.sharepoint.com/:f:/g/personal/auxviceinvestigacion_itc_edu_co/El_BaOvTggFDsz6tWcz9Ge8BmCBQ3NaJ_bk2xXdBaXRl6Q?e=j6Drex</t>
  </si>
  <si>
    <t xml:space="preserve">Generación de certificados:
Creación de certificados para participación en la convocatoria:- Certificación software - profesor NELSON ANDRES CASTAÑEDA ARIAS- Certificado - Libros - Hr. Armando- Creación certificado libro - Virtus
Envío guía validación CVLAC:
Envío de la guía de validación de CVLAC (18 de agosto)
Capacitación en CVLAC:
Jornadas de formación en CVLAC
25 de agosto
8 de septiembre
22 de septiembre
Participaron los líderes de los siguientes grupos
Socialización proyección de grupo
Para la convocatoria (13/08/2021):
Participaron del líder del grupo de Investigación en Pedagogía de las Ciencias Básicas GIPEC
Socialización proyección de grupo para la convocatoria (23/09/2021):
Participaron del líder del grupo de investigación Seguridad Informática Sapientiam
Presentación comité institucional de investigación (14/10/2021):
Presentación comité institucional de investigación de la proyección de los grupos en la convocatoria 894 de Minciencia
</t>
  </si>
  <si>
    <t>https://itceduco-my.sharepoint.com/personal/apoyoinvestigacion_itc_edu_co/_layouts/15/onedrive.aspx?originalPath=aHR0cHM6Ly9pdGNlZHVjby1teS5zaGFyZXBvaW50LmNvbS86ZjovZy9wZXJzb25hbC9hcG95b2ludmVzdGlnYWNpb25faXRjX2VkdV9jby9Fbjh3Q1Q4b1lYcElqMWNLWUdtUnpQc0JNQllvYVNmanB4NEpQN2xkQ05pMWRRP3J0aW1lPV9YT0QxamVUMlVn&amp;id=%2Fpersonal%2Fapoyoinvestigacion%5Fitc%5Fedu%5Fco%2FDocuments%2F2021%2FConvocatoria%20894%20de%202021%2FInforme%20productos%20de%20cada%20GRUPLAC%20al%20l%C3%ADder%20de%20cada%20grupo%2F15%2E1%20Envio%20de%20correo%20e%20informe%20a%20cada%20lider%20de%20grupo%20en%20el%20marco%20de%20la%20convocatoria%20894%20de%20Minciencias%2Erar&amp;parent=%2Fpersonal%2Fapoyoinvestigacion%5Fitc%5Fedu%5Fco%2FDocuments%2F2021%2FConvocatoria%20894%20de%202021%2FInforme%20productos%20de%20cada%20GRUPLAC%20al%20l%C3%ADder%20de%20cada%20grupo</t>
  </si>
  <si>
    <t>Participación en convocatoria 890 de Minciencias, se presentó al Comité de Investigación, se está a la espera al desarrollo del cronograma de la convocatoria por parte Minciencias.</t>
  </si>
  <si>
    <t xml:space="preserve">Organizar convocatorias internas para financiar proyectos de investigación para estudiantes: jóvenes investigadores, auxiliares de investigación, grupos de estudio, etc. Pueden ser también en apoyo con los docentes. </t>
  </si>
  <si>
    <t xml:space="preserve">Convocatorias internas para financiar proyectos de investigación para estudiantes: jóvenes investigadores, auxiliares de investigación, grupos de estudio, etc. Pueden ser también en apoyo con los docentes. </t>
  </si>
  <si>
    <t xml:space="preserve">Se han adelantado las convocatorias para los semilleros de la escuela, permitiendo la creación y activación de nuevos semilleros. </t>
  </si>
  <si>
    <t>https://www.etitc.edu.co/es/noticia/10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</si>
  <si>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Se socializó en el Comité Institucional de Investigación la Convocatoria de Minciencias Jovenes Investigadores e Innovadores en el marco de la reactivación económica 2021. Se exploraron oportunidades de participación con docentes investigadores y estudiantes. 
Con ocasión de la convocatoria, 08-2020 se realizó el banco de elegibles, como posibles participantes en la convocatoria de Minciencias.
Se plantea también las Convocatorias 09-2021, Convocatoria interna para consolidación de proyectos disciplinares 01-2021, Convocatoria de publicación cuadernos ETITC 2021, Convocatoria Interna para el acompañamiento en la creación de empresas de base tecnológica N° 01-2021, Convocatoria Interna de apoyo para la protección de invenciones mediante solicitudes nacionales de patente N°01-2021, Convocatoria jóvenes
Investigadores e innovadores en el marco de la reactivación económica 2021.
Dichas convocatorias fueron socializadas en el Comité Institucional de Investigación.</t>
  </si>
  <si>
    <t>https://itceduco-my.sharepoint.com/:f:/g/personal/auxviceinvestigacion_itc_edu_co/Ekiv0d-bP_5GledE80vqdeEB38AW6fWYmVb7qIZGpqZ3WA?e=CnCVIY</t>
  </si>
  <si>
    <t>Se realizó la convocatoría para los semilleros entre el 2 al 16 de agosto Se incribieron 135 estudiantes de 15 semilleros.
Se proyecta realizar una convocatoria de banco de elegibles para auxiliares, grupos de investigación y jovenes investigadores</t>
  </si>
  <si>
    <t xml:space="preserve">Estrategia de socialización realizada y se cuenta con la lista de aspirantes </t>
  </si>
  <si>
    <t>Se cuenta con la convocatoria 01 de 2021 de proyectos disciplinares, se realizaron los términos de referencia y se socializó a docentes, se cuenta con una propuesta, que ya fue ajustada, y se espera al concepto del par externo. Esta convocatoria es permanente, por tanto, no tiene fecha de cierre.
No se realizará la convocatoria de banco de elegibles para auxiliares, grupos de investigación y jovenes investigadores, debido a que se cuenta con base de datos.</t>
  </si>
  <si>
    <t>Organizar Jornada de la Tierra (Grupo GEA) y Hacking Day (Sapientiam)</t>
  </si>
  <si>
    <t>Realización Jornada de la Tierra (Grupo GEA) y Hacking Day (Sapientiam)</t>
  </si>
  <si>
    <t xml:space="preserve">Esta actividad se proyecta realizar en el 2° periodo de la vigencia. </t>
  </si>
  <si>
    <t>Se enviaron correos electrónicos a los directores de los grupos GEA y SAPIENTIAM, para confirmar los eventos. El Ing. Trejos respondió que el evento del Hacking Day se tiene planeado para octubre.
La Jornada de la Tierra se tiene programada del 04 a 09 de octubre.</t>
  </si>
  <si>
    <t>https://itceduco-my.sharepoint.com/personal/auxviceinvestigacion_itc_edu_co/_layouts/15/onedrive.aspx?id=%2Fpersonal%2Fauxviceinvestigacion%5Fitc%5Fedu%5Fco%2FDocuments%2FVIET%202021%2FPlan%20de%20Acci%C3%B3n%2D%20seguimiento%20julio%2D2021%2FCelebraci%C3%B3n%20d%C3%ADa%20de%20la%20Tierra%20y%20Hacking%20Day</t>
  </si>
  <si>
    <t>La Jornada de la Tierra se tiene programada del 04 a 09 de octubre.</t>
  </si>
  <si>
    <t>El semillero de Seguridad Informática Sapientiam, se realizó en su 8º edición, socializado mediante redes sociales, se generaron certificados desde la Vicerrectoría de Investigación, a los organizadores, también se entregaron premios (libros electrónicos en el evento)
Frente a la Jornada de la Tierra, se realizó del 04 al 08 de octubre la XIV Jornada de la Tierra, con participación también de estudiantes del IBTI.</t>
  </si>
  <si>
    <t>Página web, redes sociales</t>
  </si>
  <si>
    <t>Realizar afiliación Redcolsi</t>
  </si>
  <si>
    <t>Afiliación Redcolsi</t>
  </si>
  <si>
    <t>Se adelanto la afiliación de los semilleros de la escuela al a Red Colombiana de semilleros de investigación.</t>
  </si>
  <si>
    <t>Se realizó el pago con la resolución No. 037-2021.
Con lo anterior, se cumple por completo la actividad, la suscripción es de carácter anual.</t>
  </si>
  <si>
    <t>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t>
  </si>
  <si>
    <t>Se informó por parte de 2 semilleros que participaron en el encuentro Nacional e Internacional de semilleros de investigación:
Semillero SIGE: Calificación sobresaliente
Semillero Automatools: Meritorio</t>
  </si>
  <si>
    <t xml:space="preserve">Organizar décimo encuentro de semilleros de investigación y evaluación de proyectos </t>
  </si>
  <si>
    <t xml:space="preserve">Décimo encuentro de semilleros de investigación y evaluación de proyectos </t>
  </si>
  <si>
    <t>Al finalizar el 1° semestre de la vigencia se realizará el encuentro de semilleros de investigación</t>
  </si>
  <si>
    <t>La jornada Institucional de socialización de los semilleros de investigación, se llevó a cabo el sábado 8 de mayo, participaron 8 semilleros en total.
Se presentan avances de investigación, como preparación para participación en Encuentros Nacionales e Interinstitucionales de Investigación, donde la ETITC financia la participación de los asistentes.
Con lo anterior, se cumple en totalidad la actividad.</t>
  </si>
  <si>
    <t>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t>
  </si>
  <si>
    <t>Se proyecta realizar un encuentro de semilleros durante los meses de octubre y noviembre.</t>
  </si>
  <si>
    <t>El encuentro se realizó el 20 de noviembre en las instalaciones de Compensar de la 220, con el fin de socializar avances de productos de los semilleros, el mismo día se realizó la jornada de investigación. 
Se realizaron documentos preparatorios del evento, ese día se realizaron las evaluaciones de los semilleros, mediante un formato elaborado desde la Viceinvestigación, con el fin de identificar los semilleros a participar en RedColsi de la próxima vigencia.
Se evidencia también el banner informativo de invitación al evento.
Se contó con un total de 49 participantes en el evento.</t>
  </si>
  <si>
    <t>https://itceduco-my.sharepoint.com/personal/semilleros_itc_edu_co/_layouts/15/onedrive.aspx?id=%2Fpersonal%2Fsemilleros%5Fitc%5Fedu%5Fco%2FDocuments%2FESCUELA%20TECNOLOGICA%20ITC%2FOficina%20estudiantil%2FSemilleros%202021%2D2%2FJornada%20de%20socializaci%C3%B3n%20de%20avances</t>
  </si>
  <si>
    <t xml:space="preserve">Gestionar publicaciones de la Vicerrectoría de Investigación </t>
  </si>
  <si>
    <t xml:space="preserve">Publicaciones de la Vicerrectoría de Investigación </t>
  </si>
  <si>
    <t>Actualmente se trabaja en el comunicado 01 de la Vicerrectoria de investigación, para dar a conocer a la comunidad educativa, la gestión realizada en miras de fomentar la investigación e innovación (Talleres, convocatorias, etc)</t>
  </si>
  <si>
    <t>https://itceduco-my.sharepoint.com/:w:/g/personal/secrectoria_itc_edu_co/EQ_Tl4rAnkJFjFauqbsGlVYBFWsrQIANlqdP6doEd9OI-w?e=4%3ArIEeug&amp;at=9&amp;CID=1e5d4a7b-19e2-cfed-cd2f-a741e62d0b72</t>
  </si>
  <si>
    <t xml:space="preserve">Comunicados de la página web .     
Se actualizó el sitio web institucional de la Vicerrectoría de Investigación, Extensión y Transferencia donde se evidencian todas las actividades y eventos de la Vicerrectoría. </t>
  </si>
  <si>
    <t>https://etitc.edu.co/es/page/investigacion&amp;actividades</t>
  </si>
  <si>
    <t xml:space="preserve">Se realizaron 2 convocatorias: 
1. Cuadermos. 
Pieza publicitaria para la difusión de la convocatoría.
El 19 de agosto se transmitio a través de los diferentes medios de comunicación de la ETITC
durante los días 4, 11, 19 de agosto y 1° de septiembre se socializó la convocatoria a la comunidad educativa.  
2. Revista letras conciencia tecnologica. 
Se ha enviado a más de 179 personas externas para recepcion de las propuestas. 
</t>
  </si>
  <si>
    <t>Convocatoria Cuadernos publicaciones no seriadas 2021, se comunicó mediante correo institucional, redes sociales y portal web.
Se recibieron dos propuestas que pasaron por revisión inicial y se retroalimentó a los autores, ambos fueron rechazados, debido a incumplimiento de requisitos, y en otro caso por desistimiento de un docente en participar.
Se socializó la socialización de la convocatoria mediante redes sociales, sitio web , se realizaron tres socializaciones:
05, 08 y 19 de octubre, con la participación de 19 asistentes entre docentes y estudiantes.
Se han recibido 2 artículos a la fecha, la recepción de manuscritos es permanente, se cuenta con 12 artículos para posible publicación, donde uno se rechazó por alto índice de plagio, actualmente se realiza proceso para enviar documentos a pares evaluadores.</t>
  </si>
  <si>
    <t>https://itceduco-my.sharepoint.com/:w:/g/personal/revistaletrasetitc_itc_edu_co/EXcgk2mQx0lMk-hKo1nwZs4BrSW00iXDx66EFITxfoFz1w?e=4%3A9H95e3&amp;at=9&amp;CID=c8114942-5bdc-8687-bc6b-bdf97cb40d08</t>
  </si>
  <si>
    <t>Prestación de servicios para apoyar las actividades Vicerrectoría de Investigación de la Escuela Tecnológica Instituto Técnico Centra</t>
  </si>
  <si>
    <t>Ejecución Contractual</t>
  </si>
  <si>
    <t xml:space="preserve">Actualmente se ejecutan con normalidad de los 5 contratos de prestación de servicios.  </t>
  </si>
  <si>
    <t>Se están llevando a cabo y con normalidad los cinco contratos por prestación de servicios. (Diego, Laura, Camilo, Alejandra, Nacim
Contrato 157-2021: Inició el 16 de junio y finaliza el 17 de diciembre.
Contrato 032-2020: Inició el 30 de diciembre y finaliza el 30 de noviembre.
Contrato 028-2021: Inició el 17 de febrero y finaliza el 17 de diciembre.
Contrato 072-2021: Inició el 17 de febrero y finaliza el 17 de diciembre.
Contrato 046-2021: inició el 20 de enero y finaliza el 17 de diciembre.</t>
  </si>
  <si>
    <t>https://itceduco-my.sharepoint.com/personal/auxviceinvestigacion_itc_edu_co/_layouts/15/onedrive.aspx?id=%2Fpersonal%2Fauxviceinvestigacion%5Fitc%5Fedu%5Fco%2FDocuments%2FVIET%202021%2FPlan%20de%20Acci%C3%B3n%2D%20seguimiento%20julio%2D2021%2FPrestaci%C3%B3n%20de%20servicios%20Contratistas</t>
  </si>
  <si>
    <t>Se están llevando a cabo y con normalidad los cinco contratos por prestación de servicios. (Diego, Laura, Camilo, Alejandra, Nacim
Contrato 157-2021: Inició el 16 de junio y finaliza el 17 de diciembre.
Contrato 032-2020: Inició el 30 de diciembre y finaliza el 30 de noviembre.
Contrato 028-2021: Inició el 17 de febrero y finaliza el 17 de diciembre.
Contrato 072-2021: Inició el 17 de febrero y finaliza el 17 de diciembre.
Contrato 046-2021: inició el 20 de enero y finaliza el 17 de diciembre.
Actualmente se realiza el trámite para el pago de la última cuota del contrato 032-2020</t>
  </si>
  <si>
    <t>Elaborar, aprobar y socializar un reglamento (estatuto) de investigaciones</t>
  </si>
  <si>
    <t>Actividad programada para el 2° semestre de la vigencia</t>
  </si>
  <si>
    <t>La ETITC cuenta con:
- Reglamento estudiantil de investigación
- Reglamento de grupos de investigación
Los reglamentos tienen vigencia desde el 28 de noviembre de 2020.
Por solicitud de docentes, se plantea su revisión y actualización ante las instancas pertinentes.</t>
  </si>
  <si>
    <t>https://etitc.edu.co/es/page/investigacion</t>
  </si>
  <si>
    <t xml:space="preserve">Los documentos: 
- Reglamento estudiantil de investigación (socializado 30 de septiembre con el Comité Intitucional de Investigación y 7 de octubre con el Cosejo académico, )
- Reglamento de grupos de investigación (socializado 16 de septiembre con el Comité Intitucional de Investigación y 12 de octubre con el Cosejo académico)
Los dos reglamentos se soializaran el 20 de octubre ante Consejo Directivo </t>
  </si>
  <si>
    <t>Documentos elaborados</t>
  </si>
  <si>
    <t>Se aprobó el 11 de noviembre en el Comité Institucional de Investigación el Sistema Integrado de Investigación.
El 30 de noviembre fue aprobado por el Consejo Académico.
Se está a la espera de la expedición de la Resolución.</t>
  </si>
  <si>
    <t>Acto administrativo</t>
  </si>
  <si>
    <t xml:space="preserve"> PE-19- Innovación para el  Fortalecimiento Institucional y el Desarrollo Social.</t>
  </si>
  <si>
    <t>ME-47- Fortalecer las redes de innovación y alianzas estratégicas de cooperación con otros actores del Sistema Nacional de Ciencia Tecnología e Innovación – SNCTI, sector público, privado y academia para actividades de Investigación, Desarrollo e Innovación - I+D+i.</t>
  </si>
  <si>
    <t>Relaciones estratégicas con otros actores del SNCTI</t>
  </si>
  <si>
    <t>Participar en Encuentro nodo Bogotá Redcolsi</t>
  </si>
  <si>
    <t>Participación Encuentro nodo Bogotá Redcolsi</t>
  </si>
  <si>
    <t>Se han inscrito 3 proyectos que participarán a nombre de la escuela en el XIX encuentro regional de RedColSi nodo Bogotá.</t>
  </si>
  <si>
    <t>Se realizó el pago con la O.P. 98751821, del 3 de mayo, participaron los semilleros: Automatools,  SIGE y Semillero de Mujeres, XIX Redcolsi 2021, realizado entre el 14 a 18 de mayo de 2021.</t>
  </si>
  <si>
    <t>https://itceduco-my.sharepoint.com/:w:/r/personal/auxviceinvestigacion_itc_edu_co/_layouts/15/Doc.aspx?sourcedoc=%7B49AB0B92-74FB-4518-8FA4-6CDDC6500E4B%7D&amp;file=Informe%20Redcolsi.docx&amp;action=default&amp;mobileredirect=true</t>
  </si>
  <si>
    <t>Organizar Séptimo Campamento de semilleros de investigación</t>
  </si>
  <si>
    <t>Séptimo Campamento de semilleros de investigación</t>
  </si>
  <si>
    <t>Se programa aproximadamente para el meses de octubre</t>
  </si>
  <si>
    <t>El 1, 2 y 3 de octubre se realizó el evento en el municipio de Sutamarchán, se contó con 50 participantes, se realizaron los términos y condiciones del evento, así como el plan de trabajo para cada día.
Adicionalmente se realizó un banner informativo sobre el evento, para invitar a los participantes.</t>
  </si>
  <si>
    <t xml:space="preserve">Participar en Semilleros Redes Nacionales </t>
  </si>
  <si>
    <t xml:space="preserve">Participación Semilleros Redes Nacionales </t>
  </si>
  <si>
    <t>Se han inscrito 3 proyectos que participaran a nombre de la escuela en el XIX encuentro regional de RedColSi nodo Bogotá.</t>
  </si>
  <si>
    <t>Se programa la participación de dos semilleros (Automatools y SIGE) en el Encuentro Nacional de Semilleros del 2 al 5 de noviembre.</t>
  </si>
  <si>
    <t>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t>
  </si>
  <si>
    <t>Se realizó la programación para la participación de dos semilleros (Automatools y SIGE) en el Encuentro Nacional de Semilleros del 2 al 5 de noviembre. Se incribieron 4 estudiantes 2 proyectos.</t>
  </si>
  <si>
    <t>Hubo participación en mayo y octubre en Redo Colsi, con calificación de sobresaliente y meritorio en el mes de noviembre, participaron 2 estudiantes de Automatools y 2 de SIGE, en el XIV Encuentro Nacional y XVIII Encuentro Internacional de Semilleros de Investigación.</t>
  </si>
  <si>
    <t>INNOVACIÓN</t>
  </si>
  <si>
    <t>PE-17-Centro de Pensamiento y Desarrollo Tecnológico</t>
  </si>
  <si>
    <t xml:space="preserve">ME-38- Elaborar los estudios de prefactibilidad, justificación técnica, el diagnóstico de Recursos Humanos, Financieros y Disponibilidad de InfraesME-39- Definir  las líneas de investigación y focos estratégicos y de acción del Centro. 
ME-40- Establecer la red institucional y de alianzas estrategicas del centro con los respectivos soportes que la respaldentructura y Tecnologías de la Información, vinculadas a las actividades de investigación, desarrollo e Innovación del Centro de Pensamiento y Desarrollo Tecnológico. 
ME-41- Formular el plan de mejoramiento de acuerdo a los crirterios de MinCiencias con sus respectivos informes y análisis. 
ME-42- Radicar la solicitud para el reconocimiento del Centro de Pensamiento y Desarrollo Tecnológico por parte de Minciencias.  </t>
  </si>
  <si>
    <t>*Estudio de prefactibilidad 
*Líneas de investigación y focos estratégicos definidos
*Red institucional definida</t>
  </si>
  <si>
    <t>Diseñar la autoevaluación y creación del Centro de Pensamiento y Desarrollo Tecnológico</t>
  </si>
  <si>
    <t>En la etapa de diagnóstico, se han realizado reuniones a manera de talleres, para determinar la misión y visión (alineación de expectativas) del Centro de Pensamiento y Desarrollo Tecnológico. 
1° Taller realizado el 11 de febrero.
2° Taller realizado el 19 de febrero.
3° Taller: Diagnostico de capacidades, realizado el 5 de marzo.</t>
  </si>
  <si>
    <t>En esta etapa de diagnóstico, se han desarrollado reuniones de tipo taller y han alcanzado los siguientes objetivos:
1º  Taller Misión el 22 de Abril.
2ª Diagnostico -  06 de Mayo.
3ª Resultados Diagnostico -  20 de Mayo.
4ª Taller Definición Estratégica - 03 de Junio.
5ª  Taller Propuesta de Valor - 17 de Junio.
Adicional a sesiones programadas y actividades programadas, se han desarrollado reuniones de alineación por supervisor de contrato, con el fin de validar información y dar respuesta oportunda a la meta establecida en plan de desarrollo. Las reuniones se realizaron: 03 de mayo, 18 de mayo, 31 de mayo y 15 de junio.
Se continuará trabajando en el modelo de negocio, procesos y alianzas estratégcas, previsto aproximadamente para el mes de agosto.</t>
  </si>
  <si>
    <t>https://itceduco-my.sharepoint.com/personal/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t>
  </si>
  <si>
    <t xml:space="preserve">Se cuenta con la ejecución de las 2 primeras fases y 11 componentes, a través de los cuales se desarrollaron los objetivos, de CPDT. 
El 30 de septiembre se abordó la red de alianza para el CPDT. Posibles aliados: 7 de bajo interes y 3 de alto interes.  
Lineas de investigación (definidas a partir de 5 ejes) </t>
  </si>
  <si>
    <t>https://itceduco-my.sharepoint.com/personal/auxviceinvestigacion_itc_edu_co/_layouts/15/onedrive.aspx?id=%2Fpersonal%2Fauxviceinvestigacion%5Fitc%5Fedu%5Fco%2FDocuments%2FVIET%202021%2FInforme%20Connect%20Bogota%CC%81%2FEntregable%202&amp;ct=1634677781651&amp;or=OWA%2DNT&amp;cid=3c7707d6%2Dccab%2D5a15%2Dfb0a%2Dc750d8e3de41&amp;originalPath=aHR0cHM6Ly9pdGNlZHVjby1teS5zaGFyZXBvaW50LmNvbS86ZjovZy9wZXJzb25hbC9hdXh2aWNlaW52ZXN0aWdhY2lvbl9pdGNfZWR1X2NvL0VxR1JHSEliSTJGSW85Zlk1VW03ZzRBQkFNNWRSSW9EUldIdUV5Y2lXb0JMVkE%5FcnRpbWU9aFdCd3pVU1QyVWc</t>
  </si>
  <si>
    <t>Se evidencia mediante el informe de gestión del Centro de Pensamiento y Desarrollo Tecnológico que se cuenta con la autoevaluación y creación del Centro de Pensamiento y Desarrollo Tecnológico.
El informe cuenta con la proyección de las fases que el CPDT debe surtir</t>
  </si>
  <si>
    <t>https://itceduco-my.sharepoint.com/personal/auxviceinvestigacion_itc_edu_co/_layouts/15/onedrive.aspx?e=5%3A4277993e15f14d7b9ed23ddfe8ecc906&amp;at=9&amp;CT=1638481408394&amp;OR=OWA%2DNT&amp;CID=a5c13761%2Dfd5d%2D7655%2D8c16%2D6caf34ccaa44&amp;id=%2Fpersonal%2Fauxviceinvestigacion%5Fitc%5Fedu%5Fco%2FDocuments%2FVIET%202021%2FInforme%20Connect%20Bogota%CC%81%2FEntregable%203&amp;FolderCTID=0x0120000E72DD1814C10D44B626AAC3FA60CD6D</t>
  </si>
  <si>
    <t>Organizar curso o capacitación de propiedad intelectual y derechos de autor</t>
  </si>
  <si>
    <t>Curso o capacitación realizado</t>
  </si>
  <si>
    <t>e realizó en el primer semestre de 2021 el Ciclo de Conferencias sobre derecho de autor</t>
  </si>
  <si>
    <t>PE-19-Innovación para el fortalecimiento Institucional y el Desarrollo Social.</t>
  </si>
  <si>
    <t>ME-45 -  Implementar programa de transferencia de conocimiento (Fortalecer la visibilidad e impacto del conocimiento según los resultados de investigación generado por la actividad científica, tecnológica, académica, social e industrial de la ETITC).</t>
  </si>
  <si>
    <t>Programa de transfarencias de conocimiento implementado</t>
  </si>
  <si>
    <t>Renovar la plataforma de prevención de plagio Turnitin</t>
  </si>
  <si>
    <t>Plataforma de Prevención de Plagio Turnitin</t>
  </si>
  <si>
    <t xml:space="preserve">Esta actividad esta programada para septiembre, cuando se vence la licencia de la plataforma Turnitin.
</t>
  </si>
  <si>
    <t>Actividad programada para el mes de septiembre.</t>
  </si>
  <si>
    <t xml:space="preserve">La plataforma de prevención de plagio Turnitin fue renovada mediante la Resolución 262 del 20 de agosto de 2021 
el 1° de septiembre se realizó una capacitación en el uso de la plataforma en mención dirigida a docentes (28 docentes)
</t>
  </si>
  <si>
    <t>esolución 262 del 20 de agosto de 2021.
Cdp y Reporte de la capacitación realizada</t>
  </si>
  <si>
    <t>Pagar la anualidad de la patente Prensa de Alacrán con Tensor de Trinquete en la Superintendencia de Industria y Comercio</t>
  </si>
  <si>
    <t>Patente Prensa de Alacrán con Tensor de Trinquete</t>
  </si>
  <si>
    <t xml:space="preserve">El 25 de marzo se genero el Certificado de Disponibilidad Presupuestal para realizar el pago de la anualidad de la patente Prensa de Alacrán con Tensor de Trinquete. </t>
  </si>
  <si>
    <t>Se realizó el pago el 10 de mayo, con la transacción No. 70150324</t>
  </si>
  <si>
    <t>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t>
  </si>
  <si>
    <t>Promover la movilidad Nacional e Internacional de investigadores</t>
  </si>
  <si>
    <t>Participación de investigadores en eventos</t>
  </si>
  <si>
    <t>Por ocasión de la emergencia sanitaria en la actualidad no se tiene contemplada la movilización de investigadores.</t>
  </si>
  <si>
    <t>Se esta tramitando la participación de la estudiante Luz Aída Castiblanco en ACOFI, para el mes de septiembre.
La actividad depende de los productos o resultados de investigación que se generen.</t>
  </si>
  <si>
    <t>https://itceduco-my.sharepoint.com/personal/auxviceinvestigacion_itc_edu_co/_layouts/15/onedrive.aspx?id=%2Fpersonal%2Fauxviceinvestigacion%5Fitc%5Fedu%5Fco%2FDocuments%2FVIET%202021%2FPlan%20de%20Acci%C3%B3n%2D%20seguimiento%20julio%2D2021%2FMovilidad%20Nacional%20e%20Internacional</t>
  </si>
  <si>
    <t>La estudiante Luz Aída Castiblanco participó en ACOFI, entre el 21 y 24 de septiembre
Resolución 277 del 2 de septiembre de 2021</t>
  </si>
  <si>
    <t>Resolución 277 del 2 de septiembre de 2021</t>
  </si>
  <si>
    <t>Frente al último seguimiento, no se portan novedades</t>
  </si>
  <si>
    <t xml:space="preserve">Organizar el Evento Asamblea de Mujeres ETITC </t>
  </si>
  <si>
    <t>Evento Asamblea Mujeres ETITC</t>
  </si>
  <si>
    <t xml:space="preserve">El evento asamblea de Mujeres ETITC se tiene programado para junio. 
Con relación a la Red de investigación e Innovación se creo el sitio en la página oficial de la escuela, para divulgar las actividades programadas. </t>
  </si>
  <si>
    <t>Actividades reprogramadas para el 2° semestre de la vigencia.</t>
  </si>
  <si>
    <t xml:space="preserve">Se programó el "I Encuentro de mujeres en áreas STEM" para el 10 y 11 de noviembre de 2021 a cargo del Semillero de Mujeres. Se programó el evento de lanzamiento de la Red de Investigación para el 17 de noviembre de 2021. 
</t>
  </si>
  <si>
    <t>https://itceduco-my.sharepoint.com/:f:/g/personal/asesorinnovacion_itc_edu_co/EqmczK_2vE1OvjwJ3aPMNuABWE92HS6ottbxxWL-A68l_g?e=fFfmuK</t>
  </si>
  <si>
    <t>El Semillero de Mujeres Investigadoras realizó un encuentro institucional, el evento se desarrolló el 10 y 11 de noviembre "Primer encuentro de mujeres en áreas STEM", se contó con participación de estudiantes, egresadas, el Vicerrector de Investigación, que se realizó presencialmente en el teatro de la ETITC, y fue transmitido mediante redes sociales.
Desde la Vicerrectoría se realizaron certificados de participación para las participantes, y como ponentes en los casos pertinentes.</t>
  </si>
  <si>
    <t>Organizar el Evento Red de Investigación e Innovación</t>
  </si>
  <si>
    <t>Evento organizado</t>
  </si>
  <si>
    <t>Se programó el evento de lanzamiento de la Red de Investigación para el 17 de noviembre de 2021
Se creó el sitio web de la Red en la página institucional de la ETITC.
Se enviaron invitaciones a Instituciones de Educación Superior a ser parte de la Red de Investigación e Innovación de la ETITC, se cuenta con 14 instituciones inscritas a la Red. Se invitó a la comunidad académica a conocer y ser parte de la Red por correo masivo (22 de febrero, 23 de abril y 9 de octubre), se cuenta actualmente con 23 personas inscritas. Se llevaron a cabo espacios de socialización en los cuales se presentó la Red a partes interesadas: XIV Encuentro virtual de la Comunidad de apoyo para Clases Espejo (13 de mayo de 2021); Mesa Técnica SUE Distrito Capital (9 de septiembre de 2021); Comité Institucional de Investigación (16 de septiembre); IV Encuentro de Egresados (1 de octubre de 2021).</t>
  </si>
  <si>
    <t>Se realizó el evento de lanzamiento de la Red de Investigación, el 17 de noviembre, de manera presencial, transmitida mediante redes sociales, se contó con 2 conferencista invitados en temas de ecología y desarrollo sostenible e investigación, así como las IES vinculadas.
Se generaron certificados a los participantes de la Red.
Se cuenta con 56 miembros de la Red, entre estudiantes, docentes, administrativos y particulares de otras IES, se contó con participación de 12 IES y el Director de la Red TTU.
En la página web de la ETITC se publicó la noticia de lanzamiento de la Red de Investigación.</t>
  </si>
  <si>
    <t>Organizar el primer evento académico de Investigación, Innovación y Desarrollo tecnológico</t>
  </si>
  <si>
    <t>Congreso de Investigación, Innovación y Desarrollo Tecnológico</t>
  </si>
  <si>
    <t>Se dio a conocer ante el Comité institucional de Investigación que se llevará a cabo esta actividad en el segundo semestre, aproximadamente para el mes de noviembre o diciembre.</t>
  </si>
  <si>
    <t>Evento Académico de Investigación, Innovación y Desarrollo Tecnológico, realizado con 2 participantes, cuyo propósito fue generar reconocimiento a los productos de investigación, con las conferencias del Ingeniero Pedro Martínez y el Hno Ariosto Ardila Silva, Jornada y Evento Académico de Investigación, se realizó el sábado 20 de noviembre.</t>
  </si>
  <si>
    <t>Alistar la Patente Prensa de Alacrán con Tensor de Trinquete para su transferencia al mercado</t>
  </si>
  <si>
    <t xml:space="preserve">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    </t>
  </si>
  <si>
    <t xml:space="preserve">La Primera Patente de la ETITC Prensa de Alacrán con Tensor de Trinquete fue elegida beneficiaria de la Convocatoria Nacional de Minciencias para fomentar la protección por patente y su uso comercial. Se inició el plan de acompañamiento el 28 de junio de 2021. 
La Convocatoria abarca 6 etapas: Modelo de comercialización de la invención, Planeación comercial, Proyección de mercado, Valoración de la invención, Acompañamiento legal para la transferencia, Preparación y acompañamiento para la comercialización. </t>
  </si>
  <si>
    <t>https://itceduco-my.sharepoint.com/:f:/g/personal/auxviceinvestigacion_itc_edu_co/EiUac9eJZkxAorwz_L_99b8BHg4PNMp80l-dx7zU569JHg?e=U7X2h9</t>
  </si>
  <si>
    <t>Dentro del Plan de acompañamiento para la comercialización de la patente que se realiza en el marco de la "Convocatoria Nacional para fomentar la protección por patente y su uso comercial de adelantos tecnológicos en investigación, desarrollo e innovación que promuevan la potenciación económica del sector empresarial" se han realizado los siguientes módulos: 1. Modelo comercial 2. Planeación comercial 3. Análisis de oportunidad 4. Pitch comercial.</t>
  </si>
  <si>
    <t>https://itceduco-my.sharepoint.com/:f:/g/personal/asesorinnovacion_itc_edu_co/EiidVDVQWYVAvxIFd1gRi5QBJ5GAUFznigeIsKvxDKV4kQ?e=YDfuJm</t>
  </si>
  <si>
    <t>Desde el último seguimiento se han realizado los siguientes módulos:
5. Plan de Comunicaciones
6. Diseño Gráfico
7. Valoración Económica
8. Titularidad
9. Gestión Comercial
Se está revisando el otrosí por parte del área Jurídica de la ETITC para acompañamiento de la convocatoria.</t>
  </si>
  <si>
    <t xml:space="preserve">ME-46- Implementar el programa Incubadora tecnológica: Identificación y proyección de productos de investigación con potencial tecnológico y empresarial (spin-off, star-up, patentes...).  </t>
  </si>
  <si>
    <t>Programa Incubadora tecnológica</t>
  </si>
  <si>
    <t xml:space="preserve">Participar en eventos de emprendimiento, innovación e investigación  
</t>
  </si>
  <si>
    <t>Inscripciones a eventos</t>
  </si>
  <si>
    <t>Se realizó el pago y la participación de los tres semilleros en el encuentro de Redcolsi.
Adicionalmente, se plantea la participación en el Encuentro Nacional de Semilleros de Investigación, y otros eventos que presenten los nodos de investigación, o eventos interinstitucionales en Bogotá.</t>
  </si>
  <si>
    <t>https://itceduco-my.sharepoint.com/personal/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t>
  </si>
  <si>
    <t>Participación en el 
XXIVENCUENTRO NACIONAL Y XVIIIENCUENTRO INTERNACIONAL DE SEMILLEROS DE INVESTIGACIÓN –FUNDACIÓN REDCOLSINoviembre de 2021
Participación en el campamento institucional de semilleros 
Participación en la jornada de socialización de avances de semilleros (Se programa aproximadamente para el meses de noviembre).</t>
  </si>
  <si>
    <t>Memorias de participación en el evento</t>
  </si>
  <si>
    <t>Participación el Red Colsi, XXIVENCUENTRO NACIONAL Y XVIIIENCUENTRO INTERNACIONAL DE SEMILLEROS DE INVESTIGACIÓN . Campamento Institucional de Semilleros, Jornada de semilleros y el 1º Encuentro de Docentes que realizan investigación realizado el 27 de noviembre en Compensar sede Cajicá, con participación de una invitada del CNA, para articular con proceso de Acreditación Institucional de Alta Calidad.</t>
  </si>
  <si>
    <t xml:space="preserve">Valorar tecnologías para protección y/o transferencia (identificación, levantamiento del inventario y diagnóstico de los proyectos y productos innovadores de grupos de investigación). </t>
  </si>
  <si>
    <t xml:space="preserve">Actualmente se cuenta con la propuesta: Firma de propiedad intelectual.  Socializada en el comité primario de investigación en día 5 de abril. 
Esta actividad está programada para desarrollar en el 2° semestre de la vigencia. </t>
  </si>
  <si>
    <t>Programada para el segundo semestre</t>
  </si>
  <si>
    <t>Se cuenta con un dataset de seguimiento de prototipos y software que se entregan como productos de investigación de los grupos y semilleros, con el fin de realizar el inventario de activos intangibles, a nivel de prototipos y software.
Con el Comunicado del 05 de octubre de 2021 donde se invitó a elaborar y actualizar el inventario de propiedad intelectual.
Se realizó también una ficha de caracterización de productos para realizar el diagnóstico de propiedad intelectual.
Se realizó también un Procedimiento de Protección de Creaciones Intelectuales, pendiente de enviar a Calidad para su revisión y posterior aprobación.</t>
  </si>
  <si>
    <t xml:space="preserve">Realizar Convocatoria para la identificación y proyección de productos con potencial tecnológico y empresarial (Spin-off y patentes).   </t>
  </si>
  <si>
    <t xml:space="preserve">Convocatoría realizada </t>
  </si>
  <si>
    <t xml:space="preserve">Esta actividad se encuentra en construcción, se programa su inicio en el transcurso del 1° semestre de la vigencia y su continuidad en el 2° semestre.  </t>
  </si>
  <si>
    <t>Programada para el segundo semestre.
Se socializó convocatoria ante Comité Institucional de Investigación, en sesion del 28 de junio, y Comunicado 03 de la Vicerrectoría de Investigación.</t>
  </si>
  <si>
    <t>https://itceduco-my.sharepoint.com/:f:/g/personal/auxviceinvestigacion_itc_edu_co/EgbyuLx4FGlKnOsHe6JulyUBT95CaT2MAn8kfJpurrbbDw?e=IWVeu7</t>
  </si>
  <si>
    <t>Se lanzó la convocatoria "Acompañamiento para la identificación de invenciones susceptibles de patentar", dirigida a estudiantes, docentes, administrativos y egresados con el propósito de identificar y realizar el estudio y concepto de patentabilidad de máximo tres tecnologías que tengan potencial de protegerse a través del derecho de patente, las inscripciones estuvieron abiertas del 9 al 23 de agosto de 2021.</t>
  </si>
  <si>
    <t>Términos de Referencia: https://etitc.edu.co/es/page/investigacion&amp;convocatorias
https://etitc.edu.co/archives/terminosconvoinvenciones21.pdf</t>
  </si>
  <si>
    <t>Se realizaron las evaluaciones de postulaciones del 12 a 24 de noviembre, por parte de 2 evaluadores expertos, se recibieron 12 postulaciones, en la mayoría de los casos de estudiantes, donde 2 estudiantes desistieron del proceso.
Se evidencia un dataset sobre el formulario dilgenciado por cada participante donde se encuentra el detalle de cada invención, se evidenció también los soportes de evaluación de las postulaciones.</t>
  </si>
  <si>
    <t xml:space="preserve">ME-48- Diseñar y estructurar el Observatorio Tecnológico y de Innovación de la ETITC. </t>
  </si>
  <si>
    <t xml:space="preserve">Observatorio Tecnológico y de Innovación de la ETITC. </t>
  </si>
  <si>
    <t xml:space="preserve">Elaborar diagnóstico y diseño para el Observatorio Tecnológico y de Innovación. </t>
  </si>
  <si>
    <t>Diagnostico y diseño realizados</t>
  </si>
  <si>
    <t>Esta actividad esta programada para los meses de octubre o noviembre</t>
  </si>
  <si>
    <t>Se elaboró un documento de trabajo como propuesta básica metodológica para la creación del Observatorio Tecnológico y de Innovación, donde se encuentran, entre otros, objetivos, alcancem definición de líneas de observación estratégicas, ruta estratégica para el desarrollo del Observatorio, antecedentes y conclusiones.
La ruta estratégica se desplegará en un cronograma de actividades a partir de la vigencia 2022.</t>
  </si>
  <si>
    <t>ME-49- Gestionar  y crear el Proyecto Editorial de la Escuela Tecnológica Instituto Técnico Central</t>
  </si>
  <si>
    <t>Proyecto editorial creado</t>
  </si>
  <si>
    <t>Realizar convocatoria para publicaciones no seriadas 2021 (libros, cuadernos)</t>
  </si>
  <si>
    <t>Convocatoria publicaciones no seriadas 2021</t>
  </si>
  <si>
    <t>Esta convocatoria se encuentra en desarollo con la publicación Cuadernos ETITC N° 02 del 2021. 
Se cuenta con cronograma de la convocatoria, desde julio hasta noviembre, y se realizará solicitud de publicidad a la inscripción el 19 de julio, en conjunto con Comunicaciones</t>
  </si>
  <si>
    <t>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t>
  </si>
  <si>
    <t xml:space="preserve">Se realizó una pieza publicitaria para socializar la convocatoria Cuadernos ETITC N° 02 del 2021, adicionalmente se socializó a travésde correos electrónicos.  </t>
  </si>
  <si>
    <t xml:space="preserve">Pieza publicitaría </t>
  </si>
  <si>
    <t>Convocatoria Cuadernos publicaciones no seriadas 2021, se comunicó mediante correo institucional, redes sociales y portal web.
Se recibieron dos propuestas que pasaron por revisión inicial y se retroalimentó a los autores, ambos fueron rechazados, debido a incumplimiento de requisitos, y en otro caso por desistimiento de un docente en participar.</t>
  </si>
  <si>
    <t>Realizar convocatoria de recepción artículos revista Letras (permanente) Evaluación por pares</t>
  </si>
  <si>
    <t>Actualmente se esta actualizando la información en el open journal system</t>
  </si>
  <si>
    <t xml:space="preserve">Actualmente se está revisando la información en OJS y correo institucional haciendo una revisión inicial a los articulos. Adicionalmente se postula un call of papers para los meses de septiembre y octubre  especificando que se mantiene abierta la recepción de artículos de forma permanente </t>
  </si>
  <si>
    <t>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t>
  </si>
  <si>
    <t xml:space="preserve">La recepción de artículos revista Letras hasta el mes de noviembre
2. Revista letras conciencia tecnologica. 
Se ha enviado a más de 179 personas externas para recepcion de las propuestas. 
</t>
  </si>
  <si>
    <t>Se socializó la socialización de la convocatoria mediante redes sociales, sitio web , se realizaron tres socializaciones:
05, 08 y 19 de octubre, con la participación de 19 asistentes entre docentes y estudiantes.
Se han recibido 2 artículos a la fecha, la recepción de manuscritos es permanente, se cuenta con 12 artículos para posible publicación, donde uno se rechazó por alto índice de plagio, actualmente se realiza proceso para enviar documentos a pares evaluadores.</t>
  </si>
  <si>
    <t>PE-20- Centro de Capacitación Industrial  como espacio de cualificación  para la empleabilidad a inmediato plazo.</t>
  </si>
  <si>
    <t>ME-50- Consolidar y fortalecer el vínculo entre empresa, estado - academia ETITC</t>
  </si>
  <si>
    <t>Número de empresas vinculadas por diferentes factores con la ETITC/ 40 *100</t>
  </si>
  <si>
    <t>Prestación de servicios en las actividades de Extensión en la Escuela Tecnológica Instituto Técnico Central</t>
  </si>
  <si>
    <t xml:space="preserve">Se ejecutan con normalidad los Contratación: 
Cto-054-2021 (5 meses), Cto-077-2021 (5 meses), Cto-070-2021 (10 meses),
Cto-052-2021 (11 meses) , Cto-053-2021 (5 meses).
Docentes  Reto a la U 2.0: Cto-107-2021, Cto-111-2021, Cto-106-2021, Cto-115-2021, Cto-108-2021, Cto-105-2021, Cto-114-2021, Cto-110-2021, Cto-113-2021, Cto-112-2021, Cto-109-2021. Dichos contratos iniciaron el 1° de marzo y finalizan el 30 de junio.
</t>
  </si>
  <si>
    <t>Actas de inicio SECOP II</t>
  </si>
  <si>
    <t>Durante estos 3 meses se lanzaron nuevas ofertas, se contrataron docentes (173-2021, 132-2021, 175-2021, 134-2021,174-2021 y 133-2021),y se gestionó un nueva adición al convenio correspondiente a Reto a la U (firma 30 de junio)</t>
  </si>
  <si>
    <t>https://itceduco-my.sharepoint.com/:f:/g/personal/auxextension1_itc_edu_co/EqQLoK9MC29LuXoPCVG20vMBzf9SID7Dw0fh-8cuFX_edA?e=lPyVeu</t>
  </si>
  <si>
    <t xml:space="preserve">Se realizó la contratación de 12 docentes con relación a Reto a la U. y 22 cursos.
Y se ejecuctan con normalidad los 3 contratos de apoyo administrativo.
</t>
  </si>
  <si>
    <t xml:space="preserve">Actas de inicio, cumplidos </t>
  </si>
  <si>
    <t>Los contratos de los 12 docentes finalizó el 30 de noviembre, actualmente se esta en proceso de paz y salvo, proceso que adelanta la Oficina de Contratación.</t>
  </si>
  <si>
    <t>https://itceduco-my.sharepoint.com/:f:/g/personal/auxextension1_itc_edu_co/Es--8MjoEh5Lik6Zdz0JELUBUm14oqEgIuMnerz0eQ5zRw?e=YDwsm4</t>
  </si>
  <si>
    <t>Convenio SED - ETITC Reto A la U 2.1 adicion 2021 - 1</t>
  </si>
  <si>
    <t>Convenio creado (continuidad)</t>
  </si>
  <si>
    <t xml:space="preserve">La adición firmada en la vigencia 2020 se encuentra en ejecución y se encuentra vigente hasta el 30 de junio de la vigencia. </t>
  </si>
  <si>
    <t>Será a partir del segundo semestre del año, teniendo en cuenta que se firmó la adición.</t>
  </si>
  <si>
    <t xml:space="preserve">Se gestionó la 2° adición al convenio ETITC PRAES - SED, Contrato: 1794314 el 30 de junio.
Se ejecutó con normaliadad el proceso pre. Contractual.  </t>
  </si>
  <si>
    <t xml:space="preserve">Documentos de proceso </t>
  </si>
  <si>
    <t>la actividad finalizó con lo reportado al 30 de junio</t>
  </si>
  <si>
    <t>PE-21- Proyección Social más allá de las fronteras</t>
  </si>
  <si>
    <t>ME-54- Estructurar programa de oferta de servicios proyección social</t>
  </si>
  <si>
    <t>Programas de proyección social estructurados</t>
  </si>
  <si>
    <t>Materiales de insumo</t>
  </si>
  <si>
    <t>El desarrollo de esta actividad esta sujeta a la presencialidad o alternacia.</t>
  </si>
  <si>
    <t>El desarrollo de esta actividad esta sujeta a la presencialidad o alternancia.</t>
  </si>
  <si>
    <t>El desarrollo de esta actividad esta sujeta a la presencialidad o alternancia.
no se han requerido materiales para el desarrollo del área.</t>
  </si>
  <si>
    <t>Participación en eventos</t>
  </si>
  <si>
    <t>Participación en evento efectuada</t>
  </si>
  <si>
    <t xml:space="preserve">Se ha participado en los eventos propios del convenio Reto a la U 2.0 (Charlas, comites, capacitaciones, mesas de trabajo y talleres).
Participación en evento del Intituto Educativo municipal Madrid IED, para generar convenios, ofertar cursos y en general dar a conocer la oferta institucional de la ETITC. </t>
  </si>
  <si>
    <t>Participación en feria universitaria virtual en el colegio Gimnasio Corazón de María.
Se participó en los eventos propios del convenio Reto  la U 2.0 y los demás creados por la SE como Jóvenes a la U, la U en tu Colegio y la U en tu Localidad.
Se participó en talleres y seminarios propios de Reto a la U 2.0: Seminario de Emprendimiento, Jornada de Fortalecimiento de Habilidades para la Vida, Feria Empresarial.
Eventos de clausura y cierre.</t>
  </si>
  <si>
    <t>https://itceduco-my.sharepoint.com/:f:/g/personal/auxextension1_itc_edu_co/EnB1dqGi-BlJqxIuoGmEsqIBEtasXXpKo4XUbPW3eoMlKA?e=3eV45k</t>
  </si>
  <si>
    <t>No se ha participado en eventos</t>
  </si>
  <si>
    <t xml:space="preserve">Se ha participapado en 7 eventos con diferentes instituciones de educación: 19 y 21 de octubre; 3, 17, 18 y 19 de noviembre.
Participación en el Open House de manera virtual (21 de octubre) </t>
  </si>
  <si>
    <t>Certificaciones de opción de grado primer y segundo semestre</t>
  </si>
  <si>
    <t xml:space="preserve">Certificaciones </t>
  </si>
  <si>
    <t xml:space="preserve">Se tiene convocada: Manufacturas esbelta y automatización industrial. Su respectiva iniciación se tiene proyectada para el 10 de abril. </t>
  </si>
  <si>
    <t>https://www.etitc.edu.co/es/page/continuada&amp;certificaciones</t>
  </si>
  <si>
    <t>Se concretaron las certificaciones de Automatización Industrial y Manufactura Esbelta</t>
  </si>
  <si>
    <t>https://itceduco-my.sharepoint.com/:f:/g/personal/auxextension1_itc_edu_co/Enxi7wTyOm9JvI-v0vn1cyAB4N54gJ-hi77VLyM-gdHw-w?e=JiZx4e</t>
  </si>
  <si>
    <t>Se tienes dos certificaciones intersemestrales: 
Automatización industrial (14 estudiantes culminaron) y Lean Magnament (5 estudiantes culminaron)
3 Certificaciones, inicieron en septiembre
Automatización industrial, Lean Magnament y
Manofacturas belta.</t>
  </si>
  <si>
    <t>Se encuentra en curso 4 Certificaciones (Finalizan el 11 de diciembre)
Manofacturas Belta (10 estudiantes)
Automatización industrial (27 estudiantes)
Lean Magnament (20 estudiantes)</t>
  </si>
  <si>
    <t>Curso de Preingeniero I y II semestre. Prestación de servicios Profesionales para el apoyo de los cursos para el 2021</t>
  </si>
  <si>
    <t xml:space="preserve">Cursos realizados </t>
  </si>
  <si>
    <t xml:space="preserve">Se ejecutan con normalidad los Contratación: 
Pre-ingieniero:  Cto-090-2021 (1 mes), Cto-091-2021 (3 meses), Cto-092-2021 (3 meses), Cto-093-2021 (70 días), Cto-094-2021 (3 meses).   
</t>
  </si>
  <si>
    <t>Se cumplió con lo programado dentro del cronograma establecido para el curso de pre ingeniero de 2021-I. Se realizó convocatoria para el curso de Pre ingeniero de 2021-2</t>
  </si>
  <si>
    <t>https://itceduco-my.sharepoint.com/:f:/g/personal/auxextension1_itc_edu_co/EmZ7tGXlN7NCtqK3wll2Tt4BdpXEdpANodHA4G5bM4coLg?e=yfybWR</t>
  </si>
  <si>
    <t xml:space="preserve">El curso de de pre ingeniero se encuentra en curso, este culmina el 26 de nociembre. Se cuenta con la participación de 20 estudiantes </t>
  </si>
  <si>
    <t xml:space="preserve">Asistencia a los cursos. Actas de inicio </t>
  </si>
  <si>
    <t xml:space="preserve">El curso de pre ingenieros finalizó el pasado 26 de noviembre, se tiene como evidencia las notas finales de 18 estudiantes en las materias cursadas: Matematicas, Física, Dibujo Técnico, ICOE </t>
  </si>
  <si>
    <t>Certificación en Instalaciones Eléctricas Prestación de servicios Profesionales para 2021</t>
  </si>
  <si>
    <t>Esta actividad proyecta su desarrollo para el 2° semestre de la vigencia.</t>
  </si>
  <si>
    <t>Esta actividad se desarrollará durante el mes de octubre</t>
  </si>
  <si>
    <t>Se lleva acabo actualmente la certificación Tensión (12 personas) desde el pasado 23 de octubre, misma que finaliza el 28 de enero</t>
  </si>
  <si>
    <t>Curso de 60 horas Prestación de servicios Profesionales para el apoyo de los cursos para 2021</t>
  </si>
  <si>
    <t>Curso realizado</t>
  </si>
  <si>
    <t>El desarrollo de los curso esta sujeto a la cantidad de personas inscritas en estos.</t>
  </si>
  <si>
    <t>https://www.etitc.edu.co/es/page/continuada&amp;cursos</t>
  </si>
  <si>
    <t>Se ejecutará a partir del segundo semestre del año</t>
  </si>
  <si>
    <t>El curso en CNC inicio el 31 de julio y finaliza el 6 de noviembre. Participan 6 estudiantes.</t>
  </si>
  <si>
    <t xml:space="preserve">El curso en CNC finalizó el 6 de noviembre y se entregaron 6 certificados </t>
  </si>
  <si>
    <t>Estructurar proyecto -Caracterización del entorno</t>
  </si>
  <si>
    <t>Proyecto estructurado</t>
  </si>
  <si>
    <t xml:space="preserve">Esta actividad esta programada para el 2° semestre </t>
  </si>
  <si>
    <t xml:space="preserve">Esta actividad no ha tenido avance durante el periodo 
Se realizaron los estudios previos, con miras a llevar a cabo esta actividad en la vigencia 2022 </t>
  </si>
  <si>
    <t>ME-55- Realizar convenios que permitan la participación en convocatorias que den respuesta a comunidades vulnerables.</t>
  </si>
  <si>
    <t>Convenios realizados con comunidades vulnerables</t>
  </si>
  <si>
    <t>Realizar convenios que permitan la participación en convocatorias que den respuesta a comunidades vulnerables.</t>
  </si>
  <si>
    <t xml:space="preserve">Convenios realizados </t>
  </si>
  <si>
    <t>ME-53- Identificar capacidades institucionales</t>
  </si>
  <si>
    <t>Porcentaje de cumplimiento del plan anual de promoción de servicios</t>
  </si>
  <si>
    <t>Cumplimiento del plan anual de promoción de servicios</t>
  </si>
  <si>
    <t>PAPS Cumplido</t>
  </si>
  <si>
    <t>Actualización de la página Web de Extensión, lo cual aumenta la visibilidad del Centro de Extensión</t>
  </si>
  <si>
    <t>https://itceduco-my.sharepoint.com/personal/auxextension1_itc_edu_co/_layouts/15/onedrive.aspx?id=%2Fpersonal%2Fauxextension1%5Fitc%5Fedu%5Fco%2FDocuments%2FBACKUP%202021%2FPLAN%20DE%20ACCI%C3%93N%202021%2FEvidencias%20Extensi%C3%B3n%2FAnexo%20Promoci%C3%B3n%20de%20Servicios&amp;ct=1625869401073&amp;or=Teams%2DHL&amp;originalPath=aHR0cHM6Ly9pdGNlZHVjby1teS5zaGFyZXBvaW50LmNvbS86ZjovZy9wZXJzb25hbC9hdXhleHRlbnNpb24xX2l0Y19lZHVfY28vRXBjUzZGVTJDMVpPdExPOUdZRUxycjBCX1JVa2s3SjFPelhRdVJpVmtjdjVIUT9ydGltZT1FMXVXS1NoRDJVZw</t>
  </si>
  <si>
    <t xml:space="preserve">El Plan Anual de Promoción de Servicios se encuentra publicado en la página web institucional </t>
  </si>
  <si>
    <t>https://www.etitc.edu.co/es/</t>
  </si>
  <si>
    <t xml:space="preserve">El Plan Anual de Promoción de Servicios se encuentra publicado en la página web institucional 
</t>
  </si>
  <si>
    <t>https://etitc.edu.co/es/</t>
  </si>
  <si>
    <t xml:space="preserve">ME-50- Consolidar y fortalecer el vínculo entre empresa, estado - academia ETITC
</t>
  </si>
  <si>
    <t>Visitas a empresas</t>
  </si>
  <si>
    <t xml:space="preserve">Eventos realizados </t>
  </si>
  <si>
    <t xml:space="preserve">Se avanza en la articulación con el programa SERVIMOS del Departamento Administrativo de la Función Pública. Para recibir y ofrecer beneficios a los servidores públicos de la entidad en los diferentes servicios ofertados. .  </t>
  </si>
  <si>
    <t>Está firmado el convenio interadministrativo con SERVIMOS del DAFP y se espera ejecución para el segundo semestre.</t>
  </si>
  <si>
    <t xml:space="preserve">Actualmente se realiza acercamientos con la empresa PROTELA, empresa del sector textil, con el fin de generar un convenio para posteriores visitas y su pertenencia para con la misionaidad de la Escuela.
Se cuenta con un convenio con INFOTEP SAI, con el fin de realizar diferentes ejercicios como: Charlas y capacitaciones a los docentes en temáticas de internacionalización. Estos sesiones serán dirigidas por la profesional Doris Dukova.
Se gestionó la 2° adición al convenio ETITC PRAES - SED, a través del Contrato: 1794314 (30 de junio).
En el marco del convenio Reto a la U, Se realizó la contratación de 12 docentes y 22 cursos.
  </t>
  </si>
  <si>
    <t>Se lleva a cabo la gestión necesaria para realziar proyectos espciales con la institución: Colegio Tecnológico de Madrid de Cundinamarca
De igual manera se lleva a cabo conversaciones con FESTO, con miras a capacitar istructores del SENA</t>
  </si>
  <si>
    <t>ME-52- Diseñar y estructurar oferta de articulación</t>
  </si>
  <si>
    <t>Número de acuerdos suscritos con colegios</t>
  </si>
  <si>
    <t>Diseñar y estructurar oferta de articulación</t>
  </si>
  <si>
    <t xml:space="preserve">Procesos de articulación  </t>
  </si>
  <si>
    <t xml:space="preserve">Se trabaja articuladamente con la Vicerrectoría de investigación y Bienestar universitario, para realizar diplomados (4 diplomados). </t>
  </si>
  <si>
    <t>Reunión con todas facultades y Bienestar Universitario con el fin de actualizar la oferta académica de la ETITC</t>
  </si>
  <si>
    <t>https://itceduco-my.sharepoint.com/:f:/g/personal/auxextension1_itc_edu_co/EhKFjEhUhVVAjDEgEzdomhoB5lbq41KVtynJMXlr4cLIfw?e=mFpr46</t>
  </si>
  <si>
    <t xml:space="preserve">La oferta de articulación se ha llevado a cabo con la Vicerrectoría de Investigación (Curso de habilidadades investigativas y actualización tematica) y Bienestar universitario (Cursos de: Emprendimiento, empleabilidad, lectura y escritura critica, efervecencia gestión de proyectos e intervención social, huella emocional del docente universitario, liderazgo efectivo para desafios complejos). 
</t>
  </si>
  <si>
    <t>Certificaciones impartidad</t>
  </si>
  <si>
    <t>La actividad finalizó con lo reportado al 30 de septiembre de la vigencia</t>
  </si>
  <si>
    <t>Prestación de servicios para el apoyo administrativo a la gestión del Centro de Lenguas de la Escuela Tenológica Instituto Técnico Central.</t>
  </si>
  <si>
    <t xml:space="preserve">El objeto de esta actividad se programará teniendo en cuenta la necesidad según los cursos de idiomas ofertados durante la vigencia. </t>
  </si>
  <si>
    <t xml:space="preserve">Se realizó la gestión necesaria desde el centrol de lenguas para realizar la contratación del personal de apoyo (estudios previos), sin embargo no se tuvo respuesta afirmativa para continuar el proceso contractual. </t>
  </si>
  <si>
    <t xml:space="preserve">Para la presente vigencia no se contrato el apoyo solicitado. </t>
  </si>
  <si>
    <t xml:space="preserve">Para la presente vigencia no se contrato el apoyo solicitado. 
lo anterior a que no se priorizo esta actividad en el plan de adquisiciones </t>
  </si>
  <si>
    <t xml:space="preserve">PE-3 Lenguas Extranjeras como oportunidad para la movilidad internacional
</t>
  </si>
  <si>
    <t>ME-3- Desarrollar una política institucional de apropiación de una segunda lengua como parte activa de la gestión curricular, y condición para la titulación en el nivel de ingeniería, a partir del 2023.</t>
  </si>
  <si>
    <t>Porcentaje de programas de educación superior articulados a la política institucional de lengua extranjera</t>
  </si>
  <si>
    <t xml:space="preserve">Participación eventos institucionales, interinstitucionales e internacionales-visibilidad ETITC. Portafolio </t>
  </si>
  <si>
    <t>Inscripción y participación en evento efectuada</t>
  </si>
  <si>
    <t xml:space="preserve">Actualmente en la página oficial de la ETITC se publica la oferta educativa desde el centro de lenguas. 
Para generar mayor visibilidad se ha promovido la oferta educativa a través de las redes oficiales de la ETITC. 
Webinar acerca de multilinguismo y desarrollo de competencias multiculturales
Carta de aceptación de la red BIME
Participación en eventos de internacionalización con la comunidad de apoyo MOOC-ASCUN. </t>
  </si>
  <si>
    <t>https://www.etitc.edu.co/es/page/cel</t>
  </si>
  <si>
    <t>El 6 de abril se realizó el Webinar de multilingüismo y desarrollo de competencias globales.
El 23 de abril participamos en el evento de Día de los Idiomas con Master Class de Portugués.
En mayo se participó en los 4 encuentros de la comunidad de aportó CACE.
Se envió ponencia para evento interinstitucional Diálogos Interculturales y Encuentro de Pedagogía en mayo.
El 26 de mayo se participó en la Oferta de Servicios de la Escuela en feria universitaria en el Colegio Bilingüe San Juan de Dios.
El 3 y 10 de junio se participó en moderación en el encuentro del modelo CACE - Articulación con ORII.
El 10 de junio se realizó ponencia sobre Encuentro de Pedagogía en evento de Diálogos Interculturales.
Certificación por participación en taller internacionalización con metodología Open Space.
Participación en feria académico en Gimnasio Corazón de María.</t>
  </si>
  <si>
    <t>https://itceduco-my.sharepoint.com/:f:/g/personal/auxextension1_itc_edu_co/EoqY7rXp84REjh_n0FCvWDwBiK4Z6pSX4nkRDXEUMmYiPw?e=B4tnzv</t>
  </si>
  <si>
    <t xml:space="preserve">31 de agosto. Taller: Corversation time. Se registraron 230 personas y contó con la participación de 56 participantes. 
2° encuentro intercultural de internacionalización la vuelta al mundo. (16 y 23 de septiembre). Con un promedio de 30 participantes de 7 paises.  
Teletamdem con estudiantes de Brasil 16 y 30 de septiembre (10 estudiantes por cada país, más 4 docentes).
Se participó en moderación en el encuentro del modelo CACE - Articulación con ORII.
</t>
  </si>
  <si>
    <t xml:space="preserve">Lista de participantes, grabaciones delas sesiones realizadas. </t>
  </si>
  <si>
    <t xml:space="preserve">Teletamdem con estudiantes 15 y 20 de octubre (10 estudiantes por cada país, más 4 docentes).
Se participó en moderación en el encuentro del modelo CACE - Articulación con ORII.
Se llevo a cabo un evento con internacionalización, en donde participaron entidades educativas
7 de octubre, Webinar "Clases hibridas" </t>
  </si>
  <si>
    <t>Prestación de servicios Profesionales para el apoyo de los cursos de idiomas para el primer y segundo semestre 2021</t>
  </si>
  <si>
    <t>Durante el 1° trimestre de la vigencia , se contrataron 6 docentes para: Ingles nivel a1 hasta B2</t>
  </si>
  <si>
    <t>Durante el 1° trimeste se contrato 1 docente para el curso de portugues</t>
  </si>
  <si>
    <t>Se contrataron 6 docentes para los cursos de inglés, 1 para portugués, 1 para Alemán y 1 para Freancés (9 en total).</t>
  </si>
  <si>
    <t>Estudios previos, acta de inicio</t>
  </si>
  <si>
    <t xml:space="preserve">la Actividad Finalizo con lo reportado al 30 de septiembre </t>
  </si>
  <si>
    <t>Lanzamiento Portal de Empleo de la ETITC (Publicidad y divulgación, pendones, llamadas, visitas etc)</t>
  </si>
  <si>
    <t>Portal implementado</t>
  </si>
  <si>
    <t xml:space="preserve">El portal de empleo se encuentra en una fase de prueba y se le realizan los ajustes necesarios para el cumplimiento de los requerimientos funcionales y legales, con el fin de generar un optimo funcionamiento y su respeciva licencia con el servicio publico de empleo.   </t>
  </si>
  <si>
    <t xml:space="preserve">Se está desarrollando la publicidad, promoción y divulgación para el lanzamiento de la bolsa de empleo. </t>
  </si>
  <si>
    <t>https://itceduco-my.sharepoint.com/:f:/g/personal/auxextension1_itc_edu_co/EslLqoO_tuVAm3o9Bwl-TisBZM6sz9bD3-QErTEzholf_g?e=oYuIdL</t>
  </si>
  <si>
    <t xml:space="preserve">27 de julio. Lanzamiento de la Bolsa de empleo como estrategia de acompañamiento social y educativa. Se cuenta con más de 100 empresas registradas, 54 ofertas activas, más de 110 vacantes aplicadas.  </t>
  </si>
  <si>
    <t>Plataforma en funcionamiento</t>
  </si>
  <si>
    <t xml:space="preserve">Servidor de respaldo para la Bolsa de empleo </t>
  </si>
  <si>
    <t xml:space="preserve">Mantenimiento portal de empleo se proyecta para el 2° semestre de la vigencia, según las necesidades a las que haya lugar. </t>
  </si>
  <si>
    <t>El servidor de respaldo actualmente se encuentra en proceso de contratación.</t>
  </si>
  <si>
    <t>El servidor de respaldo actualmente se encuentra en proceso precontractual. 
La oficina de contratación se encuentra en revisión de los estudios previos.</t>
  </si>
  <si>
    <t>PE-6 Egresados como embajadores institucionales</t>
  </si>
  <si>
    <t>Actualización datos Módulo Egresados
Aplicación de la encuesta para actualización de datos</t>
  </si>
  <si>
    <t>Se realiza el seguimiento permanente a la actualización de los datos de los egresados y la aplicación de las encuestas (sujeto a fechas especificas): momento 0, 1 y 5.</t>
  </si>
  <si>
    <t>Se continúa desarrollando la encuesta de actualización de datos para seguimiento a egresados</t>
  </si>
  <si>
    <t>https://itceduco-my.sharepoint.com/:f:/g/personal/egresados_itc_edu_co/Emq9UlVw9jpItxZ_CjLr-ewBaTbduWcz_PPVorYIZqmZUg?e=Pe2cGa</t>
  </si>
  <si>
    <t>La encuesta se encuetra habilitada, se cuenta con 1.130 respuestas, adcionalmente se realizo el análisis respectivo el cual reposa en el informe de gestión 2021</t>
  </si>
  <si>
    <t xml:space="preserve">Informe de Gestión </t>
  </si>
  <si>
    <t>Planeación y ejecución del IV Encuentro de egresados</t>
  </si>
  <si>
    <t>La actividad fue realizada el 1° de octubre. Se enviaron invitaciones mediante el correo de los Egresados y también mediante la Bolsa de empleo (más de 800) Con la participación de 42 egresados.</t>
  </si>
  <si>
    <t xml:space="preserve">Lista de asistencia </t>
  </si>
  <si>
    <t xml:space="preserve">La actividad finalizó con lo reportado al 30 de septiembre de la vigencia </t>
  </si>
  <si>
    <t>Informe de Gestión 
https://itceduco-my.sharepoint.com/:x:/g/personal/egresados_itc_edu_co/EewdcZDJ1JVMjptZOHzv_wkBHjnnE5GDipovMT5N3cUEiQ?e=gE2FZG
https://www.etitc.edu.co/es/page/egresados&amp;actualizaciondatos
https://itceduco-my.sharepoint.com/:f:/g/personal/egresados_itc_edu_co/Eg6kT3WcHtVDqYxPwK35VNIBAcr-fXcRXIfbAxnVIoRHlg?e=4t3gQW</t>
  </si>
  <si>
    <t xml:space="preserve">Estimulos y/o reconocimientos para egresados (Cursos por extension, Idiomas, descuentos etc)
</t>
  </si>
  <si>
    <t>Estimulos entregados</t>
  </si>
  <si>
    <t xml:space="preserve">Los estímulos se tienen proyectados ofrecer en el encuentro de egresados proyectada para el 2° semestre.  </t>
  </si>
  <si>
    <t xml:space="preserve">Se ha invitado a varios cursos: Como conseguir trabajo. Diplomados realizados por el áres  de Bienestar y el GITEPS (de manera gratuito), XV Congreso colombiano de computación, conferencia en habilidades blandas,  invitación a postularse en becas. </t>
  </si>
  <si>
    <t xml:space="preserve">Se levaron a cabo 3 talleres conversatorio: Como seguir trabajando en la nueva realidad
Participación en institución al día "Entrevista a egresado" (emprendimiento).
27 de octubre: Charla de egresados y sus experiencias.
Invitaciones a Webinar, Master Class, Cursos de extensión 
Se acompaño en el Programa de emprendimiento. </t>
  </si>
  <si>
    <t>https://itceduco-my.sharepoint.com/:f:/g/personal/egresados_itc_edu_co/Er6Jk0-7TyNKvpch6OK7nzMBHSUjvZzPUrHUYc6b-9wQ0Q?e=87wRbH
https://itceduco-my.sharepoint.com/:w:/g/personal/egresados_itc_edu_co/EfHQnqdRebJBnJzFiao6RmYBbvCj_5tVOutNug4qg9ZazA?e=Af5qfE&amp;isSPOFile=1</t>
  </si>
  <si>
    <t>Invitación a Egresados Emprendedores para que nos cuenten sus experiencias.</t>
  </si>
  <si>
    <t>La invitación a egresados para que compartan sus experiencias se desarrollará en el encuetro de egresados</t>
  </si>
  <si>
    <t>La invitación a egresados para que compartan sus experiencias se desarrollará en el encuentro de egresados, el cual se planea desarrollar a finales del mes de octubre.
Se participó en el programa Institución al Día, en el cual se comentaron los beneficios que tienen los egresados.
Se está trabajando en la mejora de la visibilidad para refrescar la imagen del enlace de egresados en la página web.</t>
  </si>
  <si>
    <t>https://itceduco-my.sharepoint.com/:w:/g/personal/egresados_itc_edu_co/EXhY5n1NOe5MjlF2e1PvTOkB2vtwBs2WIu2fy93dicDExg?e=lhPHIB</t>
  </si>
  <si>
    <t xml:space="preserve">En el marco del 4° encuentro de egresados 8 estudiantes contaron sus experiencias. 
 </t>
  </si>
  <si>
    <t>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t>
  </si>
  <si>
    <t xml:space="preserve">La actividad finalizó con lo reportado al 30 de septiembre de la vigencia.
Participación en el reencuentro de egresados 50 años, se contó con la participación de 18 egresados.  </t>
  </si>
  <si>
    <t>Realizar seguimiento permanente a los egresados para conocer su impacto
•Desarrollar Sistema de Información para el seguimiento al egresado.
•Establecer preguntas para determinar impacto del egresado.</t>
  </si>
  <si>
    <t>Se ha cumplido con el seguimiento acordado para el semestre 2021-1 - Se aplicó la encuesta al momento de graduarse, las cuales se han descargado, tabulado y analizado.</t>
  </si>
  <si>
    <t>https://itceduco-my.sharepoint.com/:f:/g/personal/egresados_itc_edu_co/Epy0RjOZn-BJmWXJte9avk8BODyad2gfUeBDG7UF2_bdfQ?e=vCQYJv</t>
  </si>
  <si>
    <t xml:space="preserve">Se genera la encuesta necesaria para actualizar datos de los egresados: ingenieros y especializastas egresados (datos de empleabilidad) con el fin de generar estrategias mediante las cuales se invita a los estudiantes a participar de la bolsa de emple de la ETITC. Asi mismo se genera la encuesta de satisfacción de la bolsa de empleo, también las encuenta de uso y aprovechamiento de la Bolsa de empleo. 
Con las encuenstas MO 0, 1 y 5 (OLEO) funciona como el sistema de seguimiento a egresados (799 respuestas durante el periodo 2021).  </t>
  </si>
  <si>
    <t>Encuestas disponibles y difundidas</t>
  </si>
  <si>
    <t>Se tuvo participación en institución al día "Entrevista a egresado" (emprendimiento).
Participación en cuerpos colegiados
Invitación a diligenciar encuestas para actualizacion de datos, seguimiento egresados, Invitacion a desarrollar encuestas Actualizacion de datos. Desarrollo de Encuestas M0, M1, M5. y Verificacion de encuestas desarrolladas para grados 2020-2</t>
  </si>
  <si>
    <t>https://etitc.edu.co/archives/normatividad/acuerdos/consejo%20directivo/acuerdo052013.pdf
https://itceduco-my.sharepoint.com/:f:/g/personal/egresados_itc_edu_co/Er9PFLVLhmxCl1UfLTfQLqMBDGisRWB_KQeYgz1-Ezc_Pg?e=2WVNW7</t>
  </si>
  <si>
    <t>Talleres de orientación en habilidades blandas, acompañamiento y asesoria para la inserción laboral a los futuros graduandos; actividades Ludicos y Culturales en unión con Bienestar Estudiantil.</t>
  </si>
  <si>
    <t>Taller realizado</t>
  </si>
  <si>
    <t xml:space="preserve">Se estan realizando difrentes encuentos para el desarrollo en habilidades blandas y otras aptitudes de los futuros egresados.  </t>
  </si>
  <si>
    <t>Se realizó el taller Empleabilidad digital el pasado 29 de abril, a través de la plataforma Facebook Live.</t>
  </si>
  <si>
    <t>https://itceduco-my.sharepoint.com/:w:/g/personal/egresados_itc_edu_co/EfsFHQ_tPu1MraIrVL0fpiIBHknJrj2whgPHqsGhYXjPCg?e=PkU6HJ</t>
  </si>
  <si>
    <t xml:space="preserve">Se ha invitado a varios cursos: Como conseguir trabajo, Diplomados realizados por el áres  de Bienestar y el GITEPS (de manera gratuito), XV Congreso colombiano de computación, conferencia en habilidades blandas,  invitación a postularse en becas. </t>
  </si>
  <si>
    <t xml:space="preserve">Teniendo en cuenta la meta general del para el 1° trimestre de la vigencia (25%), la Vicerrectoría de Investigación, Extensión y Transferencia de la ETITC, ha alcanzado un avance acumulado de 26%, habiendo transcurrido un 20,06% de tiempo estimado para las actividades a desarrollar. Esto se debe a que se han adelantado las actividades propuestas a lo largo de la vigencia y cuentan con sus primeras fases en ejecución, esto en el marco de las diferentes estrategias educativas para afrontar la emergencia sanitaria actual. Para el cálculo de este avance no se tienen en cuenta las actividades previstas para el 2° semestre de la vigencia, siendo que estas están sujetas a tanto a la inscripción de estudiantes a los cursos que se proyectan realizar, como a tiempos de ejecución específicos.   </t>
  </si>
  <si>
    <t>Teniendo en cuenta la meta general del para el 2° trimestre de la vigencia (50%), la Vicerrectoría de Investigación, Extensión y Transferencia de la ETITC, ha alcanzado un avance acumulado de 38,2%, habiendo transcurrido un 46,8% de tiempo estimado para las actividades a desarrollar. Esto se debe a que se desarrollan las actividades con normalidad acorde a las fechas establecidas, en este sentido desde la Oficina de Extensión adelantan la gestión necesaria, para llevar a cabo las actividades destinadas para el 2° semestre de la vigencia, por ende, no se evidencia avance en el desarrollo de estas.</t>
  </si>
  <si>
    <t>Teniendo en cuenta la meta general del para el 3° trimestre de la vigencia (75%), la Vicerrectoría de Investigación, Extensión y Transferencia de la ETITC, ha alcanzado un avance acumulado de 83%, habiendo transcurrido un 46,8% de tiempo estimado para las actividades a desarrollar. Esto se debe a que se desarrollan las actividades con normalidad acorde a las fechas establecidas en su gran mayoría (capacitaciones, cursos, semilleros de investigación etc), en este sentido desde la Oficina de Extensión adelantan la gestión necesaria, para llevar a cabo las actividades destinadas para el 2° semestre de la vigencia, sin embargo varias de ellas están proyectadas a ser realizadas en el 4° trimestre de la vigencia.</t>
  </si>
  <si>
    <t xml:space="preserve">TOTAL </t>
  </si>
  <si>
    <t>CLASIF. DE CONFIDENCIALIDAD</t>
  </si>
  <si>
    <t>IPB</t>
  </si>
  <si>
    <t>CLASIF. DE INTEGRIDAD</t>
  </si>
  <si>
    <t>A</t>
  </si>
  <si>
    <t>CLASIF. DE DISPONIBILIDAD</t>
  </si>
  <si>
    <t xml:space="preserve">Teniendo en cuenta la meta general del para el 4° trimestre de la vigencia (100%), la Vicerrectoría de Investigación, Extensión y Transferencia de la ETITC, ha alcanzado un avance acumulado de 95,08%, habiendo transcurrido un 46,8% de tiempo estimado para las actividades a desarrollar.
Esto se debe a que la dependencia, ha articulado de manera general sus actividades a la ejecución de los proyectos estratégicos del PDI 2021 – 2024, proporcionando una armonización en la gestión de la institución, lo cual es materializado en los resultados de la vigencia. Se resalta la gestión realizada por los procesos de investigación e innovación que cumplieron con un 100 de las actividades propuestas para el 2021.  
</t>
  </si>
  <si>
    <t xml:space="preserve">Teniendo en cuenta la meta general para el 4° trimestre de la vigencia (100%), la Vicerrectoría Administrativa y Financiera de la ETITC, ha alcanzado un avance acumulado de 92,43%, habiendo transcurrido un 74% de avance en el tiempo.  Esto a causa las diferentes áreas que componer esta dependencia desarrollaron a cabalidad en términos generales las actividades y los objetivos que se propusieron para la vigencia 2021, sin embargo, por priorización del gasto algunas fueron proyectadas a realizar durante la vigencia 2022, este es el caso de algunos procesos contractuales de adquisición y contratación de servicios profesionales. </t>
  </si>
  <si>
    <t xml:space="preserve">Teniendo en cuenta la meta general para el 4° trimestre de la vigencia (100%), la Rectoría de la ETITC, ha alcanzado un avance acumulado de 91,15% habiendo transcurrido un 71,64% de avance en el tiempo. 
Lo anterior debido a que las áreas aunaron esfuerzos para cumplir con la gestión institucional proyectada para la presente vigencia, en lo que se tuvo éxito de manera general, sin embargo, algunas actividades estuvieron sujetas al concepto de entes externos, así mismo como a la prespecialidad de la comunidad ETITC, por ende, su desarrollo no fue completo.   
</t>
  </si>
  <si>
    <t xml:space="preserve">Teniendo en cuenta la meta general para el 4° trimestre de la vigencia (100%), la Vicerrectoría Académica de la ETITC, ha alcanzado un avance acumulado de 95,98%, habiendo transcurrido un 72,42%. Esto a causa de la ejecución de las actividades como adquisición de elementos, instrumentos tecnológicos, participación en diferentes espacios de fortalecimiento académico; así mismo, como todas las actividades desarrolladas desde Bienestar universitario, que han aunado esfuerzos para impartir actividades que fortalezcan el crecimiento personal de la comunidad ETITC, para la vigencia 2021.
Para el presente calculo no se tuvieron en cuenta aquellas actividades que para su desarrollo requerían la obligatoria prespecialidad de los grupos de valor, siendo que, por las diferentes situaciones de emergencia sanitaria y prevención al riesgo biológico no se desarbolaron (movilidad, aforo mayor al permitido en instalaciones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</si>
</sst>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43" formatCode="_-* #,##0.00_-;\-* #,##0.00_-;_-* &quot;-&quot;??_-;_-@_-"/>
    <numFmt numFmtId="164" formatCode="yyyy\-mm\-dd;@"/>
    <numFmt numFmtId="165" formatCode="_-* #,##0_-;\-* #,##0_-;_-* &quot;-&quot;??_-;_-@_-"/>
    <numFmt numFmtId="166" formatCode="_-&quot;$&quot;\ * #,##0_-;\-&quot;$&quot;\ * #,##0_-;_-&quot;$&quot;\ * &quot;-&quot;??_-;_-@_-"/>
  </numFmts>
  <fonts count="82" x14ac:knownFonts="1">
    <font>
      <sz val="10"/>
      <name val="Arial"/>
    </font>
    <font>
      <sz val="11"/>
      <color theme="1"/>
      <name val="Calibri"/>
      <family val="2"/>
      <scheme val="minor"/>
    </font>
    <font>
      <sz val="11"/>
      <color theme="1"/>
      <name val="Calibri"/>
      <family val="2"/>
      <scheme val="minor"/>
    </font>
    <font>
      <b/>
      <sz val="14"/>
      <color indexed="9"/>
      <name val="Arial"/>
      <family val="2"/>
    </font>
    <font>
      <sz val="8"/>
      <name val="Arial"/>
      <family val="2"/>
    </font>
    <font>
      <b/>
      <sz val="26"/>
      <color rgb="FF00B050"/>
      <name val="Arial"/>
      <family val="2"/>
    </font>
    <font>
      <b/>
      <sz val="26"/>
      <name val="Arial"/>
      <family val="2"/>
    </font>
    <font>
      <sz val="10"/>
      <name val="Arial"/>
      <family val="2"/>
    </font>
    <font>
      <sz val="10"/>
      <name val="Arial"/>
      <family val="2"/>
    </font>
    <font>
      <sz val="11"/>
      <name val="Arial"/>
      <family val="2"/>
    </font>
    <font>
      <b/>
      <sz val="16"/>
      <name val="Arial"/>
      <family val="2"/>
    </font>
    <font>
      <sz val="48"/>
      <color theme="0"/>
      <name val="Arial"/>
      <family val="2"/>
    </font>
    <font>
      <sz val="12"/>
      <name val="Calibri"/>
      <family val="2"/>
      <scheme val="minor"/>
    </font>
    <font>
      <b/>
      <sz val="14"/>
      <name val="Calibri"/>
      <family val="2"/>
      <scheme val="minor"/>
    </font>
    <font>
      <b/>
      <sz val="16"/>
      <name val="Calibri"/>
      <family val="2"/>
      <scheme val="minor"/>
    </font>
    <font>
      <b/>
      <sz val="26"/>
      <name val="Calibri"/>
      <family val="2"/>
      <scheme val="minor"/>
    </font>
    <font>
      <b/>
      <sz val="14"/>
      <name val="Arial"/>
      <family val="2"/>
    </font>
    <font>
      <u/>
      <sz val="11"/>
      <color theme="10"/>
      <name val="Calibri"/>
      <family val="2"/>
    </font>
    <font>
      <b/>
      <sz val="10"/>
      <name val="Arial"/>
      <family val="2"/>
    </font>
    <font>
      <b/>
      <sz val="16"/>
      <color theme="1"/>
      <name val="Arial"/>
      <family val="2"/>
    </font>
    <font>
      <b/>
      <sz val="28"/>
      <color rgb="FF00B050"/>
      <name val="Arial"/>
      <family val="2"/>
    </font>
    <font>
      <sz val="28"/>
      <name val="Arial"/>
      <family val="2"/>
    </font>
    <font>
      <b/>
      <sz val="28"/>
      <name val="Calibri"/>
      <family val="2"/>
      <scheme val="minor"/>
    </font>
    <font>
      <b/>
      <sz val="28"/>
      <color theme="7"/>
      <name val="Arial"/>
      <family val="2"/>
    </font>
    <font>
      <b/>
      <sz val="28"/>
      <name val="Arial"/>
      <family val="2"/>
    </font>
    <font>
      <b/>
      <sz val="28"/>
      <color theme="5"/>
      <name val="Arial"/>
      <family val="2"/>
    </font>
    <font>
      <b/>
      <sz val="28"/>
      <color theme="4"/>
      <name val="Arial"/>
      <family val="2"/>
    </font>
    <font>
      <sz val="10"/>
      <name val="Arial"/>
      <family val="2"/>
    </font>
    <font>
      <sz val="12"/>
      <color theme="1"/>
      <name val="Calibri"/>
      <family val="2"/>
      <scheme val="minor"/>
    </font>
    <font>
      <sz val="12"/>
      <color rgb="FF000000"/>
      <name val="Calibri"/>
      <family val="2"/>
      <scheme val="minor"/>
    </font>
    <font>
      <b/>
      <sz val="12"/>
      <name val="Calibri"/>
      <family val="2"/>
      <scheme val="minor"/>
    </font>
    <font>
      <b/>
      <sz val="14"/>
      <color theme="1"/>
      <name val="Calibri"/>
      <family val="2"/>
      <scheme val="minor"/>
    </font>
    <font>
      <sz val="11"/>
      <color theme="1"/>
      <name val="Arial"/>
      <family val="2"/>
    </font>
    <font>
      <b/>
      <sz val="14"/>
      <color rgb="FF000000"/>
      <name val="Calibri"/>
      <family val="2"/>
      <scheme val="minor"/>
    </font>
    <font>
      <b/>
      <sz val="36"/>
      <color theme="0"/>
      <name val="Calibri Light"/>
      <family val="2"/>
      <scheme val="major"/>
    </font>
    <font>
      <sz val="14"/>
      <name val="Arial"/>
      <family val="2"/>
    </font>
    <font>
      <b/>
      <sz val="22"/>
      <name val="Calibri"/>
      <family val="2"/>
      <scheme val="minor"/>
    </font>
    <font>
      <sz val="12"/>
      <name val="Arial"/>
      <family val="2"/>
    </font>
    <font>
      <sz val="11"/>
      <color indexed="9"/>
      <name val="Arial"/>
      <family val="2"/>
    </font>
    <font>
      <sz val="48"/>
      <name val="Arial"/>
      <family val="2"/>
    </font>
    <font>
      <b/>
      <sz val="12"/>
      <color theme="1"/>
      <name val="Calibri"/>
      <family val="2"/>
      <scheme val="minor"/>
    </font>
    <font>
      <b/>
      <sz val="13"/>
      <name val="Calibri"/>
      <family val="2"/>
      <scheme val="minor"/>
    </font>
    <font>
      <b/>
      <sz val="13"/>
      <name val="Arial Narrow"/>
      <family val="2"/>
    </font>
    <font>
      <b/>
      <sz val="12"/>
      <color theme="1"/>
      <name val="Arial Narrow"/>
      <family val="2"/>
    </font>
    <font>
      <sz val="14"/>
      <name val="Calibri"/>
      <family val="2"/>
      <scheme val="minor"/>
    </font>
    <font>
      <sz val="14"/>
      <color theme="1"/>
      <name val="Calibri"/>
      <family val="2"/>
      <scheme val="minor"/>
    </font>
    <font>
      <b/>
      <sz val="14"/>
      <color theme="1"/>
      <name val="Arial Narrow"/>
      <family val="2"/>
    </font>
    <font>
      <b/>
      <sz val="12"/>
      <color indexed="9"/>
      <name val="Arial"/>
      <family val="2"/>
    </font>
    <font>
      <sz val="12"/>
      <color rgb="FF202020"/>
      <name val="Calibri"/>
      <family val="2"/>
      <scheme val="minor"/>
    </font>
    <font>
      <b/>
      <sz val="12"/>
      <color theme="1"/>
      <name val="Arial"/>
      <family val="2"/>
    </font>
    <font>
      <b/>
      <sz val="12"/>
      <name val="Arial"/>
      <family val="2"/>
    </font>
    <font>
      <b/>
      <sz val="11"/>
      <color theme="1"/>
      <name val="Arial"/>
      <family val="2"/>
    </font>
    <font>
      <sz val="12"/>
      <color theme="1"/>
      <name val="Arial Narrow"/>
      <family val="2"/>
    </font>
    <font>
      <sz val="16"/>
      <name val="Calibri"/>
      <family val="2"/>
      <scheme val="minor"/>
    </font>
    <font>
      <sz val="12"/>
      <color indexed="9"/>
      <name val="Arial"/>
      <family val="2"/>
    </font>
    <font>
      <sz val="12"/>
      <color theme="1"/>
      <name val="Arial"/>
      <family val="2"/>
    </font>
    <font>
      <sz val="22"/>
      <name val="Arial"/>
      <family val="2"/>
    </font>
    <font>
      <sz val="11"/>
      <name val="Calibri"/>
      <family val="2"/>
    </font>
    <font>
      <sz val="10"/>
      <name val="Calibri"/>
      <family val="2"/>
    </font>
    <font>
      <sz val="12"/>
      <color rgb="FF000000"/>
      <name val="Arial"/>
      <family val="2"/>
    </font>
    <font>
      <sz val="72"/>
      <color theme="0"/>
      <name val="Arial"/>
      <family val="2"/>
    </font>
    <font>
      <u/>
      <sz val="10"/>
      <color theme="10"/>
      <name val="Arial"/>
      <family val="2"/>
    </font>
    <font>
      <sz val="22"/>
      <color theme="0"/>
      <name val="Arial"/>
      <family val="2"/>
    </font>
    <font>
      <sz val="20"/>
      <name val="Arial"/>
      <family val="2"/>
    </font>
    <font>
      <b/>
      <sz val="26"/>
      <color theme="0"/>
      <name val="Calibri"/>
      <family val="2"/>
      <scheme val="minor"/>
    </font>
    <font>
      <b/>
      <sz val="16"/>
      <color theme="0"/>
      <name val="Calibri"/>
      <family val="2"/>
      <scheme val="minor"/>
    </font>
    <font>
      <b/>
      <sz val="14"/>
      <color theme="0"/>
      <name val="Calibri"/>
      <family val="2"/>
      <scheme val="minor"/>
    </font>
    <font>
      <b/>
      <sz val="14"/>
      <color theme="0"/>
      <name val="Arial"/>
      <family val="2"/>
    </font>
    <font>
      <sz val="12"/>
      <color theme="0"/>
      <name val="Calibri"/>
      <family val="2"/>
      <scheme val="minor"/>
    </font>
    <font>
      <sz val="12"/>
      <color theme="0"/>
      <name val="Arial"/>
      <family val="2"/>
    </font>
    <font>
      <sz val="11"/>
      <color theme="0"/>
      <name val="Arial"/>
      <family val="2"/>
    </font>
    <font>
      <b/>
      <sz val="16"/>
      <color theme="0"/>
      <name val="Arial"/>
      <family val="2"/>
    </font>
    <font>
      <sz val="10"/>
      <color theme="0"/>
      <name val="Arial"/>
      <family val="2"/>
    </font>
    <font>
      <sz val="20"/>
      <color theme="0"/>
      <name val="Arial"/>
      <family val="2"/>
    </font>
    <font>
      <b/>
      <sz val="28"/>
      <color theme="0"/>
      <name val="Arial"/>
      <family val="2"/>
    </font>
    <font>
      <b/>
      <sz val="22"/>
      <color theme="0"/>
      <name val="Calibri"/>
      <family val="2"/>
      <scheme val="minor"/>
    </font>
    <font>
      <b/>
      <sz val="12"/>
      <color theme="0"/>
      <name val="Calibri"/>
      <family val="2"/>
      <scheme val="minor"/>
    </font>
    <font>
      <sz val="28"/>
      <color theme="0"/>
      <name val="Arial"/>
      <family val="2"/>
    </font>
    <font>
      <u/>
      <sz val="10"/>
      <color theme="0"/>
      <name val="Arial"/>
      <family val="2"/>
    </font>
    <font>
      <b/>
      <sz val="28"/>
      <color theme="0"/>
      <name val="Calibri"/>
      <family val="2"/>
      <scheme val="minor"/>
    </font>
    <font>
      <u/>
      <sz val="10"/>
      <color theme="10"/>
      <name val="Arial"/>
    </font>
    <font>
      <u/>
      <sz val="10"/>
      <color rgb="FF0563C1"/>
      <name val="Arial"/>
      <family val="2"/>
    </font>
  </fonts>
  <fills count="36">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rgb="FFFCE4D6"/>
        <bgColor rgb="FF000000"/>
      </patternFill>
    </fill>
    <fill>
      <patternFill patternType="solid">
        <fgColor rgb="FFFFFFFF"/>
        <bgColor indexed="64"/>
      </patternFill>
    </fill>
    <fill>
      <patternFill patternType="solid">
        <fgColor rgb="FFFFFFFF"/>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ck">
        <color auto="1"/>
      </left>
      <right style="thick">
        <color auto="1"/>
      </right>
      <top style="thick">
        <color auto="1"/>
      </top>
      <bottom style="thick">
        <color auto="1"/>
      </bottom>
      <diagonal/>
    </border>
    <border>
      <left style="thin">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4">
    <xf numFmtId="0" fontId="0" fillId="0" borderId="0" applyFill="0"/>
    <xf numFmtId="9" fontId="8" fillId="0" borderId="0" applyFont="0" applyFill="0" applyBorder="0" applyAlignment="0" applyProtection="0"/>
    <xf numFmtId="42"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17" fillId="0" borderId="0" applyNumberFormat="0" applyFill="0" applyBorder="0" applyAlignment="0" applyProtection="0">
      <alignment vertical="top"/>
      <protection locked="0"/>
    </xf>
    <xf numFmtId="43" fontId="1" fillId="0" borderId="0" applyFont="0" applyFill="0" applyBorder="0" applyAlignment="0" applyProtection="0"/>
    <xf numFmtId="43" fontId="7" fillId="0" borderId="0" applyFont="0" applyFill="0" applyBorder="0" applyAlignment="0" applyProtection="0"/>
    <xf numFmtId="44" fontId="27" fillId="0" borderId="0" applyFont="0" applyFill="0" applyBorder="0" applyAlignment="0" applyProtection="0"/>
    <xf numFmtId="0" fontId="61" fillId="0" borderId="0" applyNumberFormat="0" applyFill="0" applyBorder="0" applyAlignment="0" applyProtection="0"/>
    <xf numFmtId="0" fontId="80" fillId="0" borderId="0" applyNumberFormat="0" applyFill="0" applyBorder="0" applyAlignment="0" applyProtection="0"/>
  </cellStyleXfs>
  <cellXfs count="578">
    <xf numFmtId="0" fontId="0" fillId="0" borderId="0" xfId="0" applyFill="1"/>
    <xf numFmtId="0" fontId="3" fillId="2" borderId="1" xfId="0" applyFont="1" applyFill="1" applyBorder="1" applyAlignment="1">
      <alignment horizontal="justify" vertical="justify"/>
    </xf>
    <xf numFmtId="0" fontId="4" fillId="0" borderId="1" xfId="0" applyFont="1" applyFill="1" applyBorder="1" applyAlignment="1">
      <alignment horizontal="justify" vertical="justify" wrapText="1"/>
    </xf>
    <xf numFmtId="164" fontId="9" fillId="0" borderId="1" xfId="0" applyNumberFormat="1" applyFont="1" applyFill="1" applyBorder="1" applyAlignment="1">
      <alignment horizontal="left" vertical="center" wrapText="1"/>
    </xf>
    <xf numFmtId="10" fontId="9" fillId="0" borderId="1" xfId="1" applyNumberFormat="1" applyFont="1" applyFill="1" applyBorder="1" applyAlignment="1">
      <alignment horizontal="right" vertical="center" wrapText="1"/>
    </xf>
    <xf numFmtId="0" fontId="18" fillId="0" borderId="2" xfId="4" applyFont="1" applyBorder="1" applyAlignment="1">
      <alignment vertical="center"/>
    </xf>
    <xf numFmtId="0" fontId="18" fillId="0" borderId="4" xfId="4" applyFont="1" applyBorder="1" applyAlignment="1">
      <alignment vertical="center"/>
    </xf>
    <xf numFmtId="0" fontId="18" fillId="0" borderId="3" xfId="4" applyFont="1" applyBorder="1" applyAlignment="1">
      <alignment vertical="center"/>
    </xf>
    <xf numFmtId="0" fontId="35" fillId="0" borderId="0" xfId="0" applyFont="1" applyFill="1"/>
    <xf numFmtId="9" fontId="0" fillId="0" borderId="0" xfId="1" applyFont="1" applyFill="1"/>
    <xf numFmtId="10" fontId="0" fillId="0" borderId="0" xfId="1" applyNumberFormat="1" applyFont="1" applyFill="1"/>
    <xf numFmtId="0" fontId="7" fillId="0" borderId="0" xfId="0" applyFont="1" applyFill="1" applyAlignment="1">
      <alignment wrapText="1"/>
    </xf>
    <xf numFmtId="166" fontId="32" fillId="0" borderId="1" xfId="11" applyNumberFormat="1" applyFont="1" applyBorder="1" applyAlignment="1">
      <alignment horizontal="right" vertical="center"/>
    </xf>
    <xf numFmtId="166" fontId="32" fillId="28" borderId="1" xfId="11" applyNumberFormat="1" applyFont="1" applyFill="1" applyBorder="1" applyAlignment="1">
      <alignment horizontal="right" vertical="center"/>
    </xf>
    <xf numFmtId="166" fontId="9" fillId="0" borderId="0" xfId="11" applyNumberFormat="1" applyFont="1" applyFill="1" applyAlignment="1">
      <alignment horizontal="right" vertical="center"/>
    </xf>
    <xf numFmtId="0" fontId="0" fillId="0" borderId="0" xfId="0" applyFill="1" applyAlignment="1">
      <alignment horizontal="left"/>
    </xf>
    <xf numFmtId="166" fontId="37" fillId="0" borderId="0" xfId="0" applyNumberFormat="1" applyFont="1" applyFill="1" applyAlignment="1">
      <alignment horizontal="center" vertical="center"/>
    </xf>
    <xf numFmtId="166" fontId="39" fillId="0" borderId="1" xfId="0" applyNumberFormat="1"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2" fontId="0" fillId="0" borderId="0" xfId="0" applyNumberFormat="1" applyFill="1"/>
    <xf numFmtId="0" fontId="3" fillId="2" borderId="1" xfId="0" applyFont="1" applyFill="1" applyBorder="1" applyAlignment="1">
      <alignment horizontal="right" vertical="center" wrapText="1"/>
    </xf>
    <xf numFmtId="2" fontId="39" fillId="0" borderId="1" xfId="0"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horizontal="center" wrapText="1"/>
    </xf>
    <xf numFmtId="166" fontId="32" fillId="0" borderId="1" xfId="11" applyNumberFormat="1" applyFont="1" applyFill="1" applyBorder="1" applyAlignment="1">
      <alignment horizontal="right" vertical="center" wrapText="1"/>
    </xf>
    <xf numFmtId="166" fontId="32" fillId="28" borderId="1" xfId="11" applyNumberFormat="1" applyFont="1" applyFill="1" applyBorder="1" applyAlignment="1">
      <alignment horizontal="right" vertical="center" wrapText="1"/>
    </xf>
    <xf numFmtId="166" fontId="32" fillId="0" borderId="1" xfId="11" applyNumberFormat="1" applyFont="1" applyFill="1" applyBorder="1" applyAlignment="1">
      <alignment horizontal="right" vertical="center"/>
    </xf>
    <xf numFmtId="166" fontId="32" fillId="0" borderId="1" xfId="11" applyNumberFormat="1" applyFont="1" applyBorder="1" applyAlignment="1">
      <alignment horizontal="right" vertical="center" wrapText="1"/>
    </xf>
    <xf numFmtId="0" fontId="30" fillId="15" borderId="1" xfId="0" applyFont="1" applyFill="1" applyBorder="1" applyAlignment="1">
      <alignment horizontal="left" vertical="center" wrapText="1"/>
    </xf>
    <xf numFmtId="0" fontId="0" fillId="0" borderId="0" xfId="0" applyFill="1" applyAlignment="1">
      <alignment horizontal="left" vertical="center" wrapText="1"/>
    </xf>
    <xf numFmtId="0" fontId="0" fillId="0" borderId="1" xfId="0" applyFill="1" applyBorder="1" applyAlignment="1">
      <alignment horizontal="left" vertical="center" wrapText="1"/>
    </xf>
    <xf numFmtId="0" fontId="33" fillId="14" borderId="1" xfId="0" applyFont="1" applyFill="1" applyBorder="1" applyAlignment="1" applyProtection="1">
      <alignment horizontal="left" vertical="center" wrapText="1" readingOrder="1"/>
      <protection locked="0"/>
    </xf>
    <xf numFmtId="166" fontId="9" fillId="0" borderId="1" xfId="0" applyNumberFormat="1" applyFont="1" applyFill="1" applyBorder="1" applyAlignment="1">
      <alignment horizontal="justify" vertical="justify" wrapText="1"/>
    </xf>
    <xf numFmtId="14" fontId="5" fillId="0" borderId="11" xfId="0" applyNumberFormat="1" applyFont="1" applyFill="1" applyBorder="1" applyAlignment="1">
      <alignment horizontal="center" vertical="center" wrapText="1"/>
    </xf>
    <xf numFmtId="43" fontId="6" fillId="0" borderId="12" xfId="0" applyNumberFormat="1" applyFont="1" applyFill="1" applyBorder="1" applyAlignment="1">
      <alignment vertical="center" wrapText="1"/>
    </xf>
    <xf numFmtId="166" fontId="32" fillId="0" borderId="3" xfId="11" applyNumberFormat="1" applyFont="1" applyFill="1" applyBorder="1" applyAlignment="1">
      <alignment horizontal="right" vertical="center"/>
    </xf>
    <xf numFmtId="14" fontId="5"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43" fontId="6" fillId="0" borderId="1" xfId="0" applyNumberFormat="1" applyFont="1" applyFill="1" applyBorder="1" applyAlignment="1">
      <alignment vertical="center" wrapText="1"/>
    </xf>
    <xf numFmtId="0" fontId="40" fillId="5" borderId="1" xfId="0" applyFont="1" applyFill="1" applyBorder="1" applyAlignment="1">
      <alignment horizontal="left" vertical="center" wrapText="1"/>
    </xf>
    <xf numFmtId="0" fontId="43" fillId="8" borderId="1" xfId="0" applyFont="1" applyFill="1" applyBorder="1" applyAlignment="1">
      <alignment horizontal="left" vertical="center" wrapText="1"/>
    </xf>
    <xf numFmtId="0" fontId="44" fillId="18" borderId="1"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46" fillId="8" borderId="1" xfId="0" applyFont="1" applyFill="1" applyBorder="1" applyAlignment="1">
      <alignment horizontal="left" vertical="center" wrapText="1"/>
    </xf>
    <xf numFmtId="0" fontId="35" fillId="0" borderId="0" xfId="0" applyFont="1" applyFill="1" applyAlignment="1">
      <alignment horizontal="left" vertical="center" wrapText="1"/>
    </xf>
    <xf numFmtId="0" fontId="13" fillId="3" borderId="0" xfId="0" applyFont="1" applyFill="1" applyAlignment="1">
      <alignment horizontal="left" vertical="center" wrapText="1"/>
    </xf>
    <xf numFmtId="0" fontId="0" fillId="0" borderId="0" xfId="0" applyFill="1" applyAlignment="1">
      <alignment horizontal="left" vertical="center"/>
    </xf>
    <xf numFmtId="0" fontId="12" fillId="5" borderId="1" xfId="3" applyFont="1" applyFill="1" applyBorder="1" applyAlignment="1">
      <alignment horizontal="left" vertical="top" wrapText="1"/>
    </xf>
    <xf numFmtId="0" fontId="12" fillId="10" borderId="1" xfId="3" applyFont="1" applyFill="1" applyBorder="1" applyAlignment="1">
      <alignment horizontal="left" vertical="top" wrapText="1"/>
    </xf>
    <xf numFmtId="0" fontId="29" fillId="3" borderId="1" xfId="3" applyFont="1" applyFill="1" applyBorder="1" applyAlignment="1">
      <alignment horizontal="left" vertical="top" wrapText="1"/>
    </xf>
    <xf numFmtId="0" fontId="12" fillId="3" borderId="1" xfId="3" applyFont="1" applyFill="1" applyBorder="1" applyAlignment="1">
      <alignment horizontal="left" vertical="top" wrapText="1"/>
    </xf>
    <xf numFmtId="0" fontId="29" fillId="10" borderId="1" xfId="0" applyFont="1" applyFill="1" applyBorder="1" applyAlignment="1" applyProtection="1">
      <alignment horizontal="left" vertical="center" wrapText="1" readingOrder="1"/>
      <protection locked="0"/>
    </xf>
    <xf numFmtId="0" fontId="12" fillId="7" borderId="1" xfId="0" applyFont="1" applyFill="1" applyBorder="1" applyAlignment="1">
      <alignment horizontal="left" vertical="center" wrapText="1" readingOrder="1"/>
    </xf>
    <xf numFmtId="0" fontId="12" fillId="18" borderId="1" xfId="0" applyFont="1" applyFill="1" applyBorder="1" applyAlignment="1">
      <alignment horizontal="left" vertical="center" wrapText="1" readingOrder="1"/>
    </xf>
    <xf numFmtId="0" fontId="12" fillId="3" borderId="1" xfId="0" applyFont="1" applyFill="1" applyBorder="1" applyAlignment="1">
      <alignment horizontal="left" vertical="center" wrapText="1" readingOrder="1"/>
    </xf>
    <xf numFmtId="164" fontId="37"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readingOrder="1"/>
    </xf>
    <xf numFmtId="166" fontId="29" fillId="0" borderId="1" xfId="0" applyNumberFormat="1" applyFont="1" applyFill="1" applyBorder="1" applyAlignment="1">
      <alignment horizontal="left" vertical="center" wrapText="1" readingOrder="1"/>
    </xf>
    <xf numFmtId="166" fontId="51" fillId="0" borderId="1" xfId="11" applyNumberFormat="1" applyFont="1" applyFill="1" applyBorder="1" applyAlignment="1">
      <alignment horizontal="right" vertical="center" wrapText="1"/>
    </xf>
    <xf numFmtId="0" fontId="13" fillId="5" borderId="4" xfId="0" applyFont="1" applyFill="1" applyBorder="1" applyAlignment="1">
      <alignment horizontal="left" vertical="center" wrapText="1"/>
    </xf>
    <xf numFmtId="0" fontId="13" fillId="16" borderId="2" xfId="0" applyFont="1" applyFill="1" applyBorder="1" applyAlignment="1">
      <alignment horizontal="left" vertical="center" wrapText="1"/>
    </xf>
    <xf numFmtId="0" fontId="13" fillId="19" borderId="1" xfId="0" applyFont="1" applyFill="1" applyBorder="1" applyAlignment="1">
      <alignment horizontal="left" vertical="center" wrapText="1" readingOrder="1"/>
    </xf>
    <xf numFmtId="0" fontId="54" fillId="2" borderId="1" xfId="0" applyFont="1" applyFill="1" applyBorder="1" applyAlignment="1">
      <alignment horizontal="left" vertical="top" wrapText="1"/>
    </xf>
    <xf numFmtId="0" fontId="37" fillId="0" borderId="1" xfId="1" applyNumberFormat="1" applyFont="1" applyFill="1" applyBorder="1" applyAlignment="1">
      <alignment horizontal="left" vertical="top" wrapText="1"/>
    </xf>
    <xf numFmtId="0" fontId="37" fillId="0" borderId="0" xfId="0" applyFont="1" applyFill="1" applyAlignment="1">
      <alignment horizontal="left" vertical="top"/>
    </xf>
    <xf numFmtId="0" fontId="54" fillId="2" borderId="1" xfId="0" applyFont="1" applyFill="1" applyBorder="1" applyAlignment="1">
      <alignment horizontal="left" vertical="top"/>
    </xf>
    <xf numFmtId="166" fontId="37" fillId="0" borderId="1" xfId="1" applyNumberFormat="1" applyFont="1" applyFill="1" applyBorder="1" applyAlignment="1">
      <alignment horizontal="left" vertical="top" wrapText="1"/>
    </xf>
    <xf numFmtId="9" fontId="37" fillId="0" borderId="1" xfId="1" applyFont="1" applyFill="1" applyBorder="1" applyAlignment="1">
      <alignment horizontal="left" vertical="top" wrapText="1"/>
    </xf>
    <xf numFmtId="164" fontId="37" fillId="0" borderId="1" xfId="0" applyNumberFormat="1" applyFont="1" applyFill="1" applyBorder="1" applyAlignment="1">
      <alignment horizontal="left" vertical="top" wrapText="1"/>
    </xf>
    <xf numFmtId="9" fontId="37" fillId="0" borderId="3" xfId="1" applyFont="1" applyFill="1" applyBorder="1" applyAlignment="1">
      <alignment horizontal="left" vertical="top" wrapText="1"/>
    </xf>
    <xf numFmtId="0" fontId="12" fillId="7"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12" fillId="18"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30" borderId="1" xfId="0" applyFont="1" applyFill="1" applyBorder="1" applyAlignment="1">
      <alignment horizontal="left" vertical="top" wrapText="1"/>
    </xf>
    <xf numFmtId="0" fontId="28" fillId="7" borderId="1" xfId="0" applyFont="1" applyFill="1" applyBorder="1" applyAlignment="1">
      <alignment horizontal="left" vertical="top" wrapText="1"/>
    </xf>
    <xf numFmtId="0" fontId="28" fillId="18" borderId="1" xfId="0" applyFont="1" applyFill="1" applyBorder="1" applyAlignment="1">
      <alignment horizontal="left" vertical="top" wrapText="1"/>
    </xf>
    <xf numFmtId="0" fontId="29" fillId="1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25" borderId="1" xfId="0" applyFont="1" applyFill="1" applyBorder="1" applyAlignment="1">
      <alignment horizontal="left" vertical="top" wrapText="1"/>
    </xf>
    <xf numFmtId="0" fontId="29" fillId="25" borderId="1" xfId="0" applyFont="1" applyFill="1" applyBorder="1" applyAlignment="1">
      <alignment horizontal="left" vertical="top" wrapText="1"/>
    </xf>
    <xf numFmtId="0" fontId="28" fillId="25"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horizontal="left" vertical="top"/>
    </xf>
    <xf numFmtId="0" fontId="12" fillId="23" borderId="1" xfId="3" applyFont="1" applyFill="1" applyBorder="1" applyAlignment="1">
      <alignment horizontal="left" vertical="top" wrapText="1"/>
    </xf>
    <xf numFmtId="0" fontId="12" fillId="18" borderId="1" xfId="3" applyFont="1" applyFill="1" applyBorder="1" applyAlignment="1">
      <alignment horizontal="left" vertical="top" wrapText="1"/>
    </xf>
    <xf numFmtId="0" fontId="12" fillId="4" borderId="1" xfId="3" applyFont="1" applyFill="1" applyBorder="1" applyAlignment="1">
      <alignment horizontal="left" vertical="top" wrapText="1"/>
    </xf>
    <xf numFmtId="0" fontId="29" fillId="4" borderId="1" xfId="3" applyFont="1" applyFill="1" applyBorder="1" applyAlignment="1">
      <alignment horizontal="left" vertical="top" wrapText="1"/>
    </xf>
    <xf numFmtId="0" fontId="29" fillId="29" borderId="1" xfId="3" applyFont="1" applyFill="1" applyBorder="1" applyAlignment="1">
      <alignment horizontal="left" vertical="top" wrapText="1"/>
    </xf>
    <xf numFmtId="0" fontId="12" fillId="25" borderId="1" xfId="3" applyFont="1" applyFill="1" applyBorder="1" applyAlignment="1">
      <alignment horizontal="left" vertical="top" wrapText="1"/>
    </xf>
    <xf numFmtId="0" fontId="29" fillId="25" borderId="1" xfId="3" applyFont="1" applyFill="1" applyBorder="1" applyAlignment="1">
      <alignment horizontal="left" vertical="top" wrapText="1"/>
    </xf>
    <xf numFmtId="0" fontId="48" fillId="25" borderId="1" xfId="3" applyFont="1" applyFill="1" applyBorder="1" applyAlignment="1">
      <alignment horizontal="left" vertical="top" wrapText="1"/>
    </xf>
    <xf numFmtId="0" fontId="29" fillId="10" borderId="1" xfId="0" applyFont="1" applyFill="1" applyBorder="1" applyAlignment="1" applyProtection="1">
      <alignment horizontal="left" vertical="top" wrapText="1" readingOrder="1"/>
      <protection locked="0"/>
    </xf>
    <xf numFmtId="0" fontId="29" fillId="13" borderId="1" xfId="0" applyFont="1" applyFill="1" applyBorder="1" applyAlignment="1" applyProtection="1">
      <alignment horizontal="left" vertical="top" wrapText="1" readingOrder="1"/>
      <protection locked="0"/>
    </xf>
    <xf numFmtId="0" fontId="12" fillId="7" borderId="1" xfId="0" applyFont="1" applyFill="1" applyBorder="1" applyAlignment="1">
      <alignment horizontal="left" vertical="top" wrapText="1" readingOrder="1"/>
    </xf>
    <xf numFmtId="0" fontId="52" fillId="7" borderId="1" xfId="0" applyFont="1" applyFill="1" applyBorder="1" applyAlignment="1">
      <alignment horizontal="left" vertical="top" wrapText="1"/>
    </xf>
    <xf numFmtId="0" fontId="12" fillId="18" borderId="1" xfId="0" applyFont="1" applyFill="1" applyBorder="1" applyAlignment="1">
      <alignment horizontal="left" vertical="top" wrapText="1" readingOrder="1"/>
    </xf>
    <xf numFmtId="0" fontId="12" fillId="3" borderId="1" xfId="0" applyFont="1" applyFill="1" applyBorder="1" applyAlignment="1">
      <alignment horizontal="left" vertical="top" wrapText="1" readingOrder="1"/>
    </xf>
    <xf numFmtId="0" fontId="49" fillId="0" borderId="0" xfId="0" applyFont="1" applyAlignment="1">
      <alignment horizontal="left" vertical="top"/>
    </xf>
    <xf numFmtId="0" fontId="56" fillId="0" borderId="1" xfId="0" applyFont="1" applyFill="1" applyBorder="1" applyAlignment="1">
      <alignment horizontal="center" vertical="center" wrapText="1"/>
    </xf>
    <xf numFmtId="0" fontId="56" fillId="28" borderId="1" xfId="0" applyFont="1" applyFill="1" applyBorder="1" applyAlignment="1">
      <alignment horizontal="center" vertical="center" wrapText="1"/>
    </xf>
    <xf numFmtId="1" fontId="56" fillId="0" borderId="1" xfId="0" applyNumberFormat="1" applyFont="1" applyFill="1" applyBorder="1" applyAlignment="1">
      <alignment horizontal="center" vertical="center" wrapText="1"/>
    </xf>
    <xf numFmtId="0" fontId="28" fillId="10" borderId="1" xfId="0" applyFont="1" applyFill="1" applyBorder="1" applyAlignment="1">
      <alignment horizontal="left" vertical="top" wrapText="1"/>
    </xf>
    <xf numFmtId="0" fontId="37" fillId="0" borderId="1" xfId="0" applyFont="1" applyFill="1" applyBorder="1" applyAlignment="1">
      <alignment horizontal="left" vertical="top" wrapText="1"/>
    </xf>
    <xf numFmtId="0" fontId="16" fillId="5" borderId="1" xfId="0" applyFont="1" applyFill="1" applyBorder="1" applyAlignment="1">
      <alignment horizontal="left" vertical="center" wrapText="1"/>
    </xf>
    <xf numFmtId="164" fontId="37" fillId="28" borderId="1" xfId="0" applyNumberFormat="1" applyFont="1" applyFill="1" applyBorder="1" applyAlignment="1">
      <alignment horizontal="left" vertical="center" wrapText="1"/>
    </xf>
    <xf numFmtId="9" fontId="37" fillId="28" borderId="1" xfId="1" applyFont="1" applyFill="1" applyBorder="1" applyAlignment="1">
      <alignment horizontal="left" vertical="top" wrapText="1"/>
    </xf>
    <xf numFmtId="0" fontId="57" fillId="0" borderId="0" xfId="0" applyFont="1" applyFill="1" applyAlignment="1">
      <alignment horizontal="left" vertical="top" wrapText="1"/>
    </xf>
    <xf numFmtId="0" fontId="59" fillId="0" borderId="0" xfId="0" applyFont="1" applyFill="1" applyAlignment="1">
      <alignment wrapText="1"/>
    </xf>
    <xf numFmtId="164" fontId="35" fillId="0" borderId="1" xfId="0" applyNumberFormat="1" applyFont="1" applyFill="1" applyBorder="1" applyAlignment="1">
      <alignment horizontal="left" vertical="center" wrapText="1"/>
    </xf>
    <xf numFmtId="0" fontId="47" fillId="2" borderId="1" xfId="0" applyFont="1" applyFill="1" applyBorder="1" applyAlignment="1">
      <alignment horizontal="center" vertical="center" wrapText="1"/>
    </xf>
    <xf numFmtId="0" fontId="37" fillId="0" borderId="0" xfId="0" applyFont="1" applyFill="1" applyAlignment="1">
      <alignment horizontal="left" vertical="top" wrapText="1"/>
    </xf>
    <xf numFmtId="0" fontId="58" fillId="33" borderId="1" xfId="0" applyFont="1" applyFill="1" applyBorder="1" applyAlignment="1">
      <alignment horizontal="left" vertical="center" wrapText="1"/>
    </xf>
    <xf numFmtId="0" fontId="37" fillId="0" borderId="1" xfId="0" applyFont="1" applyFill="1" applyBorder="1" applyAlignment="1">
      <alignment horizontal="left" wrapText="1"/>
    </xf>
    <xf numFmtId="0" fontId="12" fillId="13" borderId="1" xfId="3" applyFont="1" applyFill="1" applyBorder="1" applyAlignment="1">
      <alignment horizontal="left" vertical="center" wrapText="1" readingOrder="1"/>
    </xf>
    <xf numFmtId="0" fontId="50" fillId="0" borderId="0" xfId="0" applyFont="1" applyFill="1" applyAlignment="1">
      <alignment horizontal="left"/>
    </xf>
    <xf numFmtId="0" fontId="37" fillId="0" borderId="0" xfId="0" applyFont="1" applyFill="1" applyAlignment="1">
      <alignment horizontal="left"/>
    </xf>
    <xf numFmtId="165" fontId="6"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0" xfId="0" applyFont="1" applyFill="1" applyAlignment="1">
      <alignment horizontal="center" vertical="center"/>
    </xf>
    <xf numFmtId="0" fontId="7" fillId="0" borderId="1" xfId="0" applyFont="1" applyFill="1" applyBorder="1" applyAlignment="1">
      <alignment horizontal="left" vertical="top" wrapText="1"/>
    </xf>
    <xf numFmtId="0" fontId="61" fillId="0" borderId="1" xfId="12" applyNumberFormat="1" applyFill="1" applyBorder="1" applyAlignment="1">
      <alignment horizontal="left" vertical="top" wrapText="1"/>
    </xf>
    <xf numFmtId="0" fontId="61" fillId="0" borderId="1" xfId="12" applyNumberFormat="1" applyFill="1" applyBorder="1" applyAlignment="1">
      <alignment vertical="top" wrapText="1"/>
    </xf>
    <xf numFmtId="166" fontId="32" fillId="0" borderId="3" xfId="11" applyNumberFormat="1" applyFont="1" applyFill="1" applyBorder="1" applyAlignment="1">
      <alignment horizontal="right" vertical="center" wrapText="1"/>
    </xf>
    <xf numFmtId="0" fontId="30" fillId="19" borderId="1" xfId="0" applyFont="1" applyFill="1" applyBorder="1" applyAlignment="1">
      <alignment vertical="center" wrapText="1"/>
    </xf>
    <xf numFmtId="0" fontId="37" fillId="28" borderId="1" xfId="1" applyNumberFormat="1" applyFont="1" applyFill="1" applyBorder="1" applyAlignment="1">
      <alignment horizontal="left" vertical="top" wrapText="1"/>
    </xf>
    <xf numFmtId="0" fontId="28" fillId="7" borderId="1" xfId="0" applyFont="1" applyFill="1" applyBorder="1" applyAlignment="1">
      <alignment vertical="top" wrapText="1"/>
    </xf>
    <xf numFmtId="0" fontId="61" fillId="0" borderId="21" xfId="12" applyNumberFormat="1" applyFill="1" applyBorder="1" applyAlignment="1">
      <alignment horizontal="left" vertical="top" wrapText="1"/>
    </xf>
    <xf numFmtId="0" fontId="61" fillId="0" borderId="21" xfId="12" applyFill="1" applyBorder="1" applyAlignment="1">
      <alignment horizontal="left" vertical="top" wrapText="1"/>
    </xf>
    <xf numFmtId="0" fontId="61" fillId="34" borderId="1" xfId="12" applyNumberFormat="1" applyFill="1" applyBorder="1" applyAlignment="1">
      <alignment horizontal="left" vertical="top" wrapText="1"/>
    </xf>
    <xf numFmtId="0" fontId="61" fillId="0" borderId="1" xfId="12" applyFill="1" applyBorder="1" applyAlignment="1">
      <alignment horizontal="left" vertical="top" wrapText="1"/>
    </xf>
    <xf numFmtId="166" fontId="39" fillId="0" borderId="1" xfId="0" applyNumberFormat="1" applyFont="1" applyFill="1" applyBorder="1" applyAlignment="1">
      <alignment horizontal="center" vertical="center" wrapText="1"/>
    </xf>
    <xf numFmtId="0" fontId="29" fillId="28" borderId="1" xfId="0" applyFont="1" applyFill="1" applyBorder="1" applyAlignment="1">
      <alignment horizontal="left" vertical="center" wrapText="1" readingOrder="1"/>
    </xf>
    <xf numFmtId="164" fontId="9" fillId="28" borderId="1" xfId="0" applyNumberFormat="1" applyFont="1" applyFill="1" applyBorder="1" applyAlignment="1">
      <alignment horizontal="left" vertical="center" wrapText="1"/>
    </xf>
    <xf numFmtId="10" fontId="9" fillId="28" borderId="1" xfId="1" applyNumberFormat="1" applyFont="1" applyFill="1" applyBorder="1" applyAlignment="1">
      <alignment horizontal="right" vertical="center" wrapText="1"/>
    </xf>
    <xf numFmtId="166" fontId="32" fillId="28" borderId="1" xfId="11" applyNumberFormat="1" applyFont="1" applyFill="1" applyBorder="1" applyAlignment="1">
      <alignment vertical="center"/>
    </xf>
    <xf numFmtId="166" fontId="32" fillId="28" borderId="1" xfId="11" applyNumberFormat="1" applyFont="1" applyFill="1" applyBorder="1" applyAlignment="1">
      <alignment horizontal="center" vertical="center"/>
    </xf>
    <xf numFmtId="164" fontId="9" fillId="0" borderId="21" xfId="0" applyNumberFormat="1" applyFont="1" applyFill="1" applyBorder="1" applyAlignment="1">
      <alignment horizontal="left" vertical="center" wrapText="1"/>
    </xf>
    <xf numFmtId="0" fontId="12" fillId="5" borderId="1" xfId="0" applyFont="1" applyFill="1" applyBorder="1" applyAlignment="1">
      <alignment horizontal="left" vertical="top" wrapText="1" readingOrder="1"/>
    </xf>
    <xf numFmtId="9" fontId="37" fillId="0" borderId="1" xfId="1" applyFont="1" applyFill="1" applyBorder="1" applyAlignment="1">
      <alignment vertical="top" wrapText="1"/>
    </xf>
    <xf numFmtId="9" fontId="37" fillId="28" borderId="1" xfId="1" applyFont="1" applyFill="1" applyBorder="1" applyAlignment="1">
      <alignment vertical="top" wrapText="1"/>
    </xf>
    <xf numFmtId="0" fontId="37" fillId="0" borderId="1" xfId="0" applyFont="1" applyFill="1" applyBorder="1" applyAlignment="1">
      <alignment vertical="top" wrapText="1"/>
    </xf>
    <xf numFmtId="9" fontId="10" fillId="11" borderId="1" xfId="1" applyFont="1" applyFill="1" applyBorder="1" applyAlignment="1">
      <alignment horizontal="right" vertical="center" wrapText="1"/>
    </xf>
    <xf numFmtId="9" fontId="9" fillId="11" borderId="1" xfId="1" applyFont="1" applyFill="1" applyBorder="1" applyAlignment="1">
      <alignment horizontal="right" vertical="center" wrapText="1"/>
    </xf>
    <xf numFmtId="10" fontId="9" fillId="11" borderId="1" xfId="1" applyNumberFormat="1" applyFont="1" applyFill="1" applyBorder="1" applyAlignment="1">
      <alignment horizontal="right" vertical="center" wrapText="1"/>
    </xf>
    <xf numFmtId="0" fontId="55" fillId="0" borderId="0" xfId="0" applyFont="1" applyAlignment="1">
      <alignment horizontal="left" vertical="top" wrapText="1"/>
    </xf>
    <xf numFmtId="0" fontId="3"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applyAlignment="1">
      <alignment horizontal="left" vertical="top" wrapText="1"/>
    </xf>
    <xf numFmtId="0" fontId="7" fillId="0" borderId="1" xfId="12"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0" fillId="0" borderId="1" xfId="0" applyFill="1" applyBorder="1" applyAlignment="1">
      <alignment horizontal="left" vertical="top"/>
    </xf>
    <xf numFmtId="0" fontId="7" fillId="0" borderId="1" xfId="0" applyFont="1" applyFill="1" applyBorder="1" applyAlignment="1">
      <alignment horizontal="left" vertical="top"/>
    </xf>
    <xf numFmtId="0" fontId="7" fillId="0" borderId="1" xfId="12" applyFont="1" applyFill="1" applyBorder="1" applyAlignment="1">
      <alignment horizontal="left" vertical="top" wrapText="1"/>
    </xf>
    <xf numFmtId="0" fontId="7" fillId="0" borderId="0" xfId="0" applyFont="1" applyFill="1" applyAlignment="1">
      <alignment horizontal="left" vertical="top" wrapText="1"/>
    </xf>
    <xf numFmtId="0" fontId="7" fillId="34" borderId="1" xfId="0" applyFont="1" applyFill="1" applyBorder="1" applyAlignment="1">
      <alignment horizontal="left" vertical="top"/>
    </xf>
    <xf numFmtId="0" fontId="61" fillId="34" borderId="1" xfId="12" applyFill="1" applyBorder="1" applyAlignment="1">
      <alignment horizontal="left" vertical="top" wrapText="1"/>
    </xf>
    <xf numFmtId="0" fontId="37" fillId="0" borderId="0" xfId="0" applyFont="1" applyFill="1" applyAlignment="1">
      <alignment vertical="top" wrapText="1"/>
    </xf>
    <xf numFmtId="0" fontId="37" fillId="0" borderId="1" xfId="0" applyFont="1" applyFill="1" applyBorder="1" applyAlignment="1">
      <alignment vertical="top"/>
    </xf>
    <xf numFmtId="166" fontId="39" fillId="28" borderId="1" xfId="0" applyNumberFormat="1" applyFont="1" applyFill="1" applyBorder="1" applyAlignment="1">
      <alignment horizontal="center" vertical="center" wrapText="1"/>
    </xf>
    <xf numFmtId="0" fontId="0" fillId="0" borderId="0" xfId="0" applyFill="1" applyAlignment="1">
      <alignment horizontal="center" vertical="center"/>
    </xf>
    <xf numFmtId="165" fontId="11" fillId="0" borderId="1" xfId="0" applyNumberFormat="1" applyFont="1" applyFill="1" applyBorder="1" applyAlignment="1">
      <alignment horizontal="center" vertical="center" wrapText="1"/>
    </xf>
    <xf numFmtId="165" fontId="60" fillId="0" borderId="1" xfId="0" applyNumberFormat="1" applyFont="1" applyFill="1" applyBorder="1" applyAlignment="1">
      <alignment horizontal="center" vertical="center" wrapText="1"/>
    </xf>
    <xf numFmtId="0" fontId="62" fillId="28" borderId="1" xfId="0" applyFont="1" applyFill="1" applyBorder="1" applyAlignment="1">
      <alignment horizontal="center" vertical="center" wrapText="1"/>
    </xf>
    <xf numFmtId="0" fontId="31" fillId="5" borderId="2"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13" fillId="16" borderId="2"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30" fillId="16" borderId="2"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13" fillId="5" borderId="3"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28" fillId="3" borderId="2" xfId="0" applyFont="1" applyFill="1" applyBorder="1" applyAlignment="1">
      <alignment horizontal="left" vertical="top" wrapText="1"/>
    </xf>
    <xf numFmtId="0" fontId="13" fillId="12" borderId="2"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3" fillId="14" borderId="1" xfId="3" applyFont="1" applyFill="1" applyBorder="1" applyAlignment="1">
      <alignment horizontal="left" vertical="center" wrapText="1" readingOrder="1"/>
    </xf>
    <xf numFmtId="0" fontId="13" fillId="8" borderId="1" xfId="0" applyFont="1" applyFill="1" applyBorder="1" applyAlignment="1">
      <alignment horizontal="left" vertical="center" wrapText="1" readingOrder="1"/>
    </xf>
    <xf numFmtId="0" fontId="13" fillId="5" borderId="1" xfId="0" applyFont="1" applyFill="1" applyBorder="1" applyAlignment="1">
      <alignment horizontal="left" vertical="center" wrapText="1" readingOrder="1"/>
    </xf>
    <xf numFmtId="0" fontId="36" fillId="21" borderId="1" xfId="0" applyFont="1" applyFill="1" applyBorder="1" applyAlignment="1">
      <alignment horizontal="center" vertical="center" wrapText="1"/>
    </xf>
    <xf numFmtId="0" fontId="30" fillId="19" borderId="1" xfId="0" applyFont="1" applyFill="1" applyBorder="1" applyAlignment="1">
      <alignment horizontal="left" vertical="center" wrapText="1"/>
    </xf>
    <xf numFmtId="1" fontId="63" fillId="0" borderId="1" xfId="0" applyNumberFormat="1" applyFont="1" applyFill="1" applyBorder="1" applyAlignment="1">
      <alignment horizontal="center" vertical="center"/>
    </xf>
    <xf numFmtId="1" fontId="63" fillId="0" borderId="0" xfId="0" applyNumberFormat="1" applyFont="1" applyFill="1" applyAlignment="1">
      <alignment horizontal="center" vertical="center"/>
    </xf>
    <xf numFmtId="0" fontId="61" fillId="0" borderId="0" xfId="12" applyFill="1" applyAlignment="1">
      <alignment wrapText="1"/>
    </xf>
    <xf numFmtId="9" fontId="61" fillId="0" borderId="1" xfId="12" applyNumberFormat="1" applyFill="1" applyBorder="1" applyAlignment="1">
      <alignment vertical="top" wrapText="1"/>
    </xf>
    <xf numFmtId="0" fontId="61" fillId="0" borderId="1" xfId="12" applyBorder="1" applyAlignment="1">
      <alignment vertical="center" wrapText="1"/>
    </xf>
    <xf numFmtId="0" fontId="56" fillId="0" borderId="3" xfId="0" applyFont="1" applyFill="1" applyBorder="1" applyAlignment="1">
      <alignment horizontal="center" vertical="center"/>
    </xf>
    <xf numFmtId="0" fontId="37" fillId="0" borderId="3" xfId="0" applyFont="1" applyFill="1" applyBorder="1" applyAlignment="1">
      <alignment horizontal="left" vertical="top" wrapText="1"/>
    </xf>
    <xf numFmtId="0" fontId="0" fillId="0" borderId="1" xfId="0" applyFill="1" applyBorder="1" applyAlignment="1">
      <alignment wrapText="1"/>
    </xf>
    <xf numFmtId="0" fontId="61" fillId="0" borderId="1" xfId="12" applyFill="1" applyBorder="1" applyAlignment="1">
      <alignment wrapText="1"/>
    </xf>
    <xf numFmtId="0" fontId="37" fillId="0" borderId="20" xfId="0" applyFont="1" applyBorder="1" applyAlignment="1">
      <alignment horizontal="left" vertical="center" wrapText="1"/>
    </xf>
    <xf numFmtId="0" fontId="30" fillId="19" borderId="3" xfId="0" applyFont="1" applyFill="1" applyBorder="1" applyAlignment="1">
      <alignment horizontal="center" vertical="center" wrapText="1"/>
    </xf>
    <xf numFmtId="0" fontId="52" fillId="28" borderId="1" xfId="0" applyFont="1" applyFill="1" applyBorder="1" applyAlignment="1">
      <alignment horizontal="left" vertical="top" wrapText="1"/>
    </xf>
    <xf numFmtId="0" fontId="61" fillId="0" borderId="0" xfId="12" applyFill="1" applyAlignment="1">
      <alignment horizontal="center" vertical="top" wrapText="1"/>
    </xf>
    <xf numFmtId="0" fontId="12" fillId="3" borderId="1" xfId="0" applyFont="1" applyFill="1" applyBorder="1" applyAlignment="1">
      <alignment horizontal="left" vertical="top" wrapText="1"/>
    </xf>
    <xf numFmtId="0" fontId="13"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65" fontId="11" fillId="28" borderId="1" xfId="0" applyNumberFormat="1" applyFont="1" applyFill="1" applyBorder="1" applyAlignment="1">
      <alignment horizontal="center" vertical="center" wrapText="1"/>
    </xf>
    <xf numFmtId="1" fontId="63" fillId="28" borderId="1" xfId="0" applyNumberFormat="1" applyFont="1" applyFill="1" applyBorder="1" applyAlignment="1">
      <alignment horizontal="center" vertical="center"/>
    </xf>
    <xf numFmtId="166" fontId="39" fillId="28" borderId="1" xfId="0" applyNumberFormat="1" applyFont="1" applyFill="1" applyBorder="1" applyAlignment="1">
      <alignment horizontal="right" vertical="center" wrapText="1"/>
    </xf>
    <xf numFmtId="0" fontId="0" fillId="28" borderId="1" xfId="0" applyFill="1" applyBorder="1" applyAlignment="1">
      <alignment horizontal="left" vertical="top" wrapText="1"/>
    </xf>
    <xf numFmtId="0" fontId="37" fillId="0" borderId="20" xfId="0" applyFont="1" applyBorder="1" applyAlignment="1">
      <alignment horizontal="left" vertical="top" wrapText="1"/>
    </xf>
    <xf numFmtId="0" fontId="37" fillId="0" borderId="20" xfId="0" applyFont="1" applyBorder="1" applyAlignment="1">
      <alignment horizontal="left" vertical="top"/>
    </xf>
    <xf numFmtId="0" fontId="37" fillId="28" borderId="1" xfId="0" applyFont="1" applyFill="1" applyBorder="1" applyAlignment="1">
      <alignment horizontal="left" vertical="top" wrapText="1"/>
    </xf>
    <xf numFmtId="9" fontId="55" fillId="28" borderId="1" xfId="1" applyFont="1" applyFill="1" applyBorder="1" applyAlignment="1">
      <alignment vertical="top" wrapText="1"/>
    </xf>
    <xf numFmtId="166" fontId="32" fillId="0" borderId="1" xfId="11" applyNumberFormat="1" applyFont="1" applyBorder="1" applyAlignment="1">
      <alignment horizontal="right" vertical="top" wrapText="1"/>
    </xf>
    <xf numFmtId="0" fontId="59" fillId="0" borderId="0" xfId="0" applyFont="1" applyFill="1" applyAlignment="1">
      <alignment vertical="top" wrapText="1"/>
    </xf>
    <xf numFmtId="0" fontId="59" fillId="0" borderId="20" xfId="0" applyFont="1" applyFill="1" applyBorder="1" applyAlignment="1">
      <alignment vertical="top" wrapText="1"/>
    </xf>
    <xf numFmtId="0" fontId="37" fillId="34" borderId="1" xfId="0" applyFont="1" applyFill="1" applyBorder="1" applyAlignment="1">
      <alignment vertical="top" wrapText="1"/>
    </xf>
    <xf numFmtId="0" fontId="37" fillId="0" borderId="0" xfId="0" applyFont="1" applyFill="1" applyAlignment="1">
      <alignment vertical="top"/>
    </xf>
    <xf numFmtId="0" fontId="47" fillId="2" borderId="1" xfId="0" applyFont="1" applyFill="1" applyBorder="1" applyAlignment="1">
      <alignment horizontal="center" vertical="center"/>
    </xf>
    <xf numFmtId="0" fontId="31" fillId="6" borderId="1" xfId="0" applyFont="1" applyFill="1" applyBorder="1" applyAlignment="1">
      <alignment horizontal="left" vertical="center" wrapText="1"/>
    </xf>
    <xf numFmtId="0" fontId="50" fillId="28" borderId="1" xfId="0" applyFont="1" applyFill="1" applyBorder="1" applyAlignment="1">
      <alignment horizontal="left" vertical="top" wrapText="1"/>
    </xf>
    <xf numFmtId="0" fontId="13" fillId="3" borderId="3" xfId="0" applyFont="1" applyFill="1" applyBorder="1" applyAlignment="1">
      <alignment vertical="center" wrapText="1"/>
    </xf>
    <xf numFmtId="0" fontId="64" fillId="28" borderId="8" xfId="0" applyFont="1" applyFill="1" applyBorder="1" applyAlignment="1">
      <alignment horizontal="center" vertical="center" wrapText="1"/>
    </xf>
    <xf numFmtId="0" fontId="66" fillId="28" borderId="6" xfId="0" applyFont="1" applyFill="1" applyBorder="1" applyAlignment="1">
      <alignment horizontal="left" vertical="center" wrapText="1"/>
    </xf>
    <xf numFmtId="0" fontId="66" fillId="28" borderId="6" xfId="0" applyFont="1" applyFill="1" applyBorder="1" applyAlignment="1">
      <alignment horizontal="center" vertical="center" wrapText="1"/>
    </xf>
    <xf numFmtId="0" fontId="79" fillId="28" borderId="6" xfId="0" applyFont="1" applyFill="1" applyBorder="1" applyAlignment="1">
      <alignment horizontal="center" vertical="center" wrapText="1"/>
    </xf>
    <xf numFmtId="0" fontId="66" fillId="28" borderId="6" xfId="0" applyFont="1" applyFill="1" applyBorder="1" applyAlignment="1">
      <alignment horizontal="left" vertical="center" wrapText="1" readingOrder="1"/>
    </xf>
    <xf numFmtId="0" fontId="68" fillId="28" borderId="6" xfId="0" applyFont="1" applyFill="1" applyBorder="1" applyAlignment="1">
      <alignment horizontal="left" vertical="top" wrapText="1" readingOrder="1"/>
    </xf>
    <xf numFmtId="0" fontId="68" fillId="28" borderId="6" xfId="0" applyFont="1" applyFill="1" applyBorder="1" applyAlignment="1">
      <alignment horizontal="left" vertical="center" wrapText="1" readingOrder="1"/>
    </xf>
    <xf numFmtId="164" fontId="70" fillId="28" borderId="6" xfId="0" applyNumberFormat="1" applyFont="1" applyFill="1" applyBorder="1" applyAlignment="1">
      <alignment horizontal="left" vertical="center" wrapText="1"/>
    </xf>
    <xf numFmtId="164" fontId="70" fillId="28" borderId="5" xfId="0" applyNumberFormat="1" applyFont="1" applyFill="1" applyBorder="1" applyAlignment="1">
      <alignment horizontal="left" vertical="center" wrapText="1"/>
    </xf>
    <xf numFmtId="164" fontId="70" fillId="28" borderId="0" xfId="0" applyNumberFormat="1" applyFont="1" applyFill="1" applyAlignment="1">
      <alignment horizontal="left" vertical="center" wrapText="1"/>
    </xf>
    <xf numFmtId="10" fontId="70" fillId="28" borderId="1" xfId="1" applyNumberFormat="1" applyFont="1" applyFill="1" applyBorder="1" applyAlignment="1">
      <alignment horizontal="right" vertical="center" wrapText="1"/>
    </xf>
    <xf numFmtId="9" fontId="71" fillId="28" borderId="1" xfId="1" applyFont="1" applyFill="1" applyBorder="1" applyAlignment="1">
      <alignment horizontal="right" vertical="center" wrapText="1"/>
    </xf>
    <xf numFmtId="9" fontId="70" fillId="28" borderId="1" xfId="1" applyFont="1" applyFill="1" applyBorder="1" applyAlignment="1">
      <alignment horizontal="right" vertical="center" wrapText="1"/>
    </xf>
    <xf numFmtId="166" fontId="70" fillId="28" borderId="3" xfId="11" applyNumberFormat="1" applyFont="1" applyFill="1" applyBorder="1" applyAlignment="1">
      <alignment horizontal="right" vertical="center" wrapText="1"/>
    </xf>
    <xf numFmtId="0" fontId="62" fillId="28" borderId="0" xfId="0" applyFont="1" applyFill="1" applyAlignment="1">
      <alignment horizontal="center" vertical="center" wrapText="1"/>
    </xf>
    <xf numFmtId="9" fontId="69" fillId="28" borderId="3" xfId="1" applyFont="1" applyFill="1" applyBorder="1" applyAlignment="1">
      <alignment horizontal="left" vertical="top" wrapText="1"/>
    </xf>
    <xf numFmtId="0" fontId="69" fillId="28" borderId="1" xfId="1" applyNumberFormat="1" applyFont="1" applyFill="1" applyBorder="1" applyAlignment="1">
      <alignment horizontal="left" vertical="top" wrapText="1"/>
    </xf>
    <xf numFmtId="164" fontId="70" fillId="28" borderId="22" xfId="0" applyNumberFormat="1" applyFont="1" applyFill="1" applyBorder="1" applyAlignment="1">
      <alignment horizontal="left" vertical="center" wrapText="1"/>
    </xf>
    <xf numFmtId="164" fontId="70" fillId="28" borderId="21" xfId="0" applyNumberFormat="1" applyFont="1" applyFill="1" applyBorder="1" applyAlignment="1">
      <alignment horizontal="left" vertical="center" wrapText="1"/>
    </xf>
    <xf numFmtId="10" fontId="70" fillId="28" borderId="0" xfId="1" applyNumberFormat="1" applyFont="1" applyFill="1" applyBorder="1" applyAlignment="1">
      <alignment horizontal="right" vertical="center" wrapText="1"/>
    </xf>
    <xf numFmtId="166" fontId="11" fillId="28" borderId="1" xfId="0" applyNumberFormat="1" applyFont="1" applyFill="1" applyBorder="1" applyAlignment="1">
      <alignment horizontal="center" vertical="center" wrapText="1"/>
    </xf>
    <xf numFmtId="9" fontId="69" fillId="28" borderId="1" xfId="1" applyFont="1" applyFill="1" applyBorder="1" applyAlignment="1">
      <alignment vertical="top" wrapText="1"/>
    </xf>
    <xf numFmtId="0" fontId="72" fillId="28" borderId="3" xfId="12" applyNumberFormat="1" applyFont="1" applyFill="1" applyBorder="1" applyAlignment="1">
      <alignment horizontal="left" vertical="top" wrapText="1"/>
    </xf>
    <xf numFmtId="166" fontId="11" fillId="28" borderId="1" xfId="0" applyNumberFormat="1" applyFont="1" applyFill="1" applyBorder="1" applyAlignment="1">
      <alignment horizontal="right" vertical="center" wrapText="1"/>
    </xf>
    <xf numFmtId="0" fontId="69" fillId="28" borderId="3" xfId="0" applyFont="1" applyFill="1" applyBorder="1" applyAlignment="1">
      <alignment horizontal="left" vertical="top" wrapText="1"/>
    </xf>
    <xf numFmtId="0" fontId="72" fillId="28" borderId="3" xfId="0" applyFont="1" applyFill="1" applyBorder="1" applyAlignment="1">
      <alignment horizontal="left" vertical="top" wrapText="1"/>
    </xf>
    <xf numFmtId="2" fontId="11" fillId="28" borderId="1" xfId="0" applyNumberFormat="1" applyFont="1" applyFill="1" applyBorder="1" applyAlignment="1">
      <alignment horizontal="right" vertical="center"/>
    </xf>
    <xf numFmtId="0" fontId="72" fillId="28" borderId="0" xfId="0" applyFont="1" applyFill="1"/>
    <xf numFmtId="0" fontId="74" fillId="28" borderId="3" xfId="0" applyFont="1" applyFill="1" applyBorder="1" applyAlignment="1">
      <alignment horizontal="center" vertical="center" wrapText="1"/>
    </xf>
    <xf numFmtId="0" fontId="66" fillId="28" borderId="3" xfId="0" applyFont="1" applyFill="1" applyBorder="1" applyAlignment="1">
      <alignment horizontal="center" vertical="center" wrapText="1"/>
    </xf>
    <xf numFmtId="0" fontId="75" fillId="28" borderId="3" xfId="0" applyFont="1" applyFill="1" applyBorder="1" applyAlignment="1">
      <alignment horizontal="center" vertical="center" wrapText="1"/>
    </xf>
    <xf numFmtId="0" fontId="76" fillId="28" borderId="1" xfId="0" applyFont="1" applyFill="1" applyBorder="1" applyAlignment="1">
      <alignment horizontal="left" vertical="center" wrapText="1"/>
    </xf>
    <xf numFmtId="0" fontId="66" fillId="28" borderId="1" xfId="0" applyFont="1" applyFill="1" applyBorder="1" applyAlignment="1">
      <alignment horizontal="left" vertical="center" wrapText="1"/>
    </xf>
    <xf numFmtId="0" fontId="68" fillId="28" borderId="1" xfId="3" applyFont="1" applyFill="1" applyBorder="1" applyAlignment="1">
      <alignment horizontal="left" vertical="top" wrapText="1"/>
    </xf>
    <xf numFmtId="164" fontId="69" fillId="28" borderId="1" xfId="0" applyNumberFormat="1" applyFont="1" applyFill="1" applyBorder="1" applyAlignment="1">
      <alignment horizontal="left" vertical="center" wrapText="1"/>
    </xf>
    <xf numFmtId="164" fontId="70" fillId="28" borderId="1" xfId="0" applyNumberFormat="1" applyFont="1" applyFill="1" applyBorder="1" applyAlignment="1">
      <alignment horizontal="left" vertical="center" wrapText="1"/>
    </xf>
    <xf numFmtId="166" fontId="70" fillId="28" borderId="1" xfId="11" applyNumberFormat="1" applyFont="1" applyFill="1" applyBorder="1" applyAlignment="1">
      <alignment horizontal="right" vertical="center" wrapText="1"/>
    </xf>
    <xf numFmtId="9" fontId="69" fillId="28" borderId="1" xfId="1" applyFont="1" applyFill="1" applyBorder="1" applyAlignment="1">
      <alignment horizontal="left" vertical="top" wrapText="1"/>
    </xf>
    <xf numFmtId="1" fontId="73" fillId="28" borderId="1" xfId="0" applyNumberFormat="1" applyFont="1" applyFill="1" applyBorder="1" applyAlignment="1">
      <alignment horizontal="center" vertical="center"/>
    </xf>
    <xf numFmtId="0" fontId="69" fillId="28" borderId="1" xfId="0" applyFont="1" applyFill="1" applyBorder="1" applyAlignment="1">
      <alignment horizontal="left" vertical="top" wrapText="1"/>
    </xf>
    <xf numFmtId="0" fontId="72" fillId="28" borderId="1" xfId="0" applyFont="1" applyFill="1" applyBorder="1" applyAlignment="1">
      <alignment horizontal="left" vertical="top" wrapText="1"/>
    </xf>
    <xf numFmtId="0" fontId="77" fillId="28" borderId="1" xfId="0" applyFont="1" applyFill="1" applyBorder="1" applyAlignment="1">
      <alignment horizontal="center" vertical="center" wrapText="1"/>
    </xf>
    <xf numFmtId="0" fontId="65" fillId="28" borderId="1" xfId="0" applyFont="1" applyFill="1" applyBorder="1" applyAlignment="1">
      <alignment horizontal="left" vertical="center" wrapText="1"/>
    </xf>
    <xf numFmtId="0" fontId="65" fillId="28" borderId="1" xfId="0" applyFont="1" applyFill="1" applyBorder="1" applyAlignment="1">
      <alignment horizontal="center" vertical="center" wrapText="1"/>
    </xf>
    <xf numFmtId="0" fontId="68" fillId="28" borderId="1" xfId="0" applyFont="1" applyFill="1" applyBorder="1" applyAlignment="1">
      <alignment horizontal="left" vertical="top" wrapText="1"/>
    </xf>
    <xf numFmtId="0" fontId="68" fillId="28" borderId="1" xfId="0" applyFont="1" applyFill="1" applyBorder="1" applyAlignment="1">
      <alignment horizontal="left" vertical="center" wrapText="1" readingOrder="1"/>
    </xf>
    <xf numFmtId="166" fontId="70" fillId="28" borderId="1" xfId="11" applyNumberFormat="1" applyFont="1" applyFill="1" applyBorder="1" applyAlignment="1">
      <alignment horizontal="right" vertical="center"/>
    </xf>
    <xf numFmtId="0" fontId="78" fillId="28" borderId="1" xfId="12" applyNumberFormat="1" applyFont="1" applyFill="1" applyBorder="1" applyAlignment="1">
      <alignment horizontal="left" vertical="top" wrapText="1"/>
    </xf>
    <xf numFmtId="0" fontId="64" fillId="28" borderId="1" xfId="0" applyFont="1" applyFill="1" applyBorder="1" applyAlignment="1">
      <alignment horizontal="center" vertical="center" wrapText="1"/>
    </xf>
    <xf numFmtId="0" fontId="65" fillId="28" borderId="3" xfId="0" applyFont="1" applyFill="1" applyBorder="1" applyAlignment="1">
      <alignment horizontal="left" vertical="center" wrapText="1"/>
    </xf>
    <xf numFmtId="0" fontId="67" fillId="28" borderId="1" xfId="0" applyFont="1" applyFill="1" applyBorder="1" applyAlignment="1">
      <alignment horizontal="left" vertical="center" wrapText="1"/>
    </xf>
    <xf numFmtId="2" fontId="24" fillId="0" borderId="12" xfId="0" applyNumberFormat="1" applyFont="1" applyFill="1" applyBorder="1" applyAlignment="1">
      <alignment horizontal="right" vertical="center" wrapText="1"/>
    </xf>
    <xf numFmtId="2" fontId="6" fillId="0" borderId="1" xfId="0" applyNumberFormat="1" applyFont="1" applyFill="1" applyBorder="1" applyAlignment="1">
      <alignment horizontal="right" vertical="center" wrapText="1"/>
    </xf>
    <xf numFmtId="2" fontId="73" fillId="28" borderId="1" xfId="0" applyNumberFormat="1" applyFont="1" applyFill="1" applyBorder="1" applyAlignment="1">
      <alignment horizontal="right" vertical="center"/>
    </xf>
    <xf numFmtId="2" fontId="73" fillId="28" borderId="0" xfId="0" applyNumberFormat="1" applyFont="1" applyFill="1" applyAlignment="1">
      <alignment horizontal="right" vertical="center"/>
    </xf>
    <xf numFmtId="43" fontId="6" fillId="0" borderId="1" xfId="0" applyNumberFormat="1" applyFont="1" applyFill="1" applyBorder="1" applyAlignment="1">
      <alignment horizontal="right" vertical="center" wrapText="1"/>
    </xf>
    <xf numFmtId="0" fontId="61" fillId="0" borderId="3" xfId="12" applyNumberFormat="1" applyFill="1" applyBorder="1" applyAlignment="1">
      <alignment horizontal="left" vertical="top" wrapText="1"/>
    </xf>
    <xf numFmtId="2" fontId="39" fillId="0" borderId="1" xfId="0" applyNumberFormat="1" applyFont="1" applyFill="1" applyBorder="1" applyAlignment="1">
      <alignment horizontal="left" vertical="top"/>
    </xf>
    <xf numFmtId="0" fontId="3" fillId="2" borderId="1" xfId="0" applyFont="1" applyFill="1" applyBorder="1" applyAlignment="1">
      <alignment horizontal="left" vertical="center" wrapText="1"/>
    </xf>
    <xf numFmtId="2" fontId="0" fillId="28" borderId="0" xfId="0" applyNumberFormat="1" applyFill="1" applyAlignment="1">
      <alignment horizontal="left" vertical="center"/>
    </xf>
    <xf numFmtId="9" fontId="37" fillId="0" borderId="1" xfId="1" applyFont="1" applyFill="1" applyBorder="1" applyAlignment="1">
      <alignment horizontal="left" vertical="center" wrapText="1"/>
    </xf>
    <xf numFmtId="0" fontId="37" fillId="0" borderId="1" xfId="0" applyFont="1" applyFill="1" applyBorder="1" applyAlignment="1">
      <alignment horizontal="left" vertical="center" wrapText="1"/>
    </xf>
    <xf numFmtId="2" fontId="39" fillId="0" borderId="1" xfId="0" applyNumberFormat="1" applyFont="1" applyFill="1" applyBorder="1" applyAlignment="1">
      <alignment horizontal="center" vertical="center"/>
    </xf>
    <xf numFmtId="2" fontId="39" fillId="0" borderId="1" xfId="0" applyNumberFormat="1" applyFont="1" applyFill="1" applyBorder="1" applyAlignment="1">
      <alignment horizontal="center" vertical="center" wrapText="1"/>
    </xf>
    <xf numFmtId="0" fontId="0" fillId="0" borderId="3" xfId="0" applyFill="1" applyBorder="1" applyAlignment="1">
      <alignment horizontal="left" vertical="top" wrapText="1"/>
    </xf>
    <xf numFmtId="2" fontId="0" fillId="28" borderId="1" xfId="0" applyNumberFormat="1" applyFill="1" applyBorder="1" applyAlignment="1">
      <alignment horizontal="left" vertical="top" wrapText="1"/>
    </xf>
    <xf numFmtId="0" fontId="18" fillId="0" borderId="1" xfId="4" applyFont="1" applyBorder="1" applyAlignment="1">
      <alignment horizontal="left" vertical="top" wrapText="1"/>
    </xf>
    <xf numFmtId="0" fontId="80" fillId="0" borderId="1" xfId="13" applyFill="1" applyBorder="1" applyAlignment="1">
      <alignment horizontal="left" vertical="top" wrapText="1"/>
    </xf>
    <xf numFmtId="0" fontId="80" fillId="0" borderId="1" xfId="12" applyFont="1" applyFill="1" applyBorder="1" applyAlignment="1">
      <alignment horizontal="left" vertical="top" wrapText="1"/>
    </xf>
    <xf numFmtId="0" fontId="80" fillId="0" borderId="3" xfId="12" applyFont="1" applyFill="1" applyBorder="1" applyAlignment="1">
      <alignment horizontal="left" vertical="top" wrapText="1"/>
    </xf>
    <xf numFmtId="0" fontId="80" fillId="0" borderId="3" xfId="13" applyFill="1" applyBorder="1" applyAlignment="1">
      <alignment horizontal="left" vertical="top" wrapText="1"/>
    </xf>
    <xf numFmtId="0" fontId="7" fillId="0" borderId="3" xfId="0" applyFont="1" applyFill="1" applyBorder="1" applyAlignment="1">
      <alignment horizontal="left" vertical="top" wrapText="1"/>
    </xf>
    <xf numFmtId="0" fontId="81" fillId="0" borderId="1" xfId="0" applyFont="1" applyFill="1" applyBorder="1" applyAlignment="1">
      <alignment horizontal="left" vertical="top" wrapText="1"/>
    </xf>
    <xf numFmtId="0" fontId="81" fillId="0" borderId="3" xfId="0" applyFont="1" applyFill="1" applyBorder="1" applyAlignment="1">
      <alignment horizontal="left" vertical="top" wrapText="1"/>
    </xf>
    <xf numFmtId="0" fontId="80" fillId="35" borderId="3" xfId="12" applyFont="1" applyFill="1" applyBorder="1" applyAlignment="1">
      <alignment horizontal="left" vertical="top" wrapText="1"/>
    </xf>
    <xf numFmtId="0" fontId="0" fillId="0" borderId="23" xfId="0" applyFill="1" applyBorder="1" applyAlignment="1">
      <alignment horizontal="left" vertical="top" wrapText="1"/>
    </xf>
    <xf numFmtId="0" fontId="7" fillId="0" borderId="23" xfId="0" applyFont="1" applyFill="1" applyBorder="1" applyAlignment="1">
      <alignment horizontal="left" vertical="top" wrapText="1"/>
    </xf>
    <xf numFmtId="0" fontId="80" fillId="35" borderId="23" xfId="12" applyFont="1" applyFill="1" applyBorder="1" applyAlignment="1">
      <alignment horizontal="left" vertical="top" wrapText="1"/>
    </xf>
    <xf numFmtId="0" fontId="81" fillId="35" borderId="23" xfId="0" applyFont="1" applyFill="1" applyBorder="1" applyAlignment="1">
      <alignment horizontal="left" vertical="top" wrapText="1"/>
    </xf>
    <xf numFmtId="0" fontId="0" fillId="0" borderId="24" xfId="0" applyFill="1" applyBorder="1" applyAlignment="1">
      <alignment horizontal="left" vertical="top" wrapText="1"/>
    </xf>
    <xf numFmtId="0" fontId="7" fillId="0" borderId="1" xfId="0" applyFont="1" applyFill="1" applyBorder="1" applyAlignment="1">
      <alignment vertical="top"/>
    </xf>
    <xf numFmtId="0" fontId="3" fillId="2" borderId="1" xfId="0" applyFont="1" applyFill="1" applyBorder="1" applyAlignment="1">
      <alignment horizontal="center" vertical="center" wrapText="1"/>
    </xf>
    <xf numFmtId="0" fontId="13" fillId="11" borderId="2" xfId="0" applyFont="1" applyFill="1" applyBorder="1" applyAlignment="1">
      <alignment horizontal="left" vertical="center" wrapText="1"/>
    </xf>
    <xf numFmtId="0" fontId="13" fillId="11" borderId="3" xfId="0" applyFont="1" applyFill="1" applyBorder="1" applyAlignment="1">
      <alignment horizontal="left" vertical="center" wrapText="1"/>
    </xf>
    <xf numFmtId="166" fontId="32" fillId="0" borderId="2" xfId="11" applyNumberFormat="1" applyFont="1" applyBorder="1" applyAlignment="1">
      <alignment horizontal="center" vertical="center"/>
    </xf>
    <xf numFmtId="166" fontId="32" fillId="0" borderId="3" xfId="11" applyNumberFormat="1" applyFont="1" applyBorder="1" applyAlignment="1">
      <alignment horizontal="center" vertical="center"/>
    </xf>
    <xf numFmtId="0" fontId="13" fillId="26" borderId="2"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19" borderId="2"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37" fillId="0" borderId="22" xfId="1" applyNumberFormat="1" applyFont="1" applyFill="1" applyBorder="1" applyAlignment="1">
      <alignment horizontal="center" vertical="top" wrapText="1"/>
    </xf>
    <xf numFmtId="0" fontId="37" fillId="0" borderId="21" xfId="1" applyNumberFormat="1" applyFont="1" applyFill="1" applyBorder="1" applyAlignment="1">
      <alignment horizontal="center" vertical="top" wrapText="1"/>
    </xf>
    <xf numFmtId="0" fontId="13" fillId="16" borderId="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45" fillId="7" borderId="2"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45" fillId="18" borderId="1"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44" fillId="13" borderId="1"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45" fillId="10" borderId="2" xfId="0" applyFont="1" applyFill="1" applyBorder="1" applyAlignment="1">
      <alignment horizontal="center" vertical="center" wrapText="1"/>
    </xf>
    <xf numFmtId="0" fontId="45" fillId="10" borderId="4" xfId="0" applyFont="1" applyFill="1" applyBorder="1" applyAlignment="1">
      <alignment horizontal="center" vertical="center" wrapText="1"/>
    </xf>
    <xf numFmtId="0" fontId="45" fillId="10"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22" borderId="2" xfId="0" applyFont="1" applyFill="1" applyBorder="1" applyAlignment="1">
      <alignment horizontal="center" vertical="center" wrapText="1"/>
    </xf>
    <xf numFmtId="0" fontId="13" fillId="22" borderId="4" xfId="0" applyFont="1" applyFill="1" applyBorder="1" applyAlignment="1">
      <alignment horizontal="center" vertical="center" wrapText="1"/>
    </xf>
    <xf numFmtId="0" fontId="13" fillId="22" borderId="3" xfId="0" applyFont="1" applyFill="1" applyBorder="1" applyAlignment="1">
      <alignment horizontal="center" vertical="center" wrapText="1"/>
    </xf>
    <xf numFmtId="0" fontId="13" fillId="19" borderId="2" xfId="0" applyFont="1" applyFill="1" applyBorder="1" applyAlignment="1">
      <alignment horizontal="left" vertical="center" wrapText="1"/>
    </xf>
    <xf numFmtId="0" fontId="13" fillId="19" borderId="3" xfId="0" applyFont="1" applyFill="1" applyBorder="1" applyAlignment="1">
      <alignment horizontal="left" vertical="center" wrapText="1"/>
    </xf>
    <xf numFmtId="0" fontId="13" fillId="5" borderId="2"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26" borderId="2" xfId="0" applyFont="1" applyFill="1" applyBorder="1" applyAlignment="1">
      <alignment horizontal="center" vertical="center" wrapText="1"/>
    </xf>
    <xf numFmtId="0" fontId="13" fillId="26" borderId="4"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19" borderId="2" xfId="0" applyFont="1" applyFill="1" applyBorder="1" applyAlignment="1">
      <alignment horizontal="center" vertical="center" wrapText="1" readingOrder="1"/>
    </xf>
    <xf numFmtId="0" fontId="13" fillId="19" borderId="3" xfId="0" applyFont="1" applyFill="1" applyBorder="1" applyAlignment="1">
      <alignment horizontal="center" vertical="center" wrapText="1" readingOrder="1"/>
    </xf>
    <xf numFmtId="0" fontId="28" fillId="3" borderId="2"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justify"/>
    </xf>
    <xf numFmtId="0" fontId="3" fillId="2" borderId="3" xfId="0" applyFont="1" applyFill="1" applyBorder="1" applyAlignment="1">
      <alignment horizontal="center" vertical="justify"/>
    </xf>
    <xf numFmtId="0" fontId="29" fillId="0" borderId="2" xfId="0" applyFont="1" applyBorder="1" applyAlignment="1">
      <alignment horizontal="left" vertical="center" wrapText="1" readingOrder="1"/>
    </xf>
    <xf numFmtId="0" fontId="29" fillId="0" borderId="3" xfId="0" applyFont="1" applyBorder="1" applyAlignment="1">
      <alignment horizontal="left" vertical="center" wrapText="1" readingOrder="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2" fillId="18" borderId="2"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32" borderId="2" xfId="0" applyFont="1" applyFill="1" applyBorder="1" applyAlignment="1">
      <alignment horizontal="center" vertical="center" wrapText="1"/>
    </xf>
    <xf numFmtId="0" fontId="14" fillId="32" borderId="4"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28" fillId="3" borderId="2" xfId="0" applyFont="1" applyFill="1" applyBorder="1" applyAlignment="1">
      <alignment horizontal="left" vertical="top" wrapText="1"/>
    </xf>
    <xf numFmtId="0" fontId="28" fillId="3" borderId="3" xfId="0" applyFont="1" applyFill="1" applyBorder="1" applyAlignment="1">
      <alignment horizontal="left" vertical="top" wrapText="1"/>
    </xf>
    <xf numFmtId="0" fontId="13" fillId="15" borderId="2"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9" fillId="0" borderId="2" xfId="0" applyFont="1" applyFill="1" applyBorder="1" applyAlignment="1">
      <alignment horizontal="left" vertical="center" wrapText="1" readingOrder="1"/>
    </xf>
    <xf numFmtId="0" fontId="29" fillId="0" borderId="3" xfId="0" applyFont="1" applyFill="1" applyBorder="1" applyAlignment="1">
      <alignment horizontal="left" vertical="center" wrapText="1" readingOrder="1"/>
    </xf>
    <xf numFmtId="0" fontId="41" fillId="8"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44" fillId="18" borderId="2" xfId="0" applyFont="1" applyFill="1" applyBorder="1" applyAlignment="1">
      <alignment horizontal="center" vertical="center" wrapText="1"/>
    </xf>
    <xf numFmtId="0" fontId="44" fillId="18" borderId="3"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36" fillId="17" borderId="2"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17" borderId="2"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30" fillId="22" borderId="2" xfId="0" applyFont="1" applyFill="1" applyBorder="1" applyAlignment="1">
      <alignment horizontal="center" vertical="center" wrapText="1"/>
    </xf>
    <xf numFmtId="0" fontId="30" fillId="22" borderId="4" xfId="0" applyFont="1" applyFill="1" applyBorder="1" applyAlignment="1">
      <alignment horizontal="center" vertical="center" wrapText="1"/>
    </xf>
    <xf numFmtId="0" fontId="30" fillId="22"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30" fillId="11"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12" borderId="2"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45" fillId="15" borderId="2" xfId="0" applyFont="1" applyFill="1" applyBorder="1" applyAlignment="1">
      <alignment horizontal="center" vertical="center" wrapText="1"/>
    </xf>
    <xf numFmtId="0" fontId="45" fillId="15" borderId="4" xfId="0" applyFont="1" applyFill="1" applyBorder="1" applyAlignment="1">
      <alignment horizontal="center" vertical="center" wrapText="1"/>
    </xf>
    <xf numFmtId="0" fontId="45" fillId="15" borderId="3"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16" borderId="3"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22" fillId="6" borderId="1" xfId="0" applyFont="1" applyFill="1" applyBorder="1" applyAlignment="1">
      <alignment horizontal="center" vertical="center" wrapText="1"/>
    </xf>
    <xf numFmtId="0" fontId="13" fillId="22" borderId="1" xfId="0" applyFont="1" applyFill="1" applyBorder="1" applyAlignment="1">
      <alignment horizontal="left" vertical="center" wrapText="1"/>
    </xf>
    <xf numFmtId="0" fontId="36" fillId="27" borderId="2"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13" fillId="14" borderId="1" xfId="3" applyFont="1" applyFill="1" applyBorder="1" applyAlignment="1">
      <alignment horizontal="left" vertical="center" wrapText="1" readingOrder="1"/>
    </xf>
    <xf numFmtId="0" fontId="13" fillId="5" borderId="1" xfId="0" applyFont="1" applyFill="1" applyBorder="1" applyAlignment="1">
      <alignment horizontal="left" vertical="center" wrapText="1" readingOrder="1"/>
    </xf>
    <xf numFmtId="0" fontId="25" fillId="0" borderId="1" xfId="0" applyFont="1" applyFill="1" applyBorder="1" applyAlignment="1">
      <alignment horizontal="center" vertical="center" wrapText="1"/>
    </xf>
    <xf numFmtId="0" fontId="33" fillId="11" borderId="2" xfId="0" applyFont="1" applyFill="1" applyBorder="1" applyAlignment="1" applyProtection="1">
      <alignment horizontal="center" vertical="center" wrapText="1" readingOrder="1"/>
      <protection locked="0"/>
    </xf>
    <xf numFmtId="0" fontId="33" fillId="11" borderId="4" xfId="0" applyFont="1" applyFill="1" applyBorder="1" applyAlignment="1" applyProtection="1">
      <alignment horizontal="center" vertical="center" wrapText="1" readingOrder="1"/>
      <protection locked="0"/>
    </xf>
    <xf numFmtId="0" fontId="33" fillId="11" borderId="3" xfId="0" applyFont="1" applyFill="1" applyBorder="1" applyAlignment="1" applyProtection="1">
      <alignment horizontal="center" vertical="center" wrapText="1" readingOrder="1"/>
      <protection locked="0"/>
    </xf>
    <xf numFmtId="0" fontId="33" fillId="11" borderId="1" xfId="0" applyFont="1" applyFill="1" applyBorder="1" applyAlignment="1" applyProtection="1">
      <alignment horizontal="center" vertical="center" wrapText="1" readingOrder="1"/>
      <protection locked="0"/>
    </xf>
    <xf numFmtId="0" fontId="36" fillId="6" borderId="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0" fillId="22" borderId="2" xfId="0" applyFont="1" applyFill="1" applyBorder="1" applyAlignment="1">
      <alignment horizontal="left" vertical="center" wrapText="1"/>
    </xf>
    <xf numFmtId="0" fontId="30" fillId="22" borderId="4" xfId="0" applyFont="1" applyFill="1" applyBorder="1" applyAlignment="1">
      <alignment horizontal="left" vertical="center" wrapText="1"/>
    </xf>
    <xf numFmtId="0" fontId="30" fillId="22" borderId="3" xfId="0" applyFont="1" applyFill="1" applyBorder="1" applyAlignment="1">
      <alignment horizontal="left" vertical="center" wrapText="1"/>
    </xf>
    <xf numFmtId="0" fontId="36" fillId="20"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36" fillId="21" borderId="2" xfId="0" applyFont="1" applyFill="1" applyBorder="1" applyAlignment="1">
      <alignment horizontal="center" vertical="center" wrapText="1"/>
    </xf>
    <xf numFmtId="0" fontId="36" fillId="21" borderId="4" xfId="0" applyFont="1" applyFill="1" applyBorder="1" applyAlignment="1">
      <alignment horizontal="center" vertical="center" wrapText="1"/>
    </xf>
    <xf numFmtId="0" fontId="36" fillId="21"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16" borderId="1" xfId="0" applyFont="1" applyFill="1" applyBorder="1" applyAlignment="1">
      <alignment horizontal="left"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6" fillId="0" borderId="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22" fillId="20" borderId="2" xfId="0" applyFont="1" applyFill="1" applyBorder="1" applyAlignment="1">
      <alignment horizontal="center" vertical="center" wrapText="1"/>
    </xf>
    <xf numFmtId="0" fontId="22" fillId="20" borderId="4" xfId="0" applyFont="1" applyFill="1" applyBorder="1" applyAlignment="1">
      <alignment horizontal="center" vertical="center" wrapText="1"/>
    </xf>
    <xf numFmtId="0" fontId="13" fillId="8" borderId="2" xfId="0" applyFont="1" applyFill="1" applyBorder="1" applyAlignment="1">
      <alignment horizontal="left" vertical="center" wrapText="1" readingOrder="1"/>
    </xf>
    <xf numFmtId="0" fontId="13" fillId="8" borderId="4" xfId="0" applyFont="1" applyFill="1" applyBorder="1" applyAlignment="1">
      <alignment horizontal="left" vertical="center" wrapText="1" readingOrder="1"/>
    </xf>
    <xf numFmtId="0" fontId="13" fillId="8" borderId="3" xfId="0" applyFont="1" applyFill="1" applyBorder="1" applyAlignment="1">
      <alignment horizontal="left" vertical="center" wrapText="1" readingOrder="1"/>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35" fillId="8" borderId="1" xfId="0" applyFont="1" applyFill="1" applyBorder="1" applyAlignment="1">
      <alignment horizontal="center" vertical="center" wrapText="1"/>
    </xf>
    <xf numFmtId="0" fontId="13" fillId="8" borderId="4" xfId="0" applyFont="1" applyFill="1" applyBorder="1" applyAlignment="1">
      <alignment horizontal="center" vertical="center" wrapText="1" readingOrder="1"/>
    </xf>
    <xf numFmtId="0" fontId="13" fillId="8" borderId="3" xfId="0" applyFont="1" applyFill="1" applyBorder="1" applyAlignment="1">
      <alignment horizontal="center" vertical="center" wrapText="1" readingOrder="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55" fillId="0" borderId="13" xfId="0" applyFont="1" applyBorder="1" applyAlignment="1">
      <alignment horizontal="left" vertical="top" wrapText="1"/>
    </xf>
    <xf numFmtId="166" fontId="38" fillId="2" borderId="1" xfId="11" applyNumberFormat="1" applyFont="1" applyFill="1" applyBorder="1" applyAlignment="1">
      <alignment horizontal="right"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49" fillId="0" borderId="10" xfId="0" applyFont="1" applyBorder="1" applyAlignment="1">
      <alignment horizontal="left" vertical="top" wrapText="1"/>
    </xf>
    <xf numFmtId="166" fontId="32" fillId="0" borderId="1" xfId="11" applyNumberFormat="1" applyFont="1" applyBorder="1" applyAlignment="1">
      <alignment horizontal="center" vertical="center"/>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47" fillId="2" borderId="1" xfId="0" applyFont="1" applyFill="1" applyBorder="1" applyAlignment="1">
      <alignment horizontal="left" vertical="top"/>
    </xf>
    <xf numFmtId="0" fontId="31" fillId="11"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14" fillId="20" borderId="1" xfId="0" applyFont="1" applyFill="1" applyBorder="1" applyAlignment="1">
      <alignment horizontal="center" vertical="center" wrapText="1"/>
    </xf>
    <xf numFmtId="0" fontId="44" fillId="5" borderId="2" xfId="3" applyFont="1" applyFill="1" applyBorder="1" applyAlignment="1">
      <alignment horizontal="center" vertical="center" wrapText="1"/>
    </xf>
    <xf numFmtId="0" fontId="44" fillId="5" borderId="4" xfId="3"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34" fillId="24" borderId="1" xfId="0" applyFont="1" applyFill="1" applyBorder="1" applyAlignment="1">
      <alignment horizontal="center" vertical="center" wrapText="1"/>
    </xf>
    <xf numFmtId="0" fontId="13" fillId="14"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3" fillId="29"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4" fillId="12" borderId="1"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30" fillId="16" borderId="2" xfId="0" applyFont="1" applyFill="1" applyBorder="1" applyAlignment="1">
      <alignment horizontal="left" vertical="center" wrapText="1"/>
    </xf>
    <xf numFmtId="0" fontId="30" fillId="16" borderId="4" xfId="0" applyFont="1" applyFill="1" applyBorder="1" applyAlignment="1">
      <alignment horizontal="left" vertical="center" wrapText="1"/>
    </xf>
    <xf numFmtId="0" fontId="30" fillId="16" borderId="3"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3" fillId="8" borderId="2"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30" fillId="19" borderId="2" xfId="0" applyFont="1" applyFill="1" applyBorder="1" applyAlignment="1">
      <alignment horizontal="left" vertical="center" wrapText="1"/>
    </xf>
    <xf numFmtId="0" fontId="30" fillId="19" borderId="3" xfId="0" applyFont="1" applyFill="1" applyBorder="1" applyAlignment="1">
      <alignment horizontal="left" vertical="center" wrapText="1"/>
    </xf>
    <xf numFmtId="0" fontId="36" fillId="12" borderId="2"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20" borderId="2" xfId="0" applyFont="1" applyFill="1" applyBorder="1" applyAlignment="1">
      <alignment horizontal="center" vertical="center" wrapText="1"/>
    </xf>
    <xf numFmtId="0" fontId="36" fillId="20" borderId="4" xfId="0" applyFont="1" applyFill="1" applyBorder="1" applyAlignment="1">
      <alignment horizontal="center" vertical="center" wrapText="1"/>
    </xf>
    <xf numFmtId="0" fontId="36" fillId="20" borderId="3" xfId="0" applyFont="1" applyFill="1" applyBorder="1" applyAlignment="1">
      <alignment horizontal="center" vertical="center" wrapText="1"/>
    </xf>
    <xf numFmtId="0" fontId="30" fillId="19" borderId="1" xfId="0" applyFont="1" applyFill="1" applyBorder="1" applyAlignment="1">
      <alignment horizontal="left" vertical="center" wrapText="1"/>
    </xf>
    <xf numFmtId="0" fontId="36" fillId="17" borderId="1" xfId="0" applyFont="1" applyFill="1" applyBorder="1" applyAlignment="1">
      <alignment horizontal="center" vertical="center" wrapText="1"/>
    </xf>
    <xf numFmtId="0" fontId="30" fillId="19" borderId="2"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28" borderId="1" xfId="1" applyNumberFormat="1" applyFont="1" applyFill="1" applyBorder="1" applyAlignment="1">
      <alignment horizontal="left" vertical="top" wrapText="1"/>
    </xf>
    <xf numFmtId="2" fontId="24" fillId="0" borderId="11" xfId="0" applyNumberFormat="1" applyFont="1" applyFill="1" applyBorder="1" applyAlignment="1">
      <alignment horizontal="center" vertical="center" wrapText="1"/>
    </xf>
    <xf numFmtId="9" fontId="9" fillId="0" borderId="1" xfId="1" applyNumberFormat="1" applyFont="1" applyFill="1" applyBorder="1" applyAlignment="1">
      <alignment horizontal="right" vertical="center" wrapText="1"/>
    </xf>
    <xf numFmtId="9" fontId="70" fillId="28" borderId="1" xfId="1" applyNumberFormat="1" applyFont="1" applyFill="1" applyBorder="1" applyAlignment="1">
      <alignment horizontal="right" vertical="center" wrapText="1"/>
    </xf>
    <xf numFmtId="164" fontId="70" fillId="0" borderId="1" xfId="0" applyNumberFormat="1" applyFont="1" applyFill="1" applyBorder="1" applyAlignment="1">
      <alignment horizontal="left" vertical="center" wrapText="1"/>
    </xf>
    <xf numFmtId="9" fontId="70" fillId="0" borderId="1" xfId="1" applyNumberFormat="1" applyFont="1" applyFill="1" applyBorder="1" applyAlignment="1">
      <alignment horizontal="right" vertical="center" wrapText="1"/>
    </xf>
    <xf numFmtId="164" fontId="9" fillId="0" borderId="22" xfId="0" applyNumberFormat="1" applyFont="1" applyFill="1" applyBorder="1" applyAlignment="1">
      <alignment horizontal="center" vertical="center" wrapText="1"/>
    </xf>
    <xf numFmtId="164" fontId="9" fillId="0" borderId="21" xfId="0" applyNumberFormat="1" applyFont="1" applyFill="1" applyBorder="1" applyAlignment="1">
      <alignment horizontal="center" vertical="center" wrapText="1"/>
    </xf>
  </cellXfs>
  <cellStyles count="14">
    <cellStyle name="Hipervínculo" xfId="12" builtinId="8"/>
    <cellStyle name="Hipervínculo 2" xfId="8"/>
    <cellStyle name="Hyperlink" xfId="13"/>
    <cellStyle name="Millares 2" xfId="10"/>
    <cellStyle name="Millares 3" xfId="9"/>
    <cellStyle name="Moneda" xfId="11" builtinId="4"/>
    <cellStyle name="Moneda [0] 2 2" xfId="2"/>
    <cellStyle name="Normal" xfId="0" builtinId="0"/>
    <cellStyle name="Normal 2" xfId="6"/>
    <cellStyle name="Normal 3" xfId="3"/>
    <cellStyle name="Normal 4" xfId="4"/>
    <cellStyle name="Porcentaje" xfId="1" builtinId="5"/>
    <cellStyle name="Porcentaje 2" xfId="5"/>
    <cellStyle name="Porcentual 2" xfId="7"/>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57501</xdr:colOff>
      <xdr:row>0</xdr:row>
      <xdr:rowOff>0</xdr:rowOff>
    </xdr:from>
    <xdr:to>
      <xdr:col>1</xdr:col>
      <xdr:colOff>191885</xdr:colOff>
      <xdr:row>2</xdr:row>
      <xdr:rowOff>0</xdr:rowOff>
    </xdr:to>
    <xdr:pic>
      <xdr:nvPicPr>
        <xdr:cNvPr id="2" name="Imagen 1">
          <a:extLst>
            <a:ext uri="{FF2B5EF4-FFF2-40B4-BE49-F238E27FC236}">
              <a16:creationId xmlns:a16="http://schemas.microsoft.com/office/drawing/2014/main" id="{24464A73-2D82-4B5E-8588-C01C80850C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01" y="0"/>
          <a:ext cx="1710339" cy="612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LAN DE ACCION" id="{8448DAAA-A1E1-4766-A1E7-27BAC64E98FF}" userId="PLAN DE ACCIO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61" dT="2021-02-11T16:35:49.31" personId="{8448DAAA-A1E1-4766-A1E7-27BAC64E98FF}" id="{25A96AD4-C992-4016-AE16-1B86A8D2266E}">
    <text>93</text>
  </threadedComment>
  <threadedComment ref="T330" dT="2021-02-15T17:43:40.02" personId="{8448DAAA-A1E1-4766-A1E7-27BAC64E98FF}" id="{A68B1BB5-9F5B-4C71-9184-BADEF2F734EA}">
    <text>Recursos comprometidos del Plan Fomento a la calidad 2020 ($100000000)</text>
  </threadedComment>
</ThreadedComments>
</file>

<file path=xl/worksheets/_rels/sheet2.xml.rels><?xml version="1.0" encoding="UTF-8" standalone="yes"?>
<Relationships xmlns="http://schemas.openxmlformats.org/package/2006/relationships"><Relationship Id="rId117" Type="http://schemas.openxmlformats.org/officeDocument/2006/relationships/hyperlink" Target="https://itceduco-my.sharepoint.com/:f:/g/personal/auxextension1_itc_edu_co/EqQLoK9MC29LuXoPCVG20vMBzf9SID7Dw0fh-8cuFX_edA?e=lPyVeu" TargetMode="External"/><Relationship Id="rId299" Type="http://schemas.openxmlformats.org/officeDocument/2006/relationships/hyperlink" Target="https://itceduco-my.sharepoint.com/:f:/g/personal/psicologia_itc_edu_co/EiId08scpZBHlXu6NR8K07gBL0f8Pmm881U2ODYSz8p8fA?e=MqcbZ1" TargetMode="External"/><Relationship Id="rId21" Type="http://schemas.openxmlformats.org/officeDocument/2006/relationships/hyperlink" Target="https://itceduco-my.sharepoint.com/:f:/g/personal/orii_itc_edu_co/EnMG3sxEhkdHtsq5qGPecVUBtXgtSGRLNCBznte6q5hzmQ?e=TR6wHs" TargetMode="External"/><Relationship Id="rId63" Type="http://schemas.openxmlformats.org/officeDocument/2006/relationships/hyperlink" Target="https://itceduco-my.sharepoint.com/:f:/g/personal/apoyoinvestigacion_itc_edu_co/En8wCT8oYXpIj1cKYGmRzPsBMBYoaSfjpx4JP7ldCNi1dQ?e=7qynMw" TargetMode="External"/><Relationship Id="rId159" Type="http://schemas.openxmlformats.org/officeDocument/2006/relationships/hyperlink" Target="https://itceduco-my.sharepoint.com/:f:/g/personal/gestioninfraestructura_itc_edu_co/EqtULCMtZ99Lie3HdCDp27QBpscZ9qvOmMPsu5XlH2lR6w?e=ezAaDR" TargetMode="External"/><Relationship Id="rId324" Type="http://schemas.openxmlformats.org/officeDocument/2006/relationships/hyperlink" Target="https://itceduco-my.sharepoint.com/:f:/g/personal/psicologia1_itc_edu_co/EnIPbqufU09Dv_NFRIKFDfABxDSgyRm3t3hEs-gC4PDisw?e=x0Ynzm" TargetMode="External"/><Relationship Id="rId170" Type="http://schemas.openxmlformats.org/officeDocument/2006/relationships/hyperlink" Target="https://itceduco-my.sharepoint.com/:f:/g/personal/psicologia_itc_edu_co/EvL2bXhDo45GpLvHGJCpVZEBnuBrMbskeclIFe1bm2D-fw?e=tek66A" TargetMode="External"/><Relationship Id="rId226"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68" Type="http://schemas.openxmlformats.org/officeDocument/2006/relationships/hyperlink" Target="https://itceduco-my.sharepoint.com/:f:/g/personal/procesos_itc_edu_co/EoL4cM5ir0VGjjbVnI-d_pgB6Bgvtn_SOouW74q5zKkmMg?e=lpQwZy" TargetMode="External"/><Relationship Id="rId32" Type="http://schemas.openxmlformats.org/officeDocument/2006/relationships/hyperlink" Target="https://itceduco-my.sharepoint.com/:f:/g/personal/almacen_itc_edu_co/EuGRuCyhoNtBuREXJESvHBkBoQ6xrPul7dDJRmm9AxE9Xw?e=oxso9V" TargetMode="External"/><Relationship Id="rId74"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TargetMode="External"/><Relationship Id="rId128" Type="http://schemas.openxmlformats.org/officeDocument/2006/relationships/hyperlink" Target="https://itceduco-my.sharepoint.com/:f:/g/personal/procesos_itc_edu_co/EoL4cM5ir0VGjjbVnI-d_pgBxm9KvF6LT059SQl5QBs5Bg?e=9MkVvR" TargetMode="External"/><Relationship Id="rId335" Type="http://schemas.openxmlformats.org/officeDocument/2006/relationships/hyperlink" Target="https://etitc.edu.co/es/page/leytransparencia" TargetMode="External"/><Relationship Id="rId5" Type="http://schemas.openxmlformats.org/officeDocument/2006/relationships/hyperlink" Targe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TargetMode="External"/><Relationship Id="rId181" Type="http://schemas.openxmlformats.org/officeDocument/2006/relationships/hyperlink" Target="https://itceduco-my.sharepoint.com/:f:/g/personal/psicologia_itc_edu_co/EvL2bXhDo45GpLvHGJCpVZEBnuBrMbskeclIFe1bm2D-fw?e=tek66A" TargetMode="External"/><Relationship Id="rId237" Type="http://schemas.openxmlformats.org/officeDocument/2006/relationships/hyperlink" Target="https://itceduco-my.sharepoint.com/:f:/g/personal/auxextension1_itc_edu_co/Es--8MjoEh5Lik6Zdz0JELUBUm14oqEgIuMnerz0eQ5zRw?e=YDwsm4" TargetMode="External"/><Relationship Id="rId279" Type="http://schemas.openxmlformats.org/officeDocument/2006/relationships/hyperlink" Target="https://itceduco-my.sharepoint.com/:f:/g/personal/talleresylaboratorios_itc_edu_co/Et6b6r6iC5RJjqIj2PQ_tGkBjHpvv5E7dAQtFaDRuElbvQ?e=dfraoB" TargetMode="External"/><Relationship Id="rId43"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139" Type="http://schemas.openxmlformats.org/officeDocument/2006/relationships/hyperlink" Target="https://web.microsoftstream.com/video/05a95531-33d0-4037-95f7-6bf824dae6bc" TargetMode="External"/><Relationship Id="rId290" Type="http://schemas.openxmlformats.org/officeDocument/2006/relationships/hyperlink" Target="https://itceduco-my.sharepoint.com/:f:/g/personal/psicologia_itc_edu_co/EiId08scpZBHlXu6NR8K07gBL0f8Pmm881U2ODYSz8p8fA?e=MqcbZ1" TargetMode="External"/><Relationship Id="rId304" Type="http://schemas.openxmlformats.org/officeDocument/2006/relationships/hyperlink" Target="https://itceduco-my.sharepoint.com/:f:/g/personal/psicologia_itc_edu_co/EiId08scpZBHlXu6NR8K07gBL0f8Pmm881U2ODYSz8p8fA?e=MqcbZ1" TargetMode="External"/><Relationship Id="rId346" Type="http://schemas.openxmlformats.org/officeDocument/2006/relationships/hyperlink" Target="../../../:f:/g/personal/electromecanica_itc_edu_co/Es6i45RuEbpDm8U8vWSJBBkBp2Ad6pZMCOq5W2ECqb6pyQ?e=4qY5un" TargetMode="External"/><Relationship Id="rId85" Type="http://schemas.openxmlformats.org/officeDocument/2006/relationships/hyperlink" Target="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 TargetMode="External"/><Relationship Id="rId150" Type="http://schemas.openxmlformats.org/officeDocument/2006/relationships/hyperlink" Target="https://itceduco-my.sharepoint.com/:f:/g/personal/procesos_itc_edu_co/EoL4cM5ir0VGjjbVnI-d_pgBxm9KvF6LT059SQl5QBs5Bg?e=9MkVvR" TargetMode="External"/><Relationship Id="rId192" Type="http://schemas.openxmlformats.org/officeDocument/2006/relationships/hyperlink" Target="https://itceduco-my.sharepoint.com/:f:/g/personal/pastoralpes_itc_edu_co/EgeUzrqa5XxLhQvhIK9W8d0BTca_qEsXiHjG0YqOW9d8PA?e=SUrmDz" TargetMode="External"/><Relationship Id="rId206" Type="http://schemas.openxmlformats.org/officeDocument/2006/relationships/hyperlink" Target="../../auxviceinvestigacion_itc_edu_co/_layouts/15/onedrive.aspx?id=\personal\auxviceinvestigacion_itc_edu_co\Documents\VIET%202021\Plan%20de%20Acci%C3%B3n-%20seguimiento%20julio-2021\Financiaci%C3%B3n%20proyectos%20conv.%2008-2020\210625%20P59%20Informe%20%20productos%20%20I.-2020.pdf&amp;parent=\personal\auxviceinvestigacion_itc_edu_co\Documents\VIET%202021\Plan%20de%20Acci%C3%B3n-%20seguimiento%20julio-2021\Financiaci%C3%B3n%20proyectos%20conv.%2008-2020" TargetMode="External"/><Relationship Id="rId248" Type="http://schemas.openxmlformats.org/officeDocument/2006/relationships/hyperlink" Target="https://itceduco-my.sharepoint.com/personal/semilleros_itc_edu_co/_layouts/15/onedrive.aspx?id=%2Fpersonal%2Fsemilleros%5Fitc%5Fedu%5Fco%2FDocuments%2FESCUELA%20TECNOLOGICA%20ITC%2FOficina%20estudiantil%2FSemilleros%202021%2D2%2FJornada%20de%20socializaci%C3%B3n%20de%20avances" TargetMode="External"/><Relationship Id="rId12"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08" Type="http://schemas.openxmlformats.org/officeDocument/2006/relationships/hyperlink" Target="https://itceduco-my.sharepoint.com/:f:/g/personal/psicologia_itc_edu_co/EgE1WZQ7GpJNtA1f7QSFl-IBowDulpVGW1I3sYDGpQBUOw?e=Cnqyaw" TargetMode="External"/><Relationship Id="rId315" Type="http://schemas.openxmlformats.org/officeDocument/2006/relationships/hyperlink" Target="https://itceduco-my.sharepoint.com/:f:/g/personal/pastoralpes_itc_edu_co/EteL8a9M69ZJkuhSXbeXRG4B_mbYrVeV8bWbwel2SI82TQ?e=b0dmrC" TargetMode="External"/><Relationship Id="rId357" Type="http://schemas.openxmlformats.org/officeDocument/2006/relationships/hyperlink" Target="https://itceduco-my.sharepoint.com/:f:/g/personal/asesorinnovacion_itc_edu_co/EqmczK_2vE1OvjwJ3aPMNuABWE92HS6ottbxxWL-A68l_g?e=fFfmuK" TargetMode="External"/><Relationship Id="rId54" Type="http://schemas.openxmlformats.org/officeDocument/2006/relationships/hyperlink" Target="https://www.contraloria.gov.co/web/sireci" TargetMode="External"/><Relationship Id="rId96"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61" Type="http://schemas.openxmlformats.org/officeDocument/2006/relationships/hyperlink" Target="https://integratic.mintic.gov.co/AZDigital/Publica/DescargaArchivo.php?ArId=1604735&amp;Hash=9c3d6ac98289d062d285149062cc493a7b4ad66c" TargetMode="External"/><Relationship Id="rId217" Type="http://schemas.openxmlformats.org/officeDocument/2006/relationships/hyperlink" Target="https://itceduco-my.sharepoint.com/:f:/g/personal/asesorinnovacion_itc_edu_co/EqmczK_2vE1OvjwJ3aPMNuABWE92HS6ottbxxWL-A68l_g?e=fFfmuK" TargetMode="External"/><Relationship Id="rId259" Type="http://schemas.openxmlformats.org/officeDocument/2006/relationships/hyperlink" Target="https://itceduco-my.sharepoint.com/:f:/g/personal/procesos_itc_edu_co/EoL4cM5ir0VGjjbVnI-d_pgB6Bgvtn_SOouW74q5zKkmMg?e=lpQwZy" TargetMode="External"/><Relationship Id="rId23" Type="http://schemas.openxmlformats.org/officeDocument/2006/relationships/hyperlink" Target="https://integratic.mintic.gov.co/AZDigital/Publica/DescargaArchivo.php?ArId=199218&amp;Hash=6ee948c8c632c712663c65785fbadc0f559d66df" TargetMode="External"/><Relationship Id="rId119" Type="http://schemas.openxmlformats.org/officeDocument/2006/relationships/hyperlink" Target="https://itceduco-my.sharepoint.com/:f:/g/personal/auxextension1_itc_edu_co/Enxi7wTyOm9JvI-v0vn1cyAB4N54gJ-hi77VLyM-gdHw-w?e=JiZx4e" TargetMode="External"/><Relationship Id="rId270" Type="http://schemas.openxmlformats.org/officeDocument/2006/relationships/hyperlink" Target="https://itceduco-my.sharepoint.com/:f:/g/personal/procesos_itc_edu_co/EoL4cM5ir0VGjjbVnI-d_pgB6Bgvtn_SOouW74q5zKkmMg?e=lpQwZy" TargetMode="External"/><Relationship Id="rId326" Type="http://schemas.openxmlformats.org/officeDocument/2006/relationships/hyperlink" Target="https://www.etitc.edu.co/es/page/leytransparencia" TargetMode="External"/><Relationship Id="rId65" Type="http://schemas.openxmlformats.org/officeDocument/2006/relationships/hyperlink" Target="https://itceduco-my.sharepoint.com/:f:/g/personal/auxviceinvestigacion_itc_edu_co/EvnGBA_t6NxHiNtMm6BVFYIBnffsihay9zOAffGNZAVy0A?e=sHyLRh" TargetMode="External"/><Relationship Id="rId130" Type="http://schemas.openxmlformats.org/officeDocument/2006/relationships/hyperlink" Target="https://itceduco-my.sharepoint.com/:f:/g/personal/procesos_itc_edu_co/EoL4cM5ir0VGjjbVnI-d_pgBxm9KvF6LT059SQl5QBs5Bg?e=9MkVvR" TargetMode="External"/><Relationship Id="rId172" Type="http://schemas.openxmlformats.org/officeDocument/2006/relationships/hyperlink" Target="https://itceduco-my.sharepoint.com/:f:/g/personal/psicologia_itc_edu_co/EvL2bXhDo45GpLvHGJCpVZEBnuBrMbskeclIFe1bm2D-fw?e=tek66A" TargetMode="External"/><Relationship Id="rId228"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81" Type="http://schemas.openxmlformats.org/officeDocument/2006/relationships/hyperlink" Target="https://itceduco-my.sharepoint.com/:f:/g/personal/talleresylaboratorios_itc_edu_co/EivFUmvra7dPquQX3FyxDHwBE9QB5pDJoLmN15QidL4Eyg?e=hth76t" TargetMode="External"/><Relationship Id="rId337" Type="http://schemas.openxmlformats.org/officeDocument/2006/relationships/hyperlink" Target="https://etitc.edu.co/es/page/leytransparencia" TargetMode="External"/><Relationship Id="rId34" Type="http://schemas.openxmlformats.org/officeDocument/2006/relationships/hyperlink" Target="https://etitc.edu.co/archives/seguimientoplanan320.pdf" TargetMode="External"/><Relationship Id="rId76" Type="http://schemas.openxmlformats.org/officeDocument/2006/relationships/hyperlink" Target="../../auxviceinvestigacion_itc_edu_co/_layouts/15/onedrive.aspx?id=%2Fpersonal%2Fauxviceinvestigacion%5Fitc%5Fedu%5Fco%2FDocuments%2FVIET%202021%2FPlan%20de%20Acci%C3%B3n%2D%20seguimiento%20julio%2D2021%2FPrestaci%C3%B3n%20de%20servicios%20Contratistas" TargetMode="External"/><Relationship Id="rId141" Type="http://schemas.openxmlformats.org/officeDocument/2006/relationships/hyperlink" Target="https://itceduco-my.sharepoint.com/:f:/g/personal/electromecanica_itc_edu_co/EkVmGtTGLL9MlI5IfwksOVMB7ghrC22VEL-d0tybRvv-yA?e=bPTyqJ" TargetMode="External"/><Relationship Id="rId7" Type="http://schemas.openxmlformats.org/officeDocument/2006/relationships/hyperlink" Target="https://www.etitc.edu.co/es/noticia/10" TargetMode="External"/><Relationship Id="rId183" Type="http://schemas.openxmlformats.org/officeDocument/2006/relationships/hyperlink" Target="https://itceduco-my.sharepoint.com/personal/enfermeria_itc_edu_co/_layouts/15/onedrive.aspx?id=%2Fpersonal%2Fenfermeria%5Fitc%5Fedu%5Fco%2FDocuments%2FATENCI%C3%93N%20EN%20SALUD%20PES%202021%2FPlan%20de%20acci%C3%B3n%20salud%202021%2FTercer%20trimestre" TargetMode="External"/><Relationship Id="rId239" Type="http://schemas.openxmlformats.org/officeDocument/2006/relationships/hyperlink" Target="https://itceduco-my.sharepoint.com/:f:/g/personal/auxextension1_itc_edu_co/Es--8MjoEh5Lik6Zdz0JELUBUm14oqEgIuMnerz0eQ5zRw?e=YDwsm4" TargetMode="External"/><Relationship Id="rId250" Type="http://schemas.openxmlformats.org/officeDocument/2006/relationships/hyperlink" Target="https://itceduco-my.sharepoint.com/personal/semilleros_itc_edu_co/_layouts/15/onedrive.aspx?id=%2Fpersonal%2Fsemilleros%5Fitc%5Fedu%5Fco%2FDocuments%2FESCUELA%20TECNOLOGICA%20ITC%2FOficina%20estudiantil%2FSemilleros%202021%2D2%2FJornada%20de%20socializaci%C3%B3n%20de%20avances" TargetMode="External"/><Relationship Id="rId292" Type="http://schemas.openxmlformats.org/officeDocument/2006/relationships/hyperlink" Target="https://itceduco-my.sharepoint.com/:f:/g/personal/psicologia_itc_edu_co/EiId08scpZBHlXu6NR8K07gBL0f8Pmm881U2ODYSz8p8fA?e=MqcbZ1" TargetMode="External"/><Relationship Id="rId306" Type="http://schemas.openxmlformats.org/officeDocument/2006/relationships/hyperlink" Target="https://itceduco-my.sharepoint.com/:f:/g/personal/psicologia_itc_edu_co/EiId08scpZBHlXu6NR8K07gBL0f8Pmm881U2ODYSz8p8fA?e=MqcbZ1" TargetMode="External"/><Relationship Id="rId45"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87" Type="http://schemas.openxmlformats.org/officeDocument/2006/relationships/hyperlink" Target="../../../:f:/g/personal/auxviceinvestigacion_itc_edu_co/EvnGBA_t6NxHiNtMm6BVFYIBnffsihay9zOAffGNZAVy0A?e=sHyLRh" TargetMode="External"/><Relationship Id="rId110" Type="http://schemas.openxmlformats.org/officeDocument/2006/relationships/hyperlink" Target="https://itceduco-my.sharepoint.com/:f:/r/personal/psicologia_itc_edu_co/Documents/2021/SEGUIMIENTO%20PLAN%20DE%20ACCI%C3%93N/SEGUNDO%20TRIMESTRE/DIPLOMADOS/EMPRENDIMIENTO?csf=1&amp;web=1&amp;e=hrxanz" TargetMode="External"/><Relationship Id="rId348" Type="http://schemas.openxmlformats.org/officeDocument/2006/relationships/hyperlink" Targe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TargetMode="External"/><Relationship Id="rId152" Type="http://schemas.openxmlformats.org/officeDocument/2006/relationships/hyperlink" Target="https://itceduco-my.sharepoint.com/:f:/g/personal/procesos_itc_edu_co/Ei1xQOKE_vZNmlRQXvAsB34BbHUYwZdtqTSSgp_xQ0AeiA?e=Ud5xpM" TargetMode="External"/><Relationship Id="rId194" Type="http://schemas.openxmlformats.org/officeDocument/2006/relationships/hyperlink" Target="https://itceduco-my.sharepoint.com/:f:/g/personal/pastoralpes_itc_edu_co/EgeUzrqa5XxLhQvhIK9W8d0BTca_qEsXiHjG0YqOW9d8PA?e=SUrmDz" TargetMode="External"/><Relationship Id="rId208" Type="http://schemas.openxmlformats.org/officeDocument/2006/relationships/hyperlink" Target="../../auxviceinvestigacion_itc_edu_co/_layouts/15/onedrive.aspx?id=%2Fpersonal%2Fauxviceinvestigacion%5Fitc%5Fedu%5Fco%2FDocuments%2FVIET%202021%2FPlan%20de%20Acci%C3%B3n%2D%20seguimiento%20julio%2D2021%2FCelebraci%C3%B3n%20d%C3%ADa%20de%20la%20Tierra%20y%20Hacking%20Day" TargetMode="External"/><Relationship Id="rId261" Type="http://schemas.openxmlformats.org/officeDocument/2006/relationships/hyperlink" Target="https://itceduco-my.sharepoint.com/:f:/g/personal/procesos_itc_edu_co/EoL4cM5ir0VGjjbVnI-d_pgB6Bgvtn_SOouW74q5zKkmMg?e=lpQwZy" TargetMode="External"/><Relationship Id="rId14"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56" Type="http://schemas.openxmlformats.org/officeDocument/2006/relationships/hyperlink" Target="https://www.etitc.edu.co/es/page/leytransparencia" TargetMode="External"/><Relationship Id="rId317" Type="http://schemas.openxmlformats.org/officeDocument/2006/relationships/hyperlink" Target="https://itceduco-my.sharepoint.com/:f:/g/personal/pastoralpes_itc_edu_co/EteL8a9M69ZJkuhSXbeXRG4B_mbYrVeV8bWbwel2SI82TQ?e=b0dmrC" TargetMode="External"/><Relationship Id="rId359" Type="http://schemas.openxmlformats.org/officeDocument/2006/relationships/hyperlink" Target="https://www.contraloria.gov.co/web/sireci" TargetMode="External"/><Relationship Id="rId98"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21" Type="http://schemas.openxmlformats.org/officeDocument/2006/relationships/hyperlink" Target="https://itceduco-my.sharepoint.com/:f:/g/personal/auxextension1_itc_edu_co/EhKFjEhUhVVAjDEgEzdomhoB5lbq41KVtynJMXlr4cLIfw?e=mFpr46" TargetMode="External"/><Relationship Id="rId163" Type="http://schemas.openxmlformats.org/officeDocument/2006/relationships/hyperlink" Target="https://itceduco-my.sharepoint.com/:f:/g/personal/bienestaruniversitario_itc_edu_co/EsyzaygFZf5FiUV0LQo5eCMBuzOes4zAQ9c0ntmQWWJiXw?e=2diEY5" TargetMode="External"/><Relationship Id="rId219" Type="http://schemas.openxmlformats.org/officeDocument/2006/relationships/hyperlink" Target="https://itceduco-my.sharepoint.com/:f:/g/personal/asesorinnovacion_itc_edu_co/EqmczK_2vE1OvjwJ3aPMNuABWE92HS6ottbxxWL-A68l_g?e=fFfmuK" TargetMode="External"/><Relationship Id="rId230"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5"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67" Type="http://schemas.openxmlformats.org/officeDocument/2006/relationships/hyperlink" Target="../../auxviceinvestigacion_itc_edu_co/_layouts/15/onedrive.aspx?id=\personal\auxviceinvestigacion_itc_edu_co\Documents\VIET%202021\Plan%20de%20Acci%C3%B3n-%20seguimiento%20julio-2021\Financiaci%C3%B3n%20proyectos%20conv.%2008-2020\210625%20P59%20Informe%20%20productos%20%20I.-2020.pdf&amp;parent=\personal\auxviceinvestigacion_itc_edu_co\Documents\VIET%202021\Plan%20de%20Acci%C3%B3n-%20seguimiento%20julio-2021\Financiaci%C3%B3n%20proyectos%20conv.%2008-2020" TargetMode="External"/><Relationship Id="rId272" Type="http://schemas.openxmlformats.org/officeDocument/2006/relationships/hyperlink" Target="https://itceduco-my.sharepoint.com/:f:/g/personal/gestioninfraestructura_itc_edu_co/EkpIAC9nztRAjMmviK2elN4BJhOrSn3a_RHPoKtjT71xzQ?e=tipeTF" TargetMode="External"/><Relationship Id="rId328" Type="http://schemas.openxmlformats.org/officeDocument/2006/relationships/hyperlink" Target="https://etitc.edu.co/es/page/control-interno" TargetMode="External"/><Relationship Id="rId88" Type="http://schemas.openxmlformats.org/officeDocument/2006/relationships/hyperlink" Target="https://itceduco-my.sharepoint.com/:f:/g/personal/asuntosdisciplinarios_itc_edu_co/EgnkqvEKChZKkOOGWIk5-78B1ZO8eIx5SmtWfvqRBVHthg?e=BdBxSt" TargetMode="External"/><Relationship Id="rId111"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32" Type="http://schemas.openxmlformats.org/officeDocument/2006/relationships/hyperlink" Target="../../../:f:/g/personal/procesos_itc_edu_co/EoL4cM5ir0VGjjbVnI-d_pgBxm9KvF6LT059SQl5QBs5Bg?e=9MkVvR" TargetMode="External"/><Relationship Id="rId153" Type="http://schemas.openxmlformats.org/officeDocument/2006/relationships/hyperlink" Target="https://www.etitc.edu.co/archives/calidad/GRF-MA-01.pdf" TargetMode="External"/><Relationship Id="rId174" Type="http://schemas.openxmlformats.org/officeDocument/2006/relationships/hyperlink" Target="https://itceduco-my.sharepoint.com/:f:/g/personal/psicologia_itc_edu_co/EvL2bXhDo45GpLvHGJCpVZEBnuBrMbskeclIFe1bm2D-fw?e=tek66A" TargetMode="External"/><Relationship Id="rId195" Type="http://schemas.openxmlformats.org/officeDocument/2006/relationships/hyperlink" Target="https://itceduco-my.sharepoint.com/:f:/g/personal/pastoralpes_itc_edu_co/En9zoS9tPghAroc5We1J-PIB17ORaiNXRbpBW8MQXm0jEg?e=z3gh36" TargetMode="External"/><Relationship Id="rId209"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360" Type="http://schemas.openxmlformats.org/officeDocument/2006/relationships/printerSettings" Target="../printerSettings/printerSettings1.bin"/><Relationship Id="rId220" Type="http://schemas.openxmlformats.org/officeDocument/2006/relationships/hyperlink" Target="https://www.etitc.edu.co/es/" TargetMode="External"/><Relationship Id="rId241" Type="http://schemas.openxmlformats.org/officeDocument/2006/relationships/hyperlink" Target="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 TargetMode="External"/><Relationship Id="rId15"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6" Type="http://schemas.openxmlformats.org/officeDocument/2006/relationships/hyperlink" Target="https://www.etitc.edu.co/es/evento/7" TargetMode="External"/><Relationship Id="rId57" Type="http://schemas.openxmlformats.org/officeDocument/2006/relationships/hyperlink" Target="https://etitc.edu.co/archives/seguimientoplanan121.pdf" TargetMode="External"/><Relationship Id="rId262" Type="http://schemas.openxmlformats.org/officeDocument/2006/relationships/hyperlink" Target="https://itceduco-my.sharepoint.com/:f:/g/personal/procesos_itc_edu_co/EoL4cM5ir0VGjjbVnI-d_pgB6Bgvtn_SOouW74q5zKkmMg?e=lpQwZy" TargetMode="External"/><Relationship Id="rId283" Type="http://schemas.openxmlformats.org/officeDocument/2006/relationships/hyperlink" Target="https://itceduco-my.sharepoint.com/:f:/g/personal/talleresylaboratorios_itc_edu_co/EoUKoUoo7-FLn7HmX_ZI2MEBhxOS5JtG86mtHc1IIFjQLw?e=BUQd5j" TargetMode="External"/><Relationship Id="rId318" Type="http://schemas.openxmlformats.org/officeDocument/2006/relationships/hyperlink" Target="https://itceduco-my.sharepoint.com/:f:/g/personal/enfermeria_itc_edu_co/EsJoL4zcQVpGlcYq-vMojg0BA5KzlcH14abgLbbyElWLjQ?e=dlLMpd" TargetMode="External"/><Relationship Id="rId339" Type="http://schemas.openxmlformats.org/officeDocument/2006/relationships/hyperlink" Target="https://itceduco-my.sharepoint.com/:f:/g/personal/electromecanica_itc_edu_co/EkVmGtTGLL9MlI5IfwksOVMB7ghrC22VEL-d0tybRvv-yA?e=ggHmky" TargetMode="External"/><Relationship Id="rId78" Type="http://schemas.openxmlformats.org/officeDocument/2006/relationships/hyperlink" Target="https://etitc.edu.co/es/page/investigacion" TargetMode="External"/><Relationship Id="rId99" Type="http://schemas.openxmlformats.org/officeDocument/2006/relationships/hyperlink" Target="https://itceduco-my.sharepoint.com/personal/gym_itc_edu_co/_layouts/15/onedrive.aspx?id=%2Fpersonal%2Fgym%5Fitc%5Fedu%5Fco%2FDocuments%2FSNEIDER%2FSNEIDER%2F2021%2FEVIDECIAS%20PLAN%20DE%20ACCION%2F2%C2%BA%20%20Seguimiento%20Plan%20de%20accion" TargetMode="External"/><Relationship Id="rId101" Type="http://schemas.openxmlformats.org/officeDocument/2006/relationships/hyperlink" Target="https://itceduco-my.sharepoint.com/:f:/g/personal/psicologia_itc_edu_co/EgE1WZQ7GpJNtA1f7QSFl-IBowDulpVGW1I3sYDGpQBUOw?e=Cnqyaw" TargetMode="External"/><Relationship Id="rId122" Type="http://schemas.openxmlformats.org/officeDocument/2006/relationships/hyperlink" Target="https://itceduco-my.sharepoint.com/:f:/g/personal/auxextension1_itc_edu_co/EoqY7rXp84REjh_n0FCvWDwBiK4Z6pSX4nkRDXEUMmYiPw?e=B4tnzv" TargetMode="External"/><Relationship Id="rId143" Type="http://schemas.openxmlformats.org/officeDocument/2006/relationships/hyperlink" Target="../../../:f:/g/personal/electromecanica_itc_edu_co/El9xv0oNARlHvbP7e9VR8uMBL_pHVCRGsXzYvoxqCnrpdg?e=99WO5y" TargetMode="External"/><Relationship Id="rId164" Type="http://schemas.openxmlformats.org/officeDocument/2006/relationships/hyperlink" Target="https://itceduco-my.sharepoint.com/:f:/g/personal/bienestaruniversitario_itc_edu_co/EsyzaygFZf5FiUV0LQo5eCMBuzOes4zAQ9c0ntmQWWJiXw?e=2diEY5" TargetMode="External"/><Relationship Id="rId185" Type="http://schemas.openxmlformats.org/officeDocument/2006/relationships/hyperlink" Target="https://www.facebook.com/etitc/photos/a.10151364988948094/10160313104618094" TargetMode="External"/><Relationship Id="rId350" Type="http://schemas.openxmlformats.org/officeDocument/2006/relationships/hyperlink" Targe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TargetMode="External"/><Relationship Id="rId9"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10"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26"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231"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52" Type="http://schemas.openxmlformats.org/officeDocument/2006/relationships/hyperlink" Target="https://itceduco-my.sharepoint.com/personal/auxviceinvestigacion_itc_edu_co/_layouts/15/onedrive.aspx?e=5%3A4277993e15f14d7b9ed23ddfe8ecc906&amp;at=9&amp;CT=1638481408394&amp;OR=OWA%2DNT&amp;CID=a5c13761%2Dfd5d%2D7655%2D8c16%2D6caf34ccaa44&amp;id=%2Fpersonal%2Fauxviceinvestigacion%5Fitc%5Fedu%5Fco%2FDocuments%2FVIET%202021%2FInforme%20Connect%20Bogota%CC%81%2FEntregable%203&amp;FolderCTID=0x0120000E72DD1814C10D44B626AAC3FA60CD6D" TargetMode="External"/><Relationship Id="rId273" Type="http://schemas.openxmlformats.org/officeDocument/2006/relationships/hyperlink" Target="https://itceduco-my.sharepoint.com/:f:/g/personal/gestioninfraestructura_itc_edu_co/EqtULCMtZ99Lie3HdCDp27QBpscZ9qvOmMPsu5XlH2lR6w?e=ezAaDR" TargetMode="External"/><Relationship Id="rId294" Type="http://schemas.openxmlformats.org/officeDocument/2006/relationships/hyperlink" Target="https://itceduco-my.sharepoint.com/:f:/g/personal/psicologia_itc_edu_co/EiId08scpZBHlXu6NR8K07gBL0f8Pmm881U2ODYSz8p8fA?e=MqcbZ1" TargetMode="External"/><Relationship Id="rId308" Type="http://schemas.openxmlformats.org/officeDocument/2006/relationships/hyperlink" Target="https://itceduco-my.sharepoint.com/:f:/g/personal/psicologia_itc_edu_co/EiId08scpZBHlXu6NR8K07gBL0f8Pmm881U2ODYSz8p8fA?e=MqcbZ1" TargetMode="External"/><Relationship Id="rId329" Type="http://schemas.openxmlformats.org/officeDocument/2006/relationships/hyperlink" Target="https://etitc.edu.co/es/page/control-interno" TargetMode="External"/><Relationship Id="rId47" Type="http://schemas.openxmlformats.org/officeDocument/2006/relationships/hyperlink" Target="https://itceduco-my.sharepoint.com/:f:/g/personal/orii_itc_edu_co/EnMG3sxEhkdHtsq5qGPecVUBtXgtSGRLNCBznte6q5hzmQ?e=TR6wHs" TargetMode="External"/><Relationship Id="rId68" Type="http://schemas.openxmlformats.org/officeDocument/2006/relationships/hyperlink" Target="https://itceduco-my.sharepoint.com/personal/auxviceinvestigacion_itc_edu_co/_layouts/15/onedrive.aspx?id=%2Fpersonal%2Fauxviceinvestigacion%5Fitc%5Fedu%5Fco%2FDocuments%2FVIET%202021%2FPlan%20de%20Acci%C3%B3n%2D%20seguimiento%20julio%2D2021%2FRenovaci%C3%B3n%20Web%20Of%20Science" TargetMode="External"/><Relationship Id="rId89" Type="http://schemas.openxmlformats.org/officeDocument/2006/relationships/hyperlink" Target="https://itceduco-my.sharepoint.com/:f:/g/personal/gestioninfraestructura_itc_edu_co/EuC63CCRxPpLu6ZtkM08xC8BK0vzsUoOyLZAW8YGvb3Asg?e=Dc3tfh" TargetMode="External"/><Relationship Id="rId112"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33" Type="http://schemas.openxmlformats.org/officeDocument/2006/relationships/hyperlink" Target="../../../:f:/g/personal/procesos_itc_edu_co/EoL4cM5ir0VGjjbVnI-d_pgBxm9KvF6LT059SQl5QBs5Bg?e=9MkVvR" TargetMode="External"/><Relationship Id="rId154" Type="http://schemas.openxmlformats.org/officeDocument/2006/relationships/hyperlink" Target="../AppData/Roaming/Microsoft/Excel/tercer%20seguimiento%20julio-septiembre%202021%20(1).pdf" TargetMode="External"/><Relationship Id="rId175" Type="http://schemas.openxmlformats.org/officeDocument/2006/relationships/hyperlink" Target="https://itceduco-my.sharepoint.com/:f:/g/personal/psicologia_itc_edu_co/EvL2bXhDo45GpLvHGJCpVZEBnuBrMbskeclIFe1bm2D-fw?e=tek66A" TargetMode="External"/><Relationship Id="rId340" Type="http://schemas.openxmlformats.org/officeDocument/2006/relationships/hyperlink" Target="https://itceduco-my.sharepoint.com/:f:/g/personal/electromecanica_itc_edu_co/EkVmGtTGLL9MlI5IfwksOVMB7ghrC22VEL-d0tybRvv-yA?e=zg2NEy" TargetMode="External"/><Relationship Id="rId361" Type="http://schemas.openxmlformats.org/officeDocument/2006/relationships/drawing" Target="../drawings/drawing1.xml"/><Relationship Id="rId196" Type="http://schemas.openxmlformats.org/officeDocument/2006/relationships/hyperlink" Targe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TargetMode="External"/><Relationship Id="rId200" Type="http://schemas.openxmlformats.org/officeDocument/2006/relationships/hyperlink" Target="https://itceduco-my.sharepoint.com/:p:/g/personal/plandeaccion_itc_edu_co/EfHI7YTWyJFBmAVzVRuTHBsBEcTytF_1EfuFRrBpJeGh3w?e=Hg4FZW" TargetMode="External"/><Relationship Id="rId16"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21" Type="http://schemas.openxmlformats.org/officeDocument/2006/relationships/hyperlink" Target="https://itceduco-my.sharepoint.com/:f:/g/personal/egresados_itc_edu_co/Emq9UlVw9jpItxZ_CjLr-ewBaTbduWcz_PPVorYIZqmZUg?e=Pe2cGa" TargetMode="External"/><Relationship Id="rId242" Type="http://schemas.openxmlformats.org/officeDocument/2006/relationships/hyperlink" Target="https://www.etitc.edu.co/archives/modelautoevaluacion.pdf" TargetMode="External"/><Relationship Id="rId263" Type="http://schemas.openxmlformats.org/officeDocument/2006/relationships/hyperlink" Target="https://itceduco-my.sharepoint.com/:f:/g/personal/procesos_itc_edu_co/EoL4cM5ir0VGjjbVnI-d_pgB6Bgvtn_SOouW74q5zKkmMg?e=lpQwZy" TargetMode="External"/><Relationship Id="rId284" Type="http://schemas.openxmlformats.org/officeDocument/2006/relationships/hyperlink" Target="https://itceduco-my.sharepoint.com/:f:/g/personal/talleresylaboratorios_itc_edu_co/EuorDmoFM2xMqb6uuZQG44IB7F1YElxi0mH9SzPbVwCBhQ?e=kbjfbw" TargetMode="External"/><Relationship Id="rId319" Type="http://schemas.openxmlformats.org/officeDocument/2006/relationships/hyperlink" Target="https://itceduco-my.sharepoint.com/:f:/g/personal/enfermeria_itc_edu_co/EsJoL4zcQVpGlcYq-vMojg0BA5KzlcH14abgLbbyElWLjQ?e=dlLMpd" TargetMode="External"/><Relationship Id="rId37" Type="http://schemas.openxmlformats.org/officeDocument/2006/relationships/hyperlink" Target="https://itceduco-my.sharepoint.com/:f:/g/personal/arquitectura_itc_edu_co/EquumE2UfARDvUNE9WEHC0gBzDIPA-uIA1FxmP4I2g6DpQ?e=TEfMbN" TargetMode="External"/><Relationship Id="rId58" Type="http://schemas.openxmlformats.org/officeDocument/2006/relationships/hyperlink" Target="https://etitc.edu.co/archives/informeauditoriadi21.pdf" TargetMode="External"/><Relationship Id="rId79" Type="http://schemas.openxmlformats.org/officeDocument/2006/relationships/hyperlink" Target="../../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 TargetMode="External"/><Relationship Id="rId102" Type="http://schemas.openxmlformats.org/officeDocument/2006/relationships/hyperlink" Target="https://itceduco-my.sharepoint.com/:f:/g/personal/psicologia_itc_edu_co/EgE1WZQ7GpJNtA1f7QSFl-IBowDulpVGW1I3sYDGpQBUOw?e=Cnqyaw" TargetMode="External"/><Relationship Id="rId123" Type="http://schemas.openxmlformats.org/officeDocument/2006/relationships/hyperlink" Target="https://itceduco-my.sharepoint.com/:f:/g/personal/auxextension1_itc_edu_co/EslLqoO_tuVAm3o9Bwl-TisBZM6sz9bD3-QErTEzholf_g?e=oYuIdL" TargetMode="External"/><Relationship Id="rId144" Type="http://schemas.openxmlformats.org/officeDocument/2006/relationships/hyperlink" Target="../../../:f:/g/personal/electromecanica_itc_edu_co/Es6i45RuEbpDm8U8vWSJBBkBp2Ad6pZMCOq5W2ECqb6pyQ?e=4qY5un" TargetMode="External"/><Relationship Id="rId330" Type="http://schemas.openxmlformats.org/officeDocument/2006/relationships/hyperlink" Target="https://etitc.edu.co/es/page/control-interno" TargetMode="External"/><Relationship Id="rId90" Type="http://schemas.openxmlformats.org/officeDocument/2006/relationships/hyperlink" Target="https://itceduco-my.sharepoint.com/:f:/g/personal/gestioninfraestructura_itc_edu_co/EuC63CCRxPpLu6ZtkM08xC8BK0vzsUoOyLZAW8YGvb3Asg?e=Dc3tfh" TargetMode="External"/><Relationship Id="rId165" Type="http://schemas.openxmlformats.org/officeDocument/2006/relationships/hyperlink" Target="https://itceduco-my.sharepoint.com/:f:/g/personal/psicologia_itc_edu_co/EvL2bXhDo45GpLvHGJCpVZEBnuBrMbskeclIFe1bm2D-fw?e=tek66A" TargetMode="External"/><Relationship Id="rId186" Type="http://schemas.openxmlformats.org/officeDocument/2006/relationships/hyperlink" Target="https://www.facebook.com/etitc/videos/1547444745608414" TargetMode="External"/><Relationship Id="rId351" Type="http://schemas.openxmlformats.org/officeDocument/2006/relationships/hyperlink" Targe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TargetMode="External"/><Relationship Id="rId211"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TargetMode="External"/><Relationship Id="rId232" Type="http://schemas.openxmlformats.org/officeDocument/2006/relationships/hyperlink" Target="https://itceduco-my.sharepoint.com/:f:/g/personal/auxextension1_itc_edu_co/Es--8MjoEh5Lik6Zdz0JELUBUm14oqEgIuMnerz0eQ5zRw?e=YDwsm4" TargetMode="External"/><Relationship Id="rId253" Type="http://schemas.openxmlformats.org/officeDocument/2006/relationships/hyperlink" Target="https://itceduco-my.sharepoint.com/personal/auxalmacen3_itc_edu_co/_layouts/15/onedrive.aspx?id=%2Fpersonal%2Fauxalmacen3%5Fitc%5Fedu%5Fco%2FDocuments%2FPlan%20de%20acci%C3%B3n&amp;ct=1638405292492&amp;or=OWA%2DNT&amp;cid=1cb591c8%2Ddd61%2D77fd%2D403e%2D2ffb75147786" TargetMode="External"/><Relationship Id="rId274" Type="http://schemas.openxmlformats.org/officeDocument/2006/relationships/hyperlink" Target="https://itceduco-my.sharepoint.com/:f:/g/personal/gestioninfraestructura_itc_edu_co/ErsMKxymf4JEov-9ozo0-cEBE5lyuPZ9bvhgbNlUCJCBeg?e=1pzZIQ" TargetMode="External"/><Relationship Id="rId295" Type="http://schemas.openxmlformats.org/officeDocument/2006/relationships/hyperlink" Target="https://itceduco-my.sharepoint.com/:f:/g/personal/psicologia_itc_edu_co/EiId08scpZBHlXu6NR8K07gBL0f8Pmm881U2ODYSz8p8fA?e=MqcbZ1" TargetMode="External"/><Relationship Id="rId309" Type="http://schemas.openxmlformats.org/officeDocument/2006/relationships/hyperlink" Target="https://itceduco-my.sharepoint.com/:f:/g/personal/psicologia_itc_edu_co/EiId08scpZBHlXu6NR8K07gBL0f8Pmm881U2ODYSz8p8fA?e=MqcbZ1" TargetMode="External"/><Relationship Id="rId27"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8" Type="http://schemas.openxmlformats.org/officeDocument/2006/relationships/hyperlink" Target="https://etitc.edu.co/archives/plancomunicaciones2124.pdf" TargetMode="External"/><Relationship Id="rId69" Type="http://schemas.openxmlformats.org/officeDocument/2006/relationships/hyperlink" Target="../../../:f:/g/personal/auxviceinvestigacion_itc_edu_co/El_BaOvTggFDsz6tWcz9Ge8BmCBQ3NaJ_bk2xXdBaXRl6Q?e=j6Drex" TargetMode="External"/><Relationship Id="rId113"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34" Type="http://schemas.openxmlformats.org/officeDocument/2006/relationships/hyperlink" Target="https://itceduco-my.sharepoint.com/personal/auxextension1_itc_edu_co/_layouts/15/onedrive.aspx?id=%2Fpersonal%2Fauxextension1%5Fitc%5Fedu%5Fco%2FDocuments%2FBACKUP%202021%2FPLAN%20DE%20ACCI%C3%93N%202021%2FEvidencias%20Extensi%C3%B3n%2FAnexo%20Promoci%C3%B3n%20de%20Servicios&amp;ct=1625869401073&amp;or=Teams%2DHL&amp;originalPath=aHR0cHM6Ly9pdGNlZHVjby1teS5zaGFyZXBvaW50LmNvbS86ZjovZy9wZXJzb25hbC9hdXhleHRlbnNpb24xX2l0Y19lZHVfY28vRXBjUzZGVTJDMVpPdExPOUdZRUxycjBCX1JVa2s3SjFPelhRdVJpVmtjdjVIUT9ydGltZT1FMXVXS1NoRDJVZw" TargetMode="External"/><Relationship Id="rId320" Type="http://schemas.openxmlformats.org/officeDocument/2006/relationships/hyperlink" Target="https://www.facebook.com/etitc/videos/305268137753064" TargetMode="External"/><Relationship Id="rId80" Type="http://schemas.openxmlformats.org/officeDocument/2006/relationships/hyperlink" Target="../../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TargetMode="External"/><Relationship Id="rId155" Type="http://schemas.openxmlformats.org/officeDocument/2006/relationships/hyperlink" Target="../AppData/Roaming/Microsoft/Excel/tercer%20seguimiento%20julio-septiembre%202021%20(1).pdf" TargetMode="External"/><Relationship Id="rId176" Type="http://schemas.openxmlformats.org/officeDocument/2006/relationships/hyperlink" Target="https://itceduco-my.sharepoint.com/:f:/g/personal/psicologia_itc_edu_co/EvL2bXhDo45GpLvHGJCpVZEBnuBrMbskeclIFe1bm2D-fw?e=tek66A" TargetMode="External"/><Relationship Id="rId197" Type="http://schemas.openxmlformats.org/officeDocument/2006/relationships/hyperlink" Target="https://www.etitc.edu.co/es/page/leytransparencia" TargetMode="External"/><Relationship Id="rId341" Type="http://schemas.openxmlformats.org/officeDocument/2006/relationships/hyperlink" Target="https://itceduco-my.sharepoint.com/:x:/r/personal/electromecanica_itc_edu_co/_layouts/15/Doc.aspx?sourcedoc=%7B656A0D3C-F347-4954-92D5-48C2C5B96FF2%7D&amp;file=Seguimiento%20preliminar.xlsx&amp;action=default&amp;mobileredirect=true" TargetMode="External"/><Relationship Id="rId362" Type="http://schemas.openxmlformats.org/officeDocument/2006/relationships/vmlDrawing" Target="../drawings/vmlDrawing1.vml"/><Relationship Id="rId201" Type="http://schemas.openxmlformats.org/officeDocument/2006/relationships/hyperlink" Target="https://www.contraloria.gov.co/web/sireci" TargetMode="External"/><Relationship Id="rId222" Type="http://schemas.openxmlformats.org/officeDocument/2006/relationships/hyperlink" Target="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 TargetMode="External"/><Relationship Id="rId243" Type="http://schemas.openxmlformats.org/officeDocument/2006/relationships/hyperlink" Target="https://etitc.edu.co/archives/siacet.pdf" TargetMode="External"/><Relationship Id="rId264" Type="http://schemas.openxmlformats.org/officeDocument/2006/relationships/hyperlink" Target="https://itceduco-my.sharepoint.com/:f:/g/personal/procesos_itc_edu_co/EoL4cM5ir0VGjjbVnI-d_pgB6Bgvtn_SOouW74q5zKkmMg?e=lpQwZy" TargetMode="External"/><Relationship Id="rId285" Type="http://schemas.openxmlformats.org/officeDocument/2006/relationships/hyperlink" Target="https://itceduco-my.sharepoint.com/:f:/g/personal/talleresylaboratorios_itc_edu_co/EmiDkBVWIPtGpAVYZwHU3UEB2ZCBLIP-raYfc7efC9xUvQ?e=3dE8bl" TargetMode="External"/><Relationship Id="rId17"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8" Type="http://schemas.openxmlformats.org/officeDocument/2006/relationships/hyperlink" Target="https://itceduco-my.sharepoint.com/:f:/g/personal/arquitectura_itc_edu_co/EquumE2UfARDvUNE9WEHC0gBzDIPA-uIA1FxmP4I2g6DpQ?e=TEfMbN" TargetMode="External"/><Relationship Id="rId59" Type="http://schemas.openxmlformats.org/officeDocument/2006/relationships/hyperlink" Target="https://etitc.edu.co/archives/informeausteridad23.pdf" TargetMode="External"/><Relationship Id="rId103" Type="http://schemas.openxmlformats.org/officeDocument/2006/relationships/hyperlink" Target="https://itceduco-my.sharepoint.com/:f:/g/personal/psicologia_itc_edu_co/EgE1WZQ7GpJNtA1f7QSFl-IBowDulpVGW1I3sYDGpQBUOw?e=Cnqyaw" TargetMode="External"/><Relationship Id="rId124" Type="http://schemas.openxmlformats.org/officeDocument/2006/relationships/hyperlink" Target="https://itceduco-my.sharepoint.com/:f:/g/personal/egresados_itc_edu_co/Emq9UlVw9jpItxZ_CjLr-ewBaTbduWcz_PPVorYIZqmZUg?e=Pe2cGa" TargetMode="External"/><Relationship Id="rId310" Type="http://schemas.openxmlformats.org/officeDocument/2006/relationships/hyperlink" Target="https://itceduco-my.sharepoint.com/:f:/g/personal/psicologia_itc_edu_co/EiId08scpZBHlXu6NR8K07gBL0f8Pmm881U2ODYSz8p8fA?e=MqcbZ1" TargetMode="External"/><Relationship Id="rId70" Type="http://schemas.openxmlformats.org/officeDocument/2006/relationships/hyperlink" Target="../../../:f:/g/personal/auxviceinvestigacion_itc_edu_co/Ekiv0d-bP_5GledE80vqdeEB38AW6fWYmVb7qIZGpqZ3WA?e=CnCVIY" TargetMode="External"/><Relationship Id="rId91" Type="http://schemas.openxmlformats.org/officeDocument/2006/relationships/hyperlink" Target="https://itceduco-my.sharepoint.com/:f:/g/personal/gestioninfraestructura_itc_edu_co/EkpIAC9nztRAjMmviK2elN4BJhOrSn3a_RHPoKtjT71xzQ?e=ttdxhj" TargetMode="External"/><Relationship Id="rId145" Type="http://schemas.openxmlformats.org/officeDocument/2006/relationships/hyperlink" Target="https://itceduco-my.sharepoint.com/:f:/g/personal/electromecanica_itc_edu_co/EkVmGtTGLL9MlI5IfwksOVMB7ghrC22VEL-d0tybRvv-yA?e=bPTyqJ" TargetMode="External"/><Relationship Id="rId166" Type="http://schemas.openxmlformats.org/officeDocument/2006/relationships/hyperlink" Target="https://itceduco-my.sharepoint.com/:f:/g/personal/psicologia_itc_edu_co/EvL2bXhDo45GpLvHGJCpVZEBnuBrMbskeclIFe1bm2D-fw?e=tek66A" TargetMode="External"/><Relationship Id="rId187" Type="http://schemas.openxmlformats.org/officeDocument/2006/relationships/hyperlink" Target="https://www.facebook.com/etitc/videos/603001101090974" TargetMode="External"/><Relationship Id="rId331" Type="http://schemas.openxmlformats.org/officeDocument/2006/relationships/hyperlink" Target="https://etitc.edu.co/es/page/control-interno" TargetMode="External"/><Relationship Id="rId352" Type="http://schemas.openxmlformats.org/officeDocument/2006/relationships/hyperlink" Targe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TargetMode="External"/><Relationship Id="rId1" Type="http://schemas.openxmlformats.org/officeDocument/2006/relationships/hyperlink" Target="https://itceduco-my.sharepoint.com/:f:/g/personal/gestiondocumental_itc_edu_co/EpNykcnxoX9Mk6dvXsnC_xkBq8Qe4wpP0zKFjoPXnh9mqQ?e=cIQz4e" TargetMode="External"/><Relationship Id="rId212" Type="http://schemas.openxmlformats.org/officeDocument/2006/relationships/hyperlink" Target="../../auxviceinvestigacion_itc_edu_co/_layouts/15/onedrive.aspx?id=%2Fpersonal%2Fauxviceinvestigacion%5Fitc%5Fedu%5Fco%2FDocuments%2FVIET%202021%2FPlan%20de%20Acci%C3%B3n%2D%20seguimiento%20julio%2D2021%2FEncuentro%20semilleros%20de%20investigaci%C3%B3n%20y%20evaluaci%C3%B3n%20proyectos" TargetMode="External"/><Relationship Id="rId233" Type="http://schemas.openxmlformats.org/officeDocument/2006/relationships/hyperlink" Target="https://itceduco-my.sharepoint.com/:f:/g/personal/auxextension1_itc_edu_co/Es--8MjoEh5Lik6Zdz0JELUBUm14oqEgIuMnerz0eQ5zRw?e=YDwsm4" TargetMode="External"/><Relationship Id="rId254" Type="http://schemas.openxmlformats.org/officeDocument/2006/relationships/hyperlink" Target="https://www.etitc.edu.co/archives/calidad/GRF-MA-01.pdf" TargetMode="External"/><Relationship Id="rId28"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9"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114" Type="http://schemas.openxmlformats.org/officeDocument/2006/relationships/hyperlink" Target="https://itceduco-my.sharepoint.com/personal/enfermeria_itc_edu_co/_layouts/15/onedrive.aspx?id=%2Fpersonal%2Fenfermeria%5Fitc%5Fedu%5Fco%2FDocuments%2FATENCI%C3%93N%20EN%20SALUD%20PES%202021%2FPlan%20de%20acci%C3%B3n%20salud%202021%2FSegundo%20trimestre" TargetMode="External"/><Relationship Id="rId275" Type="http://schemas.openxmlformats.org/officeDocument/2006/relationships/hyperlink" Target="https://itceduco-my.sharepoint.com/:f:/g/personal/seguridaddigital_itc_edu_co/EpLrgO7oO7pFiUywMaUHFdIBtfOA5j5noILWSskmJ2YAqg?e=97wrf5" TargetMode="External"/><Relationship Id="rId296" Type="http://schemas.openxmlformats.org/officeDocument/2006/relationships/hyperlink" Target="https://itceduco-my.sharepoint.com/:f:/g/personal/psicologia_itc_edu_co/EiId08scpZBHlXu6NR8K07gBL0f8Pmm881U2ODYSz8p8fA?e=MqcbZ1" TargetMode="External"/><Relationship Id="rId300" Type="http://schemas.openxmlformats.org/officeDocument/2006/relationships/hyperlink" Target="https://itceduco-my.sharepoint.com/:f:/g/personal/psicologia_itc_edu_co/EiId08scpZBHlXu6NR8K07gBL0f8Pmm881U2ODYSz8p8fA?e=MqcbZ1" TargetMode="External"/><Relationship Id="rId60" Type="http://schemas.openxmlformats.org/officeDocument/2006/relationships/hyperlink" Targe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TargetMode="External"/><Relationship Id="rId81" Type="http://schemas.openxmlformats.org/officeDocument/2006/relationships/hyperlink" Target="../../auxviceinvestigacion_itc_edu_co/_layouts/15/onedrive.aspx?id=%2Fpersonal%2Fauxviceinvestigacion%5Fitc%5Fedu%5Fco%2FDocuments%2FVIET%202021%2FPlan%20de%20Acci%C3%B3n%2D%20seguimiento%20julio%2D2021%2FMovilidad%20Nacional%20e%20Internacional" TargetMode="External"/><Relationship Id="rId135" Type="http://schemas.openxmlformats.org/officeDocument/2006/relationships/hyperlink" Target="https://www.etitc.edu.co/archives/ekogui121.pdf" TargetMode="External"/><Relationship Id="rId156" Type="http://schemas.openxmlformats.org/officeDocument/2006/relationships/hyperlink" Target="https://itceduco-my.sharepoint.com/:f:/g/personal/gestioninfraestructura_itc_edu_co/EkpIAC9nztRAjMmviK2elN4BJhOrSn3a_RHPoKtjT71xzQ?e=g1x2Dk" TargetMode="External"/><Relationship Id="rId177" Type="http://schemas.openxmlformats.org/officeDocument/2006/relationships/hyperlink" Target="https://itceduco-my.sharepoint.com/:f:/g/personal/psicologia_itc_edu_co/EvL2bXhDo45GpLvHGJCpVZEBnuBrMbskeclIFe1bm2D-fw?e=tek66A" TargetMode="External"/><Relationship Id="rId198" Type="http://schemas.openxmlformats.org/officeDocument/2006/relationships/hyperlink" Target="https://itceduco-my.sharepoint.com/:x:/g/personal/plandeaccion_itc_edu_co/EezjhYuv7I1KtscOYiboX8UBm77H64-lt3C9GkAx7CKp7A?e=FTx7NS" TargetMode="External"/><Relationship Id="rId321" Type="http://schemas.openxmlformats.org/officeDocument/2006/relationships/hyperlink" Target="https://itceduco-my.sharepoint.com/:f:/g/personal/auxbienestar_itc_edu_co/EsfCNsPB6vFMl2VAUYI6avkBVHmyazAkU5ps6BPP1Wtpxw?e=lWemHa" TargetMode="External"/><Relationship Id="rId342" Type="http://schemas.openxmlformats.org/officeDocument/2006/relationships/hyperlink" Target="https://itceduco-my.sharepoint.com/:f:/g/personal/electromecanica_itc_edu_co/EoJFui0lOCNNh6LIbPSOjFQBj5lORwXAQ9Nu0hYg7urjjQ?e=EHUwQ9" TargetMode="External"/><Relationship Id="rId363" Type="http://schemas.openxmlformats.org/officeDocument/2006/relationships/comments" Target="../comments1.xml"/><Relationship Id="rId202" Type="http://schemas.openxmlformats.org/officeDocument/2006/relationships/hyperlink" Target="https://www.etitc.edu.co/archives/calidad/GDO-DO-03.pdf" TargetMode="External"/><Relationship Id="rId223" Type="http://schemas.openxmlformats.org/officeDocument/2006/relationships/hyperlink" Target="https://www.etitc.edu.co/archives/seguimientoplanan221.pdf" TargetMode="External"/><Relationship Id="rId244" Type="http://schemas.openxmlformats.org/officeDocument/2006/relationships/hyperlink" Target="https://www.etitc.edu.co/es/page/siacet" TargetMode="External"/><Relationship Id="rId18"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9" Type="http://schemas.openxmlformats.org/officeDocument/2006/relationships/hyperlink" Target="https://itceduco-my.sharepoint.com/:w:/g/personal/bienestarlaboral_itc_edu_co/Ee2PGAoWxKFGlBHMoWUMn4kBoNJ6P9rB_F0XO2gA406PJA?e=4%3AQWmJ0g&amp;at=9" TargetMode="External"/><Relationship Id="rId265" Type="http://schemas.openxmlformats.org/officeDocument/2006/relationships/hyperlink" Target="https://itceduco-my.sharepoint.com/:f:/g/personal/procesos_itc_edu_co/EoL4cM5ir0VGjjbVnI-d_pgB6Bgvtn_SOouW74q5zKkmMg?e=lpQwZy" TargetMode="External"/><Relationship Id="rId286" Type="http://schemas.openxmlformats.org/officeDocument/2006/relationships/hyperlink" Target="https://itceduco-my.sharepoint.com/:f:/g/personal/auxbienestar_itc_edu_co/EvCIyZv_u0JCgx7a9P0H4_AB3fU12n8Rva0tqp5M_QBffw?e=a86HbB" TargetMode="External"/><Relationship Id="rId50" Type="http://schemas.openxmlformats.org/officeDocument/2006/relationships/hyperlink" Targe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TargetMode="External"/><Relationship Id="rId104" Type="http://schemas.openxmlformats.org/officeDocument/2006/relationships/hyperlink" Target="https://itceduco-my.sharepoint.com/:f:/g/personal/psicologia_itc_edu_co/EgE1WZQ7GpJNtA1f7QSFl-IBowDulpVGW1I3sYDGpQBUOw?e=Cnqyaw" TargetMode="External"/><Relationship Id="rId125" Type="http://schemas.openxmlformats.org/officeDocument/2006/relationships/hyperlink" Target="https://itceduco-my.sharepoint.com/:w:/g/personal/egresados_itc_edu_co/EXhY5n1NOe5MjlF2e1PvTOkB2vtwBs2WIu2fy93dicDExg?e=lhPHIB" TargetMode="External"/><Relationship Id="rId146" Type="http://schemas.openxmlformats.org/officeDocument/2006/relationships/hyperlink" Target="../../../:f:/g/personal/electromecanica_itc_edu_co/EtghREAJJ79Dr4rCDK7CEB8BVi5VROkc5MqQCMhszyQlSA?e=lWeQlb" TargetMode="External"/><Relationship Id="rId167" Type="http://schemas.openxmlformats.org/officeDocument/2006/relationships/hyperlink" Target="https://itceduco-my.sharepoint.com/:f:/g/personal/psicologia_itc_edu_co/EvL2bXhDo45GpLvHGJCpVZEBnuBrMbskeclIFe1bm2D-fw?e=tek66A" TargetMode="External"/><Relationship Id="rId188" Type="http://schemas.openxmlformats.org/officeDocument/2006/relationships/hyperlink" Target="https://itceduco-my.sharepoint.com/:f:/g/personal/arteycultura_itc_edu_co/EsqxWz0v6slHvNwKpJX9LFsB6J_nVhW4_6boYLjU0yo91w?e=6gjWvx" TargetMode="External"/><Relationship Id="rId311" Type="http://schemas.openxmlformats.org/officeDocument/2006/relationships/hyperlink" Target="https://itceduco-my.sharepoint.com/:f:/g/personal/psicologia_itc_edu_co/EiId08scpZBHlXu6NR8K07gBL0f8Pmm881U2ODYSz8p8fA?e=MqcbZ1" TargetMode="External"/><Relationship Id="rId332" Type="http://schemas.openxmlformats.org/officeDocument/2006/relationships/hyperlink" Target="https://etitc.edu.co/es/page/control-interno" TargetMode="External"/><Relationship Id="rId353" Type="http://schemas.openxmlformats.org/officeDocument/2006/relationships/hyperlink" Target="https://forms.office.com/r/DAum7qzaHy" TargetMode="External"/><Relationship Id="rId71" Type="http://schemas.openxmlformats.org/officeDocument/2006/relationships/hyperlink" Target="../../auxviceinvestigacion_itc_edu_co/_layouts/15/onedrive.aspx?id=%2Fpersonal%2Fauxviceinvestigacion%5Fitc%5Fedu%5Fco%2FDocuments%2FVIET%202021%2FPlan%20de%20Acci%C3%B3n%2D%20seguimiento%20julio%2D2021%2FCelebraci%C3%B3n%20d%C3%ADa%20de%20la%20Tierra%20y%20Hacking%20Day" TargetMode="External"/><Relationship Id="rId92" Type="http://schemas.openxmlformats.org/officeDocument/2006/relationships/hyperlink" Target="https://itceduco-my.sharepoint.com/:f:/g/personal/gestioninfraestructura_itc_edu_co/EuUBB5MRTgdJsSZ7oHs40LcBoZfnstlIhl0v2f1RkCwgPw?e=VN0rqJ" TargetMode="External"/><Relationship Id="rId213" Type="http://schemas.openxmlformats.org/officeDocument/2006/relationships/hyperlink" Target="../../auxviceinvestigacion_itc_edu_co/_layouts/15/onedrive.aspx?id=%2Fpersonal%2Fauxviceinvestigacion%5Fitc%5Fedu%5Fco%2FDocuments%2FVIET%202021%2FPlan%20de%20Acci%C3%B3n%2D%20seguimiento%20julio%2D2021%2FPrestaci%C3%B3n%20de%20servicios%20Contratistas" TargetMode="External"/><Relationship Id="rId234" Type="http://schemas.openxmlformats.org/officeDocument/2006/relationships/hyperlink" Target="https://itceduco-my.sharepoint.com/:f:/g/personal/auxextension1_itc_edu_co/Es--8MjoEh5Lik6Zdz0JELUBUm14oqEgIuMnerz0eQ5zRw?e=YDwsm4" TargetMode="External"/><Relationship Id="rId2" Type="http://schemas.openxmlformats.org/officeDocument/2006/relationships/hyperlink" Target="https://itceduco-my.sharepoint.com/:f:/g/personal/gestiondocumental_itc_edu_co/EpNykcnxoX9Mk6dvXsnC_xkBq8Qe4wpP0zKFjoPXnh9mqQ?e=cIQz4e" TargetMode="External"/><Relationship Id="rId29"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255" Type="http://schemas.openxmlformats.org/officeDocument/2006/relationships/hyperlink" Target="https://itceduco-my.sharepoint.com/:f:/g/personal/apoyomecatronica_itc_edu_co/Es9zGknDtpNDsy_TqCMNytgB3s55zLia8xFx4pdLKxfNnQ?e=X4ZbtO" TargetMode="External"/><Relationship Id="rId276" Type="http://schemas.openxmlformats.org/officeDocument/2006/relationships/hyperlink" Target="https://itceduco-my.sharepoint.com/:f:/g/personal/seguridaddigital_itc_edu_co/EtW1EiccJtNGnx_RVJqc054B1DaBOJOZzZlKO__Hxcscww?e=7atiop" TargetMode="External"/><Relationship Id="rId297" Type="http://schemas.openxmlformats.org/officeDocument/2006/relationships/hyperlink" Target="https://itceduco-my.sharepoint.com/:f:/g/personal/psicologia_itc_edu_co/EiId08scpZBHlXu6NR8K07gBL0f8Pmm881U2ODYSz8p8fA?e=MqcbZ1" TargetMode="External"/><Relationship Id="rId40" Type="http://schemas.openxmlformats.org/officeDocument/2006/relationships/hyperlink" Target="https://itceduco-my.sharepoint.com/:f:/g/personal/plandeaccion_itc_edu_co/EqilmU_C1C1Mr6CbbfjvQHMBUKyW3n6HJQJAAKCwLDd4hw?e=2opJsl" TargetMode="External"/><Relationship Id="rId115" Type="http://schemas.openxmlformats.org/officeDocument/2006/relationships/hyperlink" Target="https://itceduco-my.sharepoint.com/personal/auxbienestar_itc_edu_co/_layouts/15/onedrive.aspx?id=%2Fpersonal%2Fauxbienestar%5Fitc%5Fedu%5Fco%2FDocuments%2FBIENESTAR%20UNIVERSITARIO%202021%2FEVIDENCIAS%20PLAN%20DE%20ACCI%C3%93N%20SEGUNDO%20TRIMESTRES" TargetMode="External"/><Relationship Id="rId136" Type="http://schemas.openxmlformats.org/officeDocument/2006/relationships/hyperlink" Target="https://www.etitc.edu.co/archives/informepqrs121.pdf" TargetMode="External"/><Relationship Id="rId157" Type="http://schemas.openxmlformats.org/officeDocument/2006/relationships/hyperlink" Target="https://itceduco-my.sharepoint.com/:f:/g/personal/gestioninfraestructura_itc_edu_co/EuC63CCRxPpLu6ZtkM08xC8BK0vzsUoOyLZAW8YGvb3Asg?e=Dc3tfh" TargetMode="External"/><Relationship Id="rId178" Type="http://schemas.openxmlformats.org/officeDocument/2006/relationships/hyperlink" Target="https://itceduco-my.sharepoint.com/:f:/g/personal/psicologia_itc_edu_co/EvL2bXhDo45GpLvHGJCpVZEBnuBrMbskeclIFe1bm2D-fw?e=tek66A" TargetMode="External"/><Relationship Id="rId301" Type="http://schemas.openxmlformats.org/officeDocument/2006/relationships/hyperlink" Target="https://itceduco-my.sharepoint.com/:f:/g/personal/psicologia_itc_edu_co/EiId08scpZBHlXu6NR8K07gBL0f8Pmm881U2ODYSz8p8fA?e=MqcbZ1" TargetMode="External"/><Relationship Id="rId322" Type="http://schemas.openxmlformats.org/officeDocument/2006/relationships/hyperlink" Target="https://www.facebook.com/etitc/videos/847811045902336" TargetMode="External"/><Relationship Id="rId343" Type="http://schemas.openxmlformats.org/officeDocument/2006/relationships/hyperlink" Target="https://itceduco-my.sharepoint.com/:f:/g/personal/electromecanica_itc_edu_co/EjeG9w7UsHdPtFUyJ_YhuisBz9zeRmXf3GaWpAvkYcml9A?e=LSGGRs" TargetMode="External"/><Relationship Id="rId364" Type="http://schemas.microsoft.com/office/2017/10/relationships/threadedComment" Target="../threadedComments/threadedComment1.xml"/><Relationship Id="rId61"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82"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 TargetMode="External"/><Relationship Id="rId199" Type="http://schemas.openxmlformats.org/officeDocument/2006/relationships/hyperlink" Target="https://www.etitc.edu.co/es/page/participa" TargetMode="External"/><Relationship Id="rId203" Type="http://schemas.openxmlformats.org/officeDocument/2006/relationships/hyperlink" Target="https://itceduco-my.sharepoint.com/:f:/g/personal/apoyoinvestigacion_itc_edu_co/En8wCT8oYXpIj1cKYGmRzPsBMBYoaSfjpx4JP7ldCNi1dQ?e=YdZzgP" TargetMode="External"/><Relationship Id="rId19" Type="http://schemas.openxmlformats.org/officeDocument/2006/relationships/hyperlink" Target="https://itceduco-my.sharepoint.com/:w:/g/personal/secrectoria_itc_edu_co/EQ_Tl4rAnkJFjFauqbsGlVYBFWsrQIANlqdP6doEd9OI-w?e=4%3ArIEeug&amp;at=9&amp;CID=1e5d4a7b-19e2-cfed-cd2f-a741e62d0b72" TargetMode="External"/><Relationship Id="rId224" Type="http://schemas.openxmlformats.org/officeDocument/2006/relationships/hyperlink" Target="https://www.etitc.edu.co/archives/seguimientoplanan221.pdf" TargetMode="External"/><Relationship Id="rId245" Type="http://schemas.openxmlformats.org/officeDocument/2006/relationships/hyperlink" Target="https://www.etitc.edu.co/es/page/siacet" TargetMode="External"/><Relationship Id="rId266" Type="http://schemas.openxmlformats.org/officeDocument/2006/relationships/hyperlink" Target="https://itceduco-my.sharepoint.com/:f:/g/personal/procesos_itc_edu_co/EoL4cM5ir0VGjjbVnI-d_pgB6Bgvtn_SOouW74q5zKkmMg?e=lpQwZy" TargetMode="External"/><Relationship Id="rId287" Type="http://schemas.openxmlformats.org/officeDocument/2006/relationships/hyperlink" Target="https://itceduco-my.sharepoint.com/:f:/g/personal/bienestaruniversitario_itc_edu_co/EsyzaygFZf5FiUV0LQo5eCMBuzOes4zAQ9c0ntmQWWJiXw?e=2diEY5" TargetMode="External"/><Relationship Id="rId30"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105" Type="http://schemas.openxmlformats.org/officeDocument/2006/relationships/hyperlink" Target="https://itceduco-my.sharepoint.com/:f:/g/personal/psicologia_itc_edu_co/EgE1WZQ7GpJNtA1f7QSFl-IBowDulpVGW1I3sYDGpQBUOw?e=Cnqyaw" TargetMode="External"/><Relationship Id="rId126" Type="http://schemas.openxmlformats.org/officeDocument/2006/relationships/hyperlink" Target="https://itceduco-my.sharepoint.com/:w:/g/personal/egresados_itc_edu_co/EfsFHQ_tPu1MraIrVL0fpiIBHknJrj2whgPHqsGhYXjPCg?e=PkU6HJ" TargetMode="External"/><Relationship Id="rId147" Type="http://schemas.openxmlformats.org/officeDocument/2006/relationships/hyperlink" Target="https://itceduco-my.sharepoint.com/:w:/r/personal/procesos_itc_edu_co/_layouts/15/Doc.aspx?sourcedoc=%7BAE23E2AC-FFAB-44EB-9AF9-ABCE61A38A46%7D&amp;file=E.P%20Renovaci%C3%B3n%20Licencias%20Simapro%20v1%20Vac.docx&amp;action=default&amp;mobileredirect=true" TargetMode="External"/><Relationship Id="rId168" Type="http://schemas.openxmlformats.org/officeDocument/2006/relationships/hyperlink" Target="https://itceduco-my.sharepoint.com/:f:/g/personal/psicologia_itc_edu_co/EvL2bXhDo45GpLvHGJCpVZEBnuBrMbskeclIFe1bm2D-fw?e=tek66A" TargetMode="External"/><Relationship Id="rId312" Type="http://schemas.openxmlformats.org/officeDocument/2006/relationships/hyperlink" Target="https://itceduco-my.sharepoint.com/:f:/g/personal/psicologia_itc_edu_co/EiId08scpZBHlXu6NR8K07gBL0f8Pmm881U2ODYSz8p8fA?e=MqcbZ1" TargetMode="External"/><Relationship Id="rId333" Type="http://schemas.openxmlformats.org/officeDocument/2006/relationships/hyperlink" Target="https://web.microsoftstream.com/video/05a95531-33d0-4037-95f7-6bf824dae6bc" TargetMode="External"/><Relationship Id="rId354" Type="http://schemas.openxmlformats.org/officeDocument/2006/relationships/hyperlink" Target="../../auxviceinvestigacion_itc_edu_co/_layouts/15/onedrive.aspx?id=%2Fpersonal%2Fauxviceinvestigacion%5Fitc%5Fedu%5Fco%2FDocuments%2FVIET%202021%2FPlan%20de%20Acci%C3%B3n%2D%20seguimiento%20julio%2D2021%2FPrestaci%C3%B3n%20de%20servicios%20Contratistas" TargetMode="External"/><Relationship Id="rId51" Type="http://schemas.openxmlformats.org/officeDocument/2006/relationships/hyperlink" Target="https://www.etitc.edu.co/archives/calidad/GRF-MA-01.pdf" TargetMode="External"/><Relationship Id="rId72"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93" Type="http://schemas.openxmlformats.org/officeDocument/2006/relationships/hyperlink" Target="https://itceduco-my.sharepoint.com/:f:/g/personal/gestioninfraestructura_itc_edu_co/EqtULCMtZ99Lie3HdCDp27QBpscZ9qvOmMPsu5XlH2lR6w?e=ezAaDR" TargetMode="External"/><Relationship Id="rId189" Type="http://schemas.openxmlformats.org/officeDocument/2006/relationships/hyperlink" Target="https://n9.cl/hokzp" TargetMode="External"/><Relationship Id="rId3" Type="http://schemas.openxmlformats.org/officeDocument/2006/relationships/hyperlink" Target="https://itceduco-my.sharepoint.com/:f:/g/personal/arquitectura_itc_edu_co/EquumE2UfARDvUNE9WEHC0gBzDIPA-uIA1FxmP4I2g6DpQ?e=TEfMbN" TargetMode="External"/><Relationship Id="rId214" Type="http://schemas.openxmlformats.org/officeDocument/2006/relationships/hyperlink" Target="https://itceduco-my.sharepoint.com/personal/auxviceinvestigacion_itc_edu_co/_layouts/15/onedrive.aspx?id=%2Fpersonal%2Fauxviceinvestigacion%5Fitc%5Fedu%5Fco%2FDocuments%2FVIET%202021%2FInforme%20Connect%20Bogota%CC%81%2FEntregable%202&amp;ct=1634677781651&amp;or=OWA%2DNT&amp;cid=3c7707d6%2Dccab%2D5a15%2Dfb0a%2Dc750d8e3de41&amp;originalPath=aHR0cHM6Ly9pdGNlZHVjby1teS5zaGFyZXBvaW50LmNvbS86ZjovZy9wZXJzb25hbC9hdXh2aWNlaW52ZXN0aWdhY2lvbl9pdGNfZWR1X2NvL0VxR1JHSEliSTJGSW85Zlk1VW03ZzRBQkFNNWRSSW9EUldIdUV5Y2lXb0JMVkE%5FcnRpbWU9aFdCd3pVU1QyVWc" TargetMode="External"/><Relationship Id="rId235" Type="http://schemas.openxmlformats.org/officeDocument/2006/relationships/hyperlink" Target="https://itceduco-my.sharepoint.com/:f:/g/personal/auxextension1_itc_edu_co/Es--8MjoEh5Lik6Zdz0JELUBUm14oqEgIuMnerz0eQ5zRw?e=YDwsm4" TargetMode="External"/><Relationship Id="rId256" Type="http://schemas.openxmlformats.org/officeDocument/2006/relationships/hyperlink" Target="https://itceduco-my.sharepoint.com/:f:/g/personal/apoyomecatronica_itc_edu_co/Es9zGknDtpNDsy_TqCMNytgB3s55zLia8xFx4pdLKxfNnQ?e=X4ZbtO" TargetMode="External"/><Relationship Id="rId277" Type="http://schemas.openxmlformats.org/officeDocument/2006/relationships/hyperlink" Target="https://itceduco-my.sharepoint.com/:f:/g/personal/seguridaddigital_itc_edu_co/EshbXutehDpEno4IXZGTXm8BToA9mY5F60Sili9cvAEmDA?e=vRdhzh" TargetMode="External"/><Relationship Id="rId298" Type="http://schemas.openxmlformats.org/officeDocument/2006/relationships/hyperlink" Target="https://itceduco-my.sharepoint.com/:f:/g/personal/psicologia_itc_edu_co/EiId08scpZBHlXu6NR8K07gBL0f8Pmm881U2ODYSz8p8fA?e=MqcbZ1" TargetMode="External"/><Relationship Id="rId116" Type="http://schemas.openxmlformats.org/officeDocument/2006/relationships/hyperlink" Target="https://www.facebook.com/etitc/videos/477438526908433" TargetMode="External"/><Relationship Id="rId137" Type="http://schemas.openxmlformats.org/officeDocument/2006/relationships/hyperlink" Target="http://www.etitc.edu.co/es/page/control-interno" TargetMode="External"/><Relationship Id="rId158" Type="http://schemas.openxmlformats.org/officeDocument/2006/relationships/hyperlink" Target="https://itceduco-my.sharepoint.com/:f:/g/personal/gestioninfraestructura_itc_edu_co/EuUBB5MRTgdJsSZ7oHs40LcBoZfnstlIhl0v2f1RkCwgPw?e=Pe0RLs" TargetMode="External"/><Relationship Id="rId302" Type="http://schemas.openxmlformats.org/officeDocument/2006/relationships/hyperlink" Target="https://itceduco-my.sharepoint.com/:f:/g/personal/psicologia_itc_edu_co/EiId08scpZBHlXu6NR8K07gBL0f8Pmm881U2ODYSz8p8fA?e=MqcbZ1" TargetMode="External"/><Relationship Id="rId323" Type="http://schemas.openxmlformats.org/officeDocument/2006/relationships/hyperlink" Target="https://itceduco-my.sharepoint.com/:f:/g/personal/bienestaruniversitario_itc_edu_co/EsyzaygFZf5FiUV0LQo5eCMBuzOes4zAQ9c0ntmQWWJiXw?e=XFRtJd" TargetMode="External"/><Relationship Id="rId344" Type="http://schemas.openxmlformats.org/officeDocument/2006/relationships/hyperlink" Target="https://itceduco-my.sharepoint.com/:f:/g/personal/electromecanica_itc_edu_co/EheG2aIRNtFCuk6bEYrK9ngBUDN-rIJ6Xo5W1EPxiDw4eA?e=fbmE7t" TargetMode="External"/><Relationship Id="rId20" Type="http://schemas.openxmlformats.org/officeDocument/2006/relationships/hyperlink" Target="https://itceduco-my.sharepoint.com/:f:/g/personal/orii_itc_edu_co/EnMG3sxEhkdHtsq5qGPecVUBtXgtSGRLNCBznte6q5hzmQ?e=TR6wHs" TargetMode="External"/><Relationship Id="rId41" Type="http://schemas.openxmlformats.org/officeDocument/2006/relationships/hyperlink" Target="https://itceduco-my.sharepoint.com/:f:/g/personal/bienestaruniversitario_itc_edu_co/EsA-R_TaVQhKp7rfkZDBugMBeAj-8Bo9BEOmec-Mk9FYzg?e=BJXP8E" TargetMode="External"/><Relationship Id="rId62" Type="http://schemas.openxmlformats.org/officeDocument/2006/relationships/hyperlink" Target="https://itceduco-my.sharepoint.com/:f:/g/personal/auxviceinvestigacion_itc_edu_co/EoK73tX_S6JEl7Ws99nEYBkBO6hIhrv__dGdGUzkZTfXmA?e=vgAnfW" TargetMode="External"/><Relationship Id="rId83" Type="http://schemas.openxmlformats.org/officeDocument/2006/relationships/hyperlink" Target="../../../:f:/g/personal/auxviceinvestigacion_itc_edu_co/EiUac9eJZkxAorwz_L_99b8BHg4PNMp80l-dx7zU569JHg?e=U7X2h9" TargetMode="External"/><Relationship Id="rId179" Type="http://schemas.openxmlformats.org/officeDocument/2006/relationships/hyperlink" Target="https://itceduco-my.sharepoint.com/:f:/g/personal/psicologia_itc_edu_co/EvL2bXhDo45GpLvHGJCpVZEBnuBrMbskeclIFe1bm2D-fw?e=tek66A" TargetMode="External"/><Relationship Id="rId190" Type="http://schemas.openxmlformats.org/officeDocument/2006/relationships/hyperlink" Target="https://itceduco-my.sharepoint.com/:f:/g/personal/psicologia_itc_edu_co/EvL2bXhDo45GpLvHGJCpVZEBnuBrMbskeclIFe1bm2D-fw?e=tek66A" TargetMode="External"/><Relationship Id="rId204" Type="http://schemas.openxmlformats.org/officeDocument/2006/relationships/hyperlink" Target="https://itceduco-my.sharepoint.com/:f:/g/personal/auxviceinvestigacion_itc_edu_co/Ej6RPiApdLdLkp9f0kg6Z2gBLVgOOoi6VX1dYFBFggZf8A?e=ROZLvC" TargetMode="External"/><Relationship Id="rId225" Type="http://schemas.openxmlformats.org/officeDocument/2006/relationships/hyperlink" Target="https://www.etitc.edu.co/es/page/admisionesibti" TargetMode="External"/><Relationship Id="rId246" Type="http://schemas.openxmlformats.org/officeDocument/2006/relationships/hyperlink" Targe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TargetMode="External"/><Relationship Id="rId267" Type="http://schemas.openxmlformats.org/officeDocument/2006/relationships/hyperlink" Target="https://itceduco-my.sharepoint.com/:f:/g/personal/procesos_itc_edu_co/EoL4cM5ir0VGjjbVnI-d_pgB6Bgvtn_SOouW74q5zKkmMg?e=lpQwZy" TargetMode="External"/><Relationship Id="rId288" Type="http://schemas.openxmlformats.org/officeDocument/2006/relationships/hyperlink" Target="https://itceduco-my.sharepoint.com/:f:/g/personal/bienestaruniversitario_itc_edu_co/EsyzaygFZf5FiUV0LQo5eCMBuzOes4zAQ9c0ntmQWWJiXw?e=2diEY5" TargetMode="External"/><Relationship Id="rId106" Type="http://schemas.openxmlformats.org/officeDocument/2006/relationships/hyperlink" Target="https://itceduco-my.sharepoint.com/:f:/g/personal/psicologia_itc_edu_co/EgE1WZQ7GpJNtA1f7QSFl-IBowDulpVGW1I3sYDGpQBUOw?e=Cnqyaw" TargetMode="External"/><Relationship Id="rId127" Type="http://schemas.openxmlformats.org/officeDocument/2006/relationships/hyperlink" Target="https://itceduco-my.sharepoint.com/:f:/g/personal/egresados_itc_edu_co/Epy0RjOZn-BJmWXJte9avk8BODyad2gfUeBDG7UF2_bdfQ?e=vCQYJv" TargetMode="External"/><Relationship Id="rId313" Type="http://schemas.openxmlformats.org/officeDocument/2006/relationships/hyperlink" Target="https://itceduco-my.sharepoint.com/:f:/g/personal/psicologia_itc_edu_co/EiId08scpZBHlXu6NR8K07gBL0f8Pmm881U2ODYSz8p8fA?e=MqcbZ1" TargetMode="External"/><Relationship Id="rId10"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1"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52" Type="http://schemas.openxmlformats.org/officeDocument/2006/relationships/hyperlink" Targe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argetMode="External"/><Relationship Id="rId73" Type="http://schemas.openxmlformats.org/officeDocument/2006/relationships/hyperlink" Target="../../../:w:/r/personal/auxviceinvestigacion_itc_edu_co/_layouts/15/Doc.aspx?sourcedoc=%7B49AB0B92-74FB-4518-8FA4-6CDDC6500E4B%7D&amp;file=Informe%20Redcolsi.docx&amp;action=default&amp;mobileredirect=true" TargetMode="External"/><Relationship Id="rId94" Type="http://schemas.openxmlformats.org/officeDocument/2006/relationships/hyperlink" Target="https://itceduco-my.sharepoint.com/:f:/g/personal/gestioninfraestructura_itc_edu_co/ElCwDXOyRipBphbD7vU69PkB5ktOCU-5HZoOt-rNTSmbhw?e=nPek6y" TargetMode="External"/><Relationship Id="rId148" Type="http://schemas.openxmlformats.org/officeDocument/2006/relationships/hyperlink" Target="https://itceduco-my.sharepoint.com/:f:/g/personal/procesos_itc_edu_co/EoL4cM5ir0VGjjbVnI-d_pgBxm9KvF6LT059SQl5QBs5Bg?e=9MkVvR" TargetMode="External"/><Relationship Id="rId169" Type="http://schemas.openxmlformats.org/officeDocument/2006/relationships/hyperlink" Target="https://itceduco-my.sharepoint.com/:f:/g/personal/psicologia_itc_edu_co/EvL2bXhDo45GpLvHGJCpVZEBnuBrMbskeclIFe1bm2D-fw?e=tek66A" TargetMode="External"/><Relationship Id="rId334" Type="http://schemas.openxmlformats.org/officeDocument/2006/relationships/hyperlink" Target="https://www.youtube.com/watch?v=s1hTrWVSXvs" TargetMode="External"/><Relationship Id="rId355"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4" Type="http://schemas.openxmlformats.org/officeDocument/2006/relationships/hyperlink" Target="https://www.etitc.edu.co/es/page/cel" TargetMode="External"/><Relationship Id="rId180" Type="http://schemas.openxmlformats.org/officeDocument/2006/relationships/hyperlink" Target="https://itceduco-my.sharepoint.com/:f:/g/personal/psicologia_itc_edu_co/EvL2bXhDo45GpLvHGJCpVZEBnuBrMbskeclIFe1bm2D-fw?e=tek66A" TargetMode="External"/><Relationship Id="rId215" Type="http://schemas.openxmlformats.org/officeDocument/2006/relationships/hyperlink" Target="../../../:f:/g/personal/auxviceinvestigacion_itc_edu_co/EvnGBA_t6NxHiNtMm6BVFYIBnffsihay9zOAffGNZAVy0A?e=sHyLRh" TargetMode="External"/><Relationship Id="rId236" Type="http://schemas.openxmlformats.org/officeDocument/2006/relationships/hyperlink" Target="https://itceduco-my.sharepoint.com/:f:/g/personal/auxextension1_itc_edu_co/Es--8MjoEh5Lik6Zdz0JELUBUm14oqEgIuMnerz0eQ5zRw?e=YDwsm4" TargetMode="External"/><Relationship Id="rId257" Type="http://schemas.openxmlformats.org/officeDocument/2006/relationships/hyperlink" Target="https://itceduco-my.sharepoint.com/personal/mecanica_itc_edu_co/_layouts/15/onedrive.aspx?id=%2Fpersonal%2Fmecanica%5Fitc%5Fedu%5Fco%2FDocuments%2F7%2EASUNTOS%20ACADEMICOS%2FREDIMEC" TargetMode="External"/><Relationship Id="rId278" Type="http://schemas.openxmlformats.org/officeDocument/2006/relationships/hyperlink" Target="https://itceduco-my.sharepoint.com/:f:/g/personal/talleresylaboratorios_itc_edu_co/Eo9H4iMg2gRNmF17O9WX6NoBisBOKErE3t8a6AMqg0qOSw?e=ebYoct" TargetMode="External"/><Relationship Id="rId303" Type="http://schemas.openxmlformats.org/officeDocument/2006/relationships/hyperlink" Target="https://itceduco-my.sharepoint.com/:f:/g/personal/psicologia_itc_edu_co/EiId08scpZBHlXu6NR8K07gBL0f8Pmm881U2ODYSz8p8fA?e=MqcbZ1" TargetMode="External"/><Relationship Id="rId42" Type="http://schemas.openxmlformats.org/officeDocument/2006/relationships/hyperlink" Target="https://itceduco-my.sharepoint.com/:f:/g/personal/bienestaruniversitario_itc_edu_co/EsA-R_TaVQhKp7rfkZDBugMBeAj-8Bo9BEOmec-Mk9FYzg?e=BJXP8E" TargetMode="External"/><Relationship Id="rId84" Type="http://schemas.openxmlformats.org/officeDocument/2006/relationships/hyperlink" Target="../../../:f:/g/personal/auxviceinvestigacion_itc_edu_co/EgbyuLx4FGlKnOsHe6JulyUBT95CaT2MAn8kfJpurrbbDw?e=IWVeu7" TargetMode="External"/><Relationship Id="rId138" Type="http://schemas.openxmlformats.org/officeDocument/2006/relationships/hyperlink" Target="https://www.etitc.edu.co/archives/autocontrol221.pdf" TargetMode="External"/><Relationship Id="rId345" Type="http://schemas.openxmlformats.org/officeDocument/2006/relationships/hyperlink" Target="../../../:f:/g/personal/electromecanica_itc_edu_co/Es6i45RuEbpDm8U8vWSJBBkBp2Ad6pZMCOq5W2ECqb6pyQ?e=4qY5un" TargetMode="External"/><Relationship Id="rId191" Type="http://schemas.openxmlformats.org/officeDocument/2006/relationships/hyperlink" Target="https://itceduco-my.sharepoint.com/:f:/g/personal/pastoralpes_itc_edu_co/EgeUzrqa5XxLhQvhIK9W8d0BTca_qEsXiHjG0YqOW9d8PA?e=SUrmDz" TargetMode="External"/><Relationship Id="rId205" Type="http://schemas.openxmlformats.org/officeDocument/2006/relationships/hyperlink" Target="https://itceduco-my.sharepoint.com/:f:/g/personal/apoyoinvestigacion_itc_edu_co/En8wCT8oYXpIj1cKYGmRzPsBMBYoaSfjpx4JP7ldCNi1dQ?e=YdZzgP" TargetMode="External"/><Relationship Id="rId247" Type="http://schemas.openxmlformats.org/officeDocument/2006/relationships/hyperlink" Target="https://itceduco-my.sharepoint.com/personal/apoyoinvestigacion_itc_edu_co/_layouts/15/onedrive.aspx?id=%2Fpersonal%2Fapoyoinvestigacion%5Fitc%5Fedu%5Fco%2FDocuments%2F2021%2FConvocatoria%20894%20de%202021" TargetMode="External"/><Relationship Id="rId107" Type="http://schemas.openxmlformats.org/officeDocument/2006/relationships/hyperlink" Target="https://itceduco-my.sharepoint.com/:f:/g/personal/psicologia_itc_edu_co/EgE1WZQ7GpJNtA1f7QSFl-IBowDulpVGW1I3sYDGpQBUOw?e=Cnqyaw" TargetMode="External"/><Relationship Id="rId289" Type="http://schemas.openxmlformats.org/officeDocument/2006/relationships/hyperlink" Target="https://itceduco-my.sharepoint.com/:f:/g/personal/bienestaruniversitario_itc_edu_co/EsyzaygFZf5FiUV0LQo5eCMBuzOes4zAQ9c0ntmQWWJiXw?e=2diEY5" TargetMode="External"/><Relationship Id="rId11"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53" Type="http://schemas.openxmlformats.org/officeDocument/2006/relationships/hyperlink" Targe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argetMode="External"/><Relationship Id="rId149" Type="http://schemas.openxmlformats.org/officeDocument/2006/relationships/hyperlink" Target="https://itceduco-my.sharepoint.com/:f:/g/personal/procesos_itc_edu_co/EoL4cM5ir0VGjjbVnI-d_pgBxm9KvF6LT059SQl5QBs5Bg?e=9MkVvR" TargetMode="External"/><Relationship Id="rId314" Type="http://schemas.openxmlformats.org/officeDocument/2006/relationships/hyperlink" Target="https://itceduco-my.sharepoint.com/:f:/g/personal/pastoralpes_itc_edu_co/EtxZ76xMzVhHns6_swYQa5ABWoLBKqDavqLOfQgVG_Zg-w?e=eOlTQf" TargetMode="External"/><Relationship Id="rId356" Type="http://schemas.openxmlformats.org/officeDocument/2006/relationships/hyperlink" Target="https://itceduco-my.sharepoint.com/:f:/g/personal/asesorinnovacion_itc_edu_co/EqmczK_2vE1OvjwJ3aPMNuABWE92HS6ottbxxWL-A68l_g?e=fFfmuK" TargetMode="External"/><Relationship Id="rId95" Type="http://schemas.openxmlformats.org/officeDocument/2006/relationships/hyperlink" Target="https://itceduco-my.sharepoint.com/personal/auxbienestar_itc_edu_co/_layouts/15/onedrive.aspx?id=%2Fpersonal%2Fauxbienestar%5Fitc%5Fedu%5Fco%2FDocuments%2FBIENESTAR%20UNIVERSITARIO%202021%2FEVIDENCIAS%20PLAN%20DE%20ACCI%C3%93N%20SEGUNDO%20TRIMESTRES" TargetMode="External"/><Relationship Id="rId160" Type="http://schemas.openxmlformats.org/officeDocument/2006/relationships/hyperlink" Target="https://itceduco-my.sharepoint.com/:f:/g/personal/gestioninfraestructura_itc_edu_co/EuUBB5MRTgdJsSZ7oHs40LcBoZfnstlIhl0v2f1RkCwgPw?e=Pe0RLs" TargetMode="External"/><Relationship Id="rId216" Type="http://schemas.openxmlformats.org/officeDocument/2006/relationships/hyperlink" Target="../../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TargetMode="External"/><Relationship Id="rId258" Type="http://schemas.openxmlformats.org/officeDocument/2006/relationships/hyperlink" Target="https://itceduco-my.sharepoint.com/personal/mecanica_itc_edu_co/_layouts/15/onedrive.aspx?id=%2Fpersonal%2Fmecanica%5Fitc%5Fedu%5Fco%2FDocuments%2F7%2EASUNTOS%20ACADEMICOS%2F3%2EProyectos%20Integradores%2FPROYECTOS%20INTEGRADORES%202021%2D1" TargetMode="External"/><Relationship Id="rId22" Type="http://schemas.openxmlformats.org/officeDocument/2006/relationships/hyperlink" Target="https://itceduco-my.sharepoint.com/:f:/g/personal/gestioninfraestructura_itc_edu_co/EiC0gATOJTZDpBW4_X_HTdMBN7bVhJpG0kCo9dapoypjyQ?e=0EnXkd" TargetMode="External"/><Relationship Id="rId64" Type="http://schemas.openxmlformats.org/officeDocument/2006/relationships/hyperlink" Target="https://itceduco-my.sharepoint.com/:f:/g/personal/auxviceinvestigacion_itc_edu_co/Ej6RPiApdLdLkp9f0kg6Z2gBLVgOOoi6VX1dYFBFggZf8A?e=ROZLvC" TargetMode="External"/><Relationship Id="rId118" Type="http://schemas.openxmlformats.org/officeDocument/2006/relationships/hyperlink" Target="https://itceduco-my.sharepoint.com/:f:/g/personal/auxextension1_itc_edu_co/EnB1dqGi-BlJqxIuoGmEsqIBEtasXXpKo4XUbPW3eoMlKA?e=3eV45k" TargetMode="External"/><Relationship Id="rId325" Type="http://schemas.openxmlformats.org/officeDocument/2006/relationships/hyperlink" Target="https://itceduco-my.sharepoint.com/:f:/g/personal/psicologia_itc_edu_co/EiId08scpZBHlXu6NR8K07gBL0f8Pmm881U2ODYSz8p8fA?e=MqcbZ1" TargetMode="External"/><Relationship Id="rId171" Type="http://schemas.openxmlformats.org/officeDocument/2006/relationships/hyperlink" Target="https://itceduco-my.sharepoint.com/:f:/g/personal/psicologia_itc_edu_co/EvL2bXhDo45GpLvHGJCpVZEBnuBrMbskeclIFe1bm2D-fw?e=tek66A" TargetMode="External"/><Relationship Id="rId227"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69" Type="http://schemas.openxmlformats.org/officeDocument/2006/relationships/hyperlink" Target="https://itceduco-my.sharepoint.com/:f:/g/personal/procesos_itc_edu_co/EoL4cM5ir0VGjjbVnI-d_pgB6Bgvtn_SOouW74q5zKkmMg?e=lpQwZy" TargetMode="External"/><Relationship Id="rId33" Type="http://schemas.openxmlformats.org/officeDocument/2006/relationships/hyperlink" Target="https://itceduco-my.sharepoint.com/:f:/g/personal/gestionambiental_itc_edu_co/ElPJslk0KuhBnQ5uRN68gxsBT6cXhcNm-I8k9F7BwQ_tVw?e=5W08DI" TargetMode="External"/><Relationship Id="rId129" Type="http://schemas.openxmlformats.org/officeDocument/2006/relationships/hyperlink" Target="https://itceduco-my.sharepoint.com/:f:/g/personal/procesos_itc_edu_co/EoL4cM5ir0VGjjbVnI-d_pgBxm9KvF6LT059SQl5QBs5Bg?e=9MkVvR" TargetMode="External"/><Relationship Id="rId280" Type="http://schemas.openxmlformats.org/officeDocument/2006/relationships/hyperlink" Target="https://itceduco-my.sharepoint.com/:f:/g/personal/talleresylaboratorios_itc_edu_co/EsnY-ICLgFdMvQNMQVv1GHABJzfRMgV88Be7nWNJGiYSNg?e=qe5Zl2" TargetMode="External"/><Relationship Id="rId336" Type="http://schemas.openxmlformats.org/officeDocument/2006/relationships/hyperlink" Target="https://itceduco-my.sharepoint.com/:f:/g/personal/plandeaccion_itc_edu_co/Et6CXMEYw_xAojI5mTLIeXQBe2CppstYuGHRp2QIOJ_9iQ?e=wRrayD" TargetMode="External"/><Relationship Id="rId75" Type="http://schemas.openxmlformats.org/officeDocument/2006/relationships/hyperlink" Target="../../auxviceinvestigacion_itc_edu_co/_layouts/15/onedrive.aspx?id=%2Fpersonal%2Fauxviceinvestigacion%5Fitc%5Fedu%5Fco%2FDocuments%2FVIET%202021%2FPlan%20de%20Acci%C3%B3n%2D%20seguimiento%20julio%2D2021%2FEncuentro%20semilleros%20de%20investigaci%C3%B3n%20y%20evaluaci%C3%B3n%20proyectos" TargetMode="External"/><Relationship Id="rId140" Type="http://schemas.openxmlformats.org/officeDocument/2006/relationships/hyperlink" Target="https://itceduco-my.sharepoint.com/:f:/g/personal/electromecanica_itc_edu_co/EoJFui0lOCNNh6LIbPSOjFQBj5lORwXAQ9Nu0hYg7urjjQ?e=VjJvJs" TargetMode="External"/><Relationship Id="rId182" Type="http://schemas.openxmlformats.org/officeDocument/2006/relationships/hyperlink" Target="https://itceduco-my.sharepoint.com/:f:/g/personal/psicologia_itc_edu_co/EvL2bXhDo45GpLvHGJCpVZEBnuBrMbskeclIFe1bm2D-fw?e=tek66A" TargetMode="External"/><Relationship Id="rId6" Type="http://schemas.openxmlformats.org/officeDocument/2006/relationships/hyperlink" Target="https://itceduco-my.sharepoint.com/:f:/g/personal/procesos_itc_edu_co/EoL4cM5ir0VGjjbVnI-d_pgB6Bgvtn_SOouW74q5zKkmMg?e=Xw0nzP" TargetMode="External"/><Relationship Id="rId238" Type="http://schemas.openxmlformats.org/officeDocument/2006/relationships/hyperlink" Target="https://etitc.edu.co/es/" TargetMode="External"/><Relationship Id="rId291" Type="http://schemas.openxmlformats.org/officeDocument/2006/relationships/hyperlink" Target="https://itceduco-my.sharepoint.com/:f:/g/personal/psicologia_itc_edu_co/EiId08scpZBHlXu6NR8K07gBL0f8Pmm881U2ODYSz8p8fA?e=MqcbZ1" TargetMode="External"/><Relationship Id="rId305" Type="http://schemas.openxmlformats.org/officeDocument/2006/relationships/hyperlink" Target="https://itceduco-my.sharepoint.com/:f:/g/personal/psicologia_itc_edu_co/EiId08scpZBHlXu6NR8K07gBL0f8Pmm881U2ODYSz8p8fA?e=MqcbZ1" TargetMode="External"/><Relationship Id="rId347" Type="http://schemas.openxmlformats.org/officeDocument/2006/relationships/hyperlink" Targe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TargetMode="External"/><Relationship Id="rId44"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86" Type="http://schemas.openxmlformats.org/officeDocument/2006/relationships/hyperlink" Target="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 TargetMode="External"/><Relationship Id="rId151" Type="http://schemas.openxmlformats.org/officeDocument/2006/relationships/hyperlink" Target="https://itceduco-my.sharepoint.com/:f:/g/personal/procesos_itc_edu_co/EiBS5OfyL6JDvB17y5jtG3UBnwne3tLozSuz2E2-AxLCzg?e=jb5pBf" TargetMode="External"/><Relationship Id="rId193" Type="http://schemas.openxmlformats.org/officeDocument/2006/relationships/hyperlink" Target="https://itceduco-my.sharepoint.com/:f:/g/personal/pastoralpes_itc_edu_co/En9zoS9tPghAroc5We1J-PIB17ORaiNXRbpBW8MQXm0jEg?e=z3gh36" TargetMode="External"/><Relationship Id="rId207" Type="http://schemas.openxmlformats.org/officeDocument/2006/relationships/hyperlink" Target="https://forms.office.com/r/DAum7qzaHy" TargetMode="External"/><Relationship Id="rId249" Type="http://schemas.openxmlformats.org/officeDocument/2006/relationships/hyperlink" Target="https://itceduco-my.sharepoint.com/:w:/g/personal/revistaletrasetitc_itc_edu_co/EXcgk2mQx0lMk-hKo1nwZs4BrSW00iXDx66EFITxfoFz1w?e=4%3A9H95e3&amp;at=9&amp;CID=c8114942-5bdc-8687-bc6b-bdf97cb40d08" TargetMode="External"/><Relationship Id="rId13"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09" Type="http://schemas.openxmlformats.org/officeDocument/2006/relationships/hyperlink" Target="https://itceduco-my.sharepoint.com/:f:/g/personal/psicologia_itc_edu_co/EgE1WZQ7GpJNtA1f7QSFl-IBowDulpVGW1I3sYDGpQBUOw?e=Cnqyaw" TargetMode="External"/><Relationship Id="rId260" Type="http://schemas.openxmlformats.org/officeDocument/2006/relationships/hyperlink" Target="https://itceduco-my.sharepoint.com/:f:/g/personal/procesos_itc_edu_co/EoL4cM5ir0VGjjbVnI-d_pgB6Bgvtn_SOouW74q5zKkmMg?e=lpQwZy" TargetMode="External"/><Relationship Id="rId316" Type="http://schemas.openxmlformats.org/officeDocument/2006/relationships/hyperlink" Target="https://itceduco-my.sharepoint.com/:f:/g/personal/pastoralpes_itc_edu_co/EteL8a9M69ZJkuhSXbeXRG4B_mbYrVeV8bWbwel2SI82TQ?e=b0dmrC" TargetMode="External"/><Relationship Id="rId55" Type="http://schemas.openxmlformats.org/officeDocument/2006/relationships/hyperlink" Target="https://www.etitc.edu.co/es/page/leytransparencia" TargetMode="External"/><Relationship Id="rId97"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20" Type="http://schemas.openxmlformats.org/officeDocument/2006/relationships/hyperlink" Target="https://itceduco-my.sharepoint.com/:f:/g/personal/auxextension1_itc_edu_co/EmZ7tGXlN7NCtqK3wll2Tt4BdpXEdpANodHA4G5bM4coLg?e=yfybWR" TargetMode="External"/><Relationship Id="rId358" Type="http://schemas.openxmlformats.org/officeDocument/2006/relationships/hyperlink" Target="https://itceduco-my.sharepoint.com/:f:/g/personal/asesorinnovacion_itc_edu_co/EiidVDVQWYVAvxIFd1gRi5QBJ5GAUFznigeIsKvxDKV4kQ?e=YDfuJm" TargetMode="External"/><Relationship Id="rId162" Type="http://schemas.openxmlformats.org/officeDocument/2006/relationships/hyperlink" Target="https://n9.cl/03wj4" TargetMode="External"/><Relationship Id="rId218" Type="http://schemas.openxmlformats.org/officeDocument/2006/relationships/hyperlink" Target="https://itceduco-my.sharepoint.com/:f:/g/personal/asesorinnovacion_itc_edu_co/EiidVDVQWYVAvxIFd1gRi5QBJ5GAUFznigeIsKvxDKV4kQ?e=YDfuJm" TargetMode="External"/><Relationship Id="rId271" Type="http://schemas.openxmlformats.org/officeDocument/2006/relationships/hyperlink" Target="https://itceduco-my.sharepoint.com/:f:/g/personal/gestioninfraestructura_itc_edu_co/EvXT5QFDdRRIm9ZAIgjTO8QBr7Cl8KuAk-QSVlJ_MMy33A?e=3cAdna" TargetMode="External"/><Relationship Id="rId24"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66" Type="http://schemas.openxmlformats.org/officeDocument/2006/relationships/hyperlink" Target="../../../:f:/g/personal/apoyoinvestigacion_itc_edu_co/Elfe1FCjemVBtALmCfdlXxcBgY7jn50dYc2iAfxj5bwrxg?e=X48eeg" TargetMode="External"/><Relationship Id="rId131" Type="http://schemas.openxmlformats.org/officeDocument/2006/relationships/hyperlink" Target="https://itceduco-my.sharepoint.com/:f:/g/personal/procesos_itc_edu_co/EoL4cM5ir0VGjjbVnI-d_pgBxm9KvF6LT059SQl5QBs5Bg?e=9MkVvR" TargetMode="External"/><Relationship Id="rId327" Type="http://schemas.openxmlformats.org/officeDocument/2006/relationships/hyperlink" Target="https://itceduco-my.sharepoint.com/personal/asuntosdisciplinarios_itc_edu_co/_layouts/15/onedrive.aspx?id=%2Fpersonal%2Fasuntosdisciplinarios%5Fitc%5Fedu%5Fco%2FDocuments%2FCAMPA%C3%91A%20DE%20PREVENCI%C3%93N" TargetMode="External"/><Relationship Id="rId173" Type="http://schemas.openxmlformats.org/officeDocument/2006/relationships/hyperlink" Target="https://itceduco-my.sharepoint.com/:f:/g/personal/psicologia_itc_edu_co/EvL2bXhDo45GpLvHGJCpVZEBnuBrMbskeclIFe1bm2D-fw?e=tek66A" TargetMode="External"/><Relationship Id="rId229"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40" Type="http://schemas.openxmlformats.org/officeDocument/2006/relationships/hyperlink" Target="https://itceduco-my.sharepoint.com/:f:/g/personal/egresados_itc_edu_co/Er6Jk0-7TyNKvpch6OK7nzMBHSUjvZzPUrHUYc6b-9wQ0Q?e=87wRbH" TargetMode="External"/><Relationship Id="rId35" Type="http://schemas.openxmlformats.org/officeDocument/2006/relationships/hyperlink" Target="https://etitc.edu.co/archives/paai21.pdf" TargetMode="External"/><Relationship Id="rId77" Type="http://schemas.openxmlformats.org/officeDocument/2006/relationships/hyperlink" Target="https://etitc.edu.co/es/page/investigacion&amp;actividades" TargetMode="External"/><Relationship Id="rId100" Type="http://schemas.openxmlformats.org/officeDocument/2006/relationships/hyperlink" Target="https://itceduco-my.sharepoint.com/personal/gym_itc_edu_co/_layouts/15/onedrive.aspx?id=%2Fpersonal%2Fgym%5Fitc%5Fedu%5Fco%2FDocuments%2FSNEIDER%2FSNEIDER%2F2021%2FEVIDECIAS%20PLAN%20DE%20ACCION%2F2%C2%BA%20%20Seguimiento%20Plan%20de%20accion" TargetMode="External"/><Relationship Id="rId282" Type="http://schemas.openxmlformats.org/officeDocument/2006/relationships/hyperlink" Target="https://itceduco-my.sharepoint.com/:f:/g/personal/talleresylaboratorios_itc_edu_co/EkysFf_kd-VArBWjSiZ1OaUBY-hUdvmJcbCt_RGAn4ZYHg?e=SuoCYg" TargetMode="External"/><Relationship Id="rId338" Type="http://schemas.openxmlformats.org/officeDocument/2006/relationships/hyperlink" Target="https://www.etitc.edu.co/archives/calidad/GDO-DO-03.pdf" TargetMode="External"/><Relationship Id="rId8"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42" Type="http://schemas.openxmlformats.org/officeDocument/2006/relationships/hyperlink" Target="https://itceduco-my.sharepoint.com/:f:/g/personal/electromecanica_itc_edu_co/Enq0s6WTImNPsciTQeZSLTEB40lJ83pwbVfogCo2hzmuLA?e=WGBl7d" TargetMode="External"/><Relationship Id="rId184" Type="http://schemas.openxmlformats.org/officeDocument/2006/relationships/hyperlink" Target="https://itceduco-my.sharepoint.com/personal/enfermeria_itc_edu_co/_layouts/15/onedrive.aspx?id=%2Fpersonal%2Fenfermeria%5Fitc%5Fedu%5Fco%2FDocuments%2FATENCI%C3%93N%20EN%20SALUD%20PES%202021%2FPlan%20de%20acci%C3%B3n%20salud%202021%2FTercer%20trimestre" TargetMode="External"/><Relationship Id="rId251" Type="http://schemas.openxmlformats.org/officeDocument/2006/relationships/hyperlink" Target="https://itceduco-my.sharepoint.com/personal/semilleros_itc_edu_co/_layouts/15/onedrive.aspx?id=%2Fpersonal%2Fsemilleros%5Fitc%5Fedu%5Fco%2FDocuments%2FESCUELA%20TECNOLOGICA%20ITC%2FOficina%20estudiantil%2FSemilleros%202021%2D2%2FJornada%20de%20socializaci%C3%B3n%20de%20avances" TargetMode="External"/><Relationship Id="rId46"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293" Type="http://schemas.openxmlformats.org/officeDocument/2006/relationships/hyperlink" Target="https://itceduco-my.sharepoint.com/:f:/g/personal/psicologia_itc_edu_co/EiId08scpZBHlXu6NR8K07gBL0f8Pmm881U2ODYSz8p8fA?e=MqcbZ1" TargetMode="External"/><Relationship Id="rId307" Type="http://schemas.openxmlformats.org/officeDocument/2006/relationships/hyperlink" Target="https://itceduco-my.sharepoint.com/:f:/g/personal/psicologia_itc_edu_co/EiId08scpZBHlXu6NR8K07gBL0f8Pmm881U2ODYSz8p8fA?e=MqcbZ1" TargetMode="External"/><Relationship Id="rId349" Type="http://schemas.openxmlformats.org/officeDocument/2006/relationships/hyperlink" Target="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1"/>
  <sheetViews>
    <sheetView workbookViewId="0">
      <selection activeCell="A10" sqref="A10"/>
    </sheetView>
  </sheetViews>
  <sheetFormatPr baseColWidth="10" defaultColWidth="11.42578125" defaultRowHeight="12.75" x14ac:dyDescent="0.2"/>
  <cols>
    <col min="1" max="29" width="35.7109375" customWidth="1"/>
    <col min="30" max="256" width="9.140625" customWidth="1"/>
  </cols>
  <sheetData>
    <row r="1" spans="1:28" ht="3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3.75" x14ac:dyDescent="0.2">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2.5" x14ac:dyDescent="0.2">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3.75" x14ac:dyDescent="0.2">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2.5" x14ac:dyDescent="0.2">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ht="22.5" x14ac:dyDescent="0.2">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2.5" x14ac:dyDescent="0.2">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2.5" x14ac:dyDescent="0.2">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2.5" x14ac:dyDescent="0.2">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3.75" x14ac:dyDescent="0.2">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2.5" x14ac:dyDescent="0.2">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2.5" x14ac:dyDescent="0.2">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2.5" x14ac:dyDescent="0.2">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3.75" x14ac:dyDescent="0.2">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2.5" x14ac:dyDescent="0.2">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3.75" x14ac:dyDescent="0.2">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2.5" x14ac:dyDescent="0.2">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2.5" x14ac:dyDescent="0.2">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2.5" x14ac:dyDescent="0.2">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2.5" x14ac:dyDescent="0.2">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3.75" x14ac:dyDescent="0.2">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2.5" x14ac:dyDescent="0.2">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2.5" x14ac:dyDescent="0.2">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2.5" x14ac:dyDescent="0.2">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2.5" x14ac:dyDescent="0.2">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2.5" x14ac:dyDescent="0.2">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2.5" x14ac:dyDescent="0.2">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3.75" x14ac:dyDescent="0.2">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2.5" x14ac:dyDescent="0.2">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2.5" x14ac:dyDescent="0.2">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2.5" x14ac:dyDescent="0.2">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2.5" x14ac:dyDescent="0.2">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3.75" x14ac:dyDescent="0.2">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2.5" x14ac:dyDescent="0.2">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60"/>
  <sheetViews>
    <sheetView showGridLines="0" tabSelected="1" topLeftCell="U1" zoomScale="25" zoomScaleNormal="25" workbookViewId="0">
      <pane ySplit="6" topLeftCell="A7" activePane="bottomLeft" state="frozen"/>
      <selection activeCell="B1" sqref="B1"/>
      <selection pane="bottomLeft" activeCell="AY305" sqref="AY305"/>
    </sheetView>
  </sheetViews>
  <sheetFormatPr baseColWidth="10" defaultColWidth="11.42578125" defaultRowHeight="27" outlineLevelRow="1" x14ac:dyDescent="0.2"/>
  <cols>
    <col min="1" max="1" width="23.5703125" customWidth="1"/>
    <col min="2" max="2" width="26.85546875" style="15" customWidth="1"/>
    <col min="3" max="3" width="29.140625" style="46" customWidth="1"/>
    <col min="4" max="4" width="14.28515625" style="23" customWidth="1"/>
    <col min="5" max="5" width="18.140625" style="29" customWidth="1"/>
    <col min="6" max="6" width="22.28515625" style="30" customWidth="1"/>
    <col min="7" max="7" width="16.140625" style="44" customWidth="1"/>
    <col min="8" max="8" width="21.42578125" style="64" customWidth="1"/>
    <col min="9" max="9" width="17.5703125" style="116" customWidth="1"/>
    <col min="10" max="10" width="13.28515625" customWidth="1"/>
    <col min="11" max="11" width="16.42578125" customWidth="1"/>
    <col min="12" max="12" width="30.140625" customWidth="1"/>
    <col min="13" max="13" width="17.140625" customWidth="1"/>
    <col min="14" max="14" width="18.140625" customWidth="1"/>
    <col min="15" max="15" width="13" customWidth="1"/>
    <col min="16" max="16" width="13.42578125" customWidth="1"/>
    <col min="17" max="19" width="14" customWidth="1"/>
    <col min="20" max="20" width="17.5703125" style="14" customWidth="1"/>
    <col min="21" max="21" width="24.5703125" style="119" customWidth="1"/>
    <col min="22" max="22" width="19.7109375" style="160" customWidth="1"/>
    <col min="23" max="23" width="57.7109375" style="64" customWidth="1"/>
    <col min="24" max="24" width="5.5703125" style="64" customWidth="1"/>
    <col min="25" max="25" width="8.7109375" customWidth="1"/>
    <col min="26" max="26" width="8.85546875" customWidth="1"/>
    <col min="27" max="27" width="36.42578125" customWidth="1"/>
    <col min="28" max="28" width="24.7109375" customWidth="1"/>
    <col min="29" max="29" width="26.28515625" customWidth="1"/>
    <col min="30" max="30" width="22" style="19" customWidth="1"/>
    <col min="31" max="31" width="17" style="160" customWidth="1"/>
    <col min="32" max="32" width="41.85546875" style="227" customWidth="1"/>
    <col min="33" max="33" width="6" style="148" customWidth="1"/>
    <col min="34" max="34" width="10.28515625" customWidth="1"/>
    <col min="35" max="35" width="9.7109375" customWidth="1"/>
    <col min="36" max="36" width="36.140625" customWidth="1"/>
    <col min="37" max="37" width="22.140625" customWidth="1"/>
    <col min="38" max="38" width="24.140625" customWidth="1"/>
    <col min="39" max="39" width="31.140625" style="197" customWidth="1"/>
    <col min="40" max="40" width="11.85546875" customWidth="1"/>
    <col min="41" max="41" width="51.28515625" style="111" customWidth="1"/>
    <col min="42" max="44" width="11.140625" style="148" customWidth="1"/>
    <col min="45" max="45" width="35.85546875" style="148" customWidth="1"/>
    <col min="46" max="47" width="23.28515625" style="148" customWidth="1"/>
    <col min="48" max="48" width="30.42578125" style="291" customWidth="1"/>
    <col min="49" max="49" width="17.42578125" style="22" customWidth="1"/>
    <col min="50" max="50" width="55.7109375" style="148" customWidth="1"/>
    <col min="51" max="51" width="34.5703125" style="148" customWidth="1"/>
    <col min="52" max="52" width="34.28515625" customWidth="1"/>
    <col min="53" max="265" width="9.140625" customWidth="1"/>
  </cols>
  <sheetData>
    <row r="1" spans="1:52" ht="12.75" x14ac:dyDescent="0.2">
      <c r="A1" s="536" t="s">
        <v>285</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298" t="s">
        <v>286</v>
      </c>
      <c r="AZ1" s="5" t="s">
        <v>286</v>
      </c>
    </row>
    <row r="2" spans="1:52" ht="31.5" customHeight="1" x14ac:dyDescent="0.2">
      <c r="A2" s="536"/>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298" t="s">
        <v>287</v>
      </c>
      <c r="AZ2" s="6" t="s">
        <v>287</v>
      </c>
    </row>
    <row r="3" spans="1:52" ht="1.9" customHeight="1" x14ac:dyDescent="0.2">
      <c r="A3" s="536"/>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298" t="s">
        <v>288</v>
      </c>
      <c r="AZ3" s="6" t="s">
        <v>288</v>
      </c>
    </row>
    <row r="4" spans="1:52" ht="12.75" hidden="1" x14ac:dyDescent="0.2">
      <c r="A4" s="536"/>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298" t="s">
        <v>289</v>
      </c>
      <c r="AZ4" s="7" t="s">
        <v>289</v>
      </c>
    </row>
    <row r="5" spans="1:52" s="8" customFormat="1" ht="19.899999999999999" customHeight="1" x14ac:dyDescent="0.25">
      <c r="A5" s="377" t="s">
        <v>290</v>
      </c>
      <c r="B5" s="519" t="s">
        <v>291</v>
      </c>
      <c r="C5" s="520" t="s">
        <v>292</v>
      </c>
      <c r="D5" s="313" t="s">
        <v>293</v>
      </c>
      <c r="E5" s="520" t="s">
        <v>294</v>
      </c>
      <c r="F5" s="520" t="s">
        <v>295</v>
      </c>
      <c r="G5" s="541" t="s">
        <v>296</v>
      </c>
      <c r="H5" s="521" t="s">
        <v>297</v>
      </c>
      <c r="I5" s="540" t="s">
        <v>298</v>
      </c>
      <c r="J5" s="377" t="s">
        <v>299</v>
      </c>
      <c r="K5" s="377" t="s">
        <v>300</v>
      </c>
      <c r="L5" s="313" t="s">
        <v>301</v>
      </c>
      <c r="M5" s="1" t="s">
        <v>16</v>
      </c>
      <c r="N5" s="313" t="s">
        <v>302</v>
      </c>
      <c r="O5" s="313" t="s">
        <v>303</v>
      </c>
      <c r="P5" s="313" t="s">
        <v>304</v>
      </c>
      <c r="Q5" s="313"/>
      <c r="R5" s="313"/>
      <c r="S5" s="313"/>
      <c r="T5" s="511" t="s">
        <v>305</v>
      </c>
      <c r="U5" s="313" t="s">
        <v>306</v>
      </c>
      <c r="V5" s="313"/>
      <c r="W5" s="313"/>
      <c r="X5" s="313"/>
      <c r="Y5" s="377" t="s">
        <v>299</v>
      </c>
      <c r="Z5" s="377" t="s">
        <v>300</v>
      </c>
      <c r="AA5" s="313" t="s">
        <v>301</v>
      </c>
      <c r="AB5" s="1" t="s">
        <v>16</v>
      </c>
      <c r="AC5" s="313" t="s">
        <v>302</v>
      </c>
      <c r="AD5" s="313" t="s">
        <v>307</v>
      </c>
      <c r="AE5" s="313"/>
      <c r="AF5" s="313"/>
      <c r="AG5" s="313"/>
      <c r="AH5" s="377" t="s">
        <v>299</v>
      </c>
      <c r="AI5" s="377" t="s">
        <v>300</v>
      </c>
      <c r="AJ5" s="313" t="s">
        <v>301</v>
      </c>
      <c r="AK5" s="378" t="s">
        <v>16</v>
      </c>
      <c r="AL5" s="313" t="s">
        <v>302</v>
      </c>
      <c r="AM5" s="313" t="s">
        <v>308</v>
      </c>
      <c r="AN5" s="313"/>
      <c r="AO5" s="313"/>
      <c r="AP5" s="313"/>
      <c r="AQ5" s="377" t="s">
        <v>299</v>
      </c>
      <c r="AR5" s="377" t="s">
        <v>300</v>
      </c>
      <c r="AS5" s="313" t="s">
        <v>301</v>
      </c>
      <c r="AT5" s="378" t="s">
        <v>16</v>
      </c>
      <c r="AU5" s="313" t="s">
        <v>302</v>
      </c>
      <c r="AV5" s="313" t="s">
        <v>309</v>
      </c>
      <c r="AW5" s="313"/>
      <c r="AX5" s="313"/>
      <c r="AY5" s="313"/>
    </row>
    <row r="6" spans="1:52" s="8" customFormat="1" ht="39" customHeight="1" x14ac:dyDescent="0.25">
      <c r="A6" s="377"/>
      <c r="B6" s="519"/>
      <c r="C6" s="520"/>
      <c r="D6" s="313"/>
      <c r="E6" s="520"/>
      <c r="F6" s="520"/>
      <c r="G6" s="542"/>
      <c r="H6" s="521"/>
      <c r="I6" s="540"/>
      <c r="J6" s="377"/>
      <c r="K6" s="377"/>
      <c r="L6" s="313"/>
      <c r="M6" s="1"/>
      <c r="N6" s="313"/>
      <c r="O6" s="313"/>
      <c r="P6" s="190" t="s">
        <v>310</v>
      </c>
      <c r="Q6" s="190" t="s">
        <v>311</v>
      </c>
      <c r="R6" s="190" t="s">
        <v>312</v>
      </c>
      <c r="S6" s="190" t="s">
        <v>313</v>
      </c>
      <c r="T6" s="511"/>
      <c r="U6" s="110" t="s">
        <v>314</v>
      </c>
      <c r="V6" s="110" t="s">
        <v>315</v>
      </c>
      <c r="W6" s="65" t="s">
        <v>316</v>
      </c>
      <c r="X6" s="62" t="s">
        <v>317</v>
      </c>
      <c r="Y6" s="377"/>
      <c r="Z6" s="377"/>
      <c r="AA6" s="313"/>
      <c r="AB6" s="1"/>
      <c r="AC6" s="313"/>
      <c r="AD6" s="18" t="s">
        <v>318</v>
      </c>
      <c r="AE6" s="189" t="s">
        <v>315</v>
      </c>
      <c r="AF6" s="228" t="s">
        <v>316</v>
      </c>
      <c r="AG6" s="146" t="s">
        <v>317</v>
      </c>
      <c r="AH6" s="377"/>
      <c r="AI6" s="377"/>
      <c r="AJ6" s="313"/>
      <c r="AK6" s="379"/>
      <c r="AL6" s="313"/>
      <c r="AM6" s="146" t="s">
        <v>319</v>
      </c>
      <c r="AN6" s="189" t="s">
        <v>315</v>
      </c>
      <c r="AO6" s="110" t="s">
        <v>316</v>
      </c>
      <c r="AP6" s="146" t="s">
        <v>317</v>
      </c>
      <c r="AQ6" s="377"/>
      <c r="AR6" s="377"/>
      <c r="AS6" s="313"/>
      <c r="AT6" s="379"/>
      <c r="AU6" s="313"/>
      <c r="AV6" s="290" t="s">
        <v>320</v>
      </c>
      <c r="AW6" s="20" t="s">
        <v>315</v>
      </c>
      <c r="AX6" s="146" t="s">
        <v>316</v>
      </c>
      <c r="AY6" s="146" t="s">
        <v>317</v>
      </c>
    </row>
    <row r="7" spans="1:52" ht="97.9" hidden="1" customHeight="1" outlineLevel="1" x14ac:dyDescent="0.2">
      <c r="A7" s="397" t="s">
        <v>279</v>
      </c>
      <c r="B7" s="353" t="s">
        <v>321</v>
      </c>
      <c r="C7" s="347" t="s">
        <v>322</v>
      </c>
      <c r="D7" s="400" t="s">
        <v>323</v>
      </c>
      <c r="E7" s="415" t="s">
        <v>324</v>
      </c>
      <c r="F7" s="415" t="s">
        <v>325</v>
      </c>
      <c r="G7" s="531" t="s">
        <v>326</v>
      </c>
      <c r="H7" s="70" t="s">
        <v>327</v>
      </c>
      <c r="I7" s="55" t="s">
        <v>328</v>
      </c>
      <c r="J7" s="3">
        <v>44216</v>
      </c>
      <c r="K7" s="3">
        <v>44560</v>
      </c>
      <c r="L7" s="3">
        <v>44285</v>
      </c>
      <c r="M7" s="4">
        <f t="shared" ref="M7:M13" si="0">+(+_xlfn.DAYS(J7,L7))/(+_xlfn.DAYS(J7,K7))</f>
        <v>0.2005813953488372</v>
      </c>
      <c r="N7" s="4">
        <f>+IF(M7&gt;=100,100,IF(M7&lt;=0,0,M7))</f>
        <v>0.2005813953488372</v>
      </c>
      <c r="O7" s="142">
        <v>1</v>
      </c>
      <c r="P7" s="143">
        <v>0.25</v>
      </c>
      <c r="Q7" s="143">
        <v>0.5</v>
      </c>
      <c r="R7" s="143">
        <v>0.75</v>
      </c>
      <c r="S7" s="143">
        <v>1</v>
      </c>
      <c r="T7" s="27" t="s">
        <v>329</v>
      </c>
      <c r="U7" s="99">
        <v>25</v>
      </c>
      <c r="V7" s="161">
        <f t="shared" ref="V7:V13" si="1">+U7</f>
        <v>25</v>
      </c>
      <c r="W7" s="67" t="s">
        <v>330</v>
      </c>
      <c r="X7" s="63" t="s">
        <v>331</v>
      </c>
      <c r="Y7" s="3">
        <v>44216</v>
      </c>
      <c r="Z7" s="3">
        <v>44560</v>
      </c>
      <c r="AA7" s="3">
        <v>44377</v>
      </c>
      <c r="AB7" s="4">
        <f t="shared" ref="AB7:AB50" si="2">+(+_xlfn.DAYS(Y7,AA7))/(+_xlfn.DAYS(Y7,Z7))</f>
        <v>0.46802325581395349</v>
      </c>
      <c r="AC7" s="4">
        <f>+IF(AB7&gt;=100,100,IF(AB7&lt;=0,0,AB7))</f>
        <v>0.46802325581395349</v>
      </c>
      <c r="AD7" s="99">
        <v>50</v>
      </c>
      <c r="AE7" s="131">
        <f t="shared" ref="AE7:AE79" si="3">+AD7</f>
        <v>50</v>
      </c>
      <c r="AF7" s="139" t="s">
        <v>332</v>
      </c>
      <c r="AG7" s="121" t="s">
        <v>333</v>
      </c>
      <c r="AH7" s="3">
        <v>44216</v>
      </c>
      <c r="AI7" s="3">
        <v>44560</v>
      </c>
      <c r="AJ7" s="3">
        <v>44469</v>
      </c>
      <c r="AK7" s="4">
        <f t="shared" ref="AK7:AK63" si="4">+(+_xlfn.DAYS(AH7,AJ7))/(+_xlfn.DAYS(AH7,AI7))</f>
        <v>0.73546511627906974</v>
      </c>
      <c r="AL7" s="4">
        <f>+IF(AK7&gt;=100,100,IF(AK7&lt;=0,0,AK7))</f>
        <v>0.73546511627906974</v>
      </c>
      <c r="AM7" s="196">
        <v>75</v>
      </c>
      <c r="AN7" s="17">
        <f t="shared" ref="AN7:AN79" si="5">+AM7</f>
        <v>75</v>
      </c>
      <c r="AO7" s="67" t="s">
        <v>334</v>
      </c>
      <c r="AP7" s="130" t="s">
        <v>335</v>
      </c>
      <c r="AQ7" s="3">
        <v>44216</v>
      </c>
      <c r="AR7" s="3">
        <v>44560</v>
      </c>
      <c r="AS7" s="3">
        <v>44560</v>
      </c>
      <c r="AT7" s="572">
        <f t="shared" ref="AT7:AT70" si="6">+(+_xlfn.DAYS(AQ7,AS7))/(+_xlfn.DAYS(AQ7,AR7))</f>
        <v>1</v>
      </c>
      <c r="AU7" s="572">
        <f>+IF(AT7&gt;=100,100,IF(AT7&lt;=0,0,AT7))</f>
        <v>1</v>
      </c>
      <c r="AV7" s="196">
        <v>100</v>
      </c>
      <c r="AW7" s="17">
        <f t="shared" ref="AW7:AW13" si="7">+AV7</f>
        <v>100</v>
      </c>
      <c r="AX7" s="67" t="s">
        <v>336</v>
      </c>
      <c r="AY7" s="130" t="s">
        <v>337</v>
      </c>
    </row>
    <row r="8" spans="1:52" ht="49.15" hidden="1" customHeight="1" outlineLevel="1" x14ac:dyDescent="0.2">
      <c r="A8" s="397"/>
      <c r="B8" s="354"/>
      <c r="C8" s="348"/>
      <c r="D8" s="535"/>
      <c r="E8" s="534"/>
      <c r="F8" s="534"/>
      <c r="G8" s="532"/>
      <c r="H8" s="70" t="s">
        <v>338</v>
      </c>
      <c r="I8" s="55" t="s">
        <v>328</v>
      </c>
      <c r="J8" s="3">
        <v>44216</v>
      </c>
      <c r="K8" s="3">
        <v>44560</v>
      </c>
      <c r="L8" s="3">
        <v>44285</v>
      </c>
      <c r="M8" s="4">
        <f t="shared" si="0"/>
        <v>0.2005813953488372</v>
      </c>
      <c r="N8" s="4">
        <f t="shared" ref="N8:N13" si="8">+IF(M8&gt;=100,100,IF(M8&lt;=0,0,M8))</f>
        <v>0.2005813953488372</v>
      </c>
      <c r="O8" s="142">
        <v>1</v>
      </c>
      <c r="P8" s="143">
        <v>0.25</v>
      </c>
      <c r="Q8" s="143">
        <v>0.5</v>
      </c>
      <c r="R8" s="143">
        <v>0.75</v>
      </c>
      <c r="S8" s="143">
        <v>1</v>
      </c>
      <c r="T8" s="27" t="s">
        <v>329</v>
      </c>
      <c r="U8" s="99">
        <v>10</v>
      </c>
      <c r="V8" s="161">
        <f t="shared" si="1"/>
        <v>10</v>
      </c>
      <c r="W8" s="67" t="s">
        <v>339</v>
      </c>
      <c r="X8" s="63" t="s">
        <v>329</v>
      </c>
      <c r="Y8" s="3">
        <v>44216</v>
      </c>
      <c r="Z8" s="3">
        <v>44560</v>
      </c>
      <c r="AA8" s="3">
        <v>44377</v>
      </c>
      <c r="AB8" s="4">
        <f t="shared" si="2"/>
        <v>0.46802325581395349</v>
      </c>
      <c r="AC8" s="4">
        <f t="shared" ref="AC8:AC47" si="9">+IF(AB8&gt;=100,100,IF(AB8&lt;=0,0,AB8))</f>
        <v>0.46802325581395349</v>
      </c>
      <c r="AD8" s="99">
        <v>20</v>
      </c>
      <c r="AE8" s="131">
        <f t="shared" si="3"/>
        <v>20</v>
      </c>
      <c r="AF8" s="139" t="s">
        <v>340</v>
      </c>
      <c r="AG8" s="120" t="s">
        <v>329</v>
      </c>
      <c r="AH8" s="3">
        <v>44216</v>
      </c>
      <c r="AI8" s="3">
        <v>44560</v>
      </c>
      <c r="AJ8" s="3">
        <v>44469</v>
      </c>
      <c r="AK8" s="4">
        <f t="shared" si="4"/>
        <v>0.73546511627906974</v>
      </c>
      <c r="AL8" s="4">
        <f t="shared" ref="AL8:AL47" si="10">+IF(AK8&gt;=100,100,IF(AK8&lt;=0,0,AK8))</f>
        <v>0.73546511627906974</v>
      </c>
      <c r="AM8" s="196">
        <v>75</v>
      </c>
      <c r="AN8" s="17">
        <f t="shared" si="5"/>
        <v>75</v>
      </c>
      <c r="AO8" s="67" t="s">
        <v>341</v>
      </c>
      <c r="AP8" s="130" t="s">
        <v>335</v>
      </c>
      <c r="AQ8" s="3">
        <v>44216</v>
      </c>
      <c r="AR8" s="3">
        <v>44560</v>
      </c>
      <c r="AS8" s="3">
        <v>44560</v>
      </c>
      <c r="AT8" s="572">
        <f t="shared" si="6"/>
        <v>1</v>
      </c>
      <c r="AU8" s="572">
        <f t="shared" ref="AU8:AU71" si="11">+IF(AT8&gt;=100,100,IF(AT8&lt;=0,0,AT8))</f>
        <v>1</v>
      </c>
      <c r="AV8" s="196">
        <v>100</v>
      </c>
      <c r="AW8" s="17">
        <f t="shared" si="7"/>
        <v>100</v>
      </c>
      <c r="AX8" s="67" t="s">
        <v>336</v>
      </c>
      <c r="AY8" s="130" t="s">
        <v>337</v>
      </c>
    </row>
    <row r="9" spans="1:52" ht="96.6" hidden="1" customHeight="1" outlineLevel="1" x14ac:dyDescent="0.2">
      <c r="A9" s="397"/>
      <c r="B9" s="354"/>
      <c r="C9" s="348"/>
      <c r="D9" s="535"/>
      <c r="E9" s="534"/>
      <c r="F9" s="534"/>
      <c r="G9" s="532"/>
      <c r="H9" s="70" t="s">
        <v>342</v>
      </c>
      <c r="I9" s="55" t="s">
        <v>343</v>
      </c>
      <c r="J9" s="3">
        <v>44216</v>
      </c>
      <c r="K9" s="3">
        <v>44560</v>
      </c>
      <c r="L9" s="3">
        <v>44285</v>
      </c>
      <c r="M9" s="4">
        <f t="shared" si="0"/>
        <v>0.2005813953488372</v>
      </c>
      <c r="N9" s="4">
        <f t="shared" si="8"/>
        <v>0.2005813953488372</v>
      </c>
      <c r="O9" s="142">
        <v>1</v>
      </c>
      <c r="P9" s="143">
        <v>0.25</v>
      </c>
      <c r="Q9" s="143">
        <v>0.5</v>
      </c>
      <c r="R9" s="143">
        <v>0.75</v>
      </c>
      <c r="S9" s="143">
        <v>1</v>
      </c>
      <c r="T9" s="27" t="s">
        <v>329</v>
      </c>
      <c r="U9" s="99">
        <v>25</v>
      </c>
      <c r="V9" s="161">
        <f t="shared" si="1"/>
        <v>25</v>
      </c>
      <c r="W9" s="66" t="s">
        <v>344</v>
      </c>
      <c r="X9" s="63" t="s">
        <v>345</v>
      </c>
      <c r="Y9" s="3">
        <v>44216</v>
      </c>
      <c r="Z9" s="3">
        <v>44560</v>
      </c>
      <c r="AA9" s="3">
        <v>44377</v>
      </c>
      <c r="AB9" s="4">
        <f t="shared" si="2"/>
        <v>0.46802325581395349</v>
      </c>
      <c r="AC9" s="4">
        <f t="shared" si="9"/>
        <v>0.46802325581395349</v>
      </c>
      <c r="AD9" s="99">
        <v>25</v>
      </c>
      <c r="AE9" s="131">
        <f t="shared" si="3"/>
        <v>25</v>
      </c>
      <c r="AF9" s="139" t="s">
        <v>346</v>
      </c>
      <c r="AG9" s="121" t="s">
        <v>347</v>
      </c>
      <c r="AH9" s="3">
        <v>44216</v>
      </c>
      <c r="AI9" s="3">
        <v>44560</v>
      </c>
      <c r="AJ9" s="3">
        <v>44469</v>
      </c>
      <c r="AK9" s="4">
        <f t="shared" si="4"/>
        <v>0.73546511627906974</v>
      </c>
      <c r="AL9" s="4">
        <f t="shared" si="10"/>
        <v>0.73546511627906974</v>
      </c>
      <c r="AM9" s="196">
        <v>75</v>
      </c>
      <c r="AN9" s="17">
        <f t="shared" si="5"/>
        <v>75</v>
      </c>
      <c r="AO9" s="67" t="s">
        <v>348</v>
      </c>
      <c r="AP9" s="120" t="s">
        <v>349</v>
      </c>
      <c r="AQ9" s="3">
        <v>44216</v>
      </c>
      <c r="AR9" s="3">
        <v>44560</v>
      </c>
      <c r="AS9" s="3">
        <v>44560</v>
      </c>
      <c r="AT9" s="572">
        <f t="shared" si="6"/>
        <v>1</v>
      </c>
      <c r="AU9" s="572">
        <f t="shared" si="11"/>
        <v>1</v>
      </c>
      <c r="AV9" s="196">
        <v>100</v>
      </c>
      <c r="AW9" s="17">
        <f t="shared" si="7"/>
        <v>100</v>
      </c>
      <c r="AX9" s="67" t="s">
        <v>350</v>
      </c>
      <c r="AY9" s="130" t="s">
        <v>337</v>
      </c>
    </row>
    <row r="10" spans="1:52" ht="109.9" hidden="1" customHeight="1" outlineLevel="1" x14ac:dyDescent="0.2">
      <c r="A10" s="397"/>
      <c r="B10" s="354"/>
      <c r="C10" s="348"/>
      <c r="D10" s="535"/>
      <c r="E10" s="534"/>
      <c r="F10" s="534"/>
      <c r="G10" s="532"/>
      <c r="H10" s="70" t="s">
        <v>351</v>
      </c>
      <c r="I10" s="55" t="s">
        <v>352</v>
      </c>
      <c r="J10" s="3">
        <v>44216</v>
      </c>
      <c r="K10" s="3">
        <v>44560</v>
      </c>
      <c r="L10" s="3">
        <v>44285</v>
      </c>
      <c r="M10" s="4">
        <f t="shared" si="0"/>
        <v>0.2005813953488372</v>
      </c>
      <c r="N10" s="4">
        <f t="shared" si="8"/>
        <v>0.2005813953488372</v>
      </c>
      <c r="O10" s="142">
        <v>1</v>
      </c>
      <c r="P10" s="143">
        <v>0.25</v>
      </c>
      <c r="Q10" s="143">
        <v>0.5</v>
      </c>
      <c r="R10" s="143">
        <v>0.75</v>
      </c>
      <c r="S10" s="143">
        <v>1</v>
      </c>
      <c r="T10" s="27" t="s">
        <v>329</v>
      </c>
      <c r="U10" s="99">
        <v>25</v>
      </c>
      <c r="V10" s="161">
        <f t="shared" si="1"/>
        <v>25</v>
      </c>
      <c r="W10" s="66" t="s">
        <v>353</v>
      </c>
      <c r="X10" s="63" t="s">
        <v>354</v>
      </c>
      <c r="Y10" s="3">
        <v>44216</v>
      </c>
      <c r="Z10" s="3">
        <v>44560</v>
      </c>
      <c r="AA10" s="3">
        <v>44377</v>
      </c>
      <c r="AB10" s="4">
        <f t="shared" si="2"/>
        <v>0.46802325581395349</v>
      </c>
      <c r="AC10" s="4">
        <f t="shared" si="9"/>
        <v>0.46802325581395349</v>
      </c>
      <c r="AD10" s="99">
        <v>50</v>
      </c>
      <c r="AE10" s="131">
        <f t="shared" si="3"/>
        <v>50</v>
      </c>
      <c r="AF10" s="139" t="s">
        <v>355</v>
      </c>
      <c r="AG10" s="120" t="s">
        <v>329</v>
      </c>
      <c r="AH10" s="3">
        <v>44216</v>
      </c>
      <c r="AI10" s="3">
        <v>44560</v>
      </c>
      <c r="AJ10" s="3">
        <v>44469</v>
      </c>
      <c r="AK10" s="4">
        <f t="shared" si="4"/>
        <v>0.73546511627906974</v>
      </c>
      <c r="AL10" s="4">
        <f t="shared" si="10"/>
        <v>0.73546511627906974</v>
      </c>
      <c r="AM10" s="196">
        <v>75</v>
      </c>
      <c r="AN10" s="17">
        <f t="shared" si="5"/>
        <v>75</v>
      </c>
      <c r="AO10" s="67" t="s">
        <v>356</v>
      </c>
      <c r="AP10" s="130" t="s">
        <v>357</v>
      </c>
      <c r="AQ10" s="3">
        <v>44216</v>
      </c>
      <c r="AR10" s="3">
        <v>44560</v>
      </c>
      <c r="AS10" s="3">
        <v>44560</v>
      </c>
      <c r="AT10" s="572">
        <f t="shared" si="6"/>
        <v>1</v>
      </c>
      <c r="AU10" s="572">
        <f t="shared" si="11"/>
        <v>1</v>
      </c>
      <c r="AV10" s="196">
        <v>100</v>
      </c>
      <c r="AW10" s="17">
        <f t="shared" si="7"/>
        <v>100</v>
      </c>
      <c r="AX10" s="67" t="s">
        <v>358</v>
      </c>
      <c r="AY10" s="147" t="s">
        <v>329</v>
      </c>
    </row>
    <row r="11" spans="1:52" ht="201.6" hidden="1" customHeight="1" outlineLevel="1" x14ac:dyDescent="0.2">
      <c r="A11" s="397"/>
      <c r="B11" s="354"/>
      <c r="C11" s="348"/>
      <c r="D11" s="535"/>
      <c r="E11" s="534"/>
      <c r="F11" s="534"/>
      <c r="G11" s="532"/>
      <c r="H11" s="70" t="s">
        <v>359</v>
      </c>
      <c r="I11" s="55" t="s">
        <v>352</v>
      </c>
      <c r="J11" s="3">
        <v>44216</v>
      </c>
      <c r="K11" s="3">
        <v>44560</v>
      </c>
      <c r="L11" s="3">
        <v>44285</v>
      </c>
      <c r="M11" s="4">
        <f t="shared" si="0"/>
        <v>0.2005813953488372</v>
      </c>
      <c r="N11" s="4">
        <f t="shared" si="8"/>
        <v>0.2005813953488372</v>
      </c>
      <c r="O11" s="142">
        <v>1</v>
      </c>
      <c r="P11" s="143">
        <v>0.25</v>
      </c>
      <c r="Q11" s="143">
        <v>0.5</v>
      </c>
      <c r="R11" s="143">
        <v>0.75</v>
      </c>
      <c r="S11" s="143">
        <v>1</v>
      </c>
      <c r="T11" s="27" t="s">
        <v>329</v>
      </c>
      <c r="U11" s="99">
        <v>25</v>
      </c>
      <c r="V11" s="161">
        <f t="shared" si="1"/>
        <v>25</v>
      </c>
      <c r="W11" s="67" t="s">
        <v>360</v>
      </c>
      <c r="X11" s="63" t="s">
        <v>361</v>
      </c>
      <c r="Y11" s="3">
        <v>44216</v>
      </c>
      <c r="Z11" s="3">
        <v>44560</v>
      </c>
      <c r="AA11" s="3">
        <v>44377</v>
      </c>
      <c r="AB11" s="4">
        <f t="shared" si="2"/>
        <v>0.46802325581395349</v>
      </c>
      <c r="AC11" s="4">
        <f t="shared" si="9"/>
        <v>0.46802325581395349</v>
      </c>
      <c r="AD11" s="99">
        <v>50</v>
      </c>
      <c r="AE11" s="131">
        <f t="shared" si="3"/>
        <v>50</v>
      </c>
      <c r="AF11" s="139" t="s">
        <v>362</v>
      </c>
      <c r="AG11" s="121" t="s">
        <v>363</v>
      </c>
      <c r="AH11" s="3">
        <v>44216</v>
      </c>
      <c r="AI11" s="3">
        <v>44560</v>
      </c>
      <c r="AJ11" s="3">
        <v>44469</v>
      </c>
      <c r="AK11" s="4">
        <f t="shared" si="4"/>
        <v>0.73546511627906974</v>
      </c>
      <c r="AL11" s="4">
        <f t="shared" si="10"/>
        <v>0.73546511627906974</v>
      </c>
      <c r="AM11" s="196">
        <v>75</v>
      </c>
      <c r="AN11" s="17">
        <f t="shared" si="5"/>
        <v>75</v>
      </c>
      <c r="AO11" s="67" t="s">
        <v>364</v>
      </c>
      <c r="AP11" s="130" t="s">
        <v>365</v>
      </c>
      <c r="AQ11" s="3">
        <v>44216</v>
      </c>
      <c r="AR11" s="3">
        <v>44560</v>
      </c>
      <c r="AS11" s="3">
        <v>44560</v>
      </c>
      <c r="AT11" s="572">
        <f t="shared" si="6"/>
        <v>1</v>
      </c>
      <c r="AU11" s="572">
        <f t="shared" si="11"/>
        <v>1</v>
      </c>
      <c r="AV11" s="196">
        <v>100</v>
      </c>
      <c r="AW11" s="17">
        <f t="shared" si="7"/>
        <v>100</v>
      </c>
      <c r="AX11" s="67" t="s">
        <v>366</v>
      </c>
      <c r="AY11" s="130" t="s">
        <v>337</v>
      </c>
    </row>
    <row r="12" spans="1:52" ht="124.15" hidden="1" customHeight="1" outlineLevel="1" x14ac:dyDescent="0.2">
      <c r="A12" s="397"/>
      <c r="B12" s="354"/>
      <c r="C12" s="348"/>
      <c r="D12" s="535"/>
      <c r="E12" s="534"/>
      <c r="F12" s="534"/>
      <c r="G12" s="532"/>
      <c r="H12" s="70" t="s">
        <v>367</v>
      </c>
      <c r="I12" s="55" t="s">
        <v>328</v>
      </c>
      <c r="J12" s="3">
        <v>44216</v>
      </c>
      <c r="K12" s="3">
        <v>44560</v>
      </c>
      <c r="L12" s="3">
        <v>44285</v>
      </c>
      <c r="M12" s="4">
        <f t="shared" si="0"/>
        <v>0.2005813953488372</v>
      </c>
      <c r="N12" s="4">
        <f t="shared" si="8"/>
        <v>0.2005813953488372</v>
      </c>
      <c r="O12" s="142">
        <v>1</v>
      </c>
      <c r="P12" s="143">
        <v>0.25</v>
      </c>
      <c r="Q12" s="143">
        <v>0.5</v>
      </c>
      <c r="R12" s="143">
        <v>0.75</v>
      </c>
      <c r="S12" s="143">
        <v>1</v>
      </c>
      <c r="T12" s="27" t="s">
        <v>329</v>
      </c>
      <c r="U12" s="99">
        <v>25</v>
      </c>
      <c r="V12" s="161">
        <f t="shared" si="1"/>
        <v>25</v>
      </c>
      <c r="W12" s="66" t="s">
        <v>368</v>
      </c>
      <c r="X12" s="63" t="s">
        <v>329</v>
      </c>
      <c r="Y12" s="3">
        <v>44216</v>
      </c>
      <c r="Z12" s="3">
        <v>44560</v>
      </c>
      <c r="AA12" s="3">
        <v>44377</v>
      </c>
      <c r="AB12" s="4">
        <f t="shared" si="2"/>
        <v>0.46802325581395349</v>
      </c>
      <c r="AC12" s="4">
        <f t="shared" si="9"/>
        <v>0.46802325581395349</v>
      </c>
      <c r="AD12" s="99">
        <v>50</v>
      </c>
      <c r="AE12" s="131">
        <f t="shared" si="3"/>
        <v>50</v>
      </c>
      <c r="AF12" s="139" t="s">
        <v>369</v>
      </c>
      <c r="AG12" s="63" t="s">
        <v>329</v>
      </c>
      <c r="AH12" s="3">
        <v>44216</v>
      </c>
      <c r="AI12" s="3">
        <v>44560</v>
      </c>
      <c r="AJ12" s="3">
        <v>44469</v>
      </c>
      <c r="AK12" s="4">
        <f t="shared" si="4"/>
        <v>0.73546511627906974</v>
      </c>
      <c r="AL12" s="4">
        <f t="shared" si="10"/>
        <v>0.73546511627906974</v>
      </c>
      <c r="AM12" s="196">
        <v>75</v>
      </c>
      <c r="AN12" s="17">
        <f t="shared" si="5"/>
        <v>75</v>
      </c>
      <c r="AO12" s="67" t="s">
        <v>370</v>
      </c>
      <c r="AP12" s="120" t="s">
        <v>329</v>
      </c>
      <c r="AQ12" s="3">
        <v>44216</v>
      </c>
      <c r="AR12" s="3">
        <v>44560</v>
      </c>
      <c r="AS12" s="3">
        <v>44560</v>
      </c>
      <c r="AT12" s="572">
        <f t="shared" si="6"/>
        <v>1</v>
      </c>
      <c r="AU12" s="572">
        <f t="shared" si="11"/>
        <v>1</v>
      </c>
      <c r="AV12" s="196">
        <v>100</v>
      </c>
      <c r="AW12" s="17">
        <f t="shared" si="7"/>
        <v>100</v>
      </c>
      <c r="AX12" s="67" t="s">
        <v>371</v>
      </c>
      <c r="AY12" s="130" t="s">
        <v>337</v>
      </c>
    </row>
    <row r="13" spans="1:52" ht="84" hidden="1" customHeight="1" outlineLevel="1" x14ac:dyDescent="0.2">
      <c r="A13" s="397"/>
      <c r="B13" s="355"/>
      <c r="C13" s="349"/>
      <c r="D13" s="401"/>
      <c r="E13" s="416"/>
      <c r="F13" s="416"/>
      <c r="G13" s="533"/>
      <c r="H13" s="70" t="s">
        <v>372</v>
      </c>
      <c r="I13" s="55" t="s">
        <v>373</v>
      </c>
      <c r="J13" s="3">
        <v>44216</v>
      </c>
      <c r="K13" s="3">
        <v>44560</v>
      </c>
      <c r="L13" s="3">
        <v>44285</v>
      </c>
      <c r="M13" s="4">
        <f t="shared" si="0"/>
        <v>0.2005813953488372</v>
      </c>
      <c r="N13" s="4">
        <f t="shared" si="8"/>
        <v>0.2005813953488372</v>
      </c>
      <c r="O13" s="142">
        <v>1</v>
      </c>
      <c r="P13" s="143">
        <v>0.25</v>
      </c>
      <c r="Q13" s="143">
        <v>0.5</v>
      </c>
      <c r="R13" s="143">
        <v>0.75</v>
      </c>
      <c r="S13" s="143">
        <v>1</v>
      </c>
      <c r="T13" s="27" t="s">
        <v>329</v>
      </c>
      <c r="U13" s="99">
        <v>25</v>
      </c>
      <c r="V13" s="161">
        <f t="shared" si="1"/>
        <v>25</v>
      </c>
      <c r="W13" s="139" t="s">
        <v>374</v>
      </c>
      <c r="X13" s="121" t="s">
        <v>375</v>
      </c>
      <c r="Y13" s="3">
        <v>44216</v>
      </c>
      <c r="Z13" s="3">
        <v>44560</v>
      </c>
      <c r="AA13" s="3">
        <v>44377</v>
      </c>
      <c r="AB13" s="4"/>
      <c r="AC13" s="4"/>
      <c r="AD13" s="99">
        <v>50</v>
      </c>
      <c r="AE13" s="131">
        <f t="shared" si="3"/>
        <v>50</v>
      </c>
      <c r="AF13" s="139" t="s">
        <v>376</v>
      </c>
      <c r="AG13" s="198" t="s">
        <v>377</v>
      </c>
      <c r="AH13" s="3">
        <v>44217</v>
      </c>
      <c r="AI13" s="3">
        <v>44561</v>
      </c>
      <c r="AJ13" s="3">
        <v>44470</v>
      </c>
      <c r="AK13" s="4">
        <f t="shared" si="4"/>
        <v>0.73546511627906974</v>
      </c>
      <c r="AL13" s="4">
        <f t="shared" si="10"/>
        <v>0.73546511627906974</v>
      </c>
      <c r="AM13" s="196">
        <v>75</v>
      </c>
      <c r="AN13" s="17">
        <f t="shared" si="5"/>
        <v>75</v>
      </c>
      <c r="AO13" s="67" t="s">
        <v>378</v>
      </c>
      <c r="AP13" s="130" t="s">
        <v>379</v>
      </c>
      <c r="AQ13" s="3">
        <v>44216</v>
      </c>
      <c r="AR13" s="3">
        <v>44560</v>
      </c>
      <c r="AS13" s="3">
        <v>44560</v>
      </c>
      <c r="AT13" s="572">
        <f t="shared" si="6"/>
        <v>1</v>
      </c>
      <c r="AU13" s="572">
        <f t="shared" si="11"/>
        <v>1</v>
      </c>
      <c r="AV13" s="196">
        <v>100</v>
      </c>
      <c r="AW13" s="17">
        <f t="shared" si="7"/>
        <v>100</v>
      </c>
      <c r="AX13" s="67" t="s">
        <v>380</v>
      </c>
      <c r="AY13" s="130" t="s">
        <v>379</v>
      </c>
    </row>
    <row r="14" spans="1:52" ht="124.15" hidden="1" customHeight="1" outlineLevel="1" x14ac:dyDescent="0.2">
      <c r="A14" s="397"/>
      <c r="B14" s="353" t="s">
        <v>321</v>
      </c>
      <c r="C14" s="388" t="s">
        <v>322</v>
      </c>
      <c r="D14" s="523" t="s">
        <v>381</v>
      </c>
      <c r="E14" s="394" t="s">
        <v>324</v>
      </c>
      <c r="F14" s="394" t="s">
        <v>325</v>
      </c>
      <c r="G14" s="524" t="s">
        <v>326</v>
      </c>
      <c r="H14" s="71" t="s">
        <v>382</v>
      </c>
      <c r="I14" s="55" t="s">
        <v>383</v>
      </c>
      <c r="J14" s="3">
        <v>44216</v>
      </c>
      <c r="K14" s="3">
        <v>44560</v>
      </c>
      <c r="L14" s="3">
        <v>44285</v>
      </c>
      <c r="M14" s="4">
        <f t="shared" ref="M14:M63" si="12">+(+_xlfn.DAYS(J14,L14))/(+_xlfn.DAYS(J14,K14))</f>
        <v>0.2005813953488372</v>
      </c>
      <c r="N14" s="4">
        <f t="shared" ref="N14:N47" si="13">+IF(M14&gt;=100,100,IF(M14&lt;=0,0,M14))</f>
        <v>0.2005813953488372</v>
      </c>
      <c r="O14" s="142">
        <v>1</v>
      </c>
      <c r="P14" s="143">
        <v>0.25</v>
      </c>
      <c r="Q14" s="143">
        <v>0.5</v>
      </c>
      <c r="R14" s="143">
        <v>0.75</v>
      </c>
      <c r="S14" s="143">
        <v>1</v>
      </c>
      <c r="T14" s="24">
        <v>18000000</v>
      </c>
      <c r="U14" s="99">
        <v>25</v>
      </c>
      <c r="V14" s="161">
        <f t="shared" ref="V14:V98" si="14">+U14</f>
        <v>25</v>
      </c>
      <c r="W14" s="67" t="s">
        <v>384</v>
      </c>
      <c r="X14" s="63" t="s">
        <v>385</v>
      </c>
      <c r="Y14" s="3">
        <v>44216</v>
      </c>
      <c r="Z14" s="3">
        <v>44560</v>
      </c>
      <c r="AA14" s="3">
        <v>44377</v>
      </c>
      <c r="AB14" s="4">
        <f t="shared" si="2"/>
        <v>0.46802325581395349</v>
      </c>
      <c r="AC14" s="4">
        <f t="shared" si="9"/>
        <v>0.46802325581395349</v>
      </c>
      <c r="AD14" s="99">
        <v>25</v>
      </c>
      <c r="AE14" s="131">
        <f t="shared" si="3"/>
        <v>25</v>
      </c>
      <c r="AF14" s="139" t="s">
        <v>386</v>
      </c>
      <c r="AG14" s="63" t="s">
        <v>387</v>
      </c>
      <c r="AH14" s="3">
        <v>44216</v>
      </c>
      <c r="AI14" s="3">
        <v>44560</v>
      </c>
      <c r="AJ14" s="3">
        <v>44469</v>
      </c>
      <c r="AK14" s="4">
        <f t="shared" si="4"/>
        <v>0.73546511627906974</v>
      </c>
      <c r="AL14" s="4">
        <f t="shared" si="10"/>
        <v>0.73546511627906974</v>
      </c>
      <c r="AM14" s="196">
        <v>25</v>
      </c>
      <c r="AN14" s="17">
        <f t="shared" si="5"/>
        <v>25</v>
      </c>
      <c r="AO14" s="67" t="s">
        <v>388</v>
      </c>
      <c r="AP14" s="147" t="s">
        <v>389</v>
      </c>
      <c r="AQ14" s="3">
        <v>44216</v>
      </c>
      <c r="AR14" s="3">
        <v>44560</v>
      </c>
      <c r="AS14" s="3">
        <v>44560</v>
      </c>
      <c r="AT14" s="572">
        <f t="shared" si="6"/>
        <v>1</v>
      </c>
      <c r="AU14" s="572">
        <f t="shared" si="11"/>
        <v>1</v>
      </c>
      <c r="AV14" s="196">
        <v>75</v>
      </c>
      <c r="AW14" s="21">
        <f t="shared" ref="AW14:AW36" si="15">+AV14</f>
        <v>75</v>
      </c>
      <c r="AX14" s="67" t="s">
        <v>390</v>
      </c>
      <c r="AY14" s="300" t="s">
        <v>391</v>
      </c>
    </row>
    <row r="15" spans="1:52" ht="92.45" hidden="1" customHeight="1" outlineLevel="1" x14ac:dyDescent="0.2">
      <c r="A15" s="397"/>
      <c r="B15" s="354"/>
      <c r="C15" s="389"/>
      <c r="D15" s="523"/>
      <c r="E15" s="394"/>
      <c r="F15" s="394"/>
      <c r="G15" s="524"/>
      <c r="H15" s="71" t="s">
        <v>392</v>
      </c>
      <c r="I15" s="55" t="s">
        <v>393</v>
      </c>
      <c r="J15" s="3">
        <v>44216</v>
      </c>
      <c r="K15" s="3">
        <v>44560</v>
      </c>
      <c r="L15" s="3">
        <v>44285</v>
      </c>
      <c r="M15" s="4">
        <f t="shared" si="12"/>
        <v>0.2005813953488372</v>
      </c>
      <c r="N15" s="4">
        <f t="shared" si="13"/>
        <v>0.2005813953488372</v>
      </c>
      <c r="O15" s="142">
        <v>1</v>
      </c>
      <c r="P15" s="143">
        <v>0.25</v>
      </c>
      <c r="Q15" s="143">
        <v>0.5</v>
      </c>
      <c r="R15" s="143">
        <v>0.75</v>
      </c>
      <c r="S15" s="143">
        <v>1</v>
      </c>
      <c r="T15" s="24">
        <v>15000000</v>
      </c>
      <c r="U15" s="99">
        <v>25</v>
      </c>
      <c r="V15" s="161">
        <f t="shared" si="14"/>
        <v>25</v>
      </c>
      <c r="W15" s="67" t="s">
        <v>394</v>
      </c>
      <c r="X15" s="63" t="s">
        <v>385</v>
      </c>
      <c r="Y15" s="3">
        <v>44216</v>
      </c>
      <c r="Z15" s="3">
        <v>44560</v>
      </c>
      <c r="AA15" s="3">
        <v>44377</v>
      </c>
      <c r="AB15" s="4">
        <f t="shared" si="2"/>
        <v>0.46802325581395349</v>
      </c>
      <c r="AC15" s="4">
        <f t="shared" si="9"/>
        <v>0.46802325581395349</v>
      </c>
      <c r="AD15" s="99">
        <v>25</v>
      </c>
      <c r="AE15" s="131">
        <f t="shared" si="3"/>
        <v>25</v>
      </c>
      <c r="AF15" s="139" t="s">
        <v>386</v>
      </c>
      <c r="AG15" s="63" t="s">
        <v>387</v>
      </c>
      <c r="AH15" s="3">
        <v>44216</v>
      </c>
      <c r="AI15" s="3">
        <v>44560</v>
      </c>
      <c r="AJ15" s="3">
        <v>44469</v>
      </c>
      <c r="AK15" s="4">
        <f t="shared" si="4"/>
        <v>0.73546511627906974</v>
      </c>
      <c r="AL15" s="4">
        <f t="shared" si="10"/>
        <v>0.73546511627906974</v>
      </c>
      <c r="AM15" s="196">
        <v>100</v>
      </c>
      <c r="AN15" s="17">
        <f t="shared" si="5"/>
        <v>100</v>
      </c>
      <c r="AO15" s="67" t="s">
        <v>395</v>
      </c>
      <c r="AP15" s="63" t="s">
        <v>387</v>
      </c>
      <c r="AQ15" s="3">
        <v>44216</v>
      </c>
      <c r="AR15" s="3">
        <v>44560</v>
      </c>
      <c r="AS15" s="3">
        <v>44560</v>
      </c>
      <c r="AT15" s="572">
        <f t="shared" si="6"/>
        <v>1</v>
      </c>
      <c r="AU15" s="572">
        <f t="shared" si="11"/>
        <v>1</v>
      </c>
      <c r="AV15" s="196">
        <v>100</v>
      </c>
      <c r="AW15" s="21">
        <f t="shared" si="15"/>
        <v>100</v>
      </c>
      <c r="AX15" s="67" t="s">
        <v>396</v>
      </c>
      <c r="AY15" s="301" t="s">
        <v>397</v>
      </c>
    </row>
    <row r="16" spans="1:52" ht="174" hidden="1" customHeight="1" outlineLevel="1" x14ac:dyDescent="0.2">
      <c r="A16" s="397"/>
      <c r="B16" s="355"/>
      <c r="C16" s="390"/>
      <c r="D16" s="523"/>
      <c r="E16" s="394"/>
      <c r="F16" s="394"/>
      <c r="G16" s="524"/>
      <c r="H16" s="71" t="s">
        <v>398</v>
      </c>
      <c r="I16" s="55" t="s">
        <v>399</v>
      </c>
      <c r="J16" s="3">
        <v>44216</v>
      </c>
      <c r="K16" s="3">
        <v>44560</v>
      </c>
      <c r="L16" s="3">
        <v>44285</v>
      </c>
      <c r="M16" s="4">
        <f t="shared" si="12"/>
        <v>0.2005813953488372</v>
      </c>
      <c r="N16" s="4">
        <f t="shared" si="13"/>
        <v>0.2005813953488372</v>
      </c>
      <c r="O16" s="142">
        <v>1</v>
      </c>
      <c r="P16" s="143">
        <v>0.25</v>
      </c>
      <c r="Q16" s="143">
        <v>0.5</v>
      </c>
      <c r="R16" s="143">
        <v>0.75</v>
      </c>
      <c r="S16" s="143">
        <v>1</v>
      </c>
      <c r="T16" s="24">
        <v>60000000</v>
      </c>
      <c r="U16" s="99">
        <v>25</v>
      </c>
      <c r="V16" s="161">
        <f t="shared" si="14"/>
        <v>25</v>
      </c>
      <c r="W16" s="67" t="s">
        <v>400</v>
      </c>
      <c r="X16" s="63" t="s">
        <v>401</v>
      </c>
      <c r="Y16" s="3">
        <v>44216</v>
      </c>
      <c r="Z16" s="3">
        <v>44560</v>
      </c>
      <c r="AA16" s="3">
        <v>44377</v>
      </c>
      <c r="AB16" s="4">
        <f t="shared" si="2"/>
        <v>0.46802325581395349</v>
      </c>
      <c r="AC16" s="4">
        <f t="shared" si="9"/>
        <v>0.46802325581395349</v>
      </c>
      <c r="AD16" s="99">
        <v>25</v>
      </c>
      <c r="AE16" s="131">
        <f t="shared" si="3"/>
        <v>25</v>
      </c>
      <c r="AF16" s="139" t="s">
        <v>386</v>
      </c>
      <c r="AG16" s="63" t="s">
        <v>387</v>
      </c>
      <c r="AH16" s="3">
        <v>44216</v>
      </c>
      <c r="AI16" s="3">
        <v>44560</v>
      </c>
      <c r="AJ16" s="3">
        <v>44469</v>
      </c>
      <c r="AK16" s="4">
        <f t="shared" si="4"/>
        <v>0.73546511627906974</v>
      </c>
      <c r="AL16" s="4">
        <f t="shared" si="10"/>
        <v>0.73546511627906974</v>
      </c>
      <c r="AM16" s="196">
        <v>25</v>
      </c>
      <c r="AN16" s="17">
        <f t="shared" si="5"/>
        <v>25</v>
      </c>
      <c r="AO16" s="67" t="s">
        <v>402</v>
      </c>
      <c r="AP16" s="63" t="s">
        <v>387</v>
      </c>
      <c r="AQ16" s="3">
        <v>44216</v>
      </c>
      <c r="AR16" s="3">
        <v>44560</v>
      </c>
      <c r="AS16" s="3">
        <v>44560</v>
      </c>
      <c r="AT16" s="572">
        <f t="shared" si="6"/>
        <v>1</v>
      </c>
      <c r="AU16" s="572">
        <f t="shared" si="11"/>
        <v>1</v>
      </c>
      <c r="AV16" s="196">
        <v>50</v>
      </c>
      <c r="AW16" s="21">
        <f t="shared" si="15"/>
        <v>50</v>
      </c>
      <c r="AX16" s="67" t="s">
        <v>403</v>
      </c>
      <c r="AY16" s="301" t="s">
        <v>404</v>
      </c>
    </row>
    <row r="17" spans="1:53" ht="85.15" hidden="1" customHeight="1" outlineLevel="1" x14ac:dyDescent="0.2">
      <c r="A17" s="397"/>
      <c r="B17" s="353" t="s">
        <v>321</v>
      </c>
      <c r="C17" s="388" t="s">
        <v>405</v>
      </c>
      <c r="D17" s="404" t="s">
        <v>406</v>
      </c>
      <c r="E17" s="321" t="s">
        <v>407</v>
      </c>
      <c r="F17" s="321" t="s">
        <v>408</v>
      </c>
      <c r="G17" s="421" t="s">
        <v>409</v>
      </c>
      <c r="H17" s="72" t="s">
        <v>410</v>
      </c>
      <c r="I17" s="55" t="s">
        <v>411</v>
      </c>
      <c r="J17" s="3">
        <v>44216</v>
      </c>
      <c r="K17" s="3">
        <v>44560</v>
      </c>
      <c r="L17" s="3">
        <v>44285</v>
      </c>
      <c r="M17" s="4">
        <f t="shared" si="12"/>
        <v>0.2005813953488372</v>
      </c>
      <c r="N17" s="4">
        <f t="shared" si="13"/>
        <v>0.2005813953488372</v>
      </c>
      <c r="O17" s="142">
        <v>1</v>
      </c>
      <c r="P17" s="143">
        <v>0.25</v>
      </c>
      <c r="Q17" s="143">
        <v>0.5</v>
      </c>
      <c r="R17" s="143">
        <v>0.75</v>
      </c>
      <c r="S17" s="143">
        <v>1</v>
      </c>
      <c r="T17" s="24">
        <v>23100000</v>
      </c>
      <c r="U17" s="101">
        <v>25</v>
      </c>
      <c r="V17" s="161">
        <f t="shared" si="14"/>
        <v>25</v>
      </c>
      <c r="W17" s="68" t="s">
        <v>412</v>
      </c>
      <c r="X17" s="63" t="s">
        <v>413</v>
      </c>
      <c r="Y17" s="3">
        <v>44216</v>
      </c>
      <c r="Z17" s="3">
        <v>44560</v>
      </c>
      <c r="AA17" s="3">
        <v>44377</v>
      </c>
      <c r="AB17" s="4">
        <f t="shared" si="2"/>
        <v>0.46802325581395349</v>
      </c>
      <c r="AC17" s="4">
        <f t="shared" si="9"/>
        <v>0.46802325581395349</v>
      </c>
      <c r="AD17" s="99">
        <v>50</v>
      </c>
      <c r="AE17" s="131">
        <f t="shared" si="3"/>
        <v>50</v>
      </c>
      <c r="AF17" s="139" t="s">
        <v>414</v>
      </c>
      <c r="AG17" s="63" t="s">
        <v>387</v>
      </c>
      <c r="AH17" s="3">
        <v>44216</v>
      </c>
      <c r="AI17" s="3">
        <v>44560</v>
      </c>
      <c r="AJ17" s="3">
        <v>44469</v>
      </c>
      <c r="AK17" s="4">
        <f t="shared" si="4"/>
        <v>0.73546511627906974</v>
      </c>
      <c r="AL17" s="4">
        <f t="shared" si="10"/>
        <v>0.73546511627906974</v>
      </c>
      <c r="AM17" s="196">
        <v>75</v>
      </c>
      <c r="AN17" s="17">
        <f t="shared" si="5"/>
        <v>75</v>
      </c>
      <c r="AO17" s="67" t="s">
        <v>414</v>
      </c>
      <c r="AP17" s="147" t="s">
        <v>415</v>
      </c>
      <c r="AQ17" s="3">
        <v>44216</v>
      </c>
      <c r="AR17" s="3">
        <v>44560</v>
      </c>
      <c r="AS17" s="3">
        <v>44560</v>
      </c>
      <c r="AT17" s="572">
        <f t="shared" si="6"/>
        <v>1</v>
      </c>
      <c r="AU17" s="572">
        <f t="shared" si="11"/>
        <v>1</v>
      </c>
      <c r="AV17" s="196">
        <v>100</v>
      </c>
      <c r="AW17" s="21">
        <f t="shared" si="15"/>
        <v>100</v>
      </c>
      <c r="AX17" s="67" t="s">
        <v>416</v>
      </c>
      <c r="AY17" s="147" t="s">
        <v>417</v>
      </c>
    </row>
    <row r="18" spans="1:53" ht="169.9" hidden="1" customHeight="1" outlineLevel="1" x14ac:dyDescent="0.2">
      <c r="A18" s="397"/>
      <c r="B18" s="355"/>
      <c r="C18" s="390"/>
      <c r="D18" s="404"/>
      <c r="E18" s="323"/>
      <c r="F18" s="323"/>
      <c r="G18" s="422"/>
      <c r="H18" s="72" t="s">
        <v>418</v>
      </c>
      <c r="I18" s="55" t="s">
        <v>419</v>
      </c>
      <c r="J18" s="3">
        <v>44216</v>
      </c>
      <c r="K18" s="3">
        <v>44560</v>
      </c>
      <c r="L18" s="3">
        <v>44285</v>
      </c>
      <c r="M18" s="4">
        <f t="shared" si="12"/>
        <v>0.2005813953488372</v>
      </c>
      <c r="N18" s="4">
        <f t="shared" si="13"/>
        <v>0.2005813953488372</v>
      </c>
      <c r="O18" s="142">
        <v>1</v>
      </c>
      <c r="P18" s="143">
        <v>0.25</v>
      </c>
      <c r="Q18" s="143">
        <v>0.5</v>
      </c>
      <c r="R18" s="143">
        <v>0.75</v>
      </c>
      <c r="S18" s="143">
        <v>1</v>
      </c>
      <c r="T18" s="27" t="s">
        <v>329</v>
      </c>
      <c r="U18" s="101">
        <v>25</v>
      </c>
      <c r="V18" s="161">
        <f t="shared" si="14"/>
        <v>25</v>
      </c>
      <c r="W18" s="68" t="s">
        <v>420</v>
      </c>
      <c r="X18" s="63" t="s">
        <v>387</v>
      </c>
      <c r="Y18" s="3">
        <v>44216</v>
      </c>
      <c r="Z18" s="3">
        <v>44560</v>
      </c>
      <c r="AA18" s="3">
        <v>44377</v>
      </c>
      <c r="AB18" s="4">
        <f t="shared" si="2"/>
        <v>0.46802325581395349</v>
      </c>
      <c r="AC18" s="4">
        <f t="shared" si="9"/>
        <v>0.46802325581395349</v>
      </c>
      <c r="AD18" s="99">
        <v>50</v>
      </c>
      <c r="AE18" s="131">
        <f t="shared" si="3"/>
        <v>50</v>
      </c>
      <c r="AF18" s="139" t="s">
        <v>421</v>
      </c>
      <c r="AG18" s="121" t="s">
        <v>422</v>
      </c>
      <c r="AH18" s="3">
        <v>44216</v>
      </c>
      <c r="AI18" s="3">
        <v>44560</v>
      </c>
      <c r="AJ18" s="3">
        <v>44469</v>
      </c>
      <c r="AK18" s="4">
        <f t="shared" si="4"/>
        <v>0.73546511627906974</v>
      </c>
      <c r="AL18" s="4">
        <f t="shared" si="10"/>
        <v>0.73546511627906974</v>
      </c>
      <c r="AM18" s="196">
        <v>75</v>
      </c>
      <c r="AN18" s="17">
        <f t="shared" si="5"/>
        <v>75</v>
      </c>
      <c r="AO18" s="67" t="s">
        <v>423</v>
      </c>
      <c r="AP18" s="147" t="s">
        <v>424</v>
      </c>
      <c r="AQ18" s="3">
        <v>44216</v>
      </c>
      <c r="AR18" s="3">
        <v>44560</v>
      </c>
      <c r="AS18" s="3">
        <v>44560</v>
      </c>
      <c r="AT18" s="572">
        <f t="shared" si="6"/>
        <v>1</v>
      </c>
      <c r="AU18" s="572">
        <f t="shared" si="11"/>
        <v>1</v>
      </c>
      <c r="AV18" s="196">
        <v>100</v>
      </c>
      <c r="AW18" s="21">
        <f t="shared" si="15"/>
        <v>100</v>
      </c>
      <c r="AX18" s="67" t="s">
        <v>425</v>
      </c>
      <c r="AY18" s="147" t="s">
        <v>426</v>
      </c>
    </row>
    <row r="19" spans="1:53" ht="133.15" hidden="1" customHeight="1" outlineLevel="1" x14ac:dyDescent="0.2">
      <c r="A19" s="397"/>
      <c r="B19" s="181" t="s">
        <v>427</v>
      </c>
      <c r="C19" s="180" t="s">
        <v>428</v>
      </c>
      <c r="D19" s="404"/>
      <c r="E19" s="176" t="s">
        <v>429</v>
      </c>
      <c r="F19" s="176" t="s">
        <v>430</v>
      </c>
      <c r="G19" s="41" t="s">
        <v>431</v>
      </c>
      <c r="H19" s="72" t="s">
        <v>432</v>
      </c>
      <c r="I19" s="55" t="s">
        <v>433</v>
      </c>
      <c r="J19" s="3">
        <v>44216</v>
      </c>
      <c r="K19" s="3">
        <v>44560</v>
      </c>
      <c r="L19" s="3">
        <v>44285</v>
      </c>
      <c r="M19" s="4">
        <f t="shared" si="12"/>
        <v>0.2005813953488372</v>
      </c>
      <c r="N19" s="4">
        <f t="shared" si="13"/>
        <v>0.2005813953488372</v>
      </c>
      <c r="O19" s="142">
        <v>1</v>
      </c>
      <c r="P19" s="143">
        <v>0.25</v>
      </c>
      <c r="Q19" s="143">
        <v>0.5</v>
      </c>
      <c r="R19" s="143">
        <v>0.75</v>
      </c>
      <c r="S19" s="143">
        <v>1</v>
      </c>
      <c r="T19" s="24">
        <v>50000000</v>
      </c>
      <c r="U19" s="101">
        <v>20</v>
      </c>
      <c r="V19" s="161">
        <f t="shared" si="14"/>
        <v>20</v>
      </c>
      <c r="W19" s="68" t="s">
        <v>434</v>
      </c>
      <c r="X19" s="63" t="s">
        <v>435</v>
      </c>
      <c r="Y19" s="3">
        <v>44216</v>
      </c>
      <c r="Z19" s="3">
        <v>44560</v>
      </c>
      <c r="AA19" s="3">
        <v>44377</v>
      </c>
      <c r="AB19" s="4">
        <f t="shared" si="2"/>
        <v>0.46802325581395349</v>
      </c>
      <c r="AC19" s="4">
        <f t="shared" si="9"/>
        <v>0.46802325581395349</v>
      </c>
      <c r="AD19" s="99">
        <v>50</v>
      </c>
      <c r="AE19" s="131">
        <f t="shared" si="3"/>
        <v>50</v>
      </c>
      <c r="AF19" s="139" t="s">
        <v>436</v>
      </c>
      <c r="AG19" s="120" t="s">
        <v>387</v>
      </c>
      <c r="AH19" s="3">
        <v>44216</v>
      </c>
      <c r="AI19" s="3">
        <v>44560</v>
      </c>
      <c r="AJ19" s="3">
        <v>44469</v>
      </c>
      <c r="AK19" s="4">
        <f t="shared" si="4"/>
        <v>0.73546511627906974</v>
      </c>
      <c r="AL19" s="4">
        <f t="shared" si="10"/>
        <v>0.73546511627906974</v>
      </c>
      <c r="AM19" s="196">
        <v>50</v>
      </c>
      <c r="AN19" s="17">
        <f t="shared" si="5"/>
        <v>50</v>
      </c>
      <c r="AO19" s="67" t="s">
        <v>437</v>
      </c>
      <c r="AP19" s="120" t="s">
        <v>387</v>
      </c>
      <c r="AQ19" s="3">
        <v>44216</v>
      </c>
      <c r="AR19" s="3">
        <v>44560</v>
      </c>
      <c r="AS19" s="3">
        <v>44560</v>
      </c>
      <c r="AT19" s="572">
        <f t="shared" si="6"/>
        <v>1</v>
      </c>
      <c r="AU19" s="572">
        <f t="shared" si="11"/>
        <v>1</v>
      </c>
      <c r="AV19" s="196">
        <v>100</v>
      </c>
      <c r="AW19" s="21">
        <f t="shared" si="15"/>
        <v>100</v>
      </c>
      <c r="AX19" s="67" t="s">
        <v>438</v>
      </c>
      <c r="AY19" s="147"/>
    </row>
    <row r="20" spans="1:53" ht="213" hidden="1" customHeight="1" outlineLevel="1" x14ac:dyDescent="0.2">
      <c r="A20" s="397"/>
      <c r="B20" s="353" t="s">
        <v>321</v>
      </c>
      <c r="C20" s="347" t="s">
        <v>405</v>
      </c>
      <c r="D20" s="423" t="s">
        <v>254</v>
      </c>
      <c r="E20" s="357" t="s">
        <v>439</v>
      </c>
      <c r="F20" s="357" t="s">
        <v>440</v>
      </c>
      <c r="G20" s="339" t="s">
        <v>441</v>
      </c>
      <c r="H20" s="102" t="s">
        <v>442</v>
      </c>
      <c r="I20" s="55" t="s">
        <v>443</v>
      </c>
      <c r="J20" s="3">
        <v>44216</v>
      </c>
      <c r="K20" s="3">
        <v>44560</v>
      </c>
      <c r="L20" s="3">
        <v>44285</v>
      </c>
      <c r="M20" s="4">
        <f t="shared" si="12"/>
        <v>0.2005813953488372</v>
      </c>
      <c r="N20" s="4">
        <f t="shared" si="13"/>
        <v>0.2005813953488372</v>
      </c>
      <c r="O20" s="142">
        <v>1</v>
      </c>
      <c r="P20" s="143">
        <v>0.25</v>
      </c>
      <c r="Q20" s="143">
        <v>0.5</v>
      </c>
      <c r="R20" s="143">
        <v>0.75</v>
      </c>
      <c r="S20" s="143">
        <v>1</v>
      </c>
      <c r="T20" s="24">
        <v>8000000</v>
      </c>
      <c r="U20" s="99">
        <v>25</v>
      </c>
      <c r="V20" s="161">
        <f t="shared" si="14"/>
        <v>25</v>
      </c>
      <c r="W20" s="67" t="s">
        <v>444</v>
      </c>
      <c r="X20" s="121" t="s">
        <v>445</v>
      </c>
      <c r="Y20" s="3">
        <v>44216</v>
      </c>
      <c r="Z20" s="3">
        <v>44560</v>
      </c>
      <c r="AA20" s="3">
        <v>44377</v>
      </c>
      <c r="AB20" s="4">
        <f t="shared" si="2"/>
        <v>0.46802325581395349</v>
      </c>
      <c r="AC20" s="4">
        <f t="shared" si="9"/>
        <v>0.46802325581395349</v>
      </c>
      <c r="AD20" s="99">
        <v>50</v>
      </c>
      <c r="AE20" s="131">
        <f t="shared" si="3"/>
        <v>50</v>
      </c>
      <c r="AF20" s="139" t="s">
        <v>446</v>
      </c>
      <c r="AG20" s="120" t="s">
        <v>447</v>
      </c>
      <c r="AH20" s="3">
        <v>44216</v>
      </c>
      <c r="AI20" s="3">
        <v>44560</v>
      </c>
      <c r="AJ20" s="3">
        <v>44469</v>
      </c>
      <c r="AK20" s="4">
        <f t="shared" si="4"/>
        <v>0.73546511627906974</v>
      </c>
      <c r="AL20" s="4">
        <f t="shared" si="10"/>
        <v>0.73546511627906974</v>
      </c>
      <c r="AM20" s="196">
        <v>75</v>
      </c>
      <c r="AN20" s="17">
        <f t="shared" si="5"/>
        <v>75</v>
      </c>
      <c r="AO20" s="67" t="s">
        <v>448</v>
      </c>
      <c r="AP20" s="130" t="s">
        <v>449</v>
      </c>
      <c r="AQ20" s="3">
        <v>44216</v>
      </c>
      <c r="AR20" s="3">
        <v>44560</v>
      </c>
      <c r="AS20" s="3">
        <v>44560</v>
      </c>
      <c r="AT20" s="572">
        <f t="shared" si="6"/>
        <v>1</v>
      </c>
      <c r="AU20" s="572">
        <f t="shared" si="11"/>
        <v>1</v>
      </c>
      <c r="AV20" s="196">
        <v>100</v>
      </c>
      <c r="AW20" s="21">
        <f t="shared" si="15"/>
        <v>100</v>
      </c>
      <c r="AX20" s="67" t="s">
        <v>450</v>
      </c>
      <c r="AY20" s="130" t="s">
        <v>451</v>
      </c>
    </row>
    <row r="21" spans="1:53" ht="163.15" hidden="1" customHeight="1" outlineLevel="1" x14ac:dyDescent="0.2">
      <c r="A21" s="397"/>
      <c r="B21" s="354"/>
      <c r="C21" s="348"/>
      <c r="D21" s="424"/>
      <c r="E21" s="358"/>
      <c r="F21" s="358"/>
      <c r="G21" s="340"/>
      <c r="H21" s="102" t="s">
        <v>452</v>
      </c>
      <c r="I21" s="55" t="s">
        <v>453</v>
      </c>
      <c r="J21" s="3">
        <v>44216</v>
      </c>
      <c r="K21" s="3">
        <v>44560</v>
      </c>
      <c r="L21" s="3">
        <v>44285</v>
      </c>
      <c r="M21" s="4">
        <f t="shared" si="12"/>
        <v>0.2005813953488372</v>
      </c>
      <c r="N21" s="4">
        <f t="shared" si="13"/>
        <v>0.2005813953488372</v>
      </c>
      <c r="O21" s="142">
        <v>1</v>
      </c>
      <c r="P21" s="143">
        <v>0.25</v>
      </c>
      <c r="Q21" s="143">
        <v>0.5</v>
      </c>
      <c r="R21" s="143">
        <v>0.75</v>
      </c>
      <c r="S21" s="143">
        <v>1</v>
      </c>
      <c r="T21" s="24">
        <v>16000000</v>
      </c>
      <c r="U21" s="99">
        <v>25</v>
      </c>
      <c r="V21" s="161">
        <f t="shared" si="14"/>
        <v>25</v>
      </c>
      <c r="W21" s="67" t="s">
        <v>454</v>
      </c>
      <c r="X21" s="63" t="s">
        <v>445</v>
      </c>
      <c r="Y21" s="3">
        <v>44216</v>
      </c>
      <c r="Z21" s="3">
        <v>44560</v>
      </c>
      <c r="AA21" s="3">
        <v>44377</v>
      </c>
      <c r="AB21" s="4">
        <f t="shared" si="2"/>
        <v>0.46802325581395349</v>
      </c>
      <c r="AC21" s="4">
        <f t="shared" si="9"/>
        <v>0.46802325581395349</v>
      </c>
      <c r="AD21" s="99">
        <v>50</v>
      </c>
      <c r="AE21" s="131">
        <f t="shared" si="3"/>
        <v>50</v>
      </c>
      <c r="AF21" s="139" t="s">
        <v>455</v>
      </c>
      <c r="AG21" s="120" t="s">
        <v>447</v>
      </c>
      <c r="AH21" s="3">
        <v>44216</v>
      </c>
      <c r="AI21" s="3">
        <v>44560</v>
      </c>
      <c r="AJ21" s="3">
        <v>44469</v>
      </c>
      <c r="AK21" s="4">
        <f t="shared" si="4"/>
        <v>0.73546511627906974</v>
      </c>
      <c r="AL21" s="4">
        <f t="shared" si="10"/>
        <v>0.73546511627906974</v>
      </c>
      <c r="AM21" s="196">
        <v>75</v>
      </c>
      <c r="AN21" s="17">
        <f t="shared" si="5"/>
        <v>75</v>
      </c>
      <c r="AO21" s="67" t="s">
        <v>456</v>
      </c>
      <c r="AP21" s="147" t="s">
        <v>449</v>
      </c>
      <c r="AQ21" s="3">
        <v>44216</v>
      </c>
      <c r="AR21" s="3">
        <v>44560</v>
      </c>
      <c r="AS21" s="3">
        <v>44560</v>
      </c>
      <c r="AT21" s="572">
        <f t="shared" si="6"/>
        <v>1</v>
      </c>
      <c r="AU21" s="572">
        <f t="shared" si="11"/>
        <v>1</v>
      </c>
      <c r="AV21" s="196">
        <v>100</v>
      </c>
      <c r="AW21" s="21">
        <f t="shared" si="15"/>
        <v>100</v>
      </c>
      <c r="AX21" s="67" t="s">
        <v>457</v>
      </c>
      <c r="AY21" s="147" t="s">
        <v>458</v>
      </c>
    </row>
    <row r="22" spans="1:53" ht="248.25" hidden="1" customHeight="1" outlineLevel="1" x14ac:dyDescent="0.2">
      <c r="A22" s="397"/>
      <c r="B22" s="355"/>
      <c r="C22" s="349"/>
      <c r="D22" s="425"/>
      <c r="E22" s="359"/>
      <c r="F22" s="359"/>
      <c r="G22" s="341"/>
      <c r="H22" s="102" t="s">
        <v>459</v>
      </c>
      <c r="I22" s="55" t="s">
        <v>373</v>
      </c>
      <c r="J22" s="3">
        <v>44216</v>
      </c>
      <c r="K22" s="3">
        <v>44560</v>
      </c>
      <c r="L22" s="3">
        <v>44285</v>
      </c>
      <c r="M22" s="4">
        <f t="shared" si="12"/>
        <v>0.2005813953488372</v>
      </c>
      <c r="N22" s="4">
        <f t="shared" si="13"/>
        <v>0.2005813953488372</v>
      </c>
      <c r="O22" s="142">
        <v>1</v>
      </c>
      <c r="P22" s="143">
        <v>0.25</v>
      </c>
      <c r="Q22" s="143">
        <v>0.5</v>
      </c>
      <c r="R22" s="143">
        <v>0.75</v>
      </c>
      <c r="S22" s="143">
        <v>1</v>
      </c>
      <c r="T22" s="27" t="s">
        <v>329</v>
      </c>
      <c r="U22" s="99">
        <v>25</v>
      </c>
      <c r="V22" s="161"/>
      <c r="W22" s="67" t="s">
        <v>460</v>
      </c>
      <c r="X22" s="121" t="s">
        <v>445</v>
      </c>
      <c r="Y22" s="3">
        <v>44216</v>
      </c>
      <c r="Z22" s="3">
        <v>44560</v>
      </c>
      <c r="AA22" s="3">
        <v>44377</v>
      </c>
      <c r="AB22" s="4">
        <f t="shared" si="2"/>
        <v>0.46802325581395349</v>
      </c>
      <c r="AC22" s="4">
        <f t="shared" si="9"/>
        <v>0.46802325581395349</v>
      </c>
      <c r="AD22" s="99">
        <v>50</v>
      </c>
      <c r="AE22" s="131">
        <f t="shared" si="3"/>
        <v>50</v>
      </c>
      <c r="AF22" s="139" t="s">
        <v>461</v>
      </c>
      <c r="AG22" s="120" t="s">
        <v>447</v>
      </c>
      <c r="AH22" s="3">
        <v>44216</v>
      </c>
      <c r="AI22" s="3">
        <v>44560</v>
      </c>
      <c r="AJ22" s="3">
        <v>44469</v>
      </c>
      <c r="AK22" s="4">
        <f t="shared" si="4"/>
        <v>0.73546511627906974</v>
      </c>
      <c r="AL22" s="4">
        <f t="shared" si="10"/>
        <v>0.73546511627906974</v>
      </c>
      <c r="AM22" s="196">
        <v>75</v>
      </c>
      <c r="AN22" s="17">
        <f t="shared" si="5"/>
        <v>75</v>
      </c>
      <c r="AO22" s="67" t="s">
        <v>462</v>
      </c>
      <c r="AP22" s="130" t="s">
        <v>449</v>
      </c>
      <c r="AQ22" s="3">
        <v>44216</v>
      </c>
      <c r="AR22" s="3">
        <v>44560</v>
      </c>
      <c r="AS22" s="3">
        <v>44560</v>
      </c>
      <c r="AT22" s="572">
        <f t="shared" si="6"/>
        <v>1</v>
      </c>
      <c r="AU22" s="572">
        <f t="shared" si="11"/>
        <v>1</v>
      </c>
      <c r="AV22" s="196">
        <v>100</v>
      </c>
      <c r="AW22" s="21">
        <f t="shared" si="15"/>
        <v>100</v>
      </c>
      <c r="AX22" s="67" t="s">
        <v>463</v>
      </c>
      <c r="AY22" s="147" t="s">
        <v>458</v>
      </c>
    </row>
    <row r="23" spans="1:53" ht="296.45" hidden="1" customHeight="1" outlineLevel="1" x14ac:dyDescent="0.2">
      <c r="A23" s="397"/>
      <c r="B23" s="399" t="s">
        <v>321</v>
      </c>
      <c r="C23" s="398" t="s">
        <v>322</v>
      </c>
      <c r="D23" s="498" t="s">
        <v>464</v>
      </c>
      <c r="E23" s="537" t="s">
        <v>324</v>
      </c>
      <c r="F23" s="537" t="s">
        <v>325</v>
      </c>
      <c r="G23" s="337" t="s">
        <v>326</v>
      </c>
      <c r="H23" s="73" t="s">
        <v>465</v>
      </c>
      <c r="I23" s="55" t="s">
        <v>466</v>
      </c>
      <c r="J23" s="3">
        <v>44216</v>
      </c>
      <c r="K23" s="3">
        <v>44560</v>
      </c>
      <c r="L23" s="3">
        <v>44285</v>
      </c>
      <c r="M23" s="4">
        <f t="shared" si="12"/>
        <v>0.2005813953488372</v>
      </c>
      <c r="N23" s="4">
        <f t="shared" si="13"/>
        <v>0.2005813953488372</v>
      </c>
      <c r="O23" s="142">
        <v>1</v>
      </c>
      <c r="P23" s="143">
        <v>0.25</v>
      </c>
      <c r="Q23" s="143">
        <v>0.5</v>
      </c>
      <c r="R23" s="143">
        <v>0.75</v>
      </c>
      <c r="S23" s="143">
        <v>1</v>
      </c>
      <c r="T23" s="25">
        <v>0</v>
      </c>
      <c r="U23" s="99">
        <v>25</v>
      </c>
      <c r="V23" s="161">
        <f t="shared" si="14"/>
        <v>25</v>
      </c>
      <c r="W23" s="67" t="s">
        <v>467</v>
      </c>
      <c r="X23" s="63" t="s">
        <v>468</v>
      </c>
      <c r="Y23" s="3">
        <v>44216</v>
      </c>
      <c r="Z23" s="3">
        <v>44560</v>
      </c>
      <c r="AA23" s="3">
        <v>44377</v>
      </c>
      <c r="AB23" s="4">
        <f t="shared" si="2"/>
        <v>0.46802325581395349</v>
      </c>
      <c r="AC23" s="4">
        <f t="shared" si="9"/>
        <v>0.46802325581395349</v>
      </c>
      <c r="AD23" s="99">
        <v>50</v>
      </c>
      <c r="AE23" s="131">
        <f t="shared" si="3"/>
        <v>50</v>
      </c>
      <c r="AF23" s="139" t="s">
        <v>469</v>
      </c>
      <c r="AG23" s="120" t="s">
        <v>470</v>
      </c>
      <c r="AH23" s="3">
        <v>44216</v>
      </c>
      <c r="AI23" s="3">
        <v>44560</v>
      </c>
      <c r="AJ23" s="3">
        <v>44469</v>
      </c>
      <c r="AK23" s="4">
        <f t="shared" si="4"/>
        <v>0.73546511627906974</v>
      </c>
      <c r="AL23" s="4">
        <f t="shared" si="10"/>
        <v>0.73546511627906974</v>
      </c>
      <c r="AM23" s="196">
        <v>75</v>
      </c>
      <c r="AN23" s="17">
        <f t="shared" si="5"/>
        <v>75</v>
      </c>
      <c r="AO23" s="67" t="s">
        <v>471</v>
      </c>
      <c r="AP23" s="130" t="s">
        <v>472</v>
      </c>
      <c r="AQ23" s="3">
        <v>44216</v>
      </c>
      <c r="AR23" s="3">
        <v>44560</v>
      </c>
      <c r="AS23" s="3">
        <v>44560</v>
      </c>
      <c r="AT23" s="572">
        <f t="shared" si="6"/>
        <v>1</v>
      </c>
      <c r="AU23" s="572">
        <f t="shared" si="11"/>
        <v>1</v>
      </c>
      <c r="AV23" s="196">
        <v>100</v>
      </c>
      <c r="AW23" s="21">
        <f t="shared" si="15"/>
        <v>100</v>
      </c>
      <c r="AX23" s="67" t="s">
        <v>473</v>
      </c>
      <c r="AY23" s="300" t="s">
        <v>472</v>
      </c>
    </row>
    <row r="24" spans="1:53" ht="195" hidden="1" outlineLevel="1" x14ac:dyDescent="0.2">
      <c r="A24" s="397"/>
      <c r="B24" s="399"/>
      <c r="C24" s="398"/>
      <c r="D24" s="498"/>
      <c r="E24" s="537"/>
      <c r="F24" s="537"/>
      <c r="G24" s="337"/>
      <c r="H24" s="73" t="s">
        <v>474</v>
      </c>
      <c r="I24" s="55" t="s">
        <v>475</v>
      </c>
      <c r="J24" s="3">
        <v>44216</v>
      </c>
      <c r="K24" s="3">
        <v>44560</v>
      </c>
      <c r="L24" s="3">
        <v>44285</v>
      </c>
      <c r="M24" s="4">
        <f t="shared" si="12"/>
        <v>0.2005813953488372</v>
      </c>
      <c r="N24" s="4">
        <f t="shared" si="13"/>
        <v>0.2005813953488372</v>
      </c>
      <c r="O24" s="142">
        <v>1</v>
      </c>
      <c r="P24" s="144">
        <v>0.375</v>
      </c>
      <c r="Q24" s="143">
        <v>0.5</v>
      </c>
      <c r="R24" s="143">
        <v>0.75</v>
      </c>
      <c r="S24" s="143">
        <v>1</v>
      </c>
      <c r="T24" s="25">
        <v>0</v>
      </c>
      <c r="U24" s="99">
        <v>25</v>
      </c>
      <c r="V24" s="161">
        <f t="shared" si="14"/>
        <v>25</v>
      </c>
      <c r="W24" s="67" t="s">
        <v>476</v>
      </c>
      <c r="X24" s="63" t="s">
        <v>477</v>
      </c>
      <c r="Y24" s="3">
        <v>44216</v>
      </c>
      <c r="Z24" s="3">
        <v>44560</v>
      </c>
      <c r="AA24" s="3">
        <v>44377</v>
      </c>
      <c r="AB24" s="4">
        <f t="shared" si="2"/>
        <v>0.46802325581395349</v>
      </c>
      <c r="AC24" s="4">
        <f t="shared" si="9"/>
        <v>0.46802325581395349</v>
      </c>
      <c r="AD24" s="99">
        <v>50</v>
      </c>
      <c r="AE24" s="131">
        <f t="shared" si="3"/>
        <v>50</v>
      </c>
      <c r="AF24" s="139" t="s">
        <v>478</v>
      </c>
      <c r="AG24" s="120" t="s">
        <v>479</v>
      </c>
      <c r="AH24" s="3">
        <v>44216</v>
      </c>
      <c r="AI24" s="3">
        <v>44560</v>
      </c>
      <c r="AJ24" s="3">
        <v>44469</v>
      </c>
      <c r="AK24" s="4">
        <f t="shared" si="4"/>
        <v>0.73546511627906974</v>
      </c>
      <c r="AL24" s="4">
        <f t="shared" si="10"/>
        <v>0.73546511627906974</v>
      </c>
      <c r="AM24" s="196">
        <v>75</v>
      </c>
      <c r="AN24" s="17">
        <f t="shared" si="5"/>
        <v>75</v>
      </c>
      <c r="AO24" s="67" t="s">
        <v>478</v>
      </c>
      <c r="AP24" s="120" t="s">
        <v>479</v>
      </c>
      <c r="AQ24" s="3">
        <v>44216</v>
      </c>
      <c r="AR24" s="3">
        <v>44560</v>
      </c>
      <c r="AS24" s="3">
        <v>44560</v>
      </c>
      <c r="AT24" s="572">
        <f t="shared" si="6"/>
        <v>1</v>
      </c>
      <c r="AU24" s="572">
        <f t="shared" si="11"/>
        <v>1</v>
      </c>
      <c r="AV24" s="196">
        <v>100</v>
      </c>
      <c r="AW24" s="21">
        <f t="shared" si="15"/>
        <v>100</v>
      </c>
      <c r="AX24" s="67" t="s">
        <v>480</v>
      </c>
      <c r="AY24" s="296" t="s">
        <v>479</v>
      </c>
    </row>
    <row r="25" spans="1:53" ht="146.44999999999999" hidden="1" customHeight="1" outlineLevel="1" x14ac:dyDescent="0.2">
      <c r="A25" s="397"/>
      <c r="B25" s="399"/>
      <c r="C25" s="398"/>
      <c r="D25" s="498"/>
      <c r="E25" s="537"/>
      <c r="F25" s="537"/>
      <c r="G25" s="337"/>
      <c r="H25" s="73" t="s">
        <v>481</v>
      </c>
      <c r="I25" s="55" t="s">
        <v>482</v>
      </c>
      <c r="J25" s="3">
        <v>44216</v>
      </c>
      <c r="K25" s="3">
        <v>44560</v>
      </c>
      <c r="L25" s="3">
        <v>44285</v>
      </c>
      <c r="M25" s="4">
        <f t="shared" si="12"/>
        <v>0.2005813953488372</v>
      </c>
      <c r="N25" s="4">
        <f t="shared" si="13"/>
        <v>0.2005813953488372</v>
      </c>
      <c r="O25" s="142">
        <v>1</v>
      </c>
      <c r="P25" s="143">
        <v>0.25</v>
      </c>
      <c r="Q25" s="143">
        <v>0.5</v>
      </c>
      <c r="R25" s="143">
        <v>0.75</v>
      </c>
      <c r="S25" s="143">
        <v>1</v>
      </c>
      <c r="T25" s="25">
        <v>0</v>
      </c>
      <c r="U25" s="99">
        <v>25</v>
      </c>
      <c r="V25" s="161">
        <f t="shared" si="14"/>
        <v>25</v>
      </c>
      <c r="W25" s="67" t="s">
        <v>483</v>
      </c>
      <c r="X25" s="63" t="s">
        <v>484</v>
      </c>
      <c r="Y25" s="3">
        <v>44216</v>
      </c>
      <c r="Z25" s="3">
        <v>44560</v>
      </c>
      <c r="AA25" s="3">
        <v>44377</v>
      </c>
      <c r="AB25" s="4">
        <f t="shared" si="2"/>
        <v>0.46802325581395349</v>
      </c>
      <c r="AC25" s="4">
        <f t="shared" si="9"/>
        <v>0.46802325581395349</v>
      </c>
      <c r="AD25" s="99">
        <v>50</v>
      </c>
      <c r="AE25" s="131">
        <f t="shared" si="3"/>
        <v>50</v>
      </c>
      <c r="AF25" s="139" t="s">
        <v>485</v>
      </c>
      <c r="AG25" s="121" t="s">
        <v>486</v>
      </c>
      <c r="AH25" s="3">
        <v>44216</v>
      </c>
      <c r="AI25" s="3">
        <v>44560</v>
      </c>
      <c r="AJ25" s="3">
        <v>44469</v>
      </c>
      <c r="AK25" s="4">
        <f t="shared" si="4"/>
        <v>0.73546511627906974</v>
      </c>
      <c r="AL25" s="4">
        <f t="shared" si="10"/>
        <v>0.73546511627906974</v>
      </c>
      <c r="AM25" s="196">
        <v>75</v>
      </c>
      <c r="AN25" s="17">
        <f t="shared" si="5"/>
        <v>75</v>
      </c>
      <c r="AO25" s="67" t="s">
        <v>487</v>
      </c>
      <c r="AP25" s="121" t="s">
        <v>486</v>
      </c>
      <c r="AQ25" s="3">
        <v>44216</v>
      </c>
      <c r="AR25" s="3">
        <v>44560</v>
      </c>
      <c r="AS25" s="3">
        <v>44560</v>
      </c>
      <c r="AT25" s="572">
        <f t="shared" si="6"/>
        <v>1</v>
      </c>
      <c r="AU25" s="572">
        <f t="shared" si="11"/>
        <v>1</v>
      </c>
      <c r="AV25" s="196">
        <v>100</v>
      </c>
      <c r="AW25" s="21">
        <f t="shared" si="15"/>
        <v>100</v>
      </c>
      <c r="AX25" s="67" t="s">
        <v>488</v>
      </c>
      <c r="AY25" s="296" t="s">
        <v>489</v>
      </c>
    </row>
    <row r="26" spans="1:53" ht="117.6" hidden="1" customHeight="1" outlineLevel="1" x14ac:dyDescent="0.2">
      <c r="A26" s="397"/>
      <c r="B26" s="399"/>
      <c r="C26" s="398"/>
      <c r="D26" s="498"/>
      <c r="E26" s="537"/>
      <c r="F26" s="537"/>
      <c r="G26" s="337"/>
      <c r="H26" s="73" t="s">
        <v>490</v>
      </c>
      <c r="I26" s="55" t="s">
        <v>491</v>
      </c>
      <c r="J26" s="3">
        <v>44216</v>
      </c>
      <c r="K26" s="3">
        <v>44560</v>
      </c>
      <c r="L26" s="3">
        <v>44285</v>
      </c>
      <c r="M26" s="4">
        <f t="shared" si="12"/>
        <v>0.2005813953488372</v>
      </c>
      <c r="N26" s="4">
        <f t="shared" si="13"/>
        <v>0.2005813953488372</v>
      </c>
      <c r="O26" s="142">
        <v>1</v>
      </c>
      <c r="P26" s="143">
        <v>0.25</v>
      </c>
      <c r="Q26" s="143">
        <v>0.5</v>
      </c>
      <c r="R26" s="143">
        <v>0.75</v>
      </c>
      <c r="S26" s="143">
        <v>1</v>
      </c>
      <c r="T26" s="25">
        <v>0</v>
      </c>
      <c r="U26" s="99">
        <v>25</v>
      </c>
      <c r="V26" s="161">
        <f t="shared" si="14"/>
        <v>25</v>
      </c>
      <c r="W26" s="67" t="s">
        <v>492</v>
      </c>
      <c r="X26" s="63" t="s">
        <v>493</v>
      </c>
      <c r="Y26" s="3">
        <v>44216</v>
      </c>
      <c r="Z26" s="3">
        <v>44560</v>
      </c>
      <c r="AA26" s="3">
        <v>44377</v>
      </c>
      <c r="AB26" s="4">
        <f t="shared" si="2"/>
        <v>0.46802325581395349</v>
      </c>
      <c r="AC26" s="4">
        <f t="shared" si="9"/>
        <v>0.46802325581395349</v>
      </c>
      <c r="AD26" s="99">
        <v>50</v>
      </c>
      <c r="AE26" s="131">
        <f t="shared" si="3"/>
        <v>50</v>
      </c>
      <c r="AF26" s="139" t="s">
        <v>494</v>
      </c>
      <c r="AG26" s="121" t="s">
        <v>495</v>
      </c>
      <c r="AH26" s="3">
        <v>44216</v>
      </c>
      <c r="AI26" s="3">
        <v>44560</v>
      </c>
      <c r="AJ26" s="3">
        <v>44469</v>
      </c>
      <c r="AK26" s="4">
        <f t="shared" si="4"/>
        <v>0.73546511627906974</v>
      </c>
      <c r="AL26" s="4">
        <f t="shared" si="10"/>
        <v>0.73546511627906974</v>
      </c>
      <c r="AM26" s="196">
        <v>50</v>
      </c>
      <c r="AN26" s="17">
        <f t="shared" si="5"/>
        <v>50</v>
      </c>
      <c r="AO26" s="67" t="s">
        <v>496</v>
      </c>
      <c r="AP26" s="120" t="s">
        <v>329</v>
      </c>
      <c r="AQ26" s="3">
        <v>44216</v>
      </c>
      <c r="AR26" s="3">
        <v>44560</v>
      </c>
      <c r="AS26" s="3">
        <v>44560</v>
      </c>
      <c r="AT26" s="572">
        <f t="shared" si="6"/>
        <v>1</v>
      </c>
      <c r="AU26" s="572">
        <f t="shared" si="11"/>
        <v>1</v>
      </c>
      <c r="AV26" s="196">
        <v>100</v>
      </c>
      <c r="AW26" s="21">
        <f t="shared" si="15"/>
        <v>100</v>
      </c>
      <c r="AX26" s="67" t="s">
        <v>497</v>
      </c>
      <c r="AY26" s="301" t="s">
        <v>498</v>
      </c>
    </row>
    <row r="27" spans="1:53" ht="113.45" hidden="1" customHeight="1" outlineLevel="1" x14ac:dyDescent="0.2">
      <c r="A27" s="397"/>
      <c r="B27" s="399"/>
      <c r="C27" s="398"/>
      <c r="D27" s="498"/>
      <c r="E27" s="537"/>
      <c r="F27" s="537"/>
      <c r="G27" s="337"/>
      <c r="H27" s="74" t="s">
        <v>499</v>
      </c>
      <c r="I27" s="55" t="s">
        <v>500</v>
      </c>
      <c r="J27" s="3">
        <v>44216</v>
      </c>
      <c r="K27" s="3">
        <v>44560</v>
      </c>
      <c r="L27" s="3">
        <v>44285</v>
      </c>
      <c r="M27" s="4">
        <f t="shared" si="12"/>
        <v>0.2005813953488372</v>
      </c>
      <c r="N27" s="4">
        <f t="shared" si="13"/>
        <v>0.2005813953488372</v>
      </c>
      <c r="O27" s="142">
        <v>1</v>
      </c>
      <c r="P27" s="143">
        <v>0.25</v>
      </c>
      <c r="Q27" s="143">
        <v>0.5</v>
      </c>
      <c r="R27" s="143">
        <v>0.75</v>
      </c>
      <c r="S27" s="143">
        <v>1</v>
      </c>
      <c r="T27" s="24">
        <v>18500000</v>
      </c>
      <c r="U27" s="99">
        <v>25</v>
      </c>
      <c r="V27" s="161">
        <f t="shared" si="14"/>
        <v>25</v>
      </c>
      <c r="W27" s="67" t="s">
        <v>501</v>
      </c>
      <c r="X27" s="63" t="s">
        <v>502</v>
      </c>
      <c r="Y27" s="3">
        <v>44216</v>
      </c>
      <c r="Z27" s="3">
        <v>44560</v>
      </c>
      <c r="AA27" s="3">
        <v>44377</v>
      </c>
      <c r="AB27" s="4">
        <f t="shared" si="2"/>
        <v>0.46802325581395349</v>
      </c>
      <c r="AC27" s="4">
        <f t="shared" si="9"/>
        <v>0.46802325581395349</v>
      </c>
      <c r="AD27" s="99">
        <v>50</v>
      </c>
      <c r="AE27" s="131">
        <f t="shared" si="3"/>
        <v>50</v>
      </c>
      <c r="AF27" s="139" t="s">
        <v>503</v>
      </c>
      <c r="AG27" s="120" t="s">
        <v>504</v>
      </c>
      <c r="AH27" s="3">
        <v>44216</v>
      </c>
      <c r="AI27" s="3">
        <v>44560</v>
      </c>
      <c r="AJ27" s="3">
        <v>44469</v>
      </c>
      <c r="AK27" s="4">
        <f t="shared" si="4"/>
        <v>0.73546511627906974</v>
      </c>
      <c r="AL27" s="4">
        <f t="shared" si="10"/>
        <v>0.73546511627906974</v>
      </c>
      <c r="AM27" s="196">
        <v>75</v>
      </c>
      <c r="AN27" s="17">
        <f t="shared" si="5"/>
        <v>75</v>
      </c>
      <c r="AO27" s="67" t="s">
        <v>505</v>
      </c>
      <c r="AP27" s="120" t="s">
        <v>329</v>
      </c>
      <c r="AQ27" s="3">
        <v>44216</v>
      </c>
      <c r="AR27" s="3">
        <v>44560</v>
      </c>
      <c r="AS27" s="3">
        <v>44560</v>
      </c>
      <c r="AT27" s="572">
        <f t="shared" si="6"/>
        <v>1</v>
      </c>
      <c r="AU27" s="572">
        <f t="shared" si="11"/>
        <v>1</v>
      </c>
      <c r="AV27" s="196">
        <v>100</v>
      </c>
      <c r="AW27" s="21">
        <f t="shared" si="15"/>
        <v>100</v>
      </c>
      <c r="AX27" s="67" t="s">
        <v>506</v>
      </c>
      <c r="AY27" s="296" t="s">
        <v>489</v>
      </c>
      <c r="AZ27" s="10"/>
      <c r="BA27" s="9"/>
    </row>
    <row r="28" spans="1:53" ht="87" hidden="1" customHeight="1" outlineLevel="1" x14ac:dyDescent="0.2">
      <c r="A28" s="397"/>
      <c r="B28" s="353" t="s">
        <v>321</v>
      </c>
      <c r="C28" s="347" t="s">
        <v>322</v>
      </c>
      <c r="D28" s="431" t="s">
        <v>507</v>
      </c>
      <c r="E28" s="326" t="s">
        <v>324</v>
      </c>
      <c r="F28" s="326" t="s">
        <v>508</v>
      </c>
      <c r="G28" s="329" t="s">
        <v>509</v>
      </c>
      <c r="H28" s="75" t="s">
        <v>510</v>
      </c>
      <c r="I28" s="55" t="s">
        <v>511</v>
      </c>
      <c r="J28" s="3">
        <v>44216</v>
      </c>
      <c r="K28" s="3">
        <v>44560</v>
      </c>
      <c r="L28" s="3">
        <v>44285</v>
      </c>
      <c r="M28" s="4">
        <f t="shared" si="12"/>
        <v>0.2005813953488372</v>
      </c>
      <c r="N28" s="4">
        <f t="shared" si="13"/>
        <v>0.2005813953488372</v>
      </c>
      <c r="O28" s="142">
        <v>1</v>
      </c>
      <c r="P28" s="143">
        <v>0.25</v>
      </c>
      <c r="Q28" s="143">
        <v>0.5</v>
      </c>
      <c r="R28" s="143">
        <v>0.75</v>
      </c>
      <c r="S28" s="143">
        <v>1</v>
      </c>
      <c r="T28" s="24">
        <v>4000000</v>
      </c>
      <c r="U28" s="99">
        <v>25</v>
      </c>
      <c r="V28" s="161">
        <f t="shared" si="14"/>
        <v>25</v>
      </c>
      <c r="W28" s="67" t="s">
        <v>512</v>
      </c>
      <c r="X28" s="63" t="s">
        <v>329</v>
      </c>
      <c r="Y28" s="3">
        <v>44216</v>
      </c>
      <c r="Z28" s="3">
        <v>44560</v>
      </c>
      <c r="AA28" s="3">
        <v>44377</v>
      </c>
      <c r="AB28" s="4">
        <f t="shared" si="2"/>
        <v>0.46802325581395349</v>
      </c>
      <c r="AC28" s="4">
        <f t="shared" si="9"/>
        <v>0.46802325581395349</v>
      </c>
      <c r="AD28" s="99">
        <v>35</v>
      </c>
      <c r="AE28" s="131">
        <f t="shared" si="3"/>
        <v>35</v>
      </c>
      <c r="AF28" s="139" t="s">
        <v>513</v>
      </c>
      <c r="AG28" s="120" t="s">
        <v>329</v>
      </c>
      <c r="AH28" s="3">
        <v>44216</v>
      </c>
      <c r="AI28" s="3">
        <v>44560</v>
      </c>
      <c r="AJ28" s="3">
        <v>44469</v>
      </c>
      <c r="AK28" s="4">
        <f t="shared" si="4"/>
        <v>0.73546511627906974</v>
      </c>
      <c r="AL28" s="4">
        <f t="shared" si="10"/>
        <v>0.73546511627906974</v>
      </c>
      <c r="AM28" s="196">
        <v>75</v>
      </c>
      <c r="AN28" s="17">
        <f t="shared" si="5"/>
        <v>75</v>
      </c>
      <c r="AO28" s="67" t="s">
        <v>514</v>
      </c>
      <c r="AP28" s="120" t="s">
        <v>515</v>
      </c>
      <c r="AQ28" s="3">
        <v>44216</v>
      </c>
      <c r="AR28" s="3">
        <v>44560</v>
      </c>
      <c r="AS28" s="3">
        <v>44560</v>
      </c>
      <c r="AT28" s="572">
        <f t="shared" si="6"/>
        <v>1</v>
      </c>
      <c r="AU28" s="572">
        <f t="shared" si="11"/>
        <v>1</v>
      </c>
      <c r="AV28" s="196">
        <v>100</v>
      </c>
      <c r="AW28" s="21">
        <f t="shared" si="15"/>
        <v>100</v>
      </c>
      <c r="AX28" s="67" t="s">
        <v>516</v>
      </c>
      <c r="AY28" s="147" t="s">
        <v>517</v>
      </c>
    </row>
    <row r="29" spans="1:53" ht="124.9" hidden="1" customHeight="1" outlineLevel="1" x14ac:dyDescent="0.2">
      <c r="A29" s="397"/>
      <c r="B29" s="354"/>
      <c r="C29" s="348"/>
      <c r="D29" s="432"/>
      <c r="E29" s="327"/>
      <c r="F29" s="327"/>
      <c r="G29" s="330"/>
      <c r="H29" s="75" t="s">
        <v>518</v>
      </c>
      <c r="I29" s="55" t="s">
        <v>519</v>
      </c>
      <c r="J29" s="3">
        <v>44216</v>
      </c>
      <c r="K29" s="3">
        <v>44560</v>
      </c>
      <c r="L29" s="3">
        <v>44285</v>
      </c>
      <c r="M29" s="4">
        <f t="shared" si="12"/>
        <v>0.2005813953488372</v>
      </c>
      <c r="N29" s="4">
        <f t="shared" si="13"/>
        <v>0.2005813953488372</v>
      </c>
      <c r="O29" s="142">
        <v>1</v>
      </c>
      <c r="P29" s="143">
        <v>0.25</v>
      </c>
      <c r="Q29" s="143">
        <v>0.5</v>
      </c>
      <c r="R29" s="143">
        <v>0.75</v>
      </c>
      <c r="S29" s="143">
        <v>1</v>
      </c>
      <c r="T29" s="27" t="s">
        <v>329</v>
      </c>
      <c r="U29" s="99">
        <v>25</v>
      </c>
      <c r="V29" s="161">
        <f t="shared" si="14"/>
        <v>25</v>
      </c>
      <c r="W29" s="67" t="s">
        <v>520</v>
      </c>
      <c r="X29" s="63" t="s">
        <v>521</v>
      </c>
      <c r="Y29" s="3">
        <v>44216</v>
      </c>
      <c r="Z29" s="3">
        <v>44560</v>
      </c>
      <c r="AA29" s="3">
        <v>44377</v>
      </c>
      <c r="AB29" s="4">
        <f t="shared" si="2"/>
        <v>0.46802325581395349</v>
      </c>
      <c r="AC29" s="4">
        <f t="shared" si="9"/>
        <v>0.46802325581395349</v>
      </c>
      <c r="AD29" s="99">
        <v>50</v>
      </c>
      <c r="AE29" s="131">
        <f t="shared" si="3"/>
        <v>50</v>
      </c>
      <c r="AF29" s="139" t="s">
        <v>522</v>
      </c>
      <c r="AG29" s="121" t="s">
        <v>523</v>
      </c>
      <c r="AH29" s="3">
        <v>44216</v>
      </c>
      <c r="AI29" s="3">
        <v>44560</v>
      </c>
      <c r="AJ29" s="3">
        <v>44469</v>
      </c>
      <c r="AK29" s="4">
        <f t="shared" si="4"/>
        <v>0.73546511627906974</v>
      </c>
      <c r="AL29" s="4">
        <f t="shared" si="10"/>
        <v>0.73546511627906974</v>
      </c>
      <c r="AM29" s="196">
        <v>75</v>
      </c>
      <c r="AN29" s="17">
        <f t="shared" si="5"/>
        <v>75</v>
      </c>
      <c r="AO29" s="67" t="s">
        <v>524</v>
      </c>
      <c r="AP29" s="130" t="s">
        <v>525</v>
      </c>
      <c r="AQ29" s="3">
        <v>44216</v>
      </c>
      <c r="AR29" s="3">
        <v>44560</v>
      </c>
      <c r="AS29" s="3">
        <v>44560</v>
      </c>
      <c r="AT29" s="572">
        <f t="shared" si="6"/>
        <v>1</v>
      </c>
      <c r="AU29" s="572">
        <f t="shared" si="11"/>
        <v>1</v>
      </c>
      <c r="AV29" s="196">
        <v>100</v>
      </c>
      <c r="AW29" s="21">
        <f t="shared" si="15"/>
        <v>100</v>
      </c>
      <c r="AX29" s="67" t="s">
        <v>526</v>
      </c>
      <c r="AY29" s="130" t="s">
        <v>525</v>
      </c>
    </row>
    <row r="30" spans="1:53" ht="135" hidden="1" customHeight="1" outlineLevel="1" x14ac:dyDescent="0.2">
      <c r="A30" s="397"/>
      <c r="B30" s="354"/>
      <c r="C30" s="348"/>
      <c r="D30" s="432"/>
      <c r="E30" s="327"/>
      <c r="F30" s="328"/>
      <c r="G30" s="331"/>
      <c r="H30" s="75" t="s">
        <v>527</v>
      </c>
      <c r="I30" s="55" t="s">
        <v>528</v>
      </c>
      <c r="J30" s="3">
        <v>44216</v>
      </c>
      <c r="K30" s="3">
        <v>44560</v>
      </c>
      <c r="L30" s="3">
        <v>44285</v>
      </c>
      <c r="M30" s="4">
        <f t="shared" si="12"/>
        <v>0.2005813953488372</v>
      </c>
      <c r="N30" s="4">
        <f t="shared" si="13"/>
        <v>0.2005813953488372</v>
      </c>
      <c r="O30" s="142">
        <v>1</v>
      </c>
      <c r="P30" s="143">
        <v>0.25</v>
      </c>
      <c r="Q30" s="143">
        <v>0.5</v>
      </c>
      <c r="R30" s="143">
        <v>0.75</v>
      </c>
      <c r="S30" s="143">
        <v>1</v>
      </c>
      <c r="T30" s="27">
        <v>38800000</v>
      </c>
      <c r="U30" s="99">
        <v>40</v>
      </c>
      <c r="V30" s="161">
        <f t="shared" si="14"/>
        <v>40</v>
      </c>
      <c r="W30" s="67" t="s">
        <v>529</v>
      </c>
      <c r="X30" s="63" t="s">
        <v>530</v>
      </c>
      <c r="Y30" s="3">
        <v>44216</v>
      </c>
      <c r="Z30" s="3">
        <v>44560</v>
      </c>
      <c r="AA30" s="3">
        <v>44377</v>
      </c>
      <c r="AB30" s="4">
        <f t="shared" si="2"/>
        <v>0.46802325581395349</v>
      </c>
      <c r="AC30" s="4">
        <f t="shared" si="9"/>
        <v>0.46802325581395349</v>
      </c>
      <c r="AD30" s="99">
        <v>50</v>
      </c>
      <c r="AE30" s="131">
        <f t="shared" si="3"/>
        <v>50</v>
      </c>
      <c r="AF30" s="157" t="s">
        <v>531</v>
      </c>
      <c r="AG30" s="120" t="s">
        <v>532</v>
      </c>
      <c r="AH30" s="3">
        <v>44216</v>
      </c>
      <c r="AI30" s="3">
        <v>44560</v>
      </c>
      <c r="AJ30" s="3">
        <v>44469</v>
      </c>
      <c r="AK30" s="4">
        <f t="shared" si="4"/>
        <v>0.73546511627906974</v>
      </c>
      <c r="AL30" s="4">
        <f t="shared" si="10"/>
        <v>0.73546511627906974</v>
      </c>
      <c r="AM30" s="196">
        <v>75</v>
      </c>
      <c r="AN30" s="17">
        <f t="shared" si="5"/>
        <v>75</v>
      </c>
      <c r="AO30" s="67" t="s">
        <v>533</v>
      </c>
      <c r="AP30" s="120" t="s">
        <v>532</v>
      </c>
      <c r="AQ30" s="3">
        <v>44216</v>
      </c>
      <c r="AR30" s="3">
        <v>44560</v>
      </c>
      <c r="AS30" s="3">
        <v>44560</v>
      </c>
      <c r="AT30" s="572">
        <f t="shared" si="6"/>
        <v>1</v>
      </c>
      <c r="AU30" s="572">
        <f t="shared" si="11"/>
        <v>1</v>
      </c>
      <c r="AV30" s="196">
        <v>100</v>
      </c>
      <c r="AW30" s="21">
        <f t="shared" si="15"/>
        <v>100</v>
      </c>
      <c r="AX30" s="67" t="s">
        <v>533</v>
      </c>
      <c r="AY30" s="120" t="s">
        <v>532</v>
      </c>
    </row>
    <row r="31" spans="1:53" ht="95.45" hidden="1" customHeight="1" outlineLevel="1" x14ac:dyDescent="0.2">
      <c r="A31" s="397"/>
      <c r="B31" s="354"/>
      <c r="C31" s="348"/>
      <c r="D31" s="432"/>
      <c r="E31" s="327"/>
      <c r="F31" s="480" t="s">
        <v>534</v>
      </c>
      <c r="G31" s="333" t="s">
        <v>535</v>
      </c>
      <c r="H31" s="75" t="s">
        <v>536</v>
      </c>
      <c r="I31" s="55" t="s">
        <v>537</v>
      </c>
      <c r="J31" s="3">
        <v>44216</v>
      </c>
      <c r="K31" s="3">
        <v>44560</v>
      </c>
      <c r="L31" s="3">
        <v>44285</v>
      </c>
      <c r="M31" s="4">
        <f t="shared" si="12"/>
        <v>0.2005813953488372</v>
      </c>
      <c r="N31" s="4">
        <f t="shared" si="13"/>
        <v>0.2005813953488372</v>
      </c>
      <c r="O31" s="142">
        <v>1</v>
      </c>
      <c r="P31" s="143">
        <v>0.25</v>
      </c>
      <c r="Q31" s="143">
        <v>0.5</v>
      </c>
      <c r="R31" s="143">
        <v>0.75</v>
      </c>
      <c r="S31" s="143">
        <v>1</v>
      </c>
      <c r="T31" s="24">
        <v>20000000</v>
      </c>
      <c r="U31" s="118">
        <v>25</v>
      </c>
      <c r="V31" s="161">
        <f t="shared" si="14"/>
        <v>25</v>
      </c>
      <c r="W31" s="67" t="s">
        <v>538</v>
      </c>
      <c r="X31" s="63" t="s">
        <v>539</v>
      </c>
      <c r="Y31" s="3">
        <v>44216</v>
      </c>
      <c r="Z31" s="3">
        <v>44560</v>
      </c>
      <c r="AA31" s="3">
        <v>44377</v>
      </c>
      <c r="AB31" s="4">
        <f t="shared" si="2"/>
        <v>0.46802325581395349</v>
      </c>
      <c r="AC31" s="4">
        <f t="shared" si="9"/>
        <v>0.46802325581395349</v>
      </c>
      <c r="AD31" s="99">
        <v>35</v>
      </c>
      <c r="AE31" s="131">
        <f t="shared" si="3"/>
        <v>35</v>
      </c>
      <c r="AF31" s="139" t="s">
        <v>540</v>
      </c>
      <c r="AG31" s="120" t="s">
        <v>541</v>
      </c>
      <c r="AH31" s="3">
        <v>44216</v>
      </c>
      <c r="AI31" s="3">
        <v>44560</v>
      </c>
      <c r="AJ31" s="3">
        <v>44469</v>
      </c>
      <c r="AK31" s="4">
        <f t="shared" si="4"/>
        <v>0.73546511627906974</v>
      </c>
      <c r="AL31" s="4">
        <f t="shared" si="10"/>
        <v>0.73546511627906974</v>
      </c>
      <c r="AM31" s="196">
        <v>45</v>
      </c>
      <c r="AN31" s="17">
        <f t="shared" si="5"/>
        <v>45</v>
      </c>
      <c r="AO31" s="67" t="s">
        <v>542</v>
      </c>
      <c r="AP31" s="120" t="s">
        <v>329</v>
      </c>
      <c r="AQ31" s="3">
        <v>44216</v>
      </c>
      <c r="AR31" s="3">
        <v>44560</v>
      </c>
      <c r="AS31" s="3">
        <v>44560</v>
      </c>
      <c r="AT31" s="572">
        <f t="shared" si="6"/>
        <v>1</v>
      </c>
      <c r="AU31" s="572">
        <f t="shared" si="11"/>
        <v>1</v>
      </c>
      <c r="AV31" s="196">
        <v>75</v>
      </c>
      <c r="AW31" s="21">
        <f t="shared" si="15"/>
        <v>75</v>
      </c>
      <c r="AX31" s="67" t="s">
        <v>543</v>
      </c>
      <c r="AY31" s="312" t="s">
        <v>515</v>
      </c>
    </row>
    <row r="32" spans="1:53" ht="145.9" hidden="1" customHeight="1" outlineLevel="1" x14ac:dyDescent="0.2">
      <c r="A32" s="397"/>
      <c r="B32" s="354"/>
      <c r="C32" s="348"/>
      <c r="D32" s="432"/>
      <c r="E32" s="327"/>
      <c r="F32" s="480"/>
      <c r="G32" s="333"/>
      <c r="H32" s="75" t="s">
        <v>544</v>
      </c>
      <c r="I32" s="55" t="s">
        <v>545</v>
      </c>
      <c r="J32" s="3">
        <v>44216</v>
      </c>
      <c r="K32" s="3">
        <v>44560</v>
      </c>
      <c r="L32" s="3">
        <v>44285</v>
      </c>
      <c r="M32" s="4">
        <f t="shared" si="12"/>
        <v>0.2005813953488372</v>
      </c>
      <c r="N32" s="4">
        <f t="shared" si="13"/>
        <v>0.2005813953488372</v>
      </c>
      <c r="O32" s="142">
        <v>1</v>
      </c>
      <c r="P32" s="143">
        <v>0.25</v>
      </c>
      <c r="Q32" s="143">
        <v>0.5</v>
      </c>
      <c r="R32" s="143">
        <v>0.75</v>
      </c>
      <c r="S32" s="143">
        <v>1</v>
      </c>
      <c r="T32" s="27">
        <v>30000000</v>
      </c>
      <c r="U32" s="118">
        <v>25</v>
      </c>
      <c r="V32" s="161"/>
      <c r="W32" s="67" t="s">
        <v>546</v>
      </c>
      <c r="X32" s="63" t="s">
        <v>547</v>
      </c>
      <c r="Y32" s="3">
        <v>44216</v>
      </c>
      <c r="Z32" s="3">
        <v>44560</v>
      </c>
      <c r="AA32" s="3">
        <v>44377</v>
      </c>
      <c r="AB32" s="4">
        <f t="shared" si="2"/>
        <v>0.46802325581395349</v>
      </c>
      <c r="AC32" s="4">
        <f t="shared" si="9"/>
        <v>0.46802325581395349</v>
      </c>
      <c r="AD32" s="99">
        <v>35</v>
      </c>
      <c r="AE32" s="131">
        <f t="shared" si="3"/>
        <v>35</v>
      </c>
      <c r="AF32" s="139" t="s">
        <v>548</v>
      </c>
      <c r="AG32" s="147" t="s">
        <v>549</v>
      </c>
      <c r="AH32" s="3">
        <v>44216</v>
      </c>
      <c r="AI32" s="3">
        <v>44560</v>
      </c>
      <c r="AJ32" s="3">
        <v>44469</v>
      </c>
      <c r="AK32" s="4">
        <f t="shared" si="4"/>
        <v>0.73546511627906974</v>
      </c>
      <c r="AL32" s="4">
        <f t="shared" si="10"/>
        <v>0.73546511627906974</v>
      </c>
      <c r="AM32" s="196">
        <v>40</v>
      </c>
      <c r="AN32" s="17">
        <f t="shared" si="5"/>
        <v>40</v>
      </c>
      <c r="AO32" s="67" t="s">
        <v>550</v>
      </c>
      <c r="AP32" s="120" t="s">
        <v>329</v>
      </c>
      <c r="AQ32" s="3">
        <v>44216</v>
      </c>
      <c r="AR32" s="3">
        <v>44560</v>
      </c>
      <c r="AS32" s="3">
        <v>44560</v>
      </c>
      <c r="AT32" s="572">
        <f t="shared" si="6"/>
        <v>1</v>
      </c>
      <c r="AU32" s="572">
        <f t="shared" si="11"/>
        <v>1</v>
      </c>
      <c r="AV32" s="196">
        <v>60</v>
      </c>
      <c r="AW32" s="21">
        <f>+AV33</f>
        <v>90</v>
      </c>
      <c r="AX32" s="67" t="s">
        <v>551</v>
      </c>
      <c r="AY32" s="147" t="s">
        <v>329</v>
      </c>
    </row>
    <row r="33" spans="1:51" ht="172.9" hidden="1" customHeight="1" outlineLevel="1" x14ac:dyDescent="0.2">
      <c r="A33" s="397"/>
      <c r="B33" s="354"/>
      <c r="C33" s="348"/>
      <c r="D33" s="432"/>
      <c r="E33" s="327"/>
      <c r="F33" s="480"/>
      <c r="G33" s="333"/>
      <c r="H33" s="75" t="s">
        <v>552</v>
      </c>
      <c r="I33" s="55" t="s">
        <v>553</v>
      </c>
      <c r="J33" s="3">
        <v>44216</v>
      </c>
      <c r="K33" s="3">
        <v>44560</v>
      </c>
      <c r="L33" s="3">
        <v>44285</v>
      </c>
      <c r="M33" s="4">
        <f t="shared" si="12"/>
        <v>0.2005813953488372</v>
      </c>
      <c r="N33" s="4">
        <f t="shared" si="13"/>
        <v>0.2005813953488372</v>
      </c>
      <c r="O33" s="142">
        <v>1</v>
      </c>
      <c r="P33" s="143">
        <v>0.25</v>
      </c>
      <c r="Q33" s="143">
        <v>0.5</v>
      </c>
      <c r="R33" s="143">
        <v>0.75</v>
      </c>
      <c r="S33" s="143">
        <v>1</v>
      </c>
      <c r="T33" s="24">
        <v>4000000</v>
      </c>
      <c r="U33" s="99">
        <v>25</v>
      </c>
      <c r="V33" s="161">
        <f t="shared" si="14"/>
        <v>25</v>
      </c>
      <c r="W33" s="67" t="s">
        <v>554</v>
      </c>
      <c r="X33" s="63" t="s">
        <v>555</v>
      </c>
      <c r="Y33" s="3">
        <v>44216</v>
      </c>
      <c r="Z33" s="3">
        <v>44560</v>
      </c>
      <c r="AA33" s="3">
        <v>44377</v>
      </c>
      <c r="AB33" s="4">
        <f t="shared" si="2"/>
        <v>0.46802325581395349</v>
      </c>
      <c r="AC33" s="4">
        <f t="shared" si="9"/>
        <v>0.46802325581395349</v>
      </c>
      <c r="AD33" s="99">
        <v>50</v>
      </c>
      <c r="AE33" s="131">
        <f t="shared" si="3"/>
        <v>50</v>
      </c>
      <c r="AF33" s="139" t="s">
        <v>556</v>
      </c>
      <c r="AG33" s="147" t="s">
        <v>549</v>
      </c>
      <c r="AH33" s="3">
        <v>44216</v>
      </c>
      <c r="AI33" s="3">
        <v>44560</v>
      </c>
      <c r="AJ33" s="3">
        <v>44469</v>
      </c>
      <c r="AK33" s="4">
        <f t="shared" si="4"/>
        <v>0.73546511627906974</v>
      </c>
      <c r="AL33" s="4">
        <f t="shared" si="10"/>
        <v>0.73546511627906974</v>
      </c>
      <c r="AM33" s="196">
        <v>60</v>
      </c>
      <c r="AN33" s="17">
        <f t="shared" si="5"/>
        <v>60</v>
      </c>
      <c r="AO33" s="67" t="s">
        <v>557</v>
      </c>
      <c r="AP33" s="120" t="s">
        <v>558</v>
      </c>
      <c r="AQ33" s="3">
        <v>44216</v>
      </c>
      <c r="AR33" s="3">
        <v>44560</v>
      </c>
      <c r="AS33" s="3">
        <v>44560</v>
      </c>
      <c r="AT33" s="572">
        <f t="shared" si="6"/>
        <v>1</v>
      </c>
      <c r="AU33" s="572">
        <f t="shared" si="11"/>
        <v>1</v>
      </c>
      <c r="AV33" s="196">
        <v>90</v>
      </c>
      <c r="AW33" s="21">
        <f>+AV34</f>
        <v>100</v>
      </c>
      <c r="AX33" s="67" t="s">
        <v>559</v>
      </c>
      <c r="AY33" s="147" t="s">
        <v>329</v>
      </c>
    </row>
    <row r="34" spans="1:51" ht="147" hidden="1" customHeight="1" outlineLevel="1" x14ac:dyDescent="0.2">
      <c r="A34" s="397"/>
      <c r="B34" s="354"/>
      <c r="C34" s="348"/>
      <c r="D34" s="432"/>
      <c r="E34" s="327"/>
      <c r="F34" s="326" t="s">
        <v>325</v>
      </c>
      <c r="G34" s="329" t="s">
        <v>326</v>
      </c>
      <c r="H34" s="75" t="s">
        <v>560</v>
      </c>
      <c r="I34" s="55" t="s">
        <v>561</v>
      </c>
      <c r="J34" s="3">
        <v>44216</v>
      </c>
      <c r="K34" s="3">
        <v>44560</v>
      </c>
      <c r="L34" s="3">
        <v>44285</v>
      </c>
      <c r="M34" s="4">
        <f t="shared" si="12"/>
        <v>0.2005813953488372</v>
      </c>
      <c r="N34" s="4">
        <f t="shared" si="13"/>
        <v>0.2005813953488372</v>
      </c>
      <c r="O34" s="142">
        <v>1</v>
      </c>
      <c r="P34" s="143">
        <v>0.25</v>
      </c>
      <c r="Q34" s="143">
        <v>0.5</v>
      </c>
      <c r="R34" s="143">
        <v>0.75</v>
      </c>
      <c r="S34" s="143">
        <v>1</v>
      </c>
      <c r="T34" s="27">
        <v>28800000</v>
      </c>
      <c r="U34" s="99">
        <v>25</v>
      </c>
      <c r="V34" s="161"/>
      <c r="W34" s="67" t="s">
        <v>562</v>
      </c>
      <c r="X34" s="63" t="s">
        <v>563</v>
      </c>
      <c r="Y34" s="3">
        <v>44216</v>
      </c>
      <c r="Z34" s="3">
        <v>44560</v>
      </c>
      <c r="AA34" s="3">
        <v>44377</v>
      </c>
      <c r="AB34" s="4">
        <f t="shared" si="2"/>
        <v>0.46802325581395349</v>
      </c>
      <c r="AC34" s="4">
        <f t="shared" si="9"/>
        <v>0.46802325581395349</v>
      </c>
      <c r="AD34" s="99">
        <v>50</v>
      </c>
      <c r="AE34" s="131">
        <f t="shared" si="3"/>
        <v>50</v>
      </c>
      <c r="AF34" s="139" t="s">
        <v>564</v>
      </c>
      <c r="AG34" s="147" t="s">
        <v>565</v>
      </c>
      <c r="AH34" s="3">
        <v>44216</v>
      </c>
      <c r="AI34" s="3">
        <v>44560</v>
      </c>
      <c r="AJ34" s="3">
        <v>44469</v>
      </c>
      <c r="AK34" s="4">
        <f t="shared" si="4"/>
        <v>0.73546511627906974</v>
      </c>
      <c r="AL34" s="4">
        <f t="shared" si="10"/>
        <v>0.73546511627906974</v>
      </c>
      <c r="AM34" s="196">
        <v>75</v>
      </c>
      <c r="AN34" s="17">
        <f t="shared" si="5"/>
        <v>75</v>
      </c>
      <c r="AO34" s="67" t="s">
        <v>566</v>
      </c>
      <c r="AP34" s="130" t="s">
        <v>567</v>
      </c>
      <c r="AQ34" s="3">
        <v>44216</v>
      </c>
      <c r="AR34" s="3">
        <v>44560</v>
      </c>
      <c r="AS34" s="3">
        <v>44560</v>
      </c>
      <c r="AT34" s="572">
        <f t="shared" si="6"/>
        <v>1</v>
      </c>
      <c r="AU34" s="572">
        <f t="shared" si="11"/>
        <v>1</v>
      </c>
      <c r="AV34" s="196">
        <v>100</v>
      </c>
      <c r="AW34" s="21">
        <f t="shared" ref="AW34:AW41" si="16">+AV35</f>
        <v>100</v>
      </c>
      <c r="AX34" s="67" t="s">
        <v>568</v>
      </c>
      <c r="AY34" s="130" t="s">
        <v>569</v>
      </c>
    </row>
    <row r="35" spans="1:51" ht="186" hidden="1" customHeight="1" outlineLevel="1" x14ac:dyDescent="0.2">
      <c r="A35" s="397"/>
      <c r="B35" s="354"/>
      <c r="C35" s="348"/>
      <c r="D35" s="432"/>
      <c r="E35" s="327"/>
      <c r="F35" s="327"/>
      <c r="G35" s="330"/>
      <c r="H35" s="75" t="s">
        <v>570</v>
      </c>
      <c r="I35" s="55" t="s">
        <v>571</v>
      </c>
      <c r="J35" s="3">
        <v>44216</v>
      </c>
      <c r="K35" s="3">
        <v>44560</v>
      </c>
      <c r="L35" s="3">
        <v>44285</v>
      </c>
      <c r="M35" s="4">
        <f t="shared" si="12"/>
        <v>0.2005813953488372</v>
      </c>
      <c r="N35" s="4">
        <f t="shared" si="13"/>
        <v>0.2005813953488372</v>
      </c>
      <c r="O35" s="142">
        <v>1</v>
      </c>
      <c r="P35" s="143">
        <v>0.25</v>
      </c>
      <c r="Q35" s="143">
        <v>0.5</v>
      </c>
      <c r="R35" s="143">
        <v>0.75</v>
      </c>
      <c r="S35" s="143">
        <v>1</v>
      </c>
      <c r="T35" s="24" t="s">
        <v>329</v>
      </c>
      <c r="U35" s="99">
        <v>25</v>
      </c>
      <c r="V35" s="161">
        <f t="shared" si="14"/>
        <v>25</v>
      </c>
      <c r="W35" s="67" t="s">
        <v>572</v>
      </c>
      <c r="X35" s="63" t="s">
        <v>573</v>
      </c>
      <c r="Y35" s="3">
        <v>44216</v>
      </c>
      <c r="Z35" s="3">
        <v>44560</v>
      </c>
      <c r="AA35" s="3">
        <v>44377</v>
      </c>
      <c r="AB35" s="4">
        <f t="shared" si="2"/>
        <v>0.46802325581395349</v>
      </c>
      <c r="AC35" s="4">
        <f t="shared" si="9"/>
        <v>0.46802325581395349</v>
      </c>
      <c r="AD35" s="99">
        <v>50</v>
      </c>
      <c r="AE35" s="131">
        <f t="shared" si="3"/>
        <v>50</v>
      </c>
      <c r="AF35" s="139" t="s">
        <v>574</v>
      </c>
      <c r="AG35" s="121" t="s">
        <v>472</v>
      </c>
      <c r="AH35" s="3">
        <v>44216</v>
      </c>
      <c r="AI35" s="3">
        <v>44560</v>
      </c>
      <c r="AJ35" s="3">
        <v>44469</v>
      </c>
      <c r="AK35" s="4">
        <f t="shared" si="4"/>
        <v>0.73546511627906974</v>
      </c>
      <c r="AL35" s="4">
        <f t="shared" si="10"/>
        <v>0.73546511627906974</v>
      </c>
      <c r="AM35" s="196">
        <v>75</v>
      </c>
      <c r="AN35" s="17">
        <f t="shared" si="5"/>
        <v>75</v>
      </c>
      <c r="AO35" s="67" t="s">
        <v>575</v>
      </c>
      <c r="AP35" s="130" t="s">
        <v>576</v>
      </c>
      <c r="AQ35" s="3">
        <v>44216</v>
      </c>
      <c r="AR35" s="3">
        <v>44560</v>
      </c>
      <c r="AS35" s="3">
        <v>44560</v>
      </c>
      <c r="AT35" s="572">
        <f t="shared" si="6"/>
        <v>1</v>
      </c>
      <c r="AU35" s="572">
        <f t="shared" si="11"/>
        <v>1</v>
      </c>
      <c r="AV35" s="196">
        <v>100</v>
      </c>
      <c r="AW35" s="21">
        <f t="shared" si="16"/>
        <v>100</v>
      </c>
      <c r="AX35" s="67" t="s">
        <v>577</v>
      </c>
      <c r="AY35" s="130" t="s">
        <v>578</v>
      </c>
    </row>
    <row r="36" spans="1:51" ht="160.15" hidden="1" customHeight="1" outlineLevel="1" x14ac:dyDescent="0.2">
      <c r="A36" s="397"/>
      <c r="B36" s="355"/>
      <c r="C36" s="349"/>
      <c r="D36" s="432"/>
      <c r="E36" s="328"/>
      <c r="F36" s="328"/>
      <c r="G36" s="331"/>
      <c r="H36" s="75" t="s">
        <v>579</v>
      </c>
      <c r="I36" s="55" t="s">
        <v>580</v>
      </c>
      <c r="J36" s="3">
        <v>44216</v>
      </c>
      <c r="K36" s="3">
        <v>44560</v>
      </c>
      <c r="L36" s="3">
        <v>44285</v>
      </c>
      <c r="M36" s="4">
        <f t="shared" si="12"/>
        <v>0.2005813953488372</v>
      </c>
      <c r="N36" s="4">
        <f t="shared" si="13"/>
        <v>0.2005813953488372</v>
      </c>
      <c r="O36" s="142">
        <v>1</v>
      </c>
      <c r="P36" s="143">
        <v>0.25</v>
      </c>
      <c r="Q36" s="143">
        <v>0.5</v>
      </c>
      <c r="R36" s="143">
        <v>0.75</v>
      </c>
      <c r="S36" s="143">
        <v>1</v>
      </c>
      <c r="T36" s="24" t="s">
        <v>329</v>
      </c>
      <c r="U36" s="99">
        <v>10</v>
      </c>
      <c r="V36" s="161">
        <f t="shared" si="14"/>
        <v>10</v>
      </c>
      <c r="W36" s="67" t="s">
        <v>329</v>
      </c>
      <c r="X36" s="67" t="s">
        <v>329</v>
      </c>
      <c r="Y36" s="3">
        <v>44216</v>
      </c>
      <c r="Z36" s="3">
        <v>44560</v>
      </c>
      <c r="AA36" s="3">
        <v>44377</v>
      </c>
      <c r="AB36" s="4">
        <f t="shared" si="2"/>
        <v>0.46802325581395349</v>
      </c>
      <c r="AC36" s="4">
        <f t="shared" si="9"/>
        <v>0.46802325581395349</v>
      </c>
      <c r="AD36" s="99">
        <v>50</v>
      </c>
      <c r="AE36" s="131">
        <f t="shared" si="3"/>
        <v>50</v>
      </c>
      <c r="AF36" s="139" t="s">
        <v>581</v>
      </c>
      <c r="AG36" s="121" t="s">
        <v>472</v>
      </c>
      <c r="AH36" s="3">
        <v>44216</v>
      </c>
      <c r="AI36" s="3">
        <v>44560</v>
      </c>
      <c r="AJ36" s="3">
        <v>44469</v>
      </c>
      <c r="AK36" s="4">
        <f t="shared" si="4"/>
        <v>0.73546511627906974</v>
      </c>
      <c r="AL36" s="4">
        <f t="shared" si="10"/>
        <v>0.73546511627906974</v>
      </c>
      <c r="AM36" s="196">
        <v>75</v>
      </c>
      <c r="AN36" s="17">
        <f t="shared" si="5"/>
        <v>75</v>
      </c>
      <c r="AO36" s="67" t="s">
        <v>582</v>
      </c>
      <c r="AP36" s="130" t="s">
        <v>583</v>
      </c>
      <c r="AQ36" s="3">
        <v>44216</v>
      </c>
      <c r="AR36" s="3">
        <v>44560</v>
      </c>
      <c r="AS36" s="3">
        <v>44560</v>
      </c>
      <c r="AT36" s="572">
        <f t="shared" si="6"/>
        <v>1</v>
      </c>
      <c r="AU36" s="572">
        <f t="shared" si="11"/>
        <v>1</v>
      </c>
      <c r="AV36" s="196">
        <v>100</v>
      </c>
      <c r="AW36" s="21">
        <f t="shared" si="16"/>
        <v>100</v>
      </c>
      <c r="AX36" s="67" t="s">
        <v>584</v>
      </c>
      <c r="AY36" s="130" t="s">
        <v>569</v>
      </c>
    </row>
    <row r="37" spans="1:51" ht="62.45" hidden="1" customHeight="1" outlineLevel="1" x14ac:dyDescent="0.2">
      <c r="A37" s="397"/>
      <c r="B37" s="353" t="s">
        <v>321</v>
      </c>
      <c r="C37" s="347" t="s">
        <v>322</v>
      </c>
      <c r="D37" s="528" t="s">
        <v>585</v>
      </c>
      <c r="E37" s="407" t="s">
        <v>586</v>
      </c>
      <c r="F37" s="407" t="s">
        <v>587</v>
      </c>
      <c r="G37" s="445" t="s">
        <v>588</v>
      </c>
      <c r="H37" s="81" t="s">
        <v>589</v>
      </c>
      <c r="I37" s="55" t="s">
        <v>590</v>
      </c>
      <c r="J37" s="3">
        <v>44216</v>
      </c>
      <c r="K37" s="3">
        <v>44560</v>
      </c>
      <c r="L37" s="3">
        <v>44285</v>
      </c>
      <c r="M37" s="4">
        <f t="shared" si="12"/>
        <v>0.2005813953488372</v>
      </c>
      <c r="N37" s="4">
        <f t="shared" si="13"/>
        <v>0.2005813953488372</v>
      </c>
      <c r="O37" s="142">
        <v>1</v>
      </c>
      <c r="P37" s="143">
        <v>0.25</v>
      </c>
      <c r="Q37" s="143">
        <v>0.5</v>
      </c>
      <c r="R37" s="143">
        <v>0.75</v>
      </c>
      <c r="S37" s="143">
        <v>1</v>
      </c>
      <c r="T37" s="24" t="s">
        <v>329</v>
      </c>
      <c r="U37" s="99">
        <v>10</v>
      </c>
      <c r="V37" s="161">
        <f t="shared" si="14"/>
        <v>10</v>
      </c>
      <c r="W37" s="67" t="s">
        <v>329</v>
      </c>
      <c r="X37" s="67" t="s">
        <v>329</v>
      </c>
      <c r="Y37" s="3">
        <v>44216</v>
      </c>
      <c r="Z37" s="3">
        <v>44560</v>
      </c>
      <c r="AA37" s="3">
        <v>44377</v>
      </c>
      <c r="AB37" s="4">
        <f t="shared" si="2"/>
        <v>0.46802325581395349</v>
      </c>
      <c r="AC37" s="4">
        <f t="shared" si="9"/>
        <v>0.46802325581395349</v>
      </c>
      <c r="AD37" s="100">
        <v>50</v>
      </c>
      <c r="AE37" s="131">
        <f>+AD37</f>
        <v>50</v>
      </c>
      <c r="AF37" s="139" t="s">
        <v>591</v>
      </c>
      <c r="AG37" s="120" t="s">
        <v>592</v>
      </c>
      <c r="AH37" s="3">
        <v>44216</v>
      </c>
      <c r="AI37" s="3">
        <v>44560</v>
      </c>
      <c r="AJ37" s="3">
        <v>44469</v>
      </c>
      <c r="AK37" s="4">
        <f>+(+_xlfn.DAYS(AH37,AJ37))/(+_xlfn.DAYS(AH37,AI37))</f>
        <v>0.73546511627906974</v>
      </c>
      <c r="AL37" s="4">
        <f>+IF(AK37&gt;=100,100,IF(AK37&lt;=0,0,AK37))</f>
        <v>0.73546511627906974</v>
      </c>
      <c r="AM37" s="196">
        <v>75</v>
      </c>
      <c r="AN37" s="17">
        <f>+AM37</f>
        <v>75</v>
      </c>
      <c r="AO37" s="67" t="s">
        <v>593</v>
      </c>
      <c r="AP37" s="120" t="s">
        <v>329</v>
      </c>
      <c r="AQ37" s="3">
        <v>44216</v>
      </c>
      <c r="AR37" s="3">
        <v>44560</v>
      </c>
      <c r="AS37" s="3">
        <v>44560</v>
      </c>
      <c r="AT37" s="572">
        <f t="shared" si="6"/>
        <v>1</v>
      </c>
      <c r="AU37" s="572">
        <f t="shared" si="11"/>
        <v>1</v>
      </c>
      <c r="AV37" s="196">
        <v>100</v>
      </c>
      <c r="AW37" s="21">
        <f t="shared" si="16"/>
        <v>100</v>
      </c>
      <c r="AX37" s="67" t="s">
        <v>594</v>
      </c>
      <c r="AY37" s="299" t="s">
        <v>595</v>
      </c>
    </row>
    <row r="38" spans="1:51" ht="64.150000000000006" hidden="1" customHeight="1" outlineLevel="1" x14ac:dyDescent="0.2">
      <c r="A38" s="397"/>
      <c r="B38" s="354"/>
      <c r="C38" s="348"/>
      <c r="D38" s="529"/>
      <c r="E38" s="408"/>
      <c r="F38" s="408"/>
      <c r="G38" s="446"/>
      <c r="H38" s="89" t="s">
        <v>596</v>
      </c>
      <c r="I38" s="55" t="s">
        <v>597</v>
      </c>
      <c r="J38" s="3">
        <v>44216</v>
      </c>
      <c r="K38" s="3">
        <v>44560</v>
      </c>
      <c r="L38" s="3">
        <v>44285</v>
      </c>
      <c r="M38" s="4">
        <f>+(+_xlfn.DAYS(J38,L38))/(+_xlfn.DAYS(J38,K38))</f>
        <v>0.2005813953488372</v>
      </c>
      <c r="N38" s="4">
        <f>+IF(M38&gt;=100,100,IF(M38&lt;=0,0,M38))</f>
        <v>0.2005813953488372</v>
      </c>
      <c r="O38" s="142">
        <v>1</v>
      </c>
      <c r="P38" s="143" t="s">
        <v>329</v>
      </c>
      <c r="Q38" s="143">
        <v>0.4</v>
      </c>
      <c r="R38" s="143">
        <v>0.8</v>
      </c>
      <c r="S38" s="143">
        <v>1</v>
      </c>
      <c r="T38" s="63" t="s">
        <v>329</v>
      </c>
      <c r="U38" s="99">
        <v>5</v>
      </c>
      <c r="V38" s="161">
        <f>+U38</f>
        <v>5</v>
      </c>
      <c r="W38" s="63" t="s">
        <v>329</v>
      </c>
      <c r="X38" s="63" t="s">
        <v>329</v>
      </c>
      <c r="Y38" s="3">
        <v>44371</v>
      </c>
      <c r="Z38" s="3">
        <v>44560</v>
      </c>
      <c r="AA38" s="3">
        <v>44377</v>
      </c>
      <c r="AB38" s="4">
        <f>+(+_xlfn.DAYS(Y38,AA38))/(+_xlfn.DAYS(Y38,Z38))</f>
        <v>3.1746031746031744E-2</v>
      </c>
      <c r="AC38" s="4">
        <f>+IF(AB38&gt;=100,100,IF(AB38&lt;=0,0,AB38))</f>
        <v>3.1746031746031744E-2</v>
      </c>
      <c r="AD38" s="100">
        <v>25</v>
      </c>
      <c r="AE38" s="131">
        <f>+AD38</f>
        <v>25</v>
      </c>
      <c r="AF38" s="139" t="s">
        <v>598</v>
      </c>
      <c r="AG38" s="63" t="s">
        <v>329</v>
      </c>
      <c r="AH38" s="3">
        <v>44371</v>
      </c>
      <c r="AI38" s="3">
        <v>44560</v>
      </c>
      <c r="AJ38" s="3">
        <v>44469</v>
      </c>
      <c r="AK38" s="4">
        <f>+(+_xlfn.DAYS(AH38,AJ38))/(+_xlfn.DAYS(AH38,AI38))</f>
        <v>0.51851851851851849</v>
      </c>
      <c r="AL38" s="4">
        <f>+IF(AK38&gt;=100,100,IF(AK38&lt;=0,0,AK38))</f>
        <v>0.51851851851851849</v>
      </c>
      <c r="AM38" s="196">
        <v>50</v>
      </c>
      <c r="AN38" s="17">
        <f>+AM38</f>
        <v>50</v>
      </c>
      <c r="AO38" s="221" t="s">
        <v>599</v>
      </c>
      <c r="AP38" s="120" t="s">
        <v>329</v>
      </c>
      <c r="AQ38" s="3">
        <v>44216</v>
      </c>
      <c r="AR38" s="3">
        <v>44560</v>
      </c>
      <c r="AS38" s="3">
        <v>44560</v>
      </c>
      <c r="AT38" s="572">
        <f t="shared" si="6"/>
        <v>1</v>
      </c>
      <c r="AU38" s="572">
        <f t="shared" si="11"/>
        <v>1</v>
      </c>
      <c r="AV38" s="196">
        <v>100</v>
      </c>
      <c r="AW38" s="21">
        <f t="shared" si="16"/>
        <v>100</v>
      </c>
      <c r="AX38" s="67" t="s">
        <v>600</v>
      </c>
      <c r="AY38" s="299" t="s">
        <v>601</v>
      </c>
    </row>
    <row r="39" spans="1:51" ht="52.15" hidden="1" customHeight="1" outlineLevel="1" x14ac:dyDescent="0.2">
      <c r="A39" s="397"/>
      <c r="B39" s="354"/>
      <c r="C39" s="348"/>
      <c r="D39" s="529"/>
      <c r="E39" s="408"/>
      <c r="F39" s="408"/>
      <c r="G39" s="446"/>
      <c r="H39" s="89" t="s">
        <v>602</v>
      </c>
      <c r="I39" s="55" t="s">
        <v>603</v>
      </c>
      <c r="J39" s="3">
        <v>44216</v>
      </c>
      <c r="K39" s="3">
        <v>44560</v>
      </c>
      <c r="L39" s="3">
        <v>44285</v>
      </c>
      <c r="M39" s="4">
        <f>+(+_xlfn.DAYS(J39,L39))/(+_xlfn.DAYS(J39,K39))</f>
        <v>0.2005813953488372</v>
      </c>
      <c r="N39" s="4">
        <f>+IF(M39&gt;=100,100,IF(M39&lt;=0,0,M39))</f>
        <v>0.2005813953488372</v>
      </c>
      <c r="O39" s="142">
        <v>1</v>
      </c>
      <c r="P39" s="143" t="s">
        <v>329</v>
      </c>
      <c r="Q39" s="143">
        <v>0.4</v>
      </c>
      <c r="R39" s="143">
        <v>0.8</v>
      </c>
      <c r="S39" s="143">
        <v>1</v>
      </c>
      <c r="T39" s="63" t="s">
        <v>329</v>
      </c>
      <c r="U39" s="99">
        <v>5</v>
      </c>
      <c r="V39" s="161">
        <f>+U39</f>
        <v>5</v>
      </c>
      <c r="W39" s="63" t="s">
        <v>329</v>
      </c>
      <c r="X39" s="63" t="s">
        <v>329</v>
      </c>
      <c r="Y39" s="3">
        <v>44371</v>
      </c>
      <c r="Z39" s="3">
        <v>44560</v>
      </c>
      <c r="AA39" s="3">
        <v>44377</v>
      </c>
      <c r="AB39" s="4">
        <f>+(+_xlfn.DAYS(Y39,AA39))/(+_xlfn.DAYS(Y39,Z39))</f>
        <v>3.1746031746031744E-2</v>
      </c>
      <c r="AC39" s="4">
        <f>+IF(AB39&gt;=100,100,IF(AB39&lt;=0,0,AB39))</f>
        <v>3.1746031746031744E-2</v>
      </c>
      <c r="AD39" s="100">
        <v>25</v>
      </c>
      <c r="AE39" s="131">
        <f>+AD39</f>
        <v>25</v>
      </c>
      <c r="AF39" s="139" t="s">
        <v>604</v>
      </c>
      <c r="AG39" s="63" t="s">
        <v>329</v>
      </c>
      <c r="AH39" s="3">
        <v>44371</v>
      </c>
      <c r="AI39" s="3">
        <v>44560</v>
      </c>
      <c r="AJ39" s="3">
        <v>44469</v>
      </c>
      <c r="AK39" s="4">
        <f>+(+_xlfn.DAYS(AH39,AJ39))/(+_xlfn.DAYS(AH39,AI39))</f>
        <v>0.51851851851851849</v>
      </c>
      <c r="AL39" s="4">
        <f>+IF(AK39&gt;=100,100,IF(AK39&lt;=0,0,AK39))</f>
        <v>0.51851851851851849</v>
      </c>
      <c r="AM39" s="196">
        <v>50</v>
      </c>
      <c r="AN39" s="17">
        <f>+AM39</f>
        <v>50</v>
      </c>
      <c r="AO39" s="221" t="s">
        <v>599</v>
      </c>
      <c r="AP39" s="120" t="s">
        <v>329</v>
      </c>
      <c r="AQ39" s="3">
        <v>44216</v>
      </c>
      <c r="AR39" s="3">
        <v>44560</v>
      </c>
      <c r="AS39" s="3">
        <v>44560</v>
      </c>
      <c r="AT39" s="572">
        <f t="shared" si="6"/>
        <v>1</v>
      </c>
      <c r="AU39" s="572">
        <f t="shared" si="11"/>
        <v>1</v>
      </c>
      <c r="AV39" s="196">
        <v>100</v>
      </c>
      <c r="AW39" s="21">
        <f t="shared" si="16"/>
        <v>100</v>
      </c>
      <c r="AX39" s="67" t="s">
        <v>600</v>
      </c>
      <c r="AY39" s="299" t="s">
        <v>605</v>
      </c>
    </row>
    <row r="40" spans="1:51" ht="78.599999999999994" hidden="1" customHeight="1" outlineLevel="1" x14ac:dyDescent="0.2">
      <c r="A40" s="397"/>
      <c r="B40" s="355"/>
      <c r="C40" s="349"/>
      <c r="D40" s="530"/>
      <c r="E40" s="409"/>
      <c r="F40" s="409"/>
      <c r="G40" s="447"/>
      <c r="H40" s="89" t="s">
        <v>606</v>
      </c>
      <c r="I40" s="55" t="s">
        <v>607</v>
      </c>
      <c r="J40" s="3">
        <v>44216</v>
      </c>
      <c r="K40" s="3">
        <v>44560</v>
      </c>
      <c r="L40" s="3">
        <v>44285</v>
      </c>
      <c r="M40" s="4">
        <f>+(+_xlfn.DAYS(J40,L40))/(+_xlfn.DAYS(J40,K40))</f>
        <v>0.2005813953488372</v>
      </c>
      <c r="N40" s="4">
        <f>+IF(M40&gt;=100,100,IF(M40&lt;=0,0,M40))</f>
        <v>0.2005813953488372</v>
      </c>
      <c r="O40" s="142">
        <v>1</v>
      </c>
      <c r="P40" s="143" t="s">
        <v>329</v>
      </c>
      <c r="Q40" s="143">
        <v>0.4</v>
      </c>
      <c r="R40" s="143">
        <v>0.8</v>
      </c>
      <c r="S40" s="143">
        <v>1</v>
      </c>
      <c r="T40" s="63" t="s">
        <v>329</v>
      </c>
      <c r="U40" s="99">
        <v>5</v>
      </c>
      <c r="V40" s="161">
        <f>+U40</f>
        <v>5</v>
      </c>
      <c r="W40" s="63" t="s">
        <v>329</v>
      </c>
      <c r="X40" s="63" t="s">
        <v>329</v>
      </c>
      <c r="Y40" s="3">
        <v>44371</v>
      </c>
      <c r="Z40" s="3">
        <v>44560</v>
      </c>
      <c r="AA40" s="3">
        <v>44377</v>
      </c>
      <c r="AB40" s="4">
        <f>+(+_xlfn.DAYS(Y40,AA40))/(+_xlfn.DAYS(Y40,Z40))</f>
        <v>3.1746031746031744E-2</v>
      </c>
      <c r="AC40" s="4">
        <f>+IF(AB40&gt;=100,100,IF(AB40&lt;=0,0,AB40))</f>
        <v>3.1746031746031744E-2</v>
      </c>
      <c r="AD40" s="100">
        <v>5</v>
      </c>
      <c r="AE40" s="131">
        <f>+AD40</f>
        <v>5</v>
      </c>
      <c r="AF40" s="139" t="s">
        <v>608</v>
      </c>
      <c r="AG40" s="63" t="s">
        <v>329</v>
      </c>
      <c r="AH40" s="3">
        <v>44371</v>
      </c>
      <c r="AI40" s="3">
        <v>44560</v>
      </c>
      <c r="AJ40" s="3">
        <v>44469</v>
      </c>
      <c r="AK40" s="4">
        <f>+(+_xlfn.DAYS(AH40,AJ40))/(+_xlfn.DAYS(AH40,AI40))</f>
        <v>0.51851851851851849</v>
      </c>
      <c r="AL40" s="4">
        <f>+IF(AK40&gt;=100,100,IF(AK40&lt;=0,0,AK40))</f>
        <v>0.51851851851851849</v>
      </c>
      <c r="AM40" s="196">
        <v>50</v>
      </c>
      <c r="AN40" s="17">
        <f>+AM40</f>
        <v>50</v>
      </c>
      <c r="AO40" s="221" t="s">
        <v>599</v>
      </c>
      <c r="AP40" s="120" t="s">
        <v>329</v>
      </c>
      <c r="AQ40" s="3">
        <v>44216</v>
      </c>
      <c r="AR40" s="3">
        <v>44560</v>
      </c>
      <c r="AS40" s="3">
        <v>44560</v>
      </c>
      <c r="AT40" s="572">
        <f t="shared" si="6"/>
        <v>1</v>
      </c>
      <c r="AU40" s="572">
        <f t="shared" si="11"/>
        <v>1</v>
      </c>
      <c r="AV40" s="196">
        <v>100</v>
      </c>
      <c r="AW40" s="21">
        <f t="shared" si="16"/>
        <v>100</v>
      </c>
      <c r="AX40" s="67" t="s">
        <v>609</v>
      </c>
      <c r="AY40" s="299" t="s">
        <v>610</v>
      </c>
    </row>
    <row r="41" spans="1:51" ht="59.25" hidden="1" outlineLevel="1" x14ac:dyDescent="0.2">
      <c r="A41" s="397"/>
      <c r="B41" s="399" t="s">
        <v>321</v>
      </c>
      <c r="C41" s="398" t="s">
        <v>322</v>
      </c>
      <c r="D41" s="525" t="s">
        <v>611</v>
      </c>
      <c r="E41" s="538" t="s">
        <v>324</v>
      </c>
      <c r="F41" s="538" t="s">
        <v>325</v>
      </c>
      <c r="G41" s="332" t="s">
        <v>326</v>
      </c>
      <c r="H41" s="76" t="s">
        <v>612</v>
      </c>
      <c r="I41" s="55" t="s">
        <v>613</v>
      </c>
      <c r="J41" s="3">
        <v>44216</v>
      </c>
      <c r="K41" s="3">
        <v>44560</v>
      </c>
      <c r="L41" s="3">
        <v>44285</v>
      </c>
      <c r="M41" s="4">
        <f t="shared" si="12"/>
        <v>0.2005813953488372</v>
      </c>
      <c r="N41" s="4">
        <f t="shared" si="13"/>
        <v>0.2005813953488372</v>
      </c>
      <c r="O41" s="142">
        <v>1</v>
      </c>
      <c r="P41" s="143">
        <v>0.25</v>
      </c>
      <c r="Q41" s="143">
        <v>0.5</v>
      </c>
      <c r="R41" s="143">
        <v>0.75</v>
      </c>
      <c r="S41" s="143">
        <v>1</v>
      </c>
      <c r="T41" s="24">
        <v>4000000</v>
      </c>
      <c r="U41" s="99">
        <v>10</v>
      </c>
      <c r="V41" s="161">
        <f t="shared" si="14"/>
        <v>10</v>
      </c>
      <c r="W41" s="67" t="s">
        <v>614</v>
      </c>
      <c r="X41" s="63" t="s">
        <v>329</v>
      </c>
      <c r="Y41" s="3">
        <v>44216</v>
      </c>
      <c r="Z41" s="3">
        <v>44560</v>
      </c>
      <c r="AA41" s="3">
        <v>44377</v>
      </c>
      <c r="AB41" s="4">
        <f t="shared" si="2"/>
        <v>0.46802325581395349</v>
      </c>
      <c r="AC41" s="4">
        <f t="shared" si="9"/>
        <v>0.46802325581395349</v>
      </c>
      <c r="AD41" s="99">
        <v>10</v>
      </c>
      <c r="AE41" s="131">
        <f t="shared" si="3"/>
        <v>10</v>
      </c>
      <c r="AF41" s="139" t="s">
        <v>615</v>
      </c>
      <c r="AG41" s="63" t="s">
        <v>329</v>
      </c>
      <c r="AH41" s="3">
        <v>44216</v>
      </c>
      <c r="AI41" s="3">
        <v>44560</v>
      </c>
      <c r="AJ41" s="3">
        <v>44469</v>
      </c>
      <c r="AK41" s="4">
        <f t="shared" si="4"/>
        <v>0.73546511627906974</v>
      </c>
      <c r="AL41" s="4">
        <f t="shared" si="10"/>
        <v>0.73546511627906974</v>
      </c>
      <c r="AM41" s="99">
        <v>10</v>
      </c>
      <c r="AN41" s="17">
        <f t="shared" si="5"/>
        <v>10</v>
      </c>
      <c r="AO41" s="67" t="s">
        <v>615</v>
      </c>
      <c r="AP41" s="63" t="s">
        <v>329</v>
      </c>
      <c r="AQ41" s="3">
        <v>44216</v>
      </c>
      <c r="AR41" s="3">
        <v>44560</v>
      </c>
      <c r="AS41" s="3">
        <v>44560</v>
      </c>
      <c r="AT41" s="572">
        <f t="shared" si="6"/>
        <v>1</v>
      </c>
      <c r="AU41" s="572">
        <f t="shared" si="11"/>
        <v>1</v>
      </c>
      <c r="AV41" s="196">
        <v>100</v>
      </c>
      <c r="AW41" s="21">
        <f t="shared" si="16"/>
        <v>100</v>
      </c>
      <c r="AX41" s="67" t="s">
        <v>616</v>
      </c>
      <c r="AY41" s="147" t="s">
        <v>329</v>
      </c>
    </row>
    <row r="42" spans="1:51" ht="202.15" hidden="1" customHeight="1" outlineLevel="1" x14ac:dyDescent="0.2">
      <c r="A42" s="397"/>
      <c r="B42" s="399"/>
      <c r="C42" s="398"/>
      <c r="D42" s="525"/>
      <c r="E42" s="538"/>
      <c r="F42" s="538"/>
      <c r="G42" s="332"/>
      <c r="H42" s="76" t="s">
        <v>617</v>
      </c>
      <c r="I42" s="105" t="s">
        <v>618</v>
      </c>
      <c r="J42" s="3">
        <v>44216</v>
      </c>
      <c r="K42" s="3">
        <v>44560</v>
      </c>
      <c r="L42" s="3">
        <v>44285</v>
      </c>
      <c r="M42" s="4">
        <f t="shared" si="12"/>
        <v>0.2005813953488372</v>
      </c>
      <c r="N42" s="4">
        <f t="shared" si="13"/>
        <v>0.2005813953488372</v>
      </c>
      <c r="O42" s="142">
        <v>1</v>
      </c>
      <c r="P42" s="143">
        <v>0.25</v>
      </c>
      <c r="Q42" s="143">
        <v>0.5</v>
      </c>
      <c r="R42" s="143">
        <v>0.75</v>
      </c>
      <c r="S42" s="143">
        <v>1</v>
      </c>
      <c r="T42" s="24">
        <v>29400000</v>
      </c>
      <c r="U42" s="99">
        <v>25</v>
      </c>
      <c r="V42" s="161">
        <f t="shared" si="14"/>
        <v>25</v>
      </c>
      <c r="W42" s="67" t="s">
        <v>619</v>
      </c>
      <c r="X42" s="63" t="s">
        <v>620</v>
      </c>
      <c r="Y42" s="3">
        <v>44216</v>
      </c>
      <c r="Z42" s="3">
        <v>44560</v>
      </c>
      <c r="AA42" s="3">
        <v>44377</v>
      </c>
      <c r="AB42" s="4">
        <f t="shared" si="2"/>
        <v>0.46802325581395349</v>
      </c>
      <c r="AC42" s="4">
        <f t="shared" si="9"/>
        <v>0.46802325581395349</v>
      </c>
      <c r="AD42" s="99">
        <v>50</v>
      </c>
      <c r="AE42" s="131">
        <f t="shared" si="3"/>
        <v>50</v>
      </c>
      <c r="AF42" s="139" t="s">
        <v>621</v>
      </c>
      <c r="AG42" s="67" t="s">
        <v>622</v>
      </c>
      <c r="AH42" s="3">
        <v>44216</v>
      </c>
      <c r="AI42" s="3">
        <v>44560</v>
      </c>
      <c r="AJ42" s="3">
        <v>44469</v>
      </c>
      <c r="AK42" s="4">
        <f t="shared" si="4"/>
        <v>0.73546511627906974</v>
      </c>
      <c r="AL42" s="4">
        <f t="shared" si="10"/>
        <v>0.73546511627906974</v>
      </c>
      <c r="AM42" s="196">
        <v>75</v>
      </c>
      <c r="AN42" s="17">
        <f t="shared" si="5"/>
        <v>75</v>
      </c>
      <c r="AO42" s="67" t="s">
        <v>623</v>
      </c>
      <c r="AP42" s="120" t="s">
        <v>624</v>
      </c>
      <c r="AQ42" s="3">
        <v>44216</v>
      </c>
      <c r="AR42" s="3">
        <v>44560</v>
      </c>
      <c r="AS42" s="3">
        <v>44560</v>
      </c>
      <c r="AT42" s="572">
        <f t="shared" si="6"/>
        <v>1</v>
      </c>
      <c r="AU42" s="572">
        <f t="shared" si="11"/>
        <v>1</v>
      </c>
      <c r="AV42" s="196">
        <v>100</v>
      </c>
      <c r="AW42" s="21">
        <f t="shared" ref="AW41:AW50" si="17">+AV42</f>
        <v>100</v>
      </c>
      <c r="AX42" s="67" t="s">
        <v>625</v>
      </c>
      <c r="AY42" s="147" t="s">
        <v>329</v>
      </c>
    </row>
    <row r="43" spans="1:51" ht="157.9" hidden="1" customHeight="1" outlineLevel="1" x14ac:dyDescent="0.2">
      <c r="A43" s="397"/>
      <c r="B43" s="399"/>
      <c r="C43" s="398"/>
      <c r="D43" s="525"/>
      <c r="E43" s="538"/>
      <c r="F43" s="538"/>
      <c r="G43" s="332"/>
      <c r="H43" s="76" t="s">
        <v>626</v>
      </c>
      <c r="I43" s="55" t="s">
        <v>627</v>
      </c>
      <c r="J43" s="3">
        <v>44216</v>
      </c>
      <c r="K43" s="3">
        <v>44560</v>
      </c>
      <c r="L43" s="3">
        <v>44285</v>
      </c>
      <c r="M43" s="4">
        <f t="shared" si="12"/>
        <v>0.2005813953488372</v>
      </c>
      <c r="N43" s="4">
        <f t="shared" si="13"/>
        <v>0.2005813953488372</v>
      </c>
      <c r="O43" s="142">
        <v>1</v>
      </c>
      <c r="P43" s="143">
        <v>0.25</v>
      </c>
      <c r="Q43" s="143">
        <v>0.5</v>
      </c>
      <c r="R43" s="143">
        <v>0.75</v>
      </c>
      <c r="S43" s="143">
        <v>1</v>
      </c>
      <c r="T43" s="24">
        <v>8000000</v>
      </c>
      <c r="U43" s="99">
        <v>25</v>
      </c>
      <c r="V43" s="161">
        <f t="shared" si="14"/>
        <v>25</v>
      </c>
      <c r="W43" s="67" t="s">
        <v>628</v>
      </c>
      <c r="X43" s="63" t="s">
        <v>629</v>
      </c>
      <c r="Y43" s="3">
        <v>44216</v>
      </c>
      <c r="Z43" s="3">
        <v>44560</v>
      </c>
      <c r="AA43" s="3">
        <v>44377</v>
      </c>
      <c r="AB43" s="4">
        <f t="shared" si="2"/>
        <v>0.46802325581395349</v>
      </c>
      <c r="AC43" s="4">
        <f t="shared" si="9"/>
        <v>0.46802325581395349</v>
      </c>
      <c r="AD43" s="99">
        <v>40</v>
      </c>
      <c r="AE43" s="131">
        <f t="shared" si="3"/>
        <v>40</v>
      </c>
      <c r="AF43" s="139" t="s">
        <v>630</v>
      </c>
      <c r="AG43" s="63" t="s">
        <v>329</v>
      </c>
      <c r="AH43" s="3">
        <v>44216</v>
      </c>
      <c r="AI43" s="3">
        <v>44560</v>
      </c>
      <c r="AJ43" s="3">
        <v>44469</v>
      </c>
      <c r="AK43" s="4">
        <f t="shared" si="4"/>
        <v>0.73546511627906974</v>
      </c>
      <c r="AL43" s="4">
        <f t="shared" si="10"/>
        <v>0.73546511627906974</v>
      </c>
      <c r="AM43" s="196">
        <v>50</v>
      </c>
      <c r="AN43" s="17">
        <f t="shared" si="5"/>
        <v>50</v>
      </c>
      <c r="AO43" s="67" t="s">
        <v>631</v>
      </c>
      <c r="AP43" s="120" t="s">
        <v>515</v>
      </c>
      <c r="AQ43" s="3">
        <v>44216</v>
      </c>
      <c r="AR43" s="3">
        <v>44560</v>
      </c>
      <c r="AS43" s="3">
        <v>44560</v>
      </c>
      <c r="AT43" s="572">
        <f t="shared" si="6"/>
        <v>1</v>
      </c>
      <c r="AU43" s="572">
        <f t="shared" si="11"/>
        <v>1</v>
      </c>
      <c r="AV43" s="196">
        <v>100</v>
      </c>
      <c r="AW43" s="21">
        <f t="shared" si="17"/>
        <v>100</v>
      </c>
      <c r="AX43" s="67" t="s">
        <v>632</v>
      </c>
      <c r="AY43" s="147" t="s">
        <v>329</v>
      </c>
    </row>
    <row r="44" spans="1:51" ht="204.75" hidden="1" outlineLevel="1" x14ac:dyDescent="0.2">
      <c r="A44" s="397"/>
      <c r="B44" s="399"/>
      <c r="C44" s="398"/>
      <c r="D44" s="525"/>
      <c r="E44" s="538"/>
      <c r="F44" s="538"/>
      <c r="G44" s="332"/>
      <c r="H44" s="76" t="s">
        <v>633</v>
      </c>
      <c r="I44" s="55" t="s">
        <v>558</v>
      </c>
      <c r="J44" s="3">
        <v>44216</v>
      </c>
      <c r="K44" s="3">
        <v>44560</v>
      </c>
      <c r="L44" s="3">
        <v>44285</v>
      </c>
      <c r="M44" s="4">
        <f t="shared" si="12"/>
        <v>0.2005813953488372</v>
      </c>
      <c r="N44" s="4">
        <f t="shared" si="13"/>
        <v>0.2005813953488372</v>
      </c>
      <c r="O44" s="142">
        <v>1</v>
      </c>
      <c r="P44" s="143">
        <v>0.25</v>
      </c>
      <c r="Q44" s="143">
        <v>0.5</v>
      </c>
      <c r="R44" s="143">
        <v>0.75</v>
      </c>
      <c r="S44" s="143">
        <v>1</v>
      </c>
      <c r="T44" s="24">
        <v>10000000</v>
      </c>
      <c r="U44" s="99">
        <v>25</v>
      </c>
      <c r="V44" s="161">
        <f t="shared" si="14"/>
        <v>25</v>
      </c>
      <c r="W44" s="67" t="s">
        <v>634</v>
      </c>
      <c r="X44" s="63" t="s">
        <v>329</v>
      </c>
      <c r="Y44" s="3">
        <v>44216</v>
      </c>
      <c r="Z44" s="3">
        <v>44560</v>
      </c>
      <c r="AA44" s="3">
        <v>44377</v>
      </c>
      <c r="AB44" s="4">
        <f t="shared" si="2"/>
        <v>0.46802325581395349</v>
      </c>
      <c r="AC44" s="4">
        <f t="shared" si="9"/>
        <v>0.46802325581395349</v>
      </c>
      <c r="AD44" s="99">
        <v>45</v>
      </c>
      <c r="AE44" s="131">
        <f t="shared" si="3"/>
        <v>45</v>
      </c>
      <c r="AF44" s="139" t="s">
        <v>635</v>
      </c>
      <c r="AG44" s="67" t="s">
        <v>636</v>
      </c>
      <c r="AH44" s="3">
        <v>44216</v>
      </c>
      <c r="AI44" s="3">
        <v>44560</v>
      </c>
      <c r="AJ44" s="3">
        <v>44469</v>
      </c>
      <c r="AK44" s="4">
        <f t="shared" si="4"/>
        <v>0.73546511627906974</v>
      </c>
      <c r="AL44" s="4">
        <f t="shared" si="10"/>
        <v>0.73546511627906974</v>
      </c>
      <c r="AM44" s="196">
        <v>45</v>
      </c>
      <c r="AN44" s="17">
        <f t="shared" si="5"/>
        <v>45</v>
      </c>
      <c r="AO44" s="67" t="s">
        <v>637</v>
      </c>
      <c r="AP44" s="147" t="s">
        <v>329</v>
      </c>
      <c r="AQ44" s="3">
        <v>44216</v>
      </c>
      <c r="AR44" s="3">
        <v>44560</v>
      </c>
      <c r="AS44" s="3">
        <v>44560</v>
      </c>
      <c r="AT44" s="572">
        <f t="shared" si="6"/>
        <v>1</v>
      </c>
      <c r="AU44" s="572">
        <f t="shared" si="11"/>
        <v>1</v>
      </c>
      <c r="AV44" s="196">
        <v>45</v>
      </c>
      <c r="AW44" s="21">
        <f t="shared" si="17"/>
        <v>45</v>
      </c>
      <c r="AX44" s="67" t="s">
        <v>638</v>
      </c>
      <c r="AY44" s="147" t="s">
        <v>329</v>
      </c>
    </row>
    <row r="45" spans="1:51" ht="111" hidden="1" customHeight="1" outlineLevel="1" x14ac:dyDescent="0.2">
      <c r="A45" s="397"/>
      <c r="B45" s="353" t="s">
        <v>321</v>
      </c>
      <c r="C45" s="347" t="s">
        <v>322</v>
      </c>
      <c r="D45" s="434" t="s">
        <v>639</v>
      </c>
      <c r="E45" s="395" t="s">
        <v>586</v>
      </c>
      <c r="F45" s="395" t="s">
        <v>587</v>
      </c>
      <c r="G45" s="526" t="s">
        <v>588</v>
      </c>
      <c r="H45" s="47" t="s">
        <v>640</v>
      </c>
      <c r="I45" s="55" t="s">
        <v>641</v>
      </c>
      <c r="J45" s="3">
        <v>44216</v>
      </c>
      <c r="K45" s="3">
        <v>44560</v>
      </c>
      <c r="L45" s="3">
        <v>44285</v>
      </c>
      <c r="M45" s="4">
        <f t="shared" si="12"/>
        <v>0.2005813953488372</v>
      </c>
      <c r="N45" s="4">
        <f t="shared" si="13"/>
        <v>0.2005813953488372</v>
      </c>
      <c r="O45" s="142">
        <v>1</v>
      </c>
      <c r="P45" s="143">
        <v>0.25</v>
      </c>
      <c r="Q45" s="143">
        <v>0.5</v>
      </c>
      <c r="R45" s="143">
        <v>0.75</v>
      </c>
      <c r="S45" s="143">
        <v>1</v>
      </c>
      <c r="T45" s="27">
        <v>34650000</v>
      </c>
      <c r="U45" s="99">
        <v>25</v>
      </c>
      <c r="V45" s="161">
        <f t="shared" si="14"/>
        <v>25</v>
      </c>
      <c r="W45" s="67" t="s">
        <v>642</v>
      </c>
      <c r="X45" s="63" t="s">
        <v>643</v>
      </c>
      <c r="Y45" s="3">
        <v>44216</v>
      </c>
      <c r="Z45" s="3">
        <v>44560</v>
      </c>
      <c r="AA45" s="3">
        <v>44377</v>
      </c>
      <c r="AB45" s="4">
        <f t="shared" si="2"/>
        <v>0.46802325581395349</v>
      </c>
      <c r="AC45" s="4">
        <f t="shared" si="9"/>
        <v>0.46802325581395349</v>
      </c>
      <c r="AD45" s="99">
        <v>50</v>
      </c>
      <c r="AE45" s="131">
        <f t="shared" si="3"/>
        <v>50</v>
      </c>
      <c r="AF45" s="139" t="s">
        <v>644</v>
      </c>
      <c r="AG45" s="63" t="s">
        <v>643</v>
      </c>
      <c r="AH45" s="3">
        <v>44216</v>
      </c>
      <c r="AI45" s="3">
        <v>44560</v>
      </c>
      <c r="AJ45" s="3">
        <v>44469</v>
      </c>
      <c r="AK45" s="4">
        <f t="shared" si="4"/>
        <v>0.73546511627906974</v>
      </c>
      <c r="AL45" s="4">
        <f t="shared" si="10"/>
        <v>0.73546511627906974</v>
      </c>
      <c r="AM45" s="196">
        <v>75</v>
      </c>
      <c r="AN45" s="17">
        <f t="shared" si="5"/>
        <v>75</v>
      </c>
      <c r="AO45" s="67" t="s">
        <v>644</v>
      </c>
      <c r="AP45" s="63" t="s">
        <v>643</v>
      </c>
      <c r="AQ45" s="3">
        <v>44216</v>
      </c>
      <c r="AR45" s="3">
        <v>44560</v>
      </c>
      <c r="AS45" s="3">
        <v>44560</v>
      </c>
      <c r="AT45" s="572">
        <f t="shared" si="6"/>
        <v>1</v>
      </c>
      <c r="AU45" s="572">
        <f t="shared" si="11"/>
        <v>1</v>
      </c>
      <c r="AV45" s="196">
        <v>100</v>
      </c>
      <c r="AW45" s="21">
        <f t="shared" si="17"/>
        <v>100</v>
      </c>
      <c r="AX45" s="67" t="s">
        <v>645</v>
      </c>
      <c r="AY45" s="147" t="s">
        <v>329</v>
      </c>
    </row>
    <row r="46" spans="1:51" ht="120" hidden="1" customHeight="1" outlineLevel="1" x14ac:dyDescent="0.2">
      <c r="A46" s="397"/>
      <c r="B46" s="354"/>
      <c r="C46" s="348"/>
      <c r="D46" s="435"/>
      <c r="E46" s="439"/>
      <c r="F46" s="439"/>
      <c r="G46" s="527"/>
      <c r="H46" s="47" t="s">
        <v>646</v>
      </c>
      <c r="I46" s="55" t="s">
        <v>647</v>
      </c>
      <c r="J46" s="3">
        <v>44216</v>
      </c>
      <c r="K46" s="3">
        <v>44560</v>
      </c>
      <c r="L46" s="3">
        <v>44285</v>
      </c>
      <c r="M46" s="4">
        <f t="shared" si="12"/>
        <v>0.2005813953488372</v>
      </c>
      <c r="N46" s="4">
        <f t="shared" si="13"/>
        <v>0.2005813953488372</v>
      </c>
      <c r="O46" s="142">
        <v>1</v>
      </c>
      <c r="P46" s="143">
        <v>0.25</v>
      </c>
      <c r="Q46" s="143">
        <v>0.5</v>
      </c>
      <c r="R46" s="143">
        <v>0.75</v>
      </c>
      <c r="S46" s="143">
        <v>1</v>
      </c>
      <c r="T46" s="27" t="s">
        <v>329</v>
      </c>
      <c r="U46" s="100">
        <v>45</v>
      </c>
      <c r="V46" s="161">
        <f t="shared" si="14"/>
        <v>45</v>
      </c>
      <c r="W46" s="67" t="s">
        <v>648</v>
      </c>
      <c r="X46" s="63" t="s">
        <v>649</v>
      </c>
      <c r="Y46" s="3">
        <v>44216</v>
      </c>
      <c r="Z46" s="3">
        <v>44560</v>
      </c>
      <c r="AA46" s="3">
        <v>44377</v>
      </c>
      <c r="AB46" s="4">
        <f t="shared" si="2"/>
        <v>0.46802325581395349</v>
      </c>
      <c r="AC46" s="4">
        <f t="shared" si="9"/>
        <v>0.46802325581395349</v>
      </c>
      <c r="AD46" s="100">
        <v>50</v>
      </c>
      <c r="AE46" s="131">
        <f t="shared" si="3"/>
        <v>50</v>
      </c>
      <c r="AF46" s="139" t="s">
        <v>591</v>
      </c>
      <c r="AG46" s="120" t="s">
        <v>592</v>
      </c>
      <c r="AH46" s="3">
        <v>44216</v>
      </c>
      <c r="AI46" s="3">
        <v>44560</v>
      </c>
      <c r="AJ46" s="3">
        <v>44469</v>
      </c>
      <c r="AK46" s="4">
        <f t="shared" si="4"/>
        <v>0.73546511627906974</v>
      </c>
      <c r="AL46" s="4">
        <f t="shared" si="10"/>
        <v>0.73546511627906974</v>
      </c>
      <c r="AM46" s="196">
        <v>75</v>
      </c>
      <c r="AN46" s="17">
        <f t="shared" si="5"/>
        <v>75</v>
      </c>
      <c r="AO46" s="67" t="s">
        <v>593</v>
      </c>
      <c r="AP46" s="120" t="s">
        <v>329</v>
      </c>
      <c r="AQ46" s="3">
        <v>44216</v>
      </c>
      <c r="AR46" s="3">
        <v>44560</v>
      </c>
      <c r="AS46" s="3">
        <v>44560</v>
      </c>
      <c r="AT46" s="572">
        <f t="shared" si="6"/>
        <v>1</v>
      </c>
      <c r="AU46" s="572">
        <f t="shared" si="11"/>
        <v>1</v>
      </c>
      <c r="AV46" s="196">
        <v>85</v>
      </c>
      <c r="AW46" s="21">
        <f t="shared" si="17"/>
        <v>85</v>
      </c>
      <c r="AX46" s="67" t="s">
        <v>650</v>
      </c>
      <c r="AY46" s="147" t="s">
        <v>651</v>
      </c>
    </row>
    <row r="47" spans="1:51" ht="127.15" hidden="1" customHeight="1" outlineLevel="1" x14ac:dyDescent="0.2">
      <c r="A47" s="397"/>
      <c r="B47" s="354"/>
      <c r="C47" s="348"/>
      <c r="D47" s="435"/>
      <c r="E47" s="439"/>
      <c r="F47" s="439"/>
      <c r="G47" s="527"/>
      <c r="H47" s="47" t="s">
        <v>652</v>
      </c>
      <c r="I47" s="55" t="s">
        <v>653</v>
      </c>
      <c r="J47" s="3">
        <v>44216</v>
      </c>
      <c r="K47" s="3">
        <v>44560</v>
      </c>
      <c r="L47" s="3">
        <v>44285</v>
      </c>
      <c r="M47" s="4">
        <f t="shared" si="12"/>
        <v>0.2005813953488372</v>
      </c>
      <c r="N47" s="4">
        <f t="shared" si="13"/>
        <v>0.2005813953488372</v>
      </c>
      <c r="O47" s="142">
        <v>1</v>
      </c>
      <c r="P47" s="143">
        <v>0.25</v>
      </c>
      <c r="Q47" s="143">
        <v>0.5</v>
      </c>
      <c r="R47" s="143">
        <v>0.75</v>
      </c>
      <c r="S47" s="143">
        <v>1</v>
      </c>
      <c r="T47" s="27" t="s">
        <v>329</v>
      </c>
      <c r="U47" s="100">
        <v>40</v>
      </c>
      <c r="V47" s="161">
        <f t="shared" si="14"/>
        <v>40</v>
      </c>
      <c r="W47" s="67" t="s">
        <v>654</v>
      </c>
      <c r="X47" s="63" t="s">
        <v>655</v>
      </c>
      <c r="Y47" s="3">
        <v>44216</v>
      </c>
      <c r="Z47" s="3">
        <v>44560</v>
      </c>
      <c r="AA47" s="3">
        <v>44377</v>
      </c>
      <c r="AB47" s="4">
        <f t="shared" si="2"/>
        <v>0.46802325581395349</v>
      </c>
      <c r="AC47" s="4">
        <f t="shared" si="9"/>
        <v>0.46802325581395349</v>
      </c>
      <c r="AD47" s="99">
        <v>50</v>
      </c>
      <c r="AE47" s="131">
        <f t="shared" si="3"/>
        <v>50</v>
      </c>
      <c r="AF47" s="139" t="s">
        <v>656</v>
      </c>
      <c r="AG47" s="120" t="s">
        <v>657</v>
      </c>
      <c r="AH47" s="3">
        <v>44216</v>
      </c>
      <c r="AI47" s="3">
        <v>44560</v>
      </c>
      <c r="AJ47" s="3">
        <v>44469</v>
      </c>
      <c r="AK47" s="4">
        <f t="shared" si="4"/>
        <v>0.73546511627906974</v>
      </c>
      <c r="AL47" s="4">
        <f t="shared" si="10"/>
        <v>0.73546511627906974</v>
      </c>
      <c r="AM47" s="196">
        <v>80</v>
      </c>
      <c r="AN47" s="17">
        <f t="shared" si="5"/>
        <v>80</v>
      </c>
      <c r="AO47" s="67" t="s">
        <v>658</v>
      </c>
      <c r="AP47" s="120" t="s">
        <v>659</v>
      </c>
      <c r="AQ47" s="3">
        <v>44216</v>
      </c>
      <c r="AR47" s="3">
        <v>44560</v>
      </c>
      <c r="AS47" s="3">
        <v>44560</v>
      </c>
      <c r="AT47" s="572">
        <f t="shared" si="6"/>
        <v>1</v>
      </c>
      <c r="AU47" s="572">
        <f t="shared" si="11"/>
        <v>1</v>
      </c>
      <c r="AV47" s="196">
        <v>100</v>
      </c>
      <c r="AW47" s="21">
        <f t="shared" si="17"/>
        <v>100</v>
      </c>
      <c r="AX47" s="67" t="s">
        <v>660</v>
      </c>
      <c r="AY47" s="147" t="s">
        <v>329</v>
      </c>
    </row>
    <row r="48" spans="1:51" ht="127.15" hidden="1" customHeight="1" outlineLevel="1" x14ac:dyDescent="0.2">
      <c r="A48" s="397"/>
      <c r="B48" s="354"/>
      <c r="C48" s="348"/>
      <c r="D48" s="435"/>
      <c r="E48" s="439"/>
      <c r="F48" s="439"/>
      <c r="G48" s="527"/>
      <c r="H48" s="47" t="s">
        <v>661</v>
      </c>
      <c r="I48" s="55" t="s">
        <v>662</v>
      </c>
      <c r="J48" s="3">
        <v>44216</v>
      </c>
      <c r="K48" s="3">
        <v>44560</v>
      </c>
      <c r="L48" s="3">
        <v>44285</v>
      </c>
      <c r="M48" s="4">
        <f>+(+_xlfn.DAYS(J48,L48))/(+_xlfn.DAYS(J48,K48))</f>
        <v>0.2005813953488372</v>
      </c>
      <c r="N48" s="4">
        <f>+IF(M48&gt;=100,100,IF(M48&lt;=0,0,M48))</f>
        <v>0.2005813953488372</v>
      </c>
      <c r="O48" s="142">
        <v>1</v>
      </c>
      <c r="P48" s="143">
        <v>0.25</v>
      </c>
      <c r="Q48" s="143">
        <v>0.5</v>
      </c>
      <c r="R48" s="143">
        <v>0.75</v>
      </c>
      <c r="S48" s="143">
        <v>1</v>
      </c>
      <c r="T48" s="27" t="s">
        <v>329</v>
      </c>
      <c r="U48" s="100">
        <v>10</v>
      </c>
      <c r="V48" s="161">
        <f t="shared" si="14"/>
        <v>10</v>
      </c>
      <c r="W48" s="67" t="s">
        <v>663</v>
      </c>
      <c r="X48" s="63" t="s">
        <v>329</v>
      </c>
      <c r="Y48" s="3">
        <v>44216</v>
      </c>
      <c r="Z48" s="3">
        <v>44560</v>
      </c>
      <c r="AA48" s="3">
        <v>44377</v>
      </c>
      <c r="AB48" s="4">
        <f t="shared" si="2"/>
        <v>0.46802325581395349</v>
      </c>
      <c r="AC48" s="4">
        <f>+IF(AB48&gt;=100,100,IF(AB48&lt;=0,0,AB48))</f>
        <v>0.46802325581395349</v>
      </c>
      <c r="AD48" s="99">
        <v>10</v>
      </c>
      <c r="AE48" s="131">
        <f t="shared" si="3"/>
        <v>10</v>
      </c>
      <c r="AF48" s="139" t="s">
        <v>664</v>
      </c>
      <c r="AG48" s="63" t="s">
        <v>329</v>
      </c>
      <c r="AH48" s="3">
        <v>44216</v>
      </c>
      <c r="AI48" s="3">
        <v>44560</v>
      </c>
      <c r="AJ48" s="3">
        <v>44469</v>
      </c>
      <c r="AK48" s="4">
        <f t="shared" si="4"/>
        <v>0.73546511627906974</v>
      </c>
      <c r="AL48" s="4">
        <f>+IF(AK48&gt;=100,100,IF(AK48&lt;=0,0,AK48))</f>
        <v>0.73546511627906974</v>
      </c>
      <c r="AM48" s="196">
        <v>10</v>
      </c>
      <c r="AN48" s="17">
        <f t="shared" si="5"/>
        <v>10</v>
      </c>
      <c r="AO48" s="67" t="s">
        <v>664</v>
      </c>
      <c r="AP48" s="63" t="s">
        <v>329</v>
      </c>
      <c r="AQ48" s="3">
        <v>44216</v>
      </c>
      <c r="AR48" s="3">
        <v>44560</v>
      </c>
      <c r="AS48" s="3">
        <v>44560</v>
      </c>
      <c r="AT48" s="572">
        <f t="shared" si="6"/>
        <v>1</v>
      </c>
      <c r="AU48" s="572">
        <f t="shared" si="11"/>
        <v>1</v>
      </c>
      <c r="AV48" s="196">
        <v>30</v>
      </c>
      <c r="AW48" s="21">
        <f t="shared" si="17"/>
        <v>30</v>
      </c>
      <c r="AX48" s="67" t="s">
        <v>665</v>
      </c>
      <c r="AY48" s="147" t="s">
        <v>329</v>
      </c>
    </row>
    <row r="49" spans="1:51" ht="113.45" hidden="1" customHeight="1" outlineLevel="1" x14ac:dyDescent="0.2">
      <c r="A49" s="397"/>
      <c r="B49" s="354"/>
      <c r="C49" s="348"/>
      <c r="D49" s="435"/>
      <c r="E49" s="439"/>
      <c r="F49" s="439"/>
      <c r="G49" s="527"/>
      <c r="H49" s="50" t="s">
        <v>666</v>
      </c>
      <c r="I49" s="55" t="s">
        <v>667</v>
      </c>
      <c r="J49" s="3">
        <v>44216</v>
      </c>
      <c r="K49" s="3">
        <v>44560</v>
      </c>
      <c r="L49" s="3">
        <v>44285</v>
      </c>
      <c r="M49" s="4">
        <f>+(+_xlfn.DAYS(J49,L49))/(+_xlfn.DAYS(J49,K49))</f>
        <v>0.2005813953488372</v>
      </c>
      <c r="N49" s="4">
        <f t="shared" ref="N49:N63" si="18">+IF(M49&gt;=100,100,IF(M49&lt;=0,0,M49))</f>
        <v>0.2005813953488372</v>
      </c>
      <c r="O49" s="142">
        <v>1</v>
      </c>
      <c r="P49" s="143" t="s">
        <v>329</v>
      </c>
      <c r="Q49" s="143">
        <v>0.4</v>
      </c>
      <c r="R49" s="143">
        <v>0.8</v>
      </c>
      <c r="S49" s="143">
        <v>1</v>
      </c>
      <c r="T49" s="63" t="s">
        <v>329</v>
      </c>
      <c r="U49" s="99">
        <v>15</v>
      </c>
      <c r="V49" s="161">
        <f t="shared" si="14"/>
        <v>15</v>
      </c>
      <c r="W49" s="63" t="s">
        <v>329</v>
      </c>
      <c r="X49" s="63" t="s">
        <v>329</v>
      </c>
      <c r="Y49" s="3">
        <v>44371</v>
      </c>
      <c r="Z49" s="3">
        <v>44560</v>
      </c>
      <c r="AA49" s="3">
        <v>44377</v>
      </c>
      <c r="AB49" s="4">
        <f t="shared" si="2"/>
        <v>3.1746031746031744E-2</v>
      </c>
      <c r="AC49" s="4">
        <f>+IF(AB49&gt;=100,100,IF(AB49&lt;=0,0,AB49))</f>
        <v>3.1746031746031744E-2</v>
      </c>
      <c r="AD49" s="99">
        <v>15</v>
      </c>
      <c r="AE49" s="131">
        <f t="shared" si="3"/>
        <v>15</v>
      </c>
      <c r="AF49" s="139" t="s">
        <v>668</v>
      </c>
      <c r="AG49" s="120" t="s">
        <v>669</v>
      </c>
      <c r="AH49" s="3">
        <v>44371</v>
      </c>
      <c r="AI49" s="3">
        <v>44560</v>
      </c>
      <c r="AJ49" s="3">
        <v>44469</v>
      </c>
      <c r="AK49" s="4">
        <f t="shared" si="4"/>
        <v>0.51851851851851849</v>
      </c>
      <c r="AL49" s="4">
        <f>+IF(AK49&gt;=100,100,IF(AK49&lt;=0,0,AK49))</f>
        <v>0.51851851851851849</v>
      </c>
      <c r="AM49" s="196">
        <v>80</v>
      </c>
      <c r="AN49" s="17">
        <f t="shared" si="5"/>
        <v>80</v>
      </c>
      <c r="AO49" s="67" t="s">
        <v>670</v>
      </c>
      <c r="AP49" s="120" t="s">
        <v>671</v>
      </c>
      <c r="AQ49" s="3">
        <v>44216</v>
      </c>
      <c r="AR49" s="3">
        <v>44560</v>
      </c>
      <c r="AS49" s="3">
        <v>44560</v>
      </c>
      <c r="AT49" s="572">
        <f t="shared" si="6"/>
        <v>1</v>
      </c>
      <c r="AU49" s="572">
        <f t="shared" si="11"/>
        <v>1</v>
      </c>
      <c r="AV49" s="196">
        <v>100</v>
      </c>
      <c r="AW49" s="21">
        <f t="shared" si="17"/>
        <v>100</v>
      </c>
      <c r="AX49" s="67" t="s">
        <v>672</v>
      </c>
      <c r="AY49" s="147" t="s">
        <v>673</v>
      </c>
    </row>
    <row r="50" spans="1:51" ht="78.75" hidden="1" outlineLevel="1" x14ac:dyDescent="0.2">
      <c r="A50" s="397"/>
      <c r="B50" s="354"/>
      <c r="C50" s="348"/>
      <c r="D50" s="435"/>
      <c r="E50" s="439"/>
      <c r="F50" s="439"/>
      <c r="G50" s="527"/>
      <c r="H50" s="50" t="s">
        <v>674</v>
      </c>
      <c r="I50" s="55" t="s">
        <v>675</v>
      </c>
      <c r="J50" s="3">
        <v>44216</v>
      </c>
      <c r="K50" s="3">
        <v>44560</v>
      </c>
      <c r="L50" s="3">
        <v>44285</v>
      </c>
      <c r="M50" s="4">
        <f t="shared" si="12"/>
        <v>0.2005813953488372</v>
      </c>
      <c r="N50" s="4">
        <f t="shared" si="18"/>
        <v>0.2005813953488372</v>
      </c>
      <c r="O50" s="142">
        <v>1</v>
      </c>
      <c r="P50" s="143" t="s">
        <v>329</v>
      </c>
      <c r="Q50" s="143">
        <v>0.4</v>
      </c>
      <c r="R50" s="143">
        <v>0.8</v>
      </c>
      <c r="S50" s="143">
        <v>1</v>
      </c>
      <c r="T50" s="63" t="s">
        <v>329</v>
      </c>
      <c r="U50" s="99">
        <v>5</v>
      </c>
      <c r="V50" s="161">
        <f t="shared" si="14"/>
        <v>5</v>
      </c>
      <c r="W50" s="63" t="s">
        <v>329</v>
      </c>
      <c r="X50" s="63" t="s">
        <v>329</v>
      </c>
      <c r="Y50" s="3">
        <v>44371</v>
      </c>
      <c r="Z50" s="3">
        <v>44560</v>
      </c>
      <c r="AA50" s="3">
        <v>44377</v>
      </c>
      <c r="AB50" s="4">
        <f t="shared" si="2"/>
        <v>3.1746031746031744E-2</v>
      </c>
      <c r="AC50" s="4">
        <f>+IF(AB50&gt;=100,100,IF(AB50&lt;=0,0,AB50))</f>
        <v>3.1746031746031744E-2</v>
      </c>
      <c r="AD50" s="100">
        <v>5</v>
      </c>
      <c r="AE50" s="131">
        <f t="shared" si="3"/>
        <v>5</v>
      </c>
      <c r="AF50" s="139" t="s">
        <v>676</v>
      </c>
      <c r="AG50" s="63" t="s">
        <v>329</v>
      </c>
      <c r="AH50" s="3">
        <v>44371</v>
      </c>
      <c r="AI50" s="3">
        <v>44560</v>
      </c>
      <c r="AJ50" s="3">
        <v>44469</v>
      </c>
      <c r="AK50" s="4">
        <f t="shared" si="4"/>
        <v>0.51851851851851849</v>
      </c>
      <c r="AL50" s="4">
        <f t="shared" ref="AL50:AL63" si="19">+IF(AK50&gt;=100,100,IF(AK50&lt;=0,0,AK50))</f>
        <v>0.51851851851851849</v>
      </c>
      <c r="AM50" s="196">
        <v>60</v>
      </c>
      <c r="AN50" s="17">
        <f t="shared" si="5"/>
        <v>60</v>
      </c>
      <c r="AO50" s="67" t="s">
        <v>677</v>
      </c>
      <c r="AP50" s="120" t="s">
        <v>678</v>
      </c>
      <c r="AQ50" s="3">
        <v>44216</v>
      </c>
      <c r="AR50" s="3">
        <v>44560</v>
      </c>
      <c r="AS50" s="3">
        <v>44560</v>
      </c>
      <c r="AT50" s="572">
        <f t="shared" si="6"/>
        <v>1</v>
      </c>
      <c r="AU50" s="572">
        <f t="shared" si="11"/>
        <v>1</v>
      </c>
      <c r="AV50" s="196">
        <v>100</v>
      </c>
      <c r="AW50" s="21">
        <f t="shared" si="17"/>
        <v>100</v>
      </c>
      <c r="AX50" s="67" t="s">
        <v>679</v>
      </c>
      <c r="AY50" s="120" t="s">
        <v>678</v>
      </c>
    </row>
    <row r="51" spans="1:51" ht="108.75" hidden="1" customHeight="1" outlineLevel="1" x14ac:dyDescent="0.2">
      <c r="A51" s="397"/>
      <c r="B51" s="385" t="s">
        <v>427</v>
      </c>
      <c r="C51" s="388" t="s">
        <v>680</v>
      </c>
      <c r="D51" s="429" t="s">
        <v>681</v>
      </c>
      <c r="E51" s="334" t="s">
        <v>682</v>
      </c>
      <c r="F51" s="334" t="s">
        <v>683</v>
      </c>
      <c r="G51" s="334" t="s">
        <v>684</v>
      </c>
      <c r="H51" s="102" t="s">
        <v>685</v>
      </c>
      <c r="I51" s="56" t="s">
        <v>686</v>
      </c>
      <c r="J51" s="3">
        <v>44216</v>
      </c>
      <c r="K51" s="3">
        <v>44560</v>
      </c>
      <c r="L51" s="3">
        <v>44285</v>
      </c>
      <c r="M51" s="4">
        <f t="shared" si="12"/>
        <v>0.2005813953488372</v>
      </c>
      <c r="N51" s="4">
        <f t="shared" si="18"/>
        <v>0.2005813953488372</v>
      </c>
      <c r="O51" s="142">
        <v>1</v>
      </c>
      <c r="P51" s="143">
        <v>0.25</v>
      </c>
      <c r="Q51" s="143">
        <v>0.5</v>
      </c>
      <c r="R51" s="143">
        <v>0.75</v>
      </c>
      <c r="S51" s="143">
        <v>1</v>
      </c>
      <c r="T51" s="12">
        <v>5000000</v>
      </c>
      <c r="U51" s="99">
        <v>10</v>
      </c>
      <c r="V51" s="161">
        <f t="shared" si="14"/>
        <v>10</v>
      </c>
      <c r="W51" s="67" t="s">
        <v>687</v>
      </c>
      <c r="X51" s="63" t="s">
        <v>329</v>
      </c>
      <c r="Y51" s="3">
        <v>44216</v>
      </c>
      <c r="Z51" s="3">
        <v>44560</v>
      </c>
      <c r="AA51" s="3">
        <v>44377</v>
      </c>
      <c r="AB51" s="4">
        <f t="shared" ref="AB51:AB63" si="20">+(+_xlfn.DAYS(Y51,AA51))/(+_xlfn.DAYS(Y51,Z51))</f>
        <v>0.46802325581395349</v>
      </c>
      <c r="AC51" s="4">
        <f t="shared" ref="AC51:AC63" si="21">+IF(AB51&gt;=100,100,IF(AB51&lt;=0,0,AB51))</f>
        <v>0.46802325581395349</v>
      </c>
      <c r="AD51" s="99">
        <v>50</v>
      </c>
      <c r="AE51" s="131">
        <f t="shared" si="3"/>
        <v>50</v>
      </c>
      <c r="AF51" s="139" t="s">
        <v>688</v>
      </c>
      <c r="AG51" s="120" t="s">
        <v>329</v>
      </c>
      <c r="AH51" s="3">
        <v>44216</v>
      </c>
      <c r="AI51" s="3">
        <v>44560</v>
      </c>
      <c r="AJ51" s="3">
        <v>44469</v>
      </c>
      <c r="AK51" s="4">
        <f t="shared" si="4"/>
        <v>0.73546511627906974</v>
      </c>
      <c r="AL51" s="4">
        <f t="shared" si="19"/>
        <v>0.73546511627906974</v>
      </c>
      <c r="AM51" s="196">
        <v>75</v>
      </c>
      <c r="AN51" s="17">
        <f t="shared" si="5"/>
        <v>75</v>
      </c>
      <c r="AO51" s="67" t="s">
        <v>689</v>
      </c>
      <c r="AP51" s="120" t="s">
        <v>690</v>
      </c>
      <c r="AQ51" s="3">
        <v>44216</v>
      </c>
      <c r="AR51" s="3">
        <v>44560</v>
      </c>
      <c r="AS51" s="3">
        <v>44560</v>
      </c>
      <c r="AT51" s="572">
        <f t="shared" si="6"/>
        <v>1</v>
      </c>
      <c r="AU51" s="572">
        <f t="shared" si="11"/>
        <v>1</v>
      </c>
      <c r="AV51" s="196">
        <v>75</v>
      </c>
      <c r="AW51" s="21">
        <f t="shared" ref="AW51:AW86" si="22">+AV51</f>
        <v>75</v>
      </c>
      <c r="AX51" s="67" t="s">
        <v>691</v>
      </c>
      <c r="AY51" s="120" t="s">
        <v>690</v>
      </c>
    </row>
    <row r="52" spans="1:51" ht="126" hidden="1" customHeight="1" outlineLevel="1" x14ac:dyDescent="0.2">
      <c r="A52" s="397"/>
      <c r="B52" s="386"/>
      <c r="C52" s="389"/>
      <c r="D52" s="430"/>
      <c r="E52" s="335"/>
      <c r="F52" s="335"/>
      <c r="G52" s="335"/>
      <c r="H52" s="102" t="s">
        <v>692</v>
      </c>
      <c r="I52" s="56" t="s">
        <v>411</v>
      </c>
      <c r="J52" s="3">
        <v>44216</v>
      </c>
      <c r="K52" s="3">
        <v>44560</v>
      </c>
      <c r="L52" s="3">
        <v>44285</v>
      </c>
      <c r="M52" s="4">
        <f t="shared" si="12"/>
        <v>0.2005813953488372</v>
      </c>
      <c r="N52" s="4">
        <f t="shared" si="18"/>
        <v>0.2005813953488372</v>
      </c>
      <c r="O52" s="142">
        <v>1</v>
      </c>
      <c r="P52" s="143">
        <v>0.25</v>
      </c>
      <c r="Q52" s="143">
        <v>0.5</v>
      </c>
      <c r="R52" s="143">
        <v>0.75</v>
      </c>
      <c r="S52" s="143">
        <v>1</v>
      </c>
      <c r="T52" s="12">
        <v>2000000</v>
      </c>
      <c r="U52" s="99">
        <v>15</v>
      </c>
      <c r="V52" s="161">
        <f t="shared" si="14"/>
        <v>15</v>
      </c>
      <c r="W52" s="67" t="s">
        <v>693</v>
      </c>
      <c r="X52" s="63" t="s">
        <v>694</v>
      </c>
      <c r="Y52" s="3">
        <v>44216</v>
      </c>
      <c r="Z52" s="3">
        <v>44560</v>
      </c>
      <c r="AA52" s="3">
        <v>44377</v>
      </c>
      <c r="AB52" s="4">
        <f t="shared" si="20"/>
        <v>0.46802325581395349</v>
      </c>
      <c r="AC52" s="4">
        <f t="shared" si="21"/>
        <v>0.46802325581395349</v>
      </c>
      <c r="AD52" s="99">
        <v>15</v>
      </c>
      <c r="AE52" s="131">
        <f t="shared" si="3"/>
        <v>15</v>
      </c>
      <c r="AF52" s="139" t="s">
        <v>695</v>
      </c>
      <c r="AG52" s="120" t="s">
        <v>329</v>
      </c>
      <c r="AH52" s="3">
        <v>44216</v>
      </c>
      <c r="AI52" s="3">
        <v>44560</v>
      </c>
      <c r="AJ52" s="3">
        <v>44469</v>
      </c>
      <c r="AK52" s="4">
        <f t="shared" si="4"/>
        <v>0.73546511627906974</v>
      </c>
      <c r="AL52" s="4">
        <f t="shared" si="19"/>
        <v>0.73546511627906974</v>
      </c>
      <c r="AM52" s="196">
        <v>30</v>
      </c>
      <c r="AN52" s="17">
        <f t="shared" si="5"/>
        <v>30</v>
      </c>
      <c r="AO52" s="67" t="s">
        <v>696</v>
      </c>
      <c r="AP52" s="120" t="s">
        <v>329</v>
      </c>
      <c r="AQ52" s="3">
        <v>44216</v>
      </c>
      <c r="AR52" s="3">
        <v>44560</v>
      </c>
      <c r="AS52" s="3">
        <v>44560</v>
      </c>
      <c r="AT52" s="572">
        <f t="shared" si="6"/>
        <v>1</v>
      </c>
      <c r="AU52" s="572">
        <f t="shared" si="11"/>
        <v>1</v>
      </c>
      <c r="AV52" s="196">
        <v>30</v>
      </c>
      <c r="AW52" s="21">
        <f t="shared" si="22"/>
        <v>30</v>
      </c>
      <c r="AX52" s="67" t="s">
        <v>697</v>
      </c>
      <c r="AY52" s="67" t="s">
        <v>698</v>
      </c>
    </row>
    <row r="53" spans="1:51" ht="155.44999999999999" hidden="1" customHeight="1" outlineLevel="1" x14ac:dyDescent="0.2">
      <c r="A53" s="397"/>
      <c r="B53" s="386"/>
      <c r="C53" s="389"/>
      <c r="D53" s="430"/>
      <c r="E53" s="335"/>
      <c r="F53" s="335"/>
      <c r="G53" s="335"/>
      <c r="H53" s="102" t="s">
        <v>699</v>
      </c>
      <c r="I53" s="56" t="s">
        <v>411</v>
      </c>
      <c r="J53" s="3">
        <v>44216</v>
      </c>
      <c r="K53" s="3">
        <v>44560</v>
      </c>
      <c r="L53" s="3">
        <v>44285</v>
      </c>
      <c r="M53" s="4">
        <f t="shared" si="12"/>
        <v>0.2005813953488372</v>
      </c>
      <c r="N53" s="4">
        <f t="shared" si="18"/>
        <v>0.2005813953488372</v>
      </c>
      <c r="O53" s="142">
        <v>1</v>
      </c>
      <c r="P53" s="143">
        <v>0.25</v>
      </c>
      <c r="Q53" s="143">
        <v>0.5</v>
      </c>
      <c r="R53" s="143">
        <v>0.75</v>
      </c>
      <c r="S53" s="143">
        <v>1</v>
      </c>
      <c r="T53" s="12">
        <v>36300000</v>
      </c>
      <c r="U53" s="99">
        <v>25</v>
      </c>
      <c r="V53" s="161">
        <f t="shared" si="14"/>
        <v>25</v>
      </c>
      <c r="W53" s="67" t="s">
        <v>700</v>
      </c>
      <c r="X53" s="63" t="s">
        <v>701</v>
      </c>
      <c r="Y53" s="3">
        <v>44216</v>
      </c>
      <c r="Z53" s="3">
        <v>44560</v>
      </c>
      <c r="AA53" s="3">
        <v>44377</v>
      </c>
      <c r="AB53" s="4">
        <f t="shared" si="20"/>
        <v>0.46802325581395349</v>
      </c>
      <c r="AC53" s="4">
        <f t="shared" si="21"/>
        <v>0.46802325581395349</v>
      </c>
      <c r="AD53" s="99">
        <v>50</v>
      </c>
      <c r="AE53" s="131">
        <f t="shared" si="3"/>
        <v>50</v>
      </c>
      <c r="AF53" s="139" t="s">
        <v>702</v>
      </c>
      <c r="AG53" s="120" t="s">
        <v>703</v>
      </c>
      <c r="AH53" s="3">
        <v>44216</v>
      </c>
      <c r="AI53" s="3">
        <v>44560</v>
      </c>
      <c r="AJ53" s="3">
        <v>44469</v>
      </c>
      <c r="AK53" s="4">
        <f t="shared" si="4"/>
        <v>0.73546511627906974</v>
      </c>
      <c r="AL53" s="4">
        <f t="shared" si="19"/>
        <v>0.73546511627906974</v>
      </c>
      <c r="AM53" s="196">
        <v>80</v>
      </c>
      <c r="AN53" s="17">
        <f t="shared" si="5"/>
        <v>80</v>
      </c>
      <c r="AO53" s="67" t="s">
        <v>704</v>
      </c>
      <c r="AP53" s="120" t="s">
        <v>705</v>
      </c>
      <c r="AQ53" s="3">
        <v>44216</v>
      </c>
      <c r="AR53" s="3">
        <v>44560</v>
      </c>
      <c r="AS53" s="3">
        <v>44560</v>
      </c>
      <c r="AT53" s="572">
        <f t="shared" si="6"/>
        <v>1</v>
      </c>
      <c r="AU53" s="572">
        <f t="shared" si="11"/>
        <v>1</v>
      </c>
      <c r="AV53" s="196">
        <v>100</v>
      </c>
      <c r="AW53" s="289">
        <f t="shared" si="22"/>
        <v>100</v>
      </c>
      <c r="AX53" s="67" t="s">
        <v>706</v>
      </c>
      <c r="AY53" s="147" t="s">
        <v>707</v>
      </c>
    </row>
    <row r="54" spans="1:51" ht="95.45" hidden="1" customHeight="1" outlineLevel="1" x14ac:dyDescent="0.2">
      <c r="A54" s="397"/>
      <c r="B54" s="386"/>
      <c r="C54" s="389"/>
      <c r="D54" s="430"/>
      <c r="E54" s="335"/>
      <c r="F54" s="335"/>
      <c r="G54" s="335"/>
      <c r="H54" s="102" t="s">
        <v>708</v>
      </c>
      <c r="I54" s="56" t="s">
        <v>411</v>
      </c>
      <c r="J54" s="3">
        <v>44216</v>
      </c>
      <c r="K54" s="3">
        <v>44560</v>
      </c>
      <c r="L54" s="3">
        <v>44285</v>
      </c>
      <c r="M54" s="4">
        <f t="shared" si="12"/>
        <v>0.2005813953488372</v>
      </c>
      <c r="N54" s="4">
        <f t="shared" si="18"/>
        <v>0.2005813953488372</v>
      </c>
      <c r="O54" s="142">
        <v>1</v>
      </c>
      <c r="P54" s="143">
        <v>0.25</v>
      </c>
      <c r="Q54" s="143">
        <v>0.5</v>
      </c>
      <c r="R54" s="143">
        <v>0.75</v>
      </c>
      <c r="S54" s="143">
        <v>1</v>
      </c>
      <c r="T54" s="12">
        <v>22000000</v>
      </c>
      <c r="U54" s="99">
        <v>25</v>
      </c>
      <c r="V54" s="161">
        <f t="shared" si="14"/>
        <v>25</v>
      </c>
      <c r="W54" s="67" t="s">
        <v>709</v>
      </c>
      <c r="X54" s="63" t="s">
        <v>710</v>
      </c>
      <c r="Y54" s="3">
        <v>44216</v>
      </c>
      <c r="Z54" s="3">
        <v>44560</v>
      </c>
      <c r="AA54" s="3">
        <v>44377</v>
      </c>
      <c r="AB54" s="4">
        <f t="shared" si="20"/>
        <v>0.46802325581395349</v>
      </c>
      <c r="AC54" s="4">
        <f t="shared" si="21"/>
        <v>0.46802325581395349</v>
      </c>
      <c r="AD54" s="99">
        <v>50</v>
      </c>
      <c r="AE54" s="131">
        <f t="shared" si="3"/>
        <v>50</v>
      </c>
      <c r="AF54" s="139" t="s">
        <v>711</v>
      </c>
      <c r="AG54" s="120" t="s">
        <v>712</v>
      </c>
      <c r="AH54" s="3">
        <v>44216</v>
      </c>
      <c r="AI54" s="3">
        <v>44560</v>
      </c>
      <c r="AJ54" s="3">
        <v>44469</v>
      </c>
      <c r="AK54" s="4">
        <f t="shared" si="4"/>
        <v>0.73546511627906974</v>
      </c>
      <c r="AL54" s="4">
        <f t="shared" si="19"/>
        <v>0.73546511627906974</v>
      </c>
      <c r="AM54" s="196">
        <v>47</v>
      </c>
      <c r="AN54" s="17">
        <f t="shared" si="5"/>
        <v>47</v>
      </c>
      <c r="AO54" s="67" t="s">
        <v>713</v>
      </c>
      <c r="AP54" s="120" t="s">
        <v>714</v>
      </c>
      <c r="AQ54" s="3">
        <v>44216</v>
      </c>
      <c r="AR54" s="3">
        <v>44560</v>
      </c>
      <c r="AS54" s="3">
        <v>44560</v>
      </c>
      <c r="AT54" s="572">
        <f t="shared" si="6"/>
        <v>1</v>
      </c>
      <c r="AU54" s="572">
        <f t="shared" si="11"/>
        <v>1</v>
      </c>
      <c r="AV54" s="196">
        <v>73</v>
      </c>
      <c r="AW54" s="21">
        <f t="shared" si="22"/>
        <v>73</v>
      </c>
      <c r="AX54" s="67" t="s">
        <v>715</v>
      </c>
      <c r="AY54" s="147" t="s">
        <v>716</v>
      </c>
    </row>
    <row r="55" spans="1:51" ht="124.5" hidden="1" customHeight="1" outlineLevel="1" x14ac:dyDescent="0.2">
      <c r="A55" s="397"/>
      <c r="B55" s="386"/>
      <c r="C55" s="389"/>
      <c r="D55" s="430"/>
      <c r="E55" s="335"/>
      <c r="F55" s="335"/>
      <c r="G55" s="335"/>
      <c r="H55" s="102" t="s">
        <v>717</v>
      </c>
      <c r="I55" s="56" t="s">
        <v>411</v>
      </c>
      <c r="J55" s="3">
        <v>44216</v>
      </c>
      <c r="K55" s="3">
        <v>44560</v>
      </c>
      <c r="L55" s="3">
        <v>44285</v>
      </c>
      <c r="M55" s="4">
        <f t="shared" si="12"/>
        <v>0.2005813953488372</v>
      </c>
      <c r="N55" s="4">
        <f t="shared" si="18"/>
        <v>0.2005813953488372</v>
      </c>
      <c r="O55" s="142">
        <v>1</v>
      </c>
      <c r="P55" s="143">
        <v>0.25</v>
      </c>
      <c r="Q55" s="143">
        <v>0.5</v>
      </c>
      <c r="R55" s="143">
        <v>0.75</v>
      </c>
      <c r="S55" s="143">
        <v>1</v>
      </c>
      <c r="T55" s="12">
        <v>6000000</v>
      </c>
      <c r="U55" s="99">
        <v>25</v>
      </c>
      <c r="V55" s="161">
        <f t="shared" si="14"/>
        <v>25</v>
      </c>
      <c r="W55" s="67" t="s">
        <v>718</v>
      </c>
      <c r="X55" s="63" t="s">
        <v>719</v>
      </c>
      <c r="Y55" s="3">
        <v>44216</v>
      </c>
      <c r="Z55" s="3">
        <v>44560</v>
      </c>
      <c r="AA55" s="3">
        <v>44377</v>
      </c>
      <c r="AB55" s="4">
        <f t="shared" si="20"/>
        <v>0.46802325581395349</v>
      </c>
      <c r="AC55" s="4">
        <f t="shared" si="21"/>
        <v>0.46802325581395349</v>
      </c>
      <c r="AD55" s="99">
        <v>50</v>
      </c>
      <c r="AE55" s="131">
        <f t="shared" si="3"/>
        <v>50</v>
      </c>
      <c r="AF55" s="139" t="s">
        <v>720</v>
      </c>
      <c r="AG55" s="120" t="s">
        <v>721</v>
      </c>
      <c r="AH55" s="3">
        <v>44216</v>
      </c>
      <c r="AI55" s="3">
        <v>44560</v>
      </c>
      <c r="AJ55" s="3">
        <v>44469</v>
      </c>
      <c r="AK55" s="4">
        <f t="shared" si="4"/>
        <v>0.73546511627906974</v>
      </c>
      <c r="AL55" s="4">
        <f t="shared" si="19"/>
        <v>0.73546511627906974</v>
      </c>
      <c r="AM55" s="196">
        <v>50</v>
      </c>
      <c r="AN55" s="17">
        <f t="shared" si="5"/>
        <v>50</v>
      </c>
      <c r="AO55" s="67" t="s">
        <v>722</v>
      </c>
      <c r="AP55" s="120" t="s">
        <v>714</v>
      </c>
      <c r="AQ55" s="3">
        <v>44216</v>
      </c>
      <c r="AR55" s="3">
        <v>44560</v>
      </c>
      <c r="AS55" s="3">
        <v>44560</v>
      </c>
      <c r="AT55" s="572">
        <f t="shared" si="6"/>
        <v>1</v>
      </c>
      <c r="AU55" s="572">
        <f t="shared" si="11"/>
        <v>1</v>
      </c>
      <c r="AV55" s="196">
        <v>100</v>
      </c>
      <c r="AW55" s="21">
        <f t="shared" si="22"/>
        <v>100</v>
      </c>
      <c r="AX55" s="67" t="s">
        <v>723</v>
      </c>
      <c r="AY55" s="147" t="s">
        <v>724</v>
      </c>
    </row>
    <row r="56" spans="1:51" ht="204.6" hidden="1" customHeight="1" outlineLevel="1" x14ac:dyDescent="0.2">
      <c r="A56" s="397"/>
      <c r="B56" s="386"/>
      <c r="C56" s="389"/>
      <c r="D56" s="430"/>
      <c r="E56" s="335"/>
      <c r="F56" s="335"/>
      <c r="G56" s="335"/>
      <c r="H56" s="102" t="s">
        <v>725</v>
      </c>
      <c r="I56" s="56" t="s">
        <v>726</v>
      </c>
      <c r="J56" s="3">
        <v>44216</v>
      </c>
      <c r="K56" s="3">
        <v>44560</v>
      </c>
      <c r="L56" s="3">
        <v>44285</v>
      </c>
      <c r="M56" s="4">
        <f t="shared" si="12"/>
        <v>0.2005813953488372</v>
      </c>
      <c r="N56" s="4">
        <f t="shared" si="18"/>
        <v>0.2005813953488372</v>
      </c>
      <c r="O56" s="142">
        <v>1</v>
      </c>
      <c r="P56" s="143">
        <v>0.25</v>
      </c>
      <c r="Q56" s="143">
        <v>0.5</v>
      </c>
      <c r="R56" s="143">
        <v>0.75</v>
      </c>
      <c r="S56" s="143">
        <v>1</v>
      </c>
      <c r="T56" s="12">
        <v>5000000</v>
      </c>
      <c r="U56" s="99">
        <v>15</v>
      </c>
      <c r="V56" s="161">
        <f t="shared" si="14"/>
        <v>15</v>
      </c>
      <c r="W56" s="67" t="s">
        <v>727</v>
      </c>
      <c r="X56" s="63" t="s">
        <v>329</v>
      </c>
      <c r="Y56" s="3">
        <v>44216</v>
      </c>
      <c r="Z56" s="3">
        <v>44560</v>
      </c>
      <c r="AA56" s="3">
        <v>44377</v>
      </c>
      <c r="AB56" s="4">
        <f t="shared" si="20"/>
        <v>0.46802325581395349</v>
      </c>
      <c r="AC56" s="4">
        <f t="shared" si="21"/>
        <v>0.46802325581395349</v>
      </c>
      <c r="AD56" s="99">
        <v>50</v>
      </c>
      <c r="AE56" s="131">
        <f t="shared" si="3"/>
        <v>50</v>
      </c>
      <c r="AF56" s="139" t="s">
        <v>728</v>
      </c>
      <c r="AG56" s="120" t="s">
        <v>729</v>
      </c>
      <c r="AH56" s="3">
        <v>44216</v>
      </c>
      <c r="AI56" s="3">
        <v>44560</v>
      </c>
      <c r="AJ56" s="3">
        <v>44469</v>
      </c>
      <c r="AK56" s="4">
        <f t="shared" si="4"/>
        <v>0.73546511627906974</v>
      </c>
      <c r="AL56" s="4">
        <f t="shared" si="19"/>
        <v>0.73546511627906974</v>
      </c>
      <c r="AM56" s="196">
        <v>75</v>
      </c>
      <c r="AN56" s="17">
        <f t="shared" si="5"/>
        <v>75</v>
      </c>
      <c r="AO56" s="67" t="s">
        <v>730</v>
      </c>
      <c r="AP56" s="120" t="s">
        <v>729</v>
      </c>
      <c r="AQ56" s="3">
        <v>44216</v>
      </c>
      <c r="AR56" s="3">
        <v>44560</v>
      </c>
      <c r="AS56" s="3">
        <v>44560</v>
      </c>
      <c r="AT56" s="572">
        <f t="shared" si="6"/>
        <v>1</v>
      </c>
      <c r="AU56" s="572">
        <f t="shared" si="11"/>
        <v>1</v>
      </c>
      <c r="AV56" s="196">
        <v>100</v>
      </c>
      <c r="AW56" s="21">
        <f t="shared" si="22"/>
        <v>100</v>
      </c>
      <c r="AX56" s="67" t="s">
        <v>731</v>
      </c>
      <c r="AY56" s="147" t="s">
        <v>329</v>
      </c>
    </row>
    <row r="57" spans="1:51" ht="141.75" hidden="1" outlineLevel="1" x14ac:dyDescent="0.2">
      <c r="A57" s="397"/>
      <c r="B57" s="386"/>
      <c r="C57" s="389"/>
      <c r="D57" s="430"/>
      <c r="E57" s="336"/>
      <c r="F57" s="336"/>
      <c r="G57" s="336"/>
      <c r="H57" s="102" t="s">
        <v>732</v>
      </c>
      <c r="I57" s="56" t="s">
        <v>733</v>
      </c>
      <c r="J57" s="3">
        <v>44216</v>
      </c>
      <c r="K57" s="3">
        <v>44560</v>
      </c>
      <c r="L57" s="3">
        <v>44285</v>
      </c>
      <c r="M57" s="4">
        <f t="shared" si="12"/>
        <v>0.2005813953488372</v>
      </c>
      <c r="N57" s="4">
        <f t="shared" si="18"/>
        <v>0.2005813953488372</v>
      </c>
      <c r="O57" s="142">
        <v>1</v>
      </c>
      <c r="P57" s="143">
        <v>0.25</v>
      </c>
      <c r="Q57" s="143">
        <v>0.5</v>
      </c>
      <c r="R57" s="143">
        <v>0.75</v>
      </c>
      <c r="S57" s="143">
        <v>1</v>
      </c>
      <c r="T57" s="12">
        <v>5000000</v>
      </c>
      <c r="U57" s="99">
        <v>10</v>
      </c>
      <c r="V57" s="161">
        <f t="shared" si="14"/>
        <v>10</v>
      </c>
      <c r="W57" s="67" t="s">
        <v>734</v>
      </c>
      <c r="X57" s="63" t="s">
        <v>329</v>
      </c>
      <c r="Y57" s="3">
        <v>44216</v>
      </c>
      <c r="Z57" s="3">
        <v>44560</v>
      </c>
      <c r="AA57" s="3">
        <v>44377</v>
      </c>
      <c r="AB57" s="4">
        <f t="shared" si="20"/>
        <v>0.46802325581395349</v>
      </c>
      <c r="AC57" s="4">
        <f t="shared" si="21"/>
        <v>0.46802325581395349</v>
      </c>
      <c r="AD57" s="99">
        <v>50</v>
      </c>
      <c r="AE57" s="131">
        <f t="shared" si="3"/>
        <v>50</v>
      </c>
      <c r="AF57" s="140" t="s">
        <v>735</v>
      </c>
      <c r="AG57" s="120" t="s">
        <v>736</v>
      </c>
      <c r="AH57" s="3">
        <v>44216</v>
      </c>
      <c r="AI57" s="3">
        <v>44560</v>
      </c>
      <c r="AJ57" s="3">
        <v>44469</v>
      </c>
      <c r="AK57" s="4">
        <f t="shared" si="4"/>
        <v>0.73546511627906974</v>
      </c>
      <c r="AL57" s="4">
        <f t="shared" si="19"/>
        <v>0.73546511627906974</v>
      </c>
      <c r="AM57" s="196">
        <v>65</v>
      </c>
      <c r="AN57" s="17">
        <f t="shared" si="5"/>
        <v>65</v>
      </c>
      <c r="AO57" s="67" t="s">
        <v>737</v>
      </c>
      <c r="AP57" s="120" t="s">
        <v>515</v>
      </c>
      <c r="AQ57" s="3">
        <v>44216</v>
      </c>
      <c r="AR57" s="3">
        <v>44560</v>
      </c>
      <c r="AS57" s="3">
        <v>44560</v>
      </c>
      <c r="AT57" s="572">
        <f t="shared" si="6"/>
        <v>1</v>
      </c>
      <c r="AU57" s="572">
        <f t="shared" si="11"/>
        <v>1</v>
      </c>
      <c r="AV57" s="196">
        <v>65</v>
      </c>
      <c r="AW57" s="21">
        <f t="shared" si="22"/>
        <v>65</v>
      </c>
      <c r="AX57" s="67" t="s">
        <v>738</v>
      </c>
      <c r="AY57" s="147" t="s">
        <v>739</v>
      </c>
    </row>
    <row r="58" spans="1:51" ht="157.9" hidden="1" customHeight="1" outlineLevel="1" x14ac:dyDescent="0.2">
      <c r="A58" s="397"/>
      <c r="B58" s="386"/>
      <c r="C58" s="389"/>
      <c r="D58" s="430"/>
      <c r="E58" s="334" t="s">
        <v>740</v>
      </c>
      <c r="F58" s="334" t="s">
        <v>741</v>
      </c>
      <c r="G58" s="334" t="s">
        <v>742</v>
      </c>
      <c r="H58" s="102" t="s">
        <v>743</v>
      </c>
      <c r="I58" s="56" t="s">
        <v>744</v>
      </c>
      <c r="J58" s="3">
        <v>44216</v>
      </c>
      <c r="K58" s="3">
        <v>44560</v>
      </c>
      <c r="L58" s="3">
        <v>44285</v>
      </c>
      <c r="M58" s="4">
        <f t="shared" si="12"/>
        <v>0.2005813953488372</v>
      </c>
      <c r="N58" s="4">
        <f t="shared" si="18"/>
        <v>0.2005813953488372</v>
      </c>
      <c r="O58" s="142">
        <v>1</v>
      </c>
      <c r="P58" s="143">
        <v>0.25</v>
      </c>
      <c r="Q58" s="143">
        <v>0.5</v>
      </c>
      <c r="R58" s="143">
        <v>0.75</v>
      </c>
      <c r="S58" s="143">
        <v>1</v>
      </c>
      <c r="T58" s="12">
        <v>50000000</v>
      </c>
      <c r="U58" s="99">
        <v>25</v>
      </c>
      <c r="V58" s="161">
        <f t="shared" si="14"/>
        <v>25</v>
      </c>
      <c r="W58" s="67" t="s">
        <v>745</v>
      </c>
      <c r="X58" s="63" t="s">
        <v>746</v>
      </c>
      <c r="Y58" s="3">
        <v>44216</v>
      </c>
      <c r="Z58" s="3">
        <v>44560</v>
      </c>
      <c r="AA58" s="3">
        <v>44377</v>
      </c>
      <c r="AB58" s="4">
        <f t="shared" si="20"/>
        <v>0.46802325581395349</v>
      </c>
      <c r="AC58" s="4">
        <f t="shared" si="21"/>
        <v>0.46802325581395349</v>
      </c>
      <c r="AD58" s="99">
        <v>30</v>
      </c>
      <c r="AE58" s="131">
        <f t="shared" si="3"/>
        <v>30</v>
      </c>
      <c r="AF58" s="139" t="s">
        <v>747</v>
      </c>
      <c r="AG58" s="120" t="s">
        <v>748</v>
      </c>
      <c r="AH58" s="3">
        <v>44216</v>
      </c>
      <c r="AI58" s="3">
        <v>44560</v>
      </c>
      <c r="AJ58" s="3">
        <v>44469</v>
      </c>
      <c r="AK58" s="4">
        <f t="shared" si="4"/>
        <v>0.73546511627906974</v>
      </c>
      <c r="AL58" s="4">
        <f t="shared" si="19"/>
        <v>0.73546511627906974</v>
      </c>
      <c r="AM58" s="196">
        <v>100</v>
      </c>
      <c r="AN58" s="17">
        <f t="shared" si="5"/>
        <v>100</v>
      </c>
      <c r="AO58" s="67" t="s">
        <v>749</v>
      </c>
      <c r="AP58" s="120" t="s">
        <v>750</v>
      </c>
      <c r="AQ58" s="3">
        <v>44216</v>
      </c>
      <c r="AR58" s="3">
        <v>44560</v>
      </c>
      <c r="AS58" s="3">
        <v>44560</v>
      </c>
      <c r="AT58" s="572">
        <f t="shared" si="6"/>
        <v>1</v>
      </c>
      <c r="AU58" s="572">
        <f t="shared" si="11"/>
        <v>1</v>
      </c>
      <c r="AV58" s="196">
        <v>100</v>
      </c>
      <c r="AW58" s="21">
        <f t="shared" si="22"/>
        <v>100</v>
      </c>
      <c r="AX58" s="67" t="s">
        <v>638</v>
      </c>
      <c r="AY58" s="120" t="s">
        <v>750</v>
      </c>
    </row>
    <row r="59" spans="1:51" ht="135" hidden="1" outlineLevel="1" x14ac:dyDescent="0.2">
      <c r="A59" s="397"/>
      <c r="B59" s="386"/>
      <c r="C59" s="389"/>
      <c r="D59" s="430"/>
      <c r="E59" s="335"/>
      <c r="F59" s="336"/>
      <c r="G59" s="336"/>
      <c r="H59" s="102" t="s">
        <v>751</v>
      </c>
      <c r="I59" s="56" t="s">
        <v>411</v>
      </c>
      <c r="J59" s="3">
        <v>44216</v>
      </c>
      <c r="K59" s="3">
        <v>44560</v>
      </c>
      <c r="L59" s="3">
        <v>44285</v>
      </c>
      <c r="M59" s="4">
        <f t="shared" si="12"/>
        <v>0.2005813953488372</v>
      </c>
      <c r="N59" s="4">
        <f t="shared" si="18"/>
        <v>0.2005813953488372</v>
      </c>
      <c r="O59" s="142">
        <v>1</v>
      </c>
      <c r="P59" s="143">
        <v>0.25</v>
      </c>
      <c r="Q59" s="143">
        <v>0.5</v>
      </c>
      <c r="R59" s="143">
        <v>0.75</v>
      </c>
      <c r="S59" s="143">
        <v>1</v>
      </c>
      <c r="T59" s="12">
        <v>5000000</v>
      </c>
      <c r="U59" s="99">
        <v>10</v>
      </c>
      <c r="V59" s="161">
        <f t="shared" si="14"/>
        <v>10</v>
      </c>
      <c r="W59" s="67" t="s">
        <v>752</v>
      </c>
      <c r="X59" s="63" t="s">
        <v>329</v>
      </c>
      <c r="Y59" s="3">
        <v>44216</v>
      </c>
      <c r="Z59" s="3">
        <v>44560</v>
      </c>
      <c r="AA59" s="3">
        <v>44377</v>
      </c>
      <c r="AB59" s="4">
        <f t="shared" si="20"/>
        <v>0.46802325581395349</v>
      </c>
      <c r="AC59" s="4">
        <f t="shared" si="21"/>
        <v>0.46802325581395349</v>
      </c>
      <c r="AD59" s="99">
        <v>20</v>
      </c>
      <c r="AE59" s="131">
        <f t="shared" si="3"/>
        <v>20</v>
      </c>
      <c r="AF59" s="139" t="s">
        <v>753</v>
      </c>
      <c r="AG59" s="120" t="s">
        <v>754</v>
      </c>
      <c r="AH59" s="3">
        <v>44216</v>
      </c>
      <c r="AI59" s="3">
        <v>44560</v>
      </c>
      <c r="AJ59" s="3">
        <v>44469</v>
      </c>
      <c r="AK59" s="4">
        <f t="shared" si="4"/>
        <v>0.73546511627906974</v>
      </c>
      <c r="AL59" s="4">
        <f t="shared" si="19"/>
        <v>0.73546511627906974</v>
      </c>
      <c r="AM59" s="196">
        <v>20</v>
      </c>
      <c r="AN59" s="17">
        <f t="shared" si="5"/>
        <v>20</v>
      </c>
      <c r="AO59" s="67" t="s">
        <v>755</v>
      </c>
      <c r="AP59" s="120" t="s">
        <v>750</v>
      </c>
      <c r="AQ59" s="3">
        <v>44216</v>
      </c>
      <c r="AR59" s="3">
        <v>44560</v>
      </c>
      <c r="AS59" s="3">
        <v>44560</v>
      </c>
      <c r="AT59" s="572">
        <f t="shared" si="6"/>
        <v>1</v>
      </c>
      <c r="AU59" s="572">
        <f t="shared" si="11"/>
        <v>1</v>
      </c>
      <c r="AV59" s="196">
        <v>20</v>
      </c>
      <c r="AW59" s="21">
        <f t="shared" si="22"/>
        <v>20</v>
      </c>
      <c r="AX59" s="67" t="s">
        <v>756</v>
      </c>
      <c r="AY59" s="120" t="s">
        <v>750</v>
      </c>
    </row>
    <row r="60" spans="1:51" ht="136.15" hidden="1" customHeight="1" outlineLevel="1" x14ac:dyDescent="0.2">
      <c r="A60" s="397"/>
      <c r="B60" s="386"/>
      <c r="C60" s="390"/>
      <c r="D60" s="430"/>
      <c r="E60" s="336"/>
      <c r="F60" s="186" t="s">
        <v>757</v>
      </c>
      <c r="G60" s="186" t="s">
        <v>758</v>
      </c>
      <c r="H60" s="102" t="s">
        <v>759</v>
      </c>
      <c r="I60" s="55" t="s">
        <v>760</v>
      </c>
      <c r="J60" s="3">
        <v>44216</v>
      </c>
      <c r="K60" s="3">
        <v>44560</v>
      </c>
      <c r="L60" s="3">
        <v>44285</v>
      </c>
      <c r="M60" s="4">
        <f t="shared" si="12"/>
        <v>0.2005813953488372</v>
      </c>
      <c r="N60" s="4">
        <f t="shared" si="18"/>
        <v>0.2005813953488372</v>
      </c>
      <c r="O60" s="142">
        <v>1</v>
      </c>
      <c r="P60" s="143">
        <v>0.25</v>
      </c>
      <c r="Q60" s="143">
        <v>0.5</v>
      </c>
      <c r="R60" s="143">
        <v>0.75</v>
      </c>
      <c r="S60" s="143">
        <v>1</v>
      </c>
      <c r="T60" s="27" t="s">
        <v>329</v>
      </c>
      <c r="U60" s="99">
        <v>25</v>
      </c>
      <c r="V60" s="161">
        <f t="shared" si="14"/>
        <v>25</v>
      </c>
      <c r="W60" s="67" t="s">
        <v>761</v>
      </c>
      <c r="X60" s="63" t="s">
        <v>762</v>
      </c>
      <c r="Y60" s="3">
        <v>44216</v>
      </c>
      <c r="Z60" s="3">
        <v>44560</v>
      </c>
      <c r="AA60" s="3">
        <v>44377</v>
      </c>
      <c r="AB60" s="4">
        <f t="shared" si="20"/>
        <v>0.46802325581395349</v>
      </c>
      <c r="AC60" s="4">
        <f t="shared" si="21"/>
        <v>0.46802325581395349</v>
      </c>
      <c r="AD60" s="99">
        <v>25</v>
      </c>
      <c r="AE60" s="131">
        <f t="shared" si="3"/>
        <v>25</v>
      </c>
      <c r="AF60" s="139" t="s">
        <v>763</v>
      </c>
      <c r="AG60" s="120" t="s">
        <v>329</v>
      </c>
      <c r="AH60" s="3">
        <v>44216</v>
      </c>
      <c r="AI60" s="3">
        <v>44560</v>
      </c>
      <c r="AJ60" s="3">
        <v>44469</v>
      </c>
      <c r="AK60" s="4">
        <f t="shared" si="4"/>
        <v>0.73546511627906974</v>
      </c>
      <c r="AL60" s="4">
        <f t="shared" si="19"/>
        <v>0.73546511627906974</v>
      </c>
      <c r="AM60" s="196">
        <v>35</v>
      </c>
      <c r="AN60" s="17">
        <f t="shared" si="5"/>
        <v>35</v>
      </c>
      <c r="AO60" s="67" t="s">
        <v>764</v>
      </c>
      <c r="AP60" s="120" t="s">
        <v>765</v>
      </c>
      <c r="AQ60" s="3">
        <v>44216</v>
      </c>
      <c r="AR60" s="3">
        <v>44560</v>
      </c>
      <c r="AS60" s="3">
        <v>44560</v>
      </c>
      <c r="AT60" s="572">
        <f t="shared" si="6"/>
        <v>1</v>
      </c>
      <c r="AU60" s="572">
        <f t="shared" si="11"/>
        <v>1</v>
      </c>
      <c r="AV60" s="196">
        <v>35</v>
      </c>
      <c r="AW60" s="21">
        <f t="shared" si="22"/>
        <v>35</v>
      </c>
      <c r="AX60" s="67" t="s">
        <v>764</v>
      </c>
      <c r="AY60" s="120" t="s">
        <v>765</v>
      </c>
    </row>
    <row r="61" spans="1:51" ht="98.45" hidden="1" customHeight="1" outlineLevel="1" x14ac:dyDescent="0.2">
      <c r="A61" s="397"/>
      <c r="B61" s="385" t="s">
        <v>321</v>
      </c>
      <c r="C61" s="388" t="s">
        <v>405</v>
      </c>
      <c r="D61" s="433" t="s">
        <v>766</v>
      </c>
      <c r="E61" s="368" t="s">
        <v>407</v>
      </c>
      <c r="F61" s="368" t="s">
        <v>408</v>
      </c>
      <c r="G61" s="368" t="s">
        <v>409</v>
      </c>
      <c r="H61" s="71" t="s">
        <v>767</v>
      </c>
      <c r="I61" s="55" t="s">
        <v>768</v>
      </c>
      <c r="J61" s="3">
        <v>44216</v>
      </c>
      <c r="K61" s="3">
        <v>44560</v>
      </c>
      <c r="L61" s="3">
        <v>44285</v>
      </c>
      <c r="M61" s="4">
        <f t="shared" si="12"/>
        <v>0.2005813953488372</v>
      </c>
      <c r="N61" s="4">
        <f t="shared" si="18"/>
        <v>0.2005813953488372</v>
      </c>
      <c r="O61" s="142">
        <v>1</v>
      </c>
      <c r="P61" s="143">
        <v>0.25</v>
      </c>
      <c r="Q61" s="143">
        <v>0.5</v>
      </c>
      <c r="R61" s="143">
        <v>0.75</v>
      </c>
      <c r="S61" s="143">
        <v>1</v>
      </c>
      <c r="T61" s="24">
        <v>40000000</v>
      </c>
      <c r="U61" s="99">
        <v>25</v>
      </c>
      <c r="V61" s="161">
        <f t="shared" si="14"/>
        <v>25</v>
      </c>
      <c r="W61" s="67" t="s">
        <v>769</v>
      </c>
      <c r="X61" s="63" t="s">
        <v>770</v>
      </c>
      <c r="Y61" s="3">
        <v>44216</v>
      </c>
      <c r="Z61" s="3">
        <v>44560</v>
      </c>
      <c r="AA61" s="3">
        <v>44377</v>
      </c>
      <c r="AB61" s="4">
        <f t="shared" si="20"/>
        <v>0.46802325581395349</v>
      </c>
      <c r="AC61" s="4">
        <f t="shared" si="21"/>
        <v>0.46802325581395349</v>
      </c>
      <c r="AD61" s="99">
        <v>45</v>
      </c>
      <c r="AE61" s="131">
        <f t="shared" si="3"/>
        <v>45</v>
      </c>
      <c r="AF61" s="139" t="s">
        <v>771</v>
      </c>
      <c r="AG61" s="120" t="s">
        <v>772</v>
      </c>
      <c r="AH61" s="3">
        <v>44216</v>
      </c>
      <c r="AI61" s="3">
        <v>44560</v>
      </c>
      <c r="AJ61" s="3">
        <v>44469</v>
      </c>
      <c r="AK61" s="4">
        <f t="shared" si="4"/>
        <v>0.73546511627906974</v>
      </c>
      <c r="AL61" s="4">
        <f t="shared" si="19"/>
        <v>0.73546511627906974</v>
      </c>
      <c r="AM61" s="196">
        <v>45</v>
      </c>
      <c r="AN61" s="17">
        <f t="shared" si="5"/>
        <v>45</v>
      </c>
      <c r="AO61" s="67" t="s">
        <v>773</v>
      </c>
      <c r="AP61" s="130" t="s">
        <v>774</v>
      </c>
      <c r="AQ61" s="3">
        <v>44216</v>
      </c>
      <c r="AR61" s="3">
        <v>44560</v>
      </c>
      <c r="AS61" s="3">
        <v>44560</v>
      </c>
      <c r="AT61" s="572">
        <f t="shared" si="6"/>
        <v>1</v>
      </c>
      <c r="AU61" s="572">
        <f t="shared" si="11"/>
        <v>1</v>
      </c>
      <c r="AV61" s="196">
        <v>60</v>
      </c>
      <c r="AW61" s="21">
        <f t="shared" si="22"/>
        <v>60</v>
      </c>
      <c r="AX61" s="67" t="s">
        <v>775</v>
      </c>
      <c r="AY61" s="147" t="s">
        <v>329</v>
      </c>
    </row>
    <row r="62" spans="1:51" ht="116.45" hidden="1" customHeight="1" outlineLevel="1" x14ac:dyDescent="0.2">
      <c r="A62" s="397"/>
      <c r="B62" s="386"/>
      <c r="C62" s="390"/>
      <c r="D62" s="433"/>
      <c r="E62" s="369"/>
      <c r="F62" s="369"/>
      <c r="G62" s="369"/>
      <c r="H62" s="71" t="s">
        <v>776</v>
      </c>
      <c r="I62" s="55" t="s">
        <v>777</v>
      </c>
      <c r="J62" s="3">
        <v>44216</v>
      </c>
      <c r="K62" s="3">
        <v>44560</v>
      </c>
      <c r="L62" s="3">
        <v>44285</v>
      </c>
      <c r="M62" s="4">
        <f t="shared" si="12"/>
        <v>0.2005813953488372</v>
      </c>
      <c r="N62" s="4">
        <f t="shared" si="18"/>
        <v>0.2005813953488372</v>
      </c>
      <c r="O62" s="142">
        <v>1</v>
      </c>
      <c r="P62" s="143">
        <v>0.25</v>
      </c>
      <c r="Q62" s="143">
        <v>0.5</v>
      </c>
      <c r="R62" s="143">
        <v>0.75</v>
      </c>
      <c r="S62" s="143">
        <v>1</v>
      </c>
      <c r="T62" s="24">
        <v>2000000</v>
      </c>
      <c r="U62" s="99">
        <v>25</v>
      </c>
      <c r="V62" s="161">
        <f t="shared" si="14"/>
        <v>25</v>
      </c>
      <c r="W62" s="67" t="s">
        <v>778</v>
      </c>
      <c r="X62" s="63" t="s">
        <v>329</v>
      </c>
      <c r="Y62" s="3">
        <v>44216</v>
      </c>
      <c r="Z62" s="3">
        <v>44560</v>
      </c>
      <c r="AA62" s="3">
        <v>44377</v>
      </c>
      <c r="AB62" s="4">
        <f t="shared" si="20"/>
        <v>0.46802325581395349</v>
      </c>
      <c r="AC62" s="4">
        <f t="shared" si="21"/>
        <v>0.46802325581395349</v>
      </c>
      <c r="AD62" s="99">
        <v>100</v>
      </c>
      <c r="AE62" s="131">
        <f t="shared" si="3"/>
        <v>100</v>
      </c>
      <c r="AF62" s="139" t="s">
        <v>779</v>
      </c>
      <c r="AG62" s="120" t="s">
        <v>329</v>
      </c>
      <c r="AH62" s="3">
        <v>44216</v>
      </c>
      <c r="AI62" s="3">
        <v>44560</v>
      </c>
      <c r="AJ62" s="3">
        <v>44469</v>
      </c>
      <c r="AK62" s="4">
        <f t="shared" si="4"/>
        <v>0.73546511627906974</v>
      </c>
      <c r="AL62" s="4">
        <f t="shared" si="19"/>
        <v>0.73546511627906974</v>
      </c>
      <c r="AM62" s="196">
        <v>100</v>
      </c>
      <c r="AN62" s="17">
        <f t="shared" si="5"/>
        <v>100</v>
      </c>
      <c r="AO62" s="67" t="s">
        <v>780</v>
      </c>
      <c r="AP62" s="120" t="s">
        <v>781</v>
      </c>
      <c r="AQ62" s="3">
        <v>44216</v>
      </c>
      <c r="AR62" s="3">
        <v>44560</v>
      </c>
      <c r="AS62" s="3">
        <v>44560</v>
      </c>
      <c r="AT62" s="572">
        <f t="shared" si="6"/>
        <v>1</v>
      </c>
      <c r="AU62" s="572">
        <f t="shared" si="11"/>
        <v>1</v>
      </c>
      <c r="AV62" s="196">
        <v>100</v>
      </c>
      <c r="AW62" s="21">
        <f t="shared" si="22"/>
        <v>100</v>
      </c>
      <c r="AX62" s="67" t="s">
        <v>782</v>
      </c>
      <c r="AY62" s="147" t="s">
        <v>329</v>
      </c>
    </row>
    <row r="63" spans="1:51" ht="90" hidden="1" customHeight="1" outlineLevel="1" x14ac:dyDescent="0.2">
      <c r="A63" s="397"/>
      <c r="B63" s="387"/>
      <c r="C63" s="180" t="s">
        <v>322</v>
      </c>
      <c r="D63" s="433"/>
      <c r="E63" s="165" t="s">
        <v>783</v>
      </c>
      <c r="F63" s="165" t="s">
        <v>784</v>
      </c>
      <c r="G63" s="104" t="s">
        <v>785</v>
      </c>
      <c r="H63" s="71" t="s">
        <v>786</v>
      </c>
      <c r="I63" s="55" t="s">
        <v>787</v>
      </c>
      <c r="J63" s="3">
        <v>44216</v>
      </c>
      <c r="K63" s="3">
        <v>44560</v>
      </c>
      <c r="L63" s="3">
        <v>44285</v>
      </c>
      <c r="M63" s="4">
        <f t="shared" si="12"/>
        <v>0.2005813953488372</v>
      </c>
      <c r="N63" s="4">
        <f t="shared" si="18"/>
        <v>0.2005813953488372</v>
      </c>
      <c r="O63" s="142">
        <v>1</v>
      </c>
      <c r="P63" s="143">
        <v>0.25</v>
      </c>
      <c r="Q63" s="143">
        <v>0.5</v>
      </c>
      <c r="R63" s="143">
        <v>0.75</v>
      </c>
      <c r="S63" s="143">
        <v>1</v>
      </c>
      <c r="T63" s="24">
        <v>6000000</v>
      </c>
      <c r="U63" s="99">
        <v>25</v>
      </c>
      <c r="V63" s="161">
        <f t="shared" si="14"/>
        <v>25</v>
      </c>
      <c r="W63" s="67" t="s">
        <v>788</v>
      </c>
      <c r="X63" s="63" t="s">
        <v>789</v>
      </c>
      <c r="Y63" s="3">
        <v>44216</v>
      </c>
      <c r="Z63" s="3">
        <v>44560</v>
      </c>
      <c r="AA63" s="3">
        <v>44377</v>
      </c>
      <c r="AB63" s="4">
        <f t="shared" si="20"/>
        <v>0.46802325581395349</v>
      </c>
      <c r="AC63" s="4">
        <f t="shared" si="21"/>
        <v>0.46802325581395349</v>
      </c>
      <c r="AD63" s="99">
        <v>100</v>
      </c>
      <c r="AE63" s="131">
        <f t="shared" si="3"/>
        <v>100</v>
      </c>
      <c r="AF63" s="139" t="s">
        <v>790</v>
      </c>
      <c r="AG63" s="120" t="s">
        <v>703</v>
      </c>
      <c r="AH63" s="3">
        <v>44216</v>
      </c>
      <c r="AI63" s="3">
        <v>44560</v>
      </c>
      <c r="AJ63" s="3">
        <v>44469</v>
      </c>
      <c r="AK63" s="4">
        <f t="shared" si="4"/>
        <v>0.73546511627906974</v>
      </c>
      <c r="AL63" s="4">
        <f t="shared" si="19"/>
        <v>0.73546511627906974</v>
      </c>
      <c r="AM63" s="196">
        <v>100</v>
      </c>
      <c r="AN63" s="17">
        <f t="shared" si="5"/>
        <v>100</v>
      </c>
      <c r="AO63" s="67" t="s">
        <v>791</v>
      </c>
      <c r="AP63" s="120" t="s">
        <v>792</v>
      </c>
      <c r="AQ63" s="3">
        <v>44216</v>
      </c>
      <c r="AR63" s="3">
        <v>44560</v>
      </c>
      <c r="AS63" s="3">
        <v>44560</v>
      </c>
      <c r="AT63" s="572">
        <f t="shared" si="6"/>
        <v>1</v>
      </c>
      <c r="AU63" s="572">
        <f t="shared" si="11"/>
        <v>1</v>
      </c>
      <c r="AV63" s="196">
        <v>100</v>
      </c>
      <c r="AW63" s="21">
        <f t="shared" si="22"/>
        <v>100</v>
      </c>
      <c r="AX63" s="67" t="s">
        <v>791</v>
      </c>
      <c r="AY63" s="147" t="s">
        <v>329</v>
      </c>
    </row>
    <row r="64" spans="1:51" s="259" customFormat="1" ht="18" hidden="1" customHeight="1" outlineLevel="1" x14ac:dyDescent="0.2">
      <c r="A64" s="280"/>
      <c r="B64" s="281"/>
      <c r="C64" s="264"/>
      <c r="D64" s="275"/>
      <c r="E64" s="264"/>
      <c r="F64" s="264"/>
      <c r="G64" s="282"/>
      <c r="H64" s="276"/>
      <c r="I64" s="266"/>
      <c r="J64" s="267"/>
      <c r="K64" s="267"/>
      <c r="L64" s="267"/>
      <c r="M64" s="242"/>
      <c r="N64" s="242"/>
      <c r="O64" s="243"/>
      <c r="P64" s="244"/>
      <c r="Q64" s="244"/>
      <c r="R64" s="244"/>
      <c r="S64" s="244"/>
      <c r="T64" s="268"/>
      <c r="U64" s="163">
        <v>86</v>
      </c>
      <c r="V64" s="215"/>
      <c r="W64" s="269"/>
      <c r="X64" s="248"/>
      <c r="Y64" s="267"/>
      <c r="Z64" s="267"/>
      <c r="AA64" s="267"/>
      <c r="AB64" s="242">
        <v>0.86</v>
      </c>
      <c r="AC64" s="242">
        <v>0.86</v>
      </c>
      <c r="AD64" s="163">
        <v>-8</v>
      </c>
      <c r="AE64" s="252"/>
      <c r="AF64" s="253"/>
      <c r="AG64" s="272"/>
      <c r="AH64" s="267"/>
      <c r="AI64" s="267"/>
      <c r="AJ64" s="267"/>
      <c r="AK64" s="242"/>
      <c r="AL64" s="242"/>
      <c r="AM64" s="270"/>
      <c r="AN64" s="255"/>
      <c r="AO64" s="269"/>
      <c r="AP64" s="272"/>
      <c r="AQ64" s="574">
        <v>44216</v>
      </c>
      <c r="AR64" s="574">
        <v>44560</v>
      </c>
      <c r="AS64" s="574">
        <v>44560</v>
      </c>
      <c r="AT64" s="575">
        <f t="shared" si="6"/>
        <v>1</v>
      </c>
      <c r="AU64" s="575">
        <f t="shared" si="11"/>
        <v>1</v>
      </c>
      <c r="AV64" s="196"/>
      <c r="AW64" s="258"/>
      <c r="AX64" s="67"/>
      <c r="AY64" s="272"/>
    </row>
    <row r="65" spans="1:51" ht="154.9" customHeight="1" collapsed="1" x14ac:dyDescent="0.2">
      <c r="A65" s="410" t="s">
        <v>279</v>
      </c>
      <c r="B65" s="410"/>
      <c r="C65" s="410"/>
      <c r="D65" s="410"/>
      <c r="E65" s="410"/>
      <c r="F65" s="410"/>
      <c r="G65" s="410"/>
      <c r="H65" s="410"/>
      <c r="I65" s="410"/>
      <c r="J65" s="410"/>
      <c r="K65" s="410"/>
      <c r="L65" s="36">
        <v>44285</v>
      </c>
      <c r="M65" s="37">
        <f t="array" ref="M65">+AVERAGE((M7:M63)*100)</f>
        <v>20.058139534883722</v>
      </c>
      <c r="N65" s="37">
        <f t="array" ref="N65">+AVERAGE((N7:N63)*100)</f>
        <v>20.058139534883722</v>
      </c>
      <c r="O65" s="142">
        <v>1</v>
      </c>
      <c r="P65" s="143">
        <v>0.25</v>
      </c>
      <c r="Q65" s="143">
        <v>0.5</v>
      </c>
      <c r="R65" s="143">
        <v>0.75</v>
      </c>
      <c r="S65" s="143">
        <v>1</v>
      </c>
      <c r="T65" s="26">
        <f>+SUM(T7:T63)</f>
        <v>604550000</v>
      </c>
      <c r="U65" s="37">
        <f>+AVERAGE(U7:U64)</f>
        <v>22.862068965517242</v>
      </c>
      <c r="V65" s="162">
        <f>+U65</f>
        <v>22.862068965517242</v>
      </c>
      <c r="W65" s="67" t="s">
        <v>793</v>
      </c>
      <c r="X65" s="63" t="s">
        <v>329</v>
      </c>
      <c r="Y65" s="324"/>
      <c r="Z65" s="325"/>
      <c r="AA65" s="36">
        <v>44377</v>
      </c>
      <c r="AB65" s="37">
        <f t="array" ref="AB65">+AVERAGE((AB7:AB64)*100)</f>
        <v>42.91020035386515</v>
      </c>
      <c r="AC65" s="37">
        <f t="array" ref="AC65">+AVERAGE((AC7:AC64)*100)</f>
        <v>42.91020035386515</v>
      </c>
      <c r="AD65" s="37">
        <f>+AVERAGE(AD7:AD64)</f>
        <v>41.068965517241381</v>
      </c>
      <c r="AE65" s="162">
        <f t="shared" si="3"/>
        <v>41.068965517241381</v>
      </c>
      <c r="AF65" s="139" t="s">
        <v>794</v>
      </c>
      <c r="AG65" s="147" t="s">
        <v>329</v>
      </c>
      <c r="AH65" s="324"/>
      <c r="AI65" s="325"/>
      <c r="AJ65" s="36">
        <v>44469</v>
      </c>
      <c r="AK65" s="37">
        <f t="array" ref="AK65">+AVERAGE((AK7:AK63)*100)</f>
        <v>71.643471296674065</v>
      </c>
      <c r="AL65" s="37">
        <f t="array" ref="AL65">+AVERAGE((AL7:AL63)*100)</f>
        <v>71.643471296674065</v>
      </c>
      <c r="AM65" s="287">
        <f>AVERAGE(AM7:AM18,AM20:AM25,AM27:AM42,AM45:AM47,AM49:AM58,AM61:AM63)</f>
        <v>67.84</v>
      </c>
      <c r="AN65" s="162">
        <f t="shared" si="5"/>
        <v>67.84</v>
      </c>
      <c r="AO65" s="67" t="s">
        <v>795</v>
      </c>
      <c r="AP65" s="147" t="s">
        <v>329</v>
      </c>
      <c r="AQ65" s="576"/>
      <c r="AR65" s="577"/>
      <c r="AS65" s="36">
        <v>44560</v>
      </c>
      <c r="AT65" s="117">
        <f t="array" ref="AT65">+AVERAGE((AT7:AT63)*100)</f>
        <v>100</v>
      </c>
      <c r="AU65" s="117">
        <f t="array" ref="AU65">+AVERAGE((AU7:AU63)*100)</f>
        <v>100</v>
      </c>
      <c r="AV65" s="287">
        <f>AVERAGE(AV7:AV58,AV61:AV63)</f>
        <v>91.145454545454541</v>
      </c>
      <c r="AW65" s="162">
        <f t="shared" si="22"/>
        <v>91.145454545454541</v>
      </c>
      <c r="AX65" s="67" t="s">
        <v>2831</v>
      </c>
      <c r="AY65" s="147" t="s">
        <v>329</v>
      </c>
    </row>
    <row r="66" spans="1:51" ht="68.45" hidden="1" customHeight="1" outlineLevel="1" x14ac:dyDescent="0.2">
      <c r="A66" s="478" t="s">
        <v>796</v>
      </c>
      <c r="B66" s="399" t="s">
        <v>321</v>
      </c>
      <c r="C66" s="398" t="s">
        <v>797</v>
      </c>
      <c r="D66" s="543" t="s">
        <v>798</v>
      </c>
      <c r="E66" s="539" t="s">
        <v>799</v>
      </c>
      <c r="F66" s="539" t="s">
        <v>800</v>
      </c>
      <c r="G66" s="539" t="s">
        <v>801</v>
      </c>
      <c r="H66" s="77" t="s">
        <v>802</v>
      </c>
      <c r="I66" s="56" t="s">
        <v>411</v>
      </c>
      <c r="J66" s="3">
        <v>44216</v>
      </c>
      <c r="K66" s="3">
        <v>44560</v>
      </c>
      <c r="L66" s="3">
        <v>44285</v>
      </c>
      <c r="M66" s="4">
        <f t="shared" ref="M66:M74" si="23">+(+_xlfn.DAYS(J66,L66))/(+_xlfn.DAYS(J66,K66))</f>
        <v>0.2005813953488372</v>
      </c>
      <c r="N66" s="4">
        <f t="shared" ref="N66:N78" si="24">+IF(M66&gt;=100,100,IF(M66&lt;=0,0,M66))</f>
        <v>0.2005813953488372</v>
      </c>
      <c r="O66" s="142">
        <v>1</v>
      </c>
      <c r="P66" s="143">
        <v>0.25</v>
      </c>
      <c r="Q66" s="143">
        <v>0.5</v>
      </c>
      <c r="R66" s="143">
        <v>0.75</v>
      </c>
      <c r="S66" s="143">
        <v>1</v>
      </c>
      <c r="T66" s="24">
        <v>68019600</v>
      </c>
      <c r="U66" s="101">
        <v>22</v>
      </c>
      <c r="V66" s="161">
        <f t="shared" si="14"/>
        <v>22</v>
      </c>
      <c r="W66" s="67" t="s">
        <v>803</v>
      </c>
      <c r="X66" s="122" t="s">
        <v>804</v>
      </c>
      <c r="Y66" s="3">
        <v>44216</v>
      </c>
      <c r="Z66" s="3">
        <v>44560</v>
      </c>
      <c r="AA66" s="3">
        <v>44377</v>
      </c>
      <c r="AB66" s="4">
        <f t="shared" ref="AB66:AB76" si="25">+(+_xlfn.DAYS(Y66,AA66))/(+_xlfn.DAYS(Y66,Z66))</f>
        <v>0.46802325581395349</v>
      </c>
      <c r="AC66" s="4">
        <f t="shared" ref="AC66:AC81" si="26">+IF(AB66&gt;=100,100,IF(AB66&lt;=0,0,AB66))</f>
        <v>0.46802325581395349</v>
      </c>
      <c r="AD66" s="99">
        <v>47.43</v>
      </c>
      <c r="AE66" s="131">
        <f t="shared" si="3"/>
        <v>47.43</v>
      </c>
      <c r="AF66" s="139" t="s">
        <v>805</v>
      </c>
      <c r="AG66" s="121" t="s">
        <v>804</v>
      </c>
      <c r="AH66" s="3">
        <v>44216</v>
      </c>
      <c r="AI66" s="3">
        <v>44560</v>
      </c>
      <c r="AJ66" s="3">
        <v>44469</v>
      </c>
      <c r="AK66" s="4">
        <f t="shared" ref="AK66:AK76" si="27">+(+_xlfn.DAYS(AH66,AJ66))/(+_xlfn.DAYS(AH66,AI66))</f>
        <v>0.73546511627906974</v>
      </c>
      <c r="AL66" s="4">
        <f t="shared" ref="AL66:AL81" si="28">+IF(AK66&gt;=100,100,IF(AK66&lt;=0,0,AK66))</f>
        <v>0.73546511627906974</v>
      </c>
      <c r="AM66" s="196">
        <v>78</v>
      </c>
      <c r="AN66" s="17">
        <f t="shared" si="5"/>
        <v>78</v>
      </c>
      <c r="AO66" s="67" t="s">
        <v>806</v>
      </c>
      <c r="AP66" s="121" t="s">
        <v>804</v>
      </c>
      <c r="AQ66" s="3">
        <v>44216</v>
      </c>
      <c r="AR66" s="3">
        <v>44560</v>
      </c>
      <c r="AS66" s="3">
        <v>44560</v>
      </c>
      <c r="AT66" s="572">
        <f t="shared" si="6"/>
        <v>1</v>
      </c>
      <c r="AU66" s="572">
        <f t="shared" si="11"/>
        <v>1</v>
      </c>
      <c r="AV66" s="196">
        <v>100</v>
      </c>
      <c r="AW66" s="21">
        <f t="shared" si="22"/>
        <v>100</v>
      </c>
      <c r="AX66" s="67" t="s">
        <v>807</v>
      </c>
      <c r="AY66" s="299" t="s">
        <v>808</v>
      </c>
    </row>
    <row r="67" spans="1:51" ht="184.15" hidden="1" customHeight="1" outlineLevel="1" x14ac:dyDescent="0.2">
      <c r="A67" s="478"/>
      <c r="B67" s="399"/>
      <c r="C67" s="398"/>
      <c r="D67" s="543"/>
      <c r="E67" s="539"/>
      <c r="F67" s="539"/>
      <c r="G67" s="539"/>
      <c r="H67" s="77" t="s">
        <v>809</v>
      </c>
      <c r="I67" s="56" t="s">
        <v>810</v>
      </c>
      <c r="J67" s="3">
        <v>44216</v>
      </c>
      <c r="K67" s="3">
        <v>44560</v>
      </c>
      <c r="L67" s="3">
        <v>44285</v>
      </c>
      <c r="M67" s="4">
        <f t="shared" si="23"/>
        <v>0.2005813953488372</v>
      </c>
      <c r="N67" s="4">
        <f t="shared" si="24"/>
        <v>0.2005813953488372</v>
      </c>
      <c r="O67" s="142">
        <v>1</v>
      </c>
      <c r="P67" s="143">
        <v>0.25</v>
      </c>
      <c r="Q67" s="143">
        <v>0.5</v>
      </c>
      <c r="R67" s="143">
        <v>0.75</v>
      </c>
      <c r="S67" s="143">
        <v>1</v>
      </c>
      <c r="T67" s="13">
        <v>127967500</v>
      </c>
      <c r="U67" s="101">
        <v>25</v>
      </c>
      <c r="V67" s="161">
        <f t="shared" si="14"/>
        <v>25</v>
      </c>
      <c r="W67" s="67" t="s">
        <v>811</v>
      </c>
      <c r="X67" s="63" t="s">
        <v>812</v>
      </c>
      <c r="Y67" s="3">
        <v>44216</v>
      </c>
      <c r="Z67" s="3">
        <v>44560</v>
      </c>
      <c r="AA67" s="3">
        <v>44377</v>
      </c>
      <c r="AB67" s="4">
        <f t="shared" si="25"/>
        <v>0.46802325581395349</v>
      </c>
      <c r="AC67" s="4">
        <f t="shared" si="26"/>
        <v>0.46802325581395349</v>
      </c>
      <c r="AD67" s="99">
        <v>68</v>
      </c>
      <c r="AE67" s="131">
        <f t="shared" si="3"/>
        <v>68</v>
      </c>
      <c r="AF67" s="139" t="s">
        <v>813</v>
      </c>
      <c r="AG67" s="121" t="s">
        <v>814</v>
      </c>
      <c r="AH67" s="3">
        <v>44216</v>
      </c>
      <c r="AI67" s="3">
        <v>44560</v>
      </c>
      <c r="AJ67" s="3">
        <v>44469</v>
      </c>
      <c r="AK67" s="4">
        <f t="shared" si="27"/>
        <v>0.73546511627906974</v>
      </c>
      <c r="AL67" s="4">
        <f t="shared" si="28"/>
        <v>0.73546511627906974</v>
      </c>
      <c r="AM67" s="196">
        <v>100</v>
      </c>
      <c r="AN67" s="17">
        <f t="shared" si="5"/>
        <v>100</v>
      </c>
      <c r="AO67" s="67" t="s">
        <v>815</v>
      </c>
      <c r="AP67" s="130" t="s">
        <v>816</v>
      </c>
      <c r="AQ67" s="3">
        <v>44216</v>
      </c>
      <c r="AR67" s="3">
        <v>44560</v>
      </c>
      <c r="AS67" s="3">
        <v>44560</v>
      </c>
      <c r="AT67" s="572">
        <f t="shared" si="6"/>
        <v>1</v>
      </c>
      <c r="AU67" s="572">
        <f t="shared" si="11"/>
        <v>1</v>
      </c>
      <c r="AV67" s="196">
        <v>100</v>
      </c>
      <c r="AW67" s="21">
        <f t="shared" si="22"/>
        <v>100</v>
      </c>
      <c r="AX67" s="67" t="s">
        <v>817</v>
      </c>
      <c r="AY67" s="302" t="s">
        <v>818</v>
      </c>
    </row>
    <row r="68" spans="1:51" ht="70.900000000000006" hidden="1" customHeight="1" outlineLevel="1" x14ac:dyDescent="0.2">
      <c r="A68" s="478"/>
      <c r="B68" s="399"/>
      <c r="C68" s="398"/>
      <c r="D68" s="543"/>
      <c r="E68" s="539"/>
      <c r="F68" s="539"/>
      <c r="G68" s="539"/>
      <c r="H68" s="77" t="s">
        <v>819</v>
      </c>
      <c r="I68" s="56" t="s">
        <v>820</v>
      </c>
      <c r="J68" s="3">
        <v>44216</v>
      </c>
      <c r="K68" s="3">
        <v>44560</v>
      </c>
      <c r="L68" s="3">
        <v>44285</v>
      </c>
      <c r="M68" s="4">
        <f t="shared" si="23"/>
        <v>0.2005813953488372</v>
      </c>
      <c r="N68" s="4">
        <f t="shared" si="24"/>
        <v>0.2005813953488372</v>
      </c>
      <c r="O68" s="142">
        <v>1</v>
      </c>
      <c r="P68" s="143">
        <v>0.25</v>
      </c>
      <c r="Q68" s="143">
        <v>0.5</v>
      </c>
      <c r="R68" s="143">
        <v>0.75</v>
      </c>
      <c r="S68" s="143">
        <v>1</v>
      </c>
      <c r="T68" s="12">
        <v>138530000</v>
      </c>
      <c r="U68" s="118">
        <v>20</v>
      </c>
      <c r="V68" s="161">
        <f t="shared" si="14"/>
        <v>20</v>
      </c>
      <c r="W68" s="67" t="s">
        <v>821</v>
      </c>
      <c r="X68" s="63" t="s">
        <v>822</v>
      </c>
      <c r="Y68" s="3">
        <v>44216</v>
      </c>
      <c r="Z68" s="3">
        <v>44560</v>
      </c>
      <c r="AA68" s="3">
        <v>44377</v>
      </c>
      <c r="AB68" s="4">
        <f t="shared" si="25"/>
        <v>0.46802325581395349</v>
      </c>
      <c r="AC68" s="4">
        <f t="shared" si="26"/>
        <v>0.46802325581395349</v>
      </c>
      <c r="AD68" s="99">
        <v>40</v>
      </c>
      <c r="AE68" s="131">
        <f t="shared" si="3"/>
        <v>40</v>
      </c>
      <c r="AF68" s="139" t="s">
        <v>823</v>
      </c>
      <c r="AG68" s="121" t="s">
        <v>824</v>
      </c>
      <c r="AH68" s="3">
        <v>44216</v>
      </c>
      <c r="AI68" s="3">
        <v>44560</v>
      </c>
      <c r="AJ68" s="3">
        <v>44469</v>
      </c>
      <c r="AK68" s="4">
        <f t="shared" si="27"/>
        <v>0.73546511627906974</v>
      </c>
      <c r="AL68" s="4">
        <f t="shared" si="28"/>
        <v>0.73546511627906974</v>
      </c>
      <c r="AM68" s="196">
        <v>80</v>
      </c>
      <c r="AN68" s="17">
        <f t="shared" si="5"/>
        <v>80</v>
      </c>
      <c r="AO68" s="67" t="s">
        <v>825</v>
      </c>
      <c r="AP68" s="130" t="s">
        <v>826</v>
      </c>
      <c r="AQ68" s="3">
        <v>44216</v>
      </c>
      <c r="AR68" s="3">
        <v>44560</v>
      </c>
      <c r="AS68" s="3">
        <v>44560</v>
      </c>
      <c r="AT68" s="572">
        <f t="shared" si="6"/>
        <v>1</v>
      </c>
      <c r="AU68" s="572">
        <f t="shared" si="11"/>
        <v>1</v>
      </c>
      <c r="AV68" s="196">
        <v>80</v>
      </c>
      <c r="AW68" s="21">
        <f t="shared" si="22"/>
        <v>80</v>
      </c>
      <c r="AX68" s="67" t="s">
        <v>827</v>
      </c>
      <c r="AY68" s="303" t="s">
        <v>329</v>
      </c>
    </row>
    <row r="69" spans="1:51" ht="70.150000000000006" hidden="1" customHeight="1" outlineLevel="1" x14ac:dyDescent="0.2">
      <c r="A69" s="478"/>
      <c r="B69" s="399"/>
      <c r="C69" s="398"/>
      <c r="D69" s="543"/>
      <c r="E69" s="539"/>
      <c r="F69" s="539"/>
      <c r="G69" s="539"/>
      <c r="H69" s="77" t="s">
        <v>828</v>
      </c>
      <c r="I69" s="56" t="s">
        <v>829</v>
      </c>
      <c r="J69" s="3">
        <v>44216</v>
      </c>
      <c r="K69" s="3">
        <v>44560</v>
      </c>
      <c r="L69" s="3">
        <v>44285</v>
      </c>
      <c r="M69" s="4">
        <f t="shared" si="23"/>
        <v>0.2005813953488372</v>
      </c>
      <c r="N69" s="4">
        <f t="shared" si="24"/>
        <v>0.2005813953488372</v>
      </c>
      <c r="O69" s="142">
        <v>1</v>
      </c>
      <c r="P69" s="143">
        <v>0.25</v>
      </c>
      <c r="Q69" s="143">
        <v>0.5</v>
      </c>
      <c r="R69" s="143">
        <v>0.75</v>
      </c>
      <c r="S69" s="143">
        <v>1</v>
      </c>
      <c r="T69" s="12">
        <v>66000000</v>
      </c>
      <c r="U69" s="99">
        <v>30</v>
      </c>
      <c r="V69" s="161">
        <f t="shared" si="14"/>
        <v>30</v>
      </c>
      <c r="W69" s="67" t="s">
        <v>830</v>
      </c>
      <c r="X69" s="63" t="s">
        <v>831</v>
      </c>
      <c r="Y69" s="3">
        <v>44216</v>
      </c>
      <c r="Z69" s="3">
        <v>44560</v>
      </c>
      <c r="AA69" s="3">
        <v>44377</v>
      </c>
      <c r="AB69" s="4">
        <f t="shared" si="25"/>
        <v>0.46802325581395349</v>
      </c>
      <c r="AC69" s="4">
        <f t="shared" si="26"/>
        <v>0.46802325581395349</v>
      </c>
      <c r="AD69" s="99">
        <v>100</v>
      </c>
      <c r="AE69" s="131">
        <f t="shared" si="3"/>
        <v>100</v>
      </c>
      <c r="AF69" s="139" t="s">
        <v>832</v>
      </c>
      <c r="AG69" s="149" t="s">
        <v>833</v>
      </c>
      <c r="AH69" s="3">
        <v>44216</v>
      </c>
      <c r="AI69" s="3">
        <v>44560</v>
      </c>
      <c r="AJ69" s="3">
        <v>44469</v>
      </c>
      <c r="AK69" s="4">
        <f t="shared" si="27"/>
        <v>0.73546511627906974</v>
      </c>
      <c r="AL69" s="4">
        <f t="shared" si="28"/>
        <v>0.73546511627906974</v>
      </c>
      <c r="AM69" s="99">
        <v>100</v>
      </c>
      <c r="AN69" s="17">
        <f t="shared" si="5"/>
        <v>100</v>
      </c>
      <c r="AO69" s="67" t="s">
        <v>834</v>
      </c>
      <c r="AP69" s="149" t="s">
        <v>833</v>
      </c>
      <c r="AQ69" s="3">
        <v>44216</v>
      </c>
      <c r="AR69" s="3">
        <v>44560</v>
      </c>
      <c r="AS69" s="3">
        <v>44560</v>
      </c>
      <c r="AT69" s="572">
        <f t="shared" si="6"/>
        <v>1</v>
      </c>
      <c r="AU69" s="572">
        <f t="shared" si="11"/>
        <v>1</v>
      </c>
      <c r="AV69" s="196">
        <v>100</v>
      </c>
      <c r="AW69" s="21">
        <f t="shared" si="22"/>
        <v>100</v>
      </c>
      <c r="AX69" s="67" t="s">
        <v>835</v>
      </c>
      <c r="AY69" s="302" t="s">
        <v>833</v>
      </c>
    </row>
    <row r="70" spans="1:51" ht="72" hidden="1" customHeight="1" outlineLevel="1" x14ac:dyDescent="0.2">
      <c r="A70" s="478"/>
      <c r="B70" s="399"/>
      <c r="C70" s="398"/>
      <c r="D70" s="543"/>
      <c r="E70" s="539"/>
      <c r="F70" s="539"/>
      <c r="G70" s="539"/>
      <c r="H70" s="77" t="s">
        <v>836</v>
      </c>
      <c r="I70" s="56" t="s">
        <v>837</v>
      </c>
      <c r="J70" s="3">
        <v>44216</v>
      </c>
      <c r="K70" s="3">
        <v>44560</v>
      </c>
      <c r="L70" s="3">
        <v>44285</v>
      </c>
      <c r="M70" s="4">
        <f t="shared" si="23"/>
        <v>0.2005813953488372</v>
      </c>
      <c r="N70" s="4">
        <f t="shared" si="24"/>
        <v>0.2005813953488372</v>
      </c>
      <c r="O70" s="142">
        <v>1</v>
      </c>
      <c r="P70" s="143">
        <v>0.25</v>
      </c>
      <c r="Q70" s="143">
        <v>0.5</v>
      </c>
      <c r="R70" s="143">
        <v>0.75</v>
      </c>
      <c r="S70" s="143">
        <v>1</v>
      </c>
      <c r="T70" s="12">
        <v>185000000</v>
      </c>
      <c r="U70" s="99">
        <v>10</v>
      </c>
      <c r="V70" s="161">
        <f t="shared" si="14"/>
        <v>10</v>
      </c>
      <c r="W70" s="67" t="s">
        <v>838</v>
      </c>
      <c r="X70" s="63" t="s">
        <v>329</v>
      </c>
      <c r="Y70" s="3">
        <v>44216</v>
      </c>
      <c r="Z70" s="3">
        <v>44560</v>
      </c>
      <c r="AA70" s="3">
        <v>44377</v>
      </c>
      <c r="AB70" s="4">
        <f t="shared" si="25"/>
        <v>0.46802325581395349</v>
      </c>
      <c r="AC70" s="4">
        <f t="shared" si="26"/>
        <v>0.46802325581395349</v>
      </c>
      <c r="AD70" s="99">
        <v>10</v>
      </c>
      <c r="AE70" s="131">
        <f t="shared" si="3"/>
        <v>10</v>
      </c>
      <c r="AF70" s="139" t="s">
        <v>839</v>
      </c>
      <c r="AG70" s="150" t="s">
        <v>329</v>
      </c>
      <c r="AH70" s="3">
        <v>44216</v>
      </c>
      <c r="AI70" s="3">
        <v>44560</v>
      </c>
      <c r="AJ70" s="3">
        <v>44469</v>
      </c>
      <c r="AK70" s="4">
        <f t="shared" si="27"/>
        <v>0.73546511627906974</v>
      </c>
      <c r="AL70" s="4">
        <f t="shared" si="28"/>
        <v>0.73546511627906974</v>
      </c>
      <c r="AM70" s="100">
        <v>10</v>
      </c>
      <c r="AN70" s="17">
        <f t="shared" si="5"/>
        <v>10</v>
      </c>
      <c r="AO70" s="67" t="s">
        <v>840</v>
      </c>
      <c r="AP70" s="570" t="s">
        <v>329</v>
      </c>
      <c r="AQ70" s="3">
        <v>44216</v>
      </c>
      <c r="AR70" s="3">
        <v>44560</v>
      </c>
      <c r="AS70" s="3">
        <v>44560</v>
      </c>
      <c r="AT70" s="572">
        <f t="shared" si="6"/>
        <v>1</v>
      </c>
      <c r="AU70" s="572">
        <f t="shared" si="11"/>
        <v>1</v>
      </c>
      <c r="AV70" s="196">
        <v>10</v>
      </c>
      <c r="AW70" s="21">
        <f t="shared" si="22"/>
        <v>10</v>
      </c>
      <c r="AX70" s="67" t="s">
        <v>840</v>
      </c>
      <c r="AY70" s="303" t="s">
        <v>329</v>
      </c>
    </row>
    <row r="71" spans="1:51" ht="59.25" hidden="1" outlineLevel="1" x14ac:dyDescent="0.2">
      <c r="A71" s="478"/>
      <c r="B71" s="399"/>
      <c r="C71" s="398"/>
      <c r="D71" s="543"/>
      <c r="E71" s="539"/>
      <c r="F71" s="539"/>
      <c r="G71" s="539"/>
      <c r="H71" s="77" t="s">
        <v>841</v>
      </c>
      <c r="I71" s="56" t="s">
        <v>842</v>
      </c>
      <c r="J71" s="3">
        <v>44216</v>
      </c>
      <c r="K71" s="3">
        <v>44560</v>
      </c>
      <c r="L71" s="3">
        <v>44285</v>
      </c>
      <c r="M71" s="4">
        <f t="shared" si="23"/>
        <v>0.2005813953488372</v>
      </c>
      <c r="N71" s="4">
        <f t="shared" si="24"/>
        <v>0.2005813953488372</v>
      </c>
      <c r="O71" s="142">
        <v>1</v>
      </c>
      <c r="P71" s="143">
        <v>0.25</v>
      </c>
      <c r="Q71" s="143">
        <v>0.5</v>
      </c>
      <c r="R71" s="143">
        <v>0.75</v>
      </c>
      <c r="S71" s="143">
        <v>1</v>
      </c>
      <c r="T71" s="12">
        <v>105000000</v>
      </c>
      <c r="U71" s="99">
        <v>10</v>
      </c>
      <c r="V71" s="161">
        <f t="shared" si="14"/>
        <v>10</v>
      </c>
      <c r="W71" s="67" t="s">
        <v>838</v>
      </c>
      <c r="X71" s="63" t="s">
        <v>329</v>
      </c>
      <c r="Y71" s="3">
        <v>44216</v>
      </c>
      <c r="Z71" s="3">
        <v>44560</v>
      </c>
      <c r="AA71" s="3">
        <v>44377</v>
      </c>
      <c r="AB71" s="4">
        <f t="shared" si="25"/>
        <v>0.46802325581395349</v>
      </c>
      <c r="AC71" s="4">
        <f t="shared" si="26"/>
        <v>0.46802325581395349</v>
      </c>
      <c r="AD71" s="99">
        <v>10</v>
      </c>
      <c r="AE71" s="131">
        <f t="shared" si="3"/>
        <v>10</v>
      </c>
      <c r="AF71" s="139" t="s">
        <v>843</v>
      </c>
      <c r="AG71" s="150" t="s">
        <v>329</v>
      </c>
      <c r="AH71" s="3">
        <v>44216</v>
      </c>
      <c r="AI71" s="3">
        <v>44560</v>
      </c>
      <c r="AJ71" s="3">
        <v>44469</v>
      </c>
      <c r="AK71" s="4">
        <f t="shared" si="27"/>
        <v>0.73546511627906974</v>
      </c>
      <c r="AL71" s="4">
        <f t="shared" si="28"/>
        <v>0.73546511627906974</v>
      </c>
      <c r="AM71" s="100">
        <v>10</v>
      </c>
      <c r="AN71" s="17">
        <f t="shared" si="5"/>
        <v>10</v>
      </c>
      <c r="AO71" s="67" t="s">
        <v>840</v>
      </c>
      <c r="AP71" s="570" t="s">
        <v>329</v>
      </c>
      <c r="AQ71" s="3">
        <v>44216</v>
      </c>
      <c r="AR71" s="3">
        <v>44560</v>
      </c>
      <c r="AS71" s="3">
        <v>44560</v>
      </c>
      <c r="AT71" s="572">
        <f t="shared" ref="AT71:AT134" si="29">+(+_xlfn.DAYS(AQ71,AS71))/(+_xlfn.DAYS(AQ71,AR71))</f>
        <v>1</v>
      </c>
      <c r="AU71" s="572">
        <f t="shared" si="11"/>
        <v>1</v>
      </c>
      <c r="AV71" s="196">
        <v>10</v>
      </c>
      <c r="AW71" s="21">
        <f t="shared" si="22"/>
        <v>10</v>
      </c>
      <c r="AX71" s="67" t="s">
        <v>840</v>
      </c>
      <c r="AY71" s="303" t="s">
        <v>329</v>
      </c>
    </row>
    <row r="72" spans="1:51" ht="59.25" hidden="1" outlineLevel="1" x14ac:dyDescent="0.2">
      <c r="A72" s="478"/>
      <c r="B72" s="399"/>
      <c r="C72" s="398"/>
      <c r="D72" s="543"/>
      <c r="E72" s="539"/>
      <c r="F72" s="539"/>
      <c r="G72" s="539"/>
      <c r="H72" s="77" t="s">
        <v>844</v>
      </c>
      <c r="I72" s="56" t="s">
        <v>845</v>
      </c>
      <c r="J72" s="3">
        <v>44216</v>
      </c>
      <c r="K72" s="3">
        <v>44560</v>
      </c>
      <c r="L72" s="3">
        <v>44285</v>
      </c>
      <c r="M72" s="4">
        <f t="shared" si="23"/>
        <v>0.2005813953488372</v>
      </c>
      <c r="N72" s="4">
        <f t="shared" si="24"/>
        <v>0.2005813953488372</v>
      </c>
      <c r="O72" s="142">
        <v>1</v>
      </c>
      <c r="P72" s="143">
        <v>0.25</v>
      </c>
      <c r="Q72" s="143">
        <v>0.5</v>
      </c>
      <c r="R72" s="143">
        <v>0.75</v>
      </c>
      <c r="S72" s="143">
        <v>1</v>
      </c>
      <c r="T72" s="12">
        <v>130000000</v>
      </c>
      <c r="U72" s="99">
        <v>10</v>
      </c>
      <c r="V72" s="161">
        <f t="shared" si="14"/>
        <v>10</v>
      </c>
      <c r="W72" s="67" t="s">
        <v>838</v>
      </c>
      <c r="X72" s="63" t="s">
        <v>329</v>
      </c>
      <c r="Y72" s="3">
        <v>44216</v>
      </c>
      <c r="Z72" s="3">
        <v>44560</v>
      </c>
      <c r="AA72" s="3">
        <v>44377</v>
      </c>
      <c r="AB72" s="4">
        <f t="shared" si="25"/>
        <v>0.46802325581395349</v>
      </c>
      <c r="AC72" s="4">
        <f t="shared" si="26"/>
        <v>0.46802325581395349</v>
      </c>
      <c r="AD72" s="99">
        <v>10</v>
      </c>
      <c r="AE72" s="131">
        <f t="shared" si="3"/>
        <v>10</v>
      </c>
      <c r="AF72" s="139" t="s">
        <v>846</v>
      </c>
      <c r="AG72" s="150" t="s">
        <v>329</v>
      </c>
      <c r="AH72" s="3">
        <v>44216</v>
      </c>
      <c r="AI72" s="3">
        <v>44560</v>
      </c>
      <c r="AJ72" s="3">
        <v>44469</v>
      </c>
      <c r="AK72" s="4">
        <f t="shared" si="27"/>
        <v>0.73546511627906974</v>
      </c>
      <c r="AL72" s="4">
        <f t="shared" si="28"/>
        <v>0.73546511627906974</v>
      </c>
      <c r="AM72" s="100">
        <v>10</v>
      </c>
      <c r="AN72" s="17">
        <f t="shared" si="5"/>
        <v>10</v>
      </c>
      <c r="AO72" s="67" t="s">
        <v>840</v>
      </c>
      <c r="AP72" s="570" t="s">
        <v>329</v>
      </c>
      <c r="AQ72" s="3">
        <v>44216</v>
      </c>
      <c r="AR72" s="3">
        <v>44560</v>
      </c>
      <c r="AS72" s="3">
        <v>44560</v>
      </c>
      <c r="AT72" s="572">
        <f t="shared" si="29"/>
        <v>1</v>
      </c>
      <c r="AU72" s="572">
        <f t="shared" ref="AU72:AU135" si="30">+IF(AT72&gt;=100,100,IF(AT72&lt;=0,0,AT72))</f>
        <v>1</v>
      </c>
      <c r="AV72" s="196">
        <v>10</v>
      </c>
      <c r="AW72" s="21">
        <f t="shared" si="22"/>
        <v>10</v>
      </c>
      <c r="AX72" s="67" t="s">
        <v>840</v>
      </c>
      <c r="AY72" s="303" t="s">
        <v>329</v>
      </c>
    </row>
    <row r="73" spans="1:51" ht="151.15" hidden="1" customHeight="1" outlineLevel="1" x14ac:dyDescent="0.2">
      <c r="A73" s="478"/>
      <c r="B73" s="399"/>
      <c r="C73" s="398"/>
      <c r="D73" s="543"/>
      <c r="E73" s="539"/>
      <c r="F73" s="539"/>
      <c r="G73" s="539"/>
      <c r="H73" s="77" t="s">
        <v>847</v>
      </c>
      <c r="I73" s="56" t="s">
        <v>848</v>
      </c>
      <c r="J73" s="3">
        <v>44216</v>
      </c>
      <c r="K73" s="3">
        <v>44560</v>
      </c>
      <c r="L73" s="3">
        <v>44285</v>
      </c>
      <c r="M73" s="4">
        <f t="shared" si="23"/>
        <v>0.2005813953488372</v>
      </c>
      <c r="N73" s="4">
        <f t="shared" si="24"/>
        <v>0.2005813953488372</v>
      </c>
      <c r="O73" s="142">
        <v>1</v>
      </c>
      <c r="P73" s="143">
        <v>0.25</v>
      </c>
      <c r="Q73" s="143">
        <v>0.5</v>
      </c>
      <c r="R73" s="143">
        <v>0.75</v>
      </c>
      <c r="S73" s="143">
        <v>1</v>
      </c>
      <c r="T73" s="12">
        <v>50000000</v>
      </c>
      <c r="U73" s="99">
        <v>10</v>
      </c>
      <c r="V73" s="161">
        <f t="shared" si="14"/>
        <v>10</v>
      </c>
      <c r="W73" s="67" t="s">
        <v>849</v>
      </c>
      <c r="X73" s="63" t="s">
        <v>329</v>
      </c>
      <c r="Y73" s="3">
        <v>44216</v>
      </c>
      <c r="Z73" s="3">
        <v>44560</v>
      </c>
      <c r="AA73" s="3">
        <v>44377</v>
      </c>
      <c r="AB73" s="4">
        <f t="shared" si="25"/>
        <v>0.46802325581395349</v>
      </c>
      <c r="AC73" s="4">
        <f t="shared" si="26"/>
        <v>0.46802325581395349</v>
      </c>
      <c r="AD73" s="99">
        <v>40</v>
      </c>
      <c r="AE73" s="131">
        <f t="shared" si="3"/>
        <v>40</v>
      </c>
      <c r="AF73" s="139" t="s">
        <v>823</v>
      </c>
      <c r="AG73" s="121" t="s">
        <v>850</v>
      </c>
      <c r="AH73" s="3">
        <v>44216</v>
      </c>
      <c r="AI73" s="3">
        <v>44560</v>
      </c>
      <c r="AJ73" s="3">
        <v>44469</v>
      </c>
      <c r="AK73" s="4">
        <f t="shared" si="27"/>
        <v>0.73546511627906974</v>
      </c>
      <c r="AL73" s="4">
        <f t="shared" si="28"/>
        <v>0.73546511627906974</v>
      </c>
      <c r="AM73" s="196">
        <v>80</v>
      </c>
      <c r="AN73" s="17">
        <f>+AM73</f>
        <v>80</v>
      </c>
      <c r="AO73" s="67" t="s">
        <v>825</v>
      </c>
      <c r="AP73" s="130" t="s">
        <v>826</v>
      </c>
      <c r="AQ73" s="3">
        <v>44216</v>
      </c>
      <c r="AR73" s="3">
        <v>44560</v>
      </c>
      <c r="AS73" s="3">
        <v>44560</v>
      </c>
      <c r="AT73" s="572">
        <f t="shared" si="29"/>
        <v>1</v>
      </c>
      <c r="AU73" s="572">
        <f t="shared" si="30"/>
        <v>1</v>
      </c>
      <c r="AV73" s="196">
        <v>80</v>
      </c>
      <c r="AW73" s="21">
        <f t="shared" si="22"/>
        <v>80</v>
      </c>
      <c r="AX73" s="67" t="s">
        <v>851</v>
      </c>
      <c r="AY73" s="303" t="s">
        <v>329</v>
      </c>
    </row>
    <row r="74" spans="1:51" ht="94.5" hidden="1" outlineLevel="1" x14ac:dyDescent="0.2">
      <c r="A74" s="478"/>
      <c r="B74" s="399"/>
      <c r="C74" s="398"/>
      <c r="D74" s="543"/>
      <c r="E74" s="539"/>
      <c r="F74" s="539"/>
      <c r="G74" s="539"/>
      <c r="H74" s="77" t="s">
        <v>852</v>
      </c>
      <c r="I74" s="56" t="s">
        <v>853</v>
      </c>
      <c r="J74" s="3">
        <v>44216</v>
      </c>
      <c r="K74" s="3">
        <v>44560</v>
      </c>
      <c r="L74" s="3">
        <v>44285</v>
      </c>
      <c r="M74" s="4">
        <f t="shared" si="23"/>
        <v>0.2005813953488372</v>
      </c>
      <c r="N74" s="4">
        <f t="shared" si="24"/>
        <v>0.2005813953488372</v>
      </c>
      <c r="O74" s="142">
        <v>1</v>
      </c>
      <c r="P74" s="143">
        <v>0.25</v>
      </c>
      <c r="Q74" s="143">
        <v>0.5</v>
      </c>
      <c r="R74" s="143">
        <v>0.75</v>
      </c>
      <c r="S74" s="143">
        <v>1</v>
      </c>
      <c r="T74" s="12">
        <v>50000000</v>
      </c>
      <c r="U74" s="99">
        <v>10</v>
      </c>
      <c r="V74" s="161">
        <f t="shared" si="14"/>
        <v>10</v>
      </c>
      <c r="W74" s="67" t="s">
        <v>854</v>
      </c>
      <c r="X74" s="63" t="s">
        <v>329</v>
      </c>
      <c r="Y74" s="3">
        <v>44216</v>
      </c>
      <c r="Z74" s="3">
        <v>44560</v>
      </c>
      <c r="AA74" s="3">
        <v>44377</v>
      </c>
      <c r="AB74" s="4">
        <f t="shared" si="25"/>
        <v>0.46802325581395349</v>
      </c>
      <c r="AC74" s="4">
        <f t="shared" si="26"/>
        <v>0.46802325581395349</v>
      </c>
      <c r="AD74" s="99">
        <v>10</v>
      </c>
      <c r="AE74" s="131">
        <f t="shared" si="3"/>
        <v>10</v>
      </c>
      <c r="AF74" s="139" t="s">
        <v>855</v>
      </c>
      <c r="AG74" s="150" t="s">
        <v>329</v>
      </c>
      <c r="AH74" s="3">
        <v>44216</v>
      </c>
      <c r="AI74" s="3">
        <v>44560</v>
      </c>
      <c r="AJ74" s="3">
        <v>44469</v>
      </c>
      <c r="AK74" s="4">
        <f t="shared" si="27"/>
        <v>0.73546511627906974</v>
      </c>
      <c r="AL74" s="4">
        <f t="shared" si="28"/>
        <v>0.73546511627906974</v>
      </c>
      <c r="AM74" s="196">
        <v>66</v>
      </c>
      <c r="AN74" s="17">
        <f t="shared" si="5"/>
        <v>66</v>
      </c>
      <c r="AO74" s="67" t="s">
        <v>856</v>
      </c>
      <c r="AP74" s="120" t="s">
        <v>857</v>
      </c>
      <c r="AQ74" s="3">
        <v>44216</v>
      </c>
      <c r="AR74" s="3">
        <v>44560</v>
      </c>
      <c r="AS74" s="3">
        <v>44560</v>
      </c>
      <c r="AT74" s="572">
        <f t="shared" si="29"/>
        <v>1</v>
      </c>
      <c r="AU74" s="572">
        <f t="shared" si="30"/>
        <v>1</v>
      </c>
      <c r="AV74" s="196">
        <v>100</v>
      </c>
      <c r="AW74" s="21">
        <f t="shared" si="22"/>
        <v>100</v>
      </c>
      <c r="AX74" s="67" t="s">
        <v>858</v>
      </c>
      <c r="AY74" s="302" t="s">
        <v>859</v>
      </c>
    </row>
    <row r="75" spans="1:51" ht="84" hidden="1" customHeight="1" outlineLevel="1" x14ac:dyDescent="0.2">
      <c r="A75" s="478"/>
      <c r="B75" s="479" t="s">
        <v>321</v>
      </c>
      <c r="C75" s="569" t="s">
        <v>860</v>
      </c>
      <c r="D75" s="417" t="s">
        <v>260</v>
      </c>
      <c r="E75" s="342" t="s">
        <v>861</v>
      </c>
      <c r="F75" s="342" t="s">
        <v>862</v>
      </c>
      <c r="G75" s="342" t="s">
        <v>863</v>
      </c>
      <c r="H75" s="71" t="s">
        <v>864</v>
      </c>
      <c r="I75" s="56" t="s">
        <v>411</v>
      </c>
      <c r="J75" s="3">
        <v>44216</v>
      </c>
      <c r="K75" s="3">
        <v>44560</v>
      </c>
      <c r="L75" s="3">
        <v>44285</v>
      </c>
      <c r="M75" s="4">
        <f t="shared" ref="M75:M92" si="31">+(+_xlfn.DAYS(J75,L75))/(+_xlfn.DAYS(J75,K75))</f>
        <v>0.2005813953488372</v>
      </c>
      <c r="N75" s="4">
        <f t="shared" si="24"/>
        <v>0.2005813953488372</v>
      </c>
      <c r="O75" s="142">
        <v>1</v>
      </c>
      <c r="P75" s="143">
        <v>0.25</v>
      </c>
      <c r="Q75" s="143">
        <v>0.5</v>
      </c>
      <c r="R75" s="143">
        <v>0.75</v>
      </c>
      <c r="S75" s="143">
        <v>1</v>
      </c>
      <c r="T75" s="12">
        <v>222610000</v>
      </c>
      <c r="U75" s="118">
        <v>25</v>
      </c>
      <c r="V75" s="161">
        <f t="shared" si="14"/>
        <v>25</v>
      </c>
      <c r="W75" s="67" t="s">
        <v>865</v>
      </c>
      <c r="X75" s="63" t="s">
        <v>866</v>
      </c>
      <c r="Y75" s="3">
        <v>44216</v>
      </c>
      <c r="Z75" s="3">
        <v>44560</v>
      </c>
      <c r="AA75" s="3">
        <v>44377</v>
      </c>
      <c r="AB75" s="4">
        <f t="shared" si="25"/>
        <v>0.46802325581395349</v>
      </c>
      <c r="AC75" s="4">
        <f t="shared" si="26"/>
        <v>0.46802325581395349</v>
      </c>
      <c r="AD75" s="99">
        <v>50</v>
      </c>
      <c r="AE75" s="131">
        <f t="shared" si="3"/>
        <v>50</v>
      </c>
      <c r="AF75" s="139" t="s">
        <v>867</v>
      </c>
      <c r="AG75" s="67" t="s">
        <v>868</v>
      </c>
      <c r="AH75" s="3">
        <v>44216</v>
      </c>
      <c r="AI75" s="3">
        <v>44560</v>
      </c>
      <c r="AJ75" s="3">
        <v>44469</v>
      </c>
      <c r="AK75" s="4">
        <f t="shared" si="27"/>
        <v>0.73546511627906974</v>
      </c>
      <c r="AL75" s="4">
        <f t="shared" si="28"/>
        <v>0.73546511627906974</v>
      </c>
      <c r="AM75" s="196">
        <v>75</v>
      </c>
      <c r="AN75" s="17">
        <f t="shared" si="5"/>
        <v>75</v>
      </c>
      <c r="AO75" s="67" t="s">
        <v>867</v>
      </c>
      <c r="AP75" s="67" t="s">
        <v>868</v>
      </c>
      <c r="AQ75" s="3">
        <v>44216</v>
      </c>
      <c r="AR75" s="3">
        <v>44560</v>
      </c>
      <c r="AS75" s="3">
        <v>44560</v>
      </c>
      <c r="AT75" s="572">
        <f t="shared" si="29"/>
        <v>1</v>
      </c>
      <c r="AU75" s="572">
        <f t="shared" si="30"/>
        <v>1</v>
      </c>
      <c r="AV75" s="196">
        <v>100</v>
      </c>
      <c r="AW75" s="21">
        <f t="shared" si="22"/>
        <v>100</v>
      </c>
      <c r="AX75" s="67" t="s">
        <v>870</v>
      </c>
      <c r="AY75" s="147" t="s">
        <v>871</v>
      </c>
    </row>
    <row r="76" spans="1:51" ht="131.44999999999999" hidden="1" customHeight="1" outlineLevel="1" x14ac:dyDescent="0.2">
      <c r="A76" s="478"/>
      <c r="B76" s="479"/>
      <c r="C76" s="569"/>
      <c r="D76" s="418"/>
      <c r="E76" s="356"/>
      <c r="F76" s="356"/>
      <c r="G76" s="356"/>
      <c r="H76" s="71" t="s">
        <v>872</v>
      </c>
      <c r="I76" s="56" t="s">
        <v>873</v>
      </c>
      <c r="J76" s="3">
        <v>44216</v>
      </c>
      <c r="K76" s="3">
        <v>44560</v>
      </c>
      <c r="L76" s="3">
        <v>44285</v>
      </c>
      <c r="M76" s="4">
        <f t="shared" si="31"/>
        <v>0.2005813953488372</v>
      </c>
      <c r="N76" s="4">
        <f t="shared" si="24"/>
        <v>0.2005813953488372</v>
      </c>
      <c r="O76" s="142">
        <v>1</v>
      </c>
      <c r="P76" s="143">
        <v>0.25</v>
      </c>
      <c r="Q76" s="143">
        <v>0.5</v>
      </c>
      <c r="R76" s="143">
        <v>0.75</v>
      </c>
      <c r="S76" s="143">
        <v>1</v>
      </c>
      <c r="T76" s="12">
        <v>20000000</v>
      </c>
      <c r="U76" s="99">
        <v>20</v>
      </c>
      <c r="V76" s="161">
        <f t="shared" si="14"/>
        <v>20</v>
      </c>
      <c r="W76" s="67" t="s">
        <v>874</v>
      </c>
      <c r="X76" s="63" t="s">
        <v>875</v>
      </c>
      <c r="Y76" s="3">
        <v>44216</v>
      </c>
      <c r="Z76" s="3">
        <v>44560</v>
      </c>
      <c r="AA76" s="3">
        <v>44377</v>
      </c>
      <c r="AB76" s="4">
        <f t="shared" si="25"/>
        <v>0.46802325581395349</v>
      </c>
      <c r="AC76" s="4">
        <f t="shared" si="26"/>
        <v>0.46802325581395349</v>
      </c>
      <c r="AD76" s="99">
        <v>40</v>
      </c>
      <c r="AE76" s="131">
        <f t="shared" si="3"/>
        <v>40</v>
      </c>
      <c r="AF76" s="139" t="s">
        <v>876</v>
      </c>
      <c r="AG76" s="67" t="s">
        <v>877</v>
      </c>
      <c r="AH76" s="3">
        <v>44216</v>
      </c>
      <c r="AI76" s="3">
        <v>44560</v>
      </c>
      <c r="AJ76" s="3">
        <v>44469</v>
      </c>
      <c r="AK76" s="4">
        <f t="shared" si="27"/>
        <v>0.73546511627906974</v>
      </c>
      <c r="AL76" s="4">
        <f t="shared" si="28"/>
        <v>0.73546511627906974</v>
      </c>
      <c r="AM76" s="99">
        <v>40</v>
      </c>
      <c r="AN76" s="17">
        <f t="shared" si="5"/>
        <v>40</v>
      </c>
      <c r="AO76" s="67" t="s">
        <v>878</v>
      </c>
      <c r="AP76" s="67" t="s">
        <v>877</v>
      </c>
      <c r="AQ76" s="3">
        <v>44216</v>
      </c>
      <c r="AR76" s="3">
        <v>44560</v>
      </c>
      <c r="AS76" s="3">
        <v>44560</v>
      </c>
      <c r="AT76" s="572">
        <f t="shared" si="29"/>
        <v>1</v>
      </c>
      <c r="AU76" s="572">
        <f t="shared" si="30"/>
        <v>1</v>
      </c>
      <c r="AV76" s="196">
        <v>40</v>
      </c>
      <c r="AW76" s="21">
        <f t="shared" si="22"/>
        <v>40</v>
      </c>
      <c r="AX76" s="67" t="s">
        <v>879</v>
      </c>
      <c r="AY76" s="147" t="s">
        <v>329</v>
      </c>
    </row>
    <row r="77" spans="1:51" ht="93.75" hidden="1" customHeight="1" outlineLevel="1" x14ac:dyDescent="0.2">
      <c r="A77" s="478"/>
      <c r="B77" s="479"/>
      <c r="C77" s="569"/>
      <c r="D77" s="418"/>
      <c r="E77" s="356"/>
      <c r="F77" s="356"/>
      <c r="G77" s="356"/>
      <c r="H77" s="71" t="s">
        <v>880</v>
      </c>
      <c r="I77" s="56" t="s">
        <v>881</v>
      </c>
      <c r="J77" s="3">
        <v>44216</v>
      </c>
      <c r="K77" s="3">
        <v>44560</v>
      </c>
      <c r="L77" s="3">
        <v>44285</v>
      </c>
      <c r="M77" s="4">
        <f t="shared" si="31"/>
        <v>0.2005813953488372</v>
      </c>
      <c r="N77" s="4">
        <f t="shared" si="24"/>
        <v>0.2005813953488372</v>
      </c>
      <c r="O77" s="142">
        <v>1</v>
      </c>
      <c r="P77" s="143">
        <v>0.25</v>
      </c>
      <c r="Q77" s="143">
        <v>0.5</v>
      </c>
      <c r="R77" s="143">
        <v>0.75</v>
      </c>
      <c r="S77" s="143">
        <v>1</v>
      </c>
      <c r="T77" s="13">
        <v>50000000</v>
      </c>
      <c r="U77" s="99">
        <v>20</v>
      </c>
      <c r="V77" s="161">
        <f t="shared" si="14"/>
        <v>20</v>
      </c>
      <c r="W77" s="67" t="s">
        <v>882</v>
      </c>
      <c r="X77" s="63" t="s">
        <v>883</v>
      </c>
      <c r="Y77" s="3">
        <v>44216</v>
      </c>
      <c r="Z77" s="3">
        <v>44560</v>
      </c>
      <c r="AA77" s="3">
        <v>44377</v>
      </c>
      <c r="AB77" s="4">
        <f t="shared" ref="AB77:AB84" si="32">+(+_xlfn.DAYS(Y77,AA77))/(+_xlfn.DAYS(Y77,Z77))</f>
        <v>0.46802325581395349</v>
      </c>
      <c r="AC77" s="4">
        <f t="shared" si="26"/>
        <v>0.46802325581395349</v>
      </c>
      <c r="AD77" s="99">
        <v>35</v>
      </c>
      <c r="AE77" s="131">
        <f t="shared" si="3"/>
        <v>35</v>
      </c>
      <c r="AF77" s="139" t="s">
        <v>884</v>
      </c>
      <c r="AG77" s="120" t="s">
        <v>885</v>
      </c>
      <c r="AH77" s="3">
        <v>44216</v>
      </c>
      <c r="AI77" s="3">
        <v>44560</v>
      </c>
      <c r="AJ77" s="3">
        <v>44469</v>
      </c>
      <c r="AK77" s="4">
        <f t="shared" ref="AK77:AK82" si="33">+(+_xlfn.DAYS(AH77,AJ77))/(+_xlfn.DAYS(AH77,AI77))</f>
        <v>0.73546511627906974</v>
      </c>
      <c r="AL77" s="4">
        <f t="shared" si="28"/>
        <v>0.73546511627906974</v>
      </c>
      <c r="AM77" s="196">
        <v>70</v>
      </c>
      <c r="AN77" s="17">
        <f t="shared" si="5"/>
        <v>70</v>
      </c>
      <c r="AO77" s="67" t="s">
        <v>886</v>
      </c>
      <c r="AP77" s="120" t="s">
        <v>887</v>
      </c>
      <c r="AQ77" s="3">
        <v>44216</v>
      </c>
      <c r="AR77" s="3">
        <v>44560</v>
      </c>
      <c r="AS77" s="3">
        <v>44560</v>
      </c>
      <c r="AT77" s="572">
        <f t="shared" si="29"/>
        <v>1</v>
      </c>
      <c r="AU77" s="572">
        <f t="shared" si="30"/>
        <v>1</v>
      </c>
      <c r="AV77" s="196">
        <v>70</v>
      </c>
      <c r="AW77" s="21">
        <f t="shared" si="22"/>
        <v>70</v>
      </c>
      <c r="AX77" s="67" t="s">
        <v>888</v>
      </c>
      <c r="AY77" s="147" t="s">
        <v>329</v>
      </c>
    </row>
    <row r="78" spans="1:51" ht="141" hidden="1" customHeight="1" outlineLevel="1" x14ac:dyDescent="0.2">
      <c r="A78" s="478"/>
      <c r="B78" s="479"/>
      <c r="C78" s="569"/>
      <c r="D78" s="418"/>
      <c r="E78" s="356"/>
      <c r="F78" s="356"/>
      <c r="G78" s="356"/>
      <c r="H78" s="71" t="s">
        <v>889</v>
      </c>
      <c r="I78" s="56" t="s">
        <v>890</v>
      </c>
      <c r="J78" s="3">
        <v>44216</v>
      </c>
      <c r="K78" s="3">
        <v>44560</v>
      </c>
      <c r="L78" s="3">
        <v>44285</v>
      </c>
      <c r="M78" s="4">
        <f t="shared" si="31"/>
        <v>0.2005813953488372</v>
      </c>
      <c r="N78" s="4">
        <f t="shared" si="24"/>
        <v>0.2005813953488372</v>
      </c>
      <c r="O78" s="142">
        <v>1</v>
      </c>
      <c r="P78" s="143">
        <v>0.25</v>
      </c>
      <c r="Q78" s="143">
        <v>0.5</v>
      </c>
      <c r="R78" s="143">
        <v>0.75</v>
      </c>
      <c r="S78" s="143">
        <v>1</v>
      </c>
      <c r="T78" s="12">
        <v>10000000</v>
      </c>
      <c r="U78" s="99">
        <v>15</v>
      </c>
      <c r="V78" s="161">
        <f t="shared" si="14"/>
        <v>15</v>
      </c>
      <c r="W78" s="67" t="s">
        <v>891</v>
      </c>
      <c r="X78" s="63" t="s">
        <v>892</v>
      </c>
      <c r="Y78" s="3">
        <v>44216</v>
      </c>
      <c r="Z78" s="3">
        <v>44560</v>
      </c>
      <c r="AA78" s="3">
        <v>44377</v>
      </c>
      <c r="AB78" s="4">
        <f t="shared" si="32"/>
        <v>0.46802325581395349</v>
      </c>
      <c r="AC78" s="4">
        <f t="shared" si="26"/>
        <v>0.46802325581395349</v>
      </c>
      <c r="AD78" s="99">
        <v>35</v>
      </c>
      <c r="AE78" s="131">
        <f t="shared" si="3"/>
        <v>35</v>
      </c>
      <c r="AF78" s="139" t="s">
        <v>893</v>
      </c>
      <c r="AG78" s="120" t="s">
        <v>894</v>
      </c>
      <c r="AH78" s="3">
        <v>44216</v>
      </c>
      <c r="AI78" s="3">
        <v>44560</v>
      </c>
      <c r="AJ78" s="3">
        <v>44469</v>
      </c>
      <c r="AK78" s="4">
        <f t="shared" si="33"/>
        <v>0.73546511627906974</v>
      </c>
      <c r="AL78" s="4">
        <f t="shared" si="28"/>
        <v>0.73546511627906974</v>
      </c>
      <c r="AM78" s="196">
        <v>65</v>
      </c>
      <c r="AN78" s="17">
        <f t="shared" si="5"/>
        <v>65</v>
      </c>
      <c r="AO78" s="67" t="s">
        <v>895</v>
      </c>
      <c r="AP78" s="120" t="s">
        <v>894</v>
      </c>
      <c r="AQ78" s="3">
        <v>44216</v>
      </c>
      <c r="AR78" s="3">
        <v>44560</v>
      </c>
      <c r="AS78" s="3">
        <v>44560</v>
      </c>
      <c r="AT78" s="572">
        <f t="shared" si="29"/>
        <v>1</v>
      </c>
      <c r="AU78" s="572">
        <f t="shared" si="30"/>
        <v>1</v>
      </c>
      <c r="AV78" s="196">
        <v>95</v>
      </c>
      <c r="AW78" s="21">
        <f t="shared" si="22"/>
        <v>95</v>
      </c>
      <c r="AX78" s="67" t="s">
        <v>896</v>
      </c>
      <c r="AY78" s="147" t="s">
        <v>897</v>
      </c>
    </row>
    <row r="79" spans="1:51" ht="115.5" hidden="1" customHeight="1" outlineLevel="1" x14ac:dyDescent="0.2">
      <c r="A79" s="478"/>
      <c r="B79" s="479"/>
      <c r="C79" s="569"/>
      <c r="D79" s="418"/>
      <c r="E79" s="356"/>
      <c r="F79" s="394" t="s">
        <v>898</v>
      </c>
      <c r="G79" s="165" t="s">
        <v>899</v>
      </c>
      <c r="H79" s="71" t="s">
        <v>900</v>
      </c>
      <c r="I79" s="132" t="s">
        <v>810</v>
      </c>
      <c r="J79" s="133">
        <v>44216</v>
      </c>
      <c r="K79" s="133">
        <v>44560</v>
      </c>
      <c r="L79" s="133">
        <v>44285</v>
      </c>
      <c r="M79" s="134">
        <f t="shared" si="31"/>
        <v>0.2005813953488372</v>
      </c>
      <c r="N79" s="134">
        <f t="shared" ref="N79:N112" si="34">+IF(M79&gt;=100,100,IF(M79&lt;=0,0,M79))</f>
        <v>0.2005813953488372</v>
      </c>
      <c r="O79" s="142">
        <v>1</v>
      </c>
      <c r="P79" s="143">
        <v>0.25</v>
      </c>
      <c r="Q79" s="143">
        <v>0.5</v>
      </c>
      <c r="R79" s="143">
        <v>0.75</v>
      </c>
      <c r="S79" s="143">
        <v>1</v>
      </c>
      <c r="T79" s="135">
        <v>5000000</v>
      </c>
      <c r="U79" s="99">
        <v>20</v>
      </c>
      <c r="V79" s="161">
        <f t="shared" si="14"/>
        <v>20</v>
      </c>
      <c r="W79" s="67" t="s">
        <v>901</v>
      </c>
      <c r="X79" s="63" t="s">
        <v>902</v>
      </c>
      <c r="Y79" s="133">
        <v>44216</v>
      </c>
      <c r="Z79" s="133">
        <v>44560</v>
      </c>
      <c r="AA79" s="3">
        <v>44377</v>
      </c>
      <c r="AB79" s="134">
        <f t="shared" si="32"/>
        <v>0.46802325581395349</v>
      </c>
      <c r="AC79" s="134">
        <f t="shared" si="26"/>
        <v>0.46802325581395349</v>
      </c>
      <c r="AD79" s="99">
        <v>35</v>
      </c>
      <c r="AE79" s="131">
        <f t="shared" si="3"/>
        <v>35</v>
      </c>
      <c r="AF79" s="139" t="s">
        <v>903</v>
      </c>
      <c r="AG79" s="120" t="s">
        <v>904</v>
      </c>
      <c r="AH79" s="133">
        <v>44216</v>
      </c>
      <c r="AI79" s="133">
        <v>44560</v>
      </c>
      <c r="AJ79" s="3">
        <v>44469</v>
      </c>
      <c r="AK79" s="134">
        <f t="shared" si="33"/>
        <v>0.73546511627906974</v>
      </c>
      <c r="AL79" s="134">
        <f t="shared" si="28"/>
        <v>0.73546511627906974</v>
      </c>
      <c r="AM79" s="196">
        <v>65</v>
      </c>
      <c r="AN79" s="17">
        <f t="shared" si="5"/>
        <v>65</v>
      </c>
      <c r="AO79" s="67" t="s">
        <v>905</v>
      </c>
      <c r="AP79" s="120" t="s">
        <v>906</v>
      </c>
      <c r="AQ79" s="3">
        <v>44216</v>
      </c>
      <c r="AR79" s="3">
        <v>44560</v>
      </c>
      <c r="AS79" s="3">
        <v>44560</v>
      </c>
      <c r="AT79" s="572">
        <f t="shared" si="29"/>
        <v>1</v>
      </c>
      <c r="AU79" s="572">
        <f t="shared" si="30"/>
        <v>1</v>
      </c>
      <c r="AV79" s="196">
        <v>100</v>
      </c>
      <c r="AW79" s="21">
        <f t="shared" si="22"/>
        <v>100</v>
      </c>
      <c r="AX79" s="67" t="s">
        <v>907</v>
      </c>
      <c r="AY79" s="147" t="s">
        <v>897</v>
      </c>
    </row>
    <row r="80" spans="1:51" ht="106.15" hidden="1" customHeight="1" outlineLevel="1" x14ac:dyDescent="0.2">
      <c r="A80" s="478"/>
      <c r="B80" s="479"/>
      <c r="C80" s="569"/>
      <c r="D80" s="418"/>
      <c r="E80" s="356"/>
      <c r="F80" s="394"/>
      <c r="G80" s="165" t="s">
        <v>908</v>
      </c>
      <c r="H80" s="71" t="s">
        <v>909</v>
      </c>
      <c r="I80" s="56" t="s">
        <v>910</v>
      </c>
      <c r="J80" s="3">
        <v>44216</v>
      </c>
      <c r="K80" s="3">
        <v>44560</v>
      </c>
      <c r="L80" s="3">
        <v>44285</v>
      </c>
      <c r="M80" s="4">
        <f t="shared" si="31"/>
        <v>0.2005813953488372</v>
      </c>
      <c r="N80" s="4">
        <f t="shared" si="34"/>
        <v>0.2005813953488372</v>
      </c>
      <c r="O80" s="142">
        <v>1</v>
      </c>
      <c r="P80" s="143">
        <v>0.25</v>
      </c>
      <c r="Q80" s="143">
        <v>0.5</v>
      </c>
      <c r="R80" s="143">
        <v>0.75</v>
      </c>
      <c r="S80" s="143">
        <v>1</v>
      </c>
      <c r="T80" s="136">
        <v>300000000</v>
      </c>
      <c r="U80" s="99">
        <v>25</v>
      </c>
      <c r="V80" s="161">
        <f t="shared" si="14"/>
        <v>25</v>
      </c>
      <c r="W80" s="67" t="s">
        <v>911</v>
      </c>
      <c r="X80" s="63" t="s">
        <v>912</v>
      </c>
      <c r="Y80" s="3">
        <v>44216</v>
      </c>
      <c r="Z80" s="3">
        <v>44560</v>
      </c>
      <c r="AA80" s="3">
        <v>44377</v>
      </c>
      <c r="AB80" s="4">
        <f t="shared" si="32"/>
        <v>0.46802325581395349</v>
      </c>
      <c r="AC80" s="4">
        <f t="shared" si="26"/>
        <v>0.46802325581395349</v>
      </c>
      <c r="AD80" s="99">
        <v>30</v>
      </c>
      <c r="AE80" s="131">
        <f t="shared" ref="AE80:AE136" si="35">+AD80</f>
        <v>30</v>
      </c>
      <c r="AF80" s="139" t="s">
        <v>913</v>
      </c>
      <c r="AG80" s="120" t="s">
        <v>329</v>
      </c>
      <c r="AH80" s="3">
        <v>44216</v>
      </c>
      <c r="AI80" s="3">
        <v>44560</v>
      </c>
      <c r="AJ80" s="3">
        <v>44469</v>
      </c>
      <c r="AK80" s="4">
        <f t="shared" si="33"/>
        <v>0.73546511627906974</v>
      </c>
      <c r="AL80" s="4">
        <f t="shared" si="28"/>
        <v>0.73546511627906974</v>
      </c>
      <c r="AM80" s="196">
        <v>50</v>
      </c>
      <c r="AN80" s="17">
        <f t="shared" ref="AN80:AN136" si="36">+AM80</f>
        <v>50</v>
      </c>
      <c r="AO80" s="67" t="s">
        <v>914</v>
      </c>
      <c r="AP80" s="120" t="s">
        <v>887</v>
      </c>
      <c r="AQ80" s="3">
        <v>44216</v>
      </c>
      <c r="AR80" s="3">
        <v>44560</v>
      </c>
      <c r="AS80" s="3">
        <v>44560</v>
      </c>
      <c r="AT80" s="572">
        <f t="shared" si="29"/>
        <v>1</v>
      </c>
      <c r="AU80" s="572">
        <f t="shared" si="30"/>
        <v>1</v>
      </c>
      <c r="AV80" s="196">
        <v>100</v>
      </c>
      <c r="AW80" s="21">
        <f t="shared" si="22"/>
        <v>100</v>
      </c>
      <c r="AX80" s="67" t="s">
        <v>915</v>
      </c>
      <c r="AY80" s="297" t="s">
        <v>329</v>
      </c>
    </row>
    <row r="81" spans="1:51" ht="162.75" hidden="1" customHeight="1" outlineLevel="1" x14ac:dyDescent="0.2">
      <c r="A81" s="478"/>
      <c r="B81" s="479"/>
      <c r="C81" s="569"/>
      <c r="D81" s="418"/>
      <c r="E81" s="356"/>
      <c r="F81" s="368" t="s">
        <v>916</v>
      </c>
      <c r="G81" s="165" t="s">
        <v>917</v>
      </c>
      <c r="H81" s="405" t="s">
        <v>918</v>
      </c>
      <c r="I81" s="338" t="s">
        <v>919</v>
      </c>
      <c r="J81" s="3">
        <v>44216</v>
      </c>
      <c r="K81" s="3">
        <v>44560</v>
      </c>
      <c r="L81" s="3">
        <v>44285</v>
      </c>
      <c r="M81" s="4">
        <f t="shared" si="31"/>
        <v>0.2005813953488372</v>
      </c>
      <c r="N81" s="4">
        <f t="shared" si="34"/>
        <v>0.2005813953488372</v>
      </c>
      <c r="O81" s="142">
        <v>1</v>
      </c>
      <c r="P81" s="143">
        <v>0.25</v>
      </c>
      <c r="Q81" s="143">
        <v>0.5</v>
      </c>
      <c r="R81" s="143">
        <v>0.75</v>
      </c>
      <c r="S81" s="143">
        <v>1</v>
      </c>
      <c r="T81" s="515">
        <v>25000000</v>
      </c>
      <c r="U81" s="99">
        <v>20</v>
      </c>
      <c r="V81" s="161">
        <f t="shared" si="14"/>
        <v>20</v>
      </c>
      <c r="W81" s="67" t="s">
        <v>920</v>
      </c>
      <c r="X81" s="63" t="s">
        <v>921</v>
      </c>
      <c r="Y81" s="3">
        <v>44216</v>
      </c>
      <c r="Z81" s="3">
        <v>44560</v>
      </c>
      <c r="AA81" s="3">
        <v>44377</v>
      </c>
      <c r="AB81" s="4">
        <f t="shared" si="32"/>
        <v>0.46802325581395349</v>
      </c>
      <c r="AC81" s="4">
        <f t="shared" si="26"/>
        <v>0.46802325581395349</v>
      </c>
      <c r="AD81" s="99">
        <v>50</v>
      </c>
      <c r="AE81" s="131">
        <f t="shared" si="35"/>
        <v>50</v>
      </c>
      <c r="AF81" s="139" t="s">
        <v>922</v>
      </c>
      <c r="AG81" s="120" t="s">
        <v>923</v>
      </c>
      <c r="AH81" s="3">
        <v>44216</v>
      </c>
      <c r="AI81" s="3">
        <v>44560</v>
      </c>
      <c r="AJ81" s="3">
        <v>44469</v>
      </c>
      <c r="AK81" s="4">
        <f t="shared" si="33"/>
        <v>0.73546511627906974</v>
      </c>
      <c r="AL81" s="4">
        <f t="shared" si="28"/>
        <v>0.73546511627906974</v>
      </c>
      <c r="AM81" s="196">
        <v>75</v>
      </c>
      <c r="AN81" s="17">
        <f t="shared" si="36"/>
        <v>75</v>
      </c>
      <c r="AO81" s="67" t="s">
        <v>924</v>
      </c>
      <c r="AP81" s="120" t="s">
        <v>925</v>
      </c>
      <c r="AQ81" s="3">
        <v>44216</v>
      </c>
      <c r="AR81" s="3">
        <v>44560</v>
      </c>
      <c r="AS81" s="3">
        <v>44560</v>
      </c>
      <c r="AT81" s="572">
        <f t="shared" si="29"/>
        <v>1</v>
      </c>
      <c r="AU81" s="572">
        <f t="shared" si="30"/>
        <v>1</v>
      </c>
      <c r="AV81" s="196">
        <v>75</v>
      </c>
      <c r="AW81" s="21">
        <f t="shared" si="22"/>
        <v>75</v>
      </c>
      <c r="AX81" s="67" t="s">
        <v>926</v>
      </c>
      <c r="AY81" s="218" t="s">
        <v>329</v>
      </c>
    </row>
    <row r="82" spans="1:51" ht="143.25" hidden="1" customHeight="1" outlineLevel="1" x14ac:dyDescent="0.2">
      <c r="A82" s="478"/>
      <c r="B82" s="479"/>
      <c r="C82" s="569"/>
      <c r="D82" s="418"/>
      <c r="E82" s="356"/>
      <c r="F82" s="369"/>
      <c r="G82" s="165" t="s">
        <v>927</v>
      </c>
      <c r="H82" s="406"/>
      <c r="I82" s="338"/>
      <c r="J82" s="3">
        <v>44216</v>
      </c>
      <c r="K82" s="3">
        <v>44560</v>
      </c>
      <c r="L82" s="3">
        <v>44285</v>
      </c>
      <c r="M82" s="4">
        <f t="shared" si="31"/>
        <v>0.2005813953488372</v>
      </c>
      <c r="N82" s="4">
        <f t="shared" ref="N82:N87" si="37">+IF(M82&gt;=100,100,IF(M82&lt;=0,0,M82))</f>
        <v>0.2005813953488372</v>
      </c>
      <c r="O82" s="142">
        <v>1</v>
      </c>
      <c r="P82" s="143">
        <v>0.25</v>
      </c>
      <c r="Q82" s="143">
        <v>0.5</v>
      </c>
      <c r="R82" s="143">
        <v>0.75</v>
      </c>
      <c r="S82" s="143">
        <v>1</v>
      </c>
      <c r="T82" s="515"/>
      <c r="U82" s="99">
        <v>10</v>
      </c>
      <c r="V82" s="161">
        <f t="shared" si="14"/>
        <v>10</v>
      </c>
      <c r="W82" s="67" t="s">
        <v>928</v>
      </c>
      <c r="X82" s="63" t="s">
        <v>921</v>
      </c>
      <c r="Y82" s="3">
        <v>44216</v>
      </c>
      <c r="Z82" s="3">
        <v>44560</v>
      </c>
      <c r="AA82" s="3">
        <v>44377</v>
      </c>
      <c r="AB82" s="4">
        <f t="shared" si="32"/>
        <v>0.46802325581395349</v>
      </c>
      <c r="AC82" s="4">
        <f>+IF(AB82&gt;=100,100,IF(AB82&lt;=0,0,AB82))</f>
        <v>0.46802325581395349</v>
      </c>
      <c r="AD82" s="99">
        <v>35</v>
      </c>
      <c r="AE82" s="131">
        <f t="shared" si="35"/>
        <v>35</v>
      </c>
      <c r="AF82" s="139" t="s">
        <v>929</v>
      </c>
      <c r="AG82" s="120" t="s">
        <v>703</v>
      </c>
      <c r="AH82" s="3">
        <v>44216</v>
      </c>
      <c r="AI82" s="3">
        <v>44560</v>
      </c>
      <c r="AJ82" s="3">
        <v>44469</v>
      </c>
      <c r="AK82" s="4">
        <f t="shared" si="33"/>
        <v>0.73546511627906974</v>
      </c>
      <c r="AL82" s="4">
        <f>+IF(AK82&gt;=100,100,IF(AK82&lt;=0,0,AK82))</f>
        <v>0.73546511627906974</v>
      </c>
      <c r="AM82" s="196">
        <v>75</v>
      </c>
      <c r="AN82" s="17">
        <f t="shared" si="36"/>
        <v>75</v>
      </c>
      <c r="AO82" s="67" t="s">
        <v>930</v>
      </c>
      <c r="AP82" s="120" t="s">
        <v>925</v>
      </c>
      <c r="AQ82" s="3">
        <v>44216</v>
      </c>
      <c r="AR82" s="3">
        <v>44560</v>
      </c>
      <c r="AS82" s="3">
        <v>44560</v>
      </c>
      <c r="AT82" s="572">
        <f t="shared" si="29"/>
        <v>1</v>
      </c>
      <c r="AU82" s="572">
        <f t="shared" si="30"/>
        <v>1</v>
      </c>
      <c r="AV82" s="196">
        <v>75</v>
      </c>
      <c r="AW82" s="21">
        <f t="shared" si="22"/>
        <v>75</v>
      </c>
      <c r="AX82" s="67" t="s">
        <v>931</v>
      </c>
      <c r="AY82" s="218" t="s">
        <v>329</v>
      </c>
    </row>
    <row r="83" spans="1:51" ht="150" hidden="1" outlineLevel="1" x14ac:dyDescent="0.2">
      <c r="A83" s="478"/>
      <c r="B83" s="479"/>
      <c r="C83" s="569"/>
      <c r="D83" s="418"/>
      <c r="E83" s="356"/>
      <c r="F83" s="59" t="s">
        <v>932</v>
      </c>
      <c r="G83" s="59" t="s">
        <v>933</v>
      </c>
      <c r="H83" s="71" t="s">
        <v>934</v>
      </c>
      <c r="I83" s="182" t="s">
        <v>935</v>
      </c>
      <c r="J83" s="3">
        <v>44216</v>
      </c>
      <c r="K83" s="3">
        <v>44560</v>
      </c>
      <c r="L83" s="3">
        <v>44285</v>
      </c>
      <c r="M83" s="4">
        <f t="shared" si="31"/>
        <v>0.2005813953488372</v>
      </c>
      <c r="N83" s="4">
        <f t="shared" si="37"/>
        <v>0.2005813953488372</v>
      </c>
      <c r="O83" s="142">
        <v>1</v>
      </c>
      <c r="P83" s="143">
        <v>0.25</v>
      </c>
      <c r="Q83" s="143">
        <v>0.5</v>
      </c>
      <c r="R83" s="143">
        <v>0.75</v>
      </c>
      <c r="S83" s="143">
        <v>1</v>
      </c>
      <c r="T83" s="27" t="s">
        <v>329</v>
      </c>
      <c r="U83" s="99">
        <v>10</v>
      </c>
      <c r="V83" s="161">
        <f t="shared" si="14"/>
        <v>10</v>
      </c>
      <c r="W83" s="67" t="s">
        <v>936</v>
      </c>
      <c r="X83" s="63" t="s">
        <v>329</v>
      </c>
      <c r="Y83" s="3">
        <v>44216</v>
      </c>
      <c r="Z83" s="3">
        <v>44560</v>
      </c>
      <c r="AA83" s="3">
        <v>44377</v>
      </c>
      <c r="AB83" s="4">
        <f t="shared" si="32"/>
        <v>0.46802325581395349</v>
      </c>
      <c r="AC83" s="4">
        <f>+IF(AB83&gt;=100,100,IF(AB83&lt;=0,0,AB83))</f>
        <v>0.46802325581395349</v>
      </c>
      <c r="AD83" s="99">
        <v>10</v>
      </c>
      <c r="AE83" s="131">
        <f t="shared" si="35"/>
        <v>10</v>
      </c>
      <c r="AF83" s="139" t="s">
        <v>936</v>
      </c>
      <c r="AG83" s="120" t="s">
        <v>329</v>
      </c>
      <c r="AH83" s="3">
        <v>44216</v>
      </c>
      <c r="AI83" s="3">
        <v>44560</v>
      </c>
      <c r="AJ83" s="3">
        <v>44469</v>
      </c>
      <c r="AK83" s="4">
        <f t="shared" ref="AK83:AK90" si="38">+(+_xlfn.DAYS(AH83,AJ83))/(+_xlfn.DAYS(AH83,AI83))</f>
        <v>0.73546511627906974</v>
      </c>
      <c r="AL83" s="4">
        <f t="shared" ref="AL83:AL90" si="39">+IF(AK83&gt;=100,100,IF(AK83&lt;=0,0,AK83))</f>
        <v>0.73546511627906974</v>
      </c>
      <c r="AM83" s="196">
        <v>10</v>
      </c>
      <c r="AN83" s="17">
        <f t="shared" si="36"/>
        <v>10</v>
      </c>
      <c r="AO83" s="67" t="s">
        <v>937</v>
      </c>
      <c r="AP83" s="120" t="s">
        <v>329</v>
      </c>
      <c r="AQ83" s="3">
        <v>44216</v>
      </c>
      <c r="AR83" s="3">
        <v>44560</v>
      </c>
      <c r="AS83" s="3">
        <v>44560</v>
      </c>
      <c r="AT83" s="572">
        <f t="shared" si="29"/>
        <v>1</v>
      </c>
      <c r="AU83" s="572">
        <f t="shared" si="30"/>
        <v>1</v>
      </c>
      <c r="AV83" s="196">
        <v>10</v>
      </c>
      <c r="AW83" s="21">
        <f t="shared" si="22"/>
        <v>10</v>
      </c>
      <c r="AX83" s="67" t="s">
        <v>937</v>
      </c>
      <c r="AY83" s="120" t="s">
        <v>329</v>
      </c>
    </row>
    <row r="84" spans="1:51" ht="247.5" hidden="1" customHeight="1" outlineLevel="1" x14ac:dyDescent="0.2">
      <c r="A84" s="478"/>
      <c r="B84" s="479"/>
      <c r="C84" s="569"/>
      <c r="D84" s="418"/>
      <c r="E84" s="343"/>
      <c r="F84" s="165" t="s">
        <v>938</v>
      </c>
      <c r="G84" s="165" t="s">
        <v>939</v>
      </c>
      <c r="H84" s="185" t="s">
        <v>940</v>
      </c>
      <c r="I84" s="182" t="s">
        <v>941</v>
      </c>
      <c r="J84" s="3">
        <v>44216</v>
      </c>
      <c r="K84" s="3">
        <v>44560</v>
      </c>
      <c r="L84" s="3">
        <v>44285</v>
      </c>
      <c r="M84" s="4">
        <f t="shared" si="31"/>
        <v>0.2005813953488372</v>
      </c>
      <c r="N84" s="4">
        <f t="shared" si="37"/>
        <v>0.2005813953488372</v>
      </c>
      <c r="O84" s="142">
        <v>1</v>
      </c>
      <c r="P84" s="143">
        <v>0.25</v>
      </c>
      <c r="Q84" s="143">
        <v>0.5</v>
      </c>
      <c r="R84" s="143">
        <v>0.75</v>
      </c>
      <c r="S84" s="143">
        <v>1</v>
      </c>
      <c r="T84" s="27" t="s">
        <v>329</v>
      </c>
      <c r="U84" s="99">
        <v>10</v>
      </c>
      <c r="V84" s="161">
        <f t="shared" si="14"/>
        <v>10</v>
      </c>
      <c r="W84" s="67" t="s">
        <v>942</v>
      </c>
      <c r="X84" s="63" t="s">
        <v>329</v>
      </c>
      <c r="Y84" s="3">
        <v>44216</v>
      </c>
      <c r="Z84" s="3">
        <v>44560</v>
      </c>
      <c r="AA84" s="3">
        <v>44377</v>
      </c>
      <c r="AB84" s="4">
        <f t="shared" si="32"/>
        <v>0.46802325581395349</v>
      </c>
      <c r="AC84" s="4">
        <f>+IF(AB84&gt;=100,100,IF(AB84&lt;=0,0,AB84))</f>
        <v>0.46802325581395349</v>
      </c>
      <c r="AD84" s="99">
        <v>15</v>
      </c>
      <c r="AE84" s="131">
        <f t="shared" si="35"/>
        <v>15</v>
      </c>
      <c r="AF84" s="139" t="s">
        <v>943</v>
      </c>
      <c r="AG84" s="120" t="s">
        <v>329</v>
      </c>
      <c r="AH84" s="3">
        <v>44216</v>
      </c>
      <c r="AI84" s="3">
        <v>44560</v>
      </c>
      <c r="AJ84" s="3">
        <v>44469</v>
      </c>
      <c r="AK84" s="4">
        <f t="shared" si="38"/>
        <v>0.73546511627906974</v>
      </c>
      <c r="AL84" s="4">
        <f t="shared" si="39"/>
        <v>0.73546511627906974</v>
      </c>
      <c r="AM84" s="196">
        <v>80</v>
      </c>
      <c r="AN84" s="17">
        <f t="shared" si="36"/>
        <v>80</v>
      </c>
      <c r="AO84" s="67" t="s">
        <v>944</v>
      </c>
      <c r="AP84" s="120" t="s">
        <v>329</v>
      </c>
      <c r="AQ84" s="3">
        <v>44216</v>
      </c>
      <c r="AR84" s="3">
        <v>44560</v>
      </c>
      <c r="AS84" s="3">
        <v>44560</v>
      </c>
      <c r="AT84" s="572">
        <f t="shared" si="29"/>
        <v>1</v>
      </c>
      <c r="AU84" s="572">
        <f t="shared" si="30"/>
        <v>1</v>
      </c>
      <c r="AV84" s="196">
        <v>100</v>
      </c>
      <c r="AW84" s="21">
        <f t="shared" si="22"/>
        <v>100</v>
      </c>
      <c r="AX84" s="67" t="s">
        <v>945</v>
      </c>
      <c r="AY84" s="147" t="s">
        <v>329</v>
      </c>
    </row>
    <row r="85" spans="1:51" ht="129" hidden="1" customHeight="1" outlineLevel="1" x14ac:dyDescent="0.2">
      <c r="A85" s="478"/>
      <c r="B85" s="347" t="s">
        <v>427</v>
      </c>
      <c r="C85" s="347" t="s">
        <v>680</v>
      </c>
      <c r="D85" s="418"/>
      <c r="E85" s="342" t="s">
        <v>946</v>
      </c>
      <c r="F85" s="342" t="s">
        <v>947</v>
      </c>
      <c r="G85" s="165" t="s">
        <v>948</v>
      </c>
      <c r="H85" s="375" t="s">
        <v>949</v>
      </c>
      <c r="I85" s="380" t="s">
        <v>950</v>
      </c>
      <c r="J85" s="3">
        <v>44216</v>
      </c>
      <c r="K85" s="3">
        <v>44560</v>
      </c>
      <c r="L85" s="3">
        <v>44285</v>
      </c>
      <c r="M85" s="4">
        <f t="shared" si="31"/>
        <v>0.2005813953488372</v>
      </c>
      <c r="N85" s="4">
        <f t="shared" si="37"/>
        <v>0.2005813953488372</v>
      </c>
      <c r="O85" s="142">
        <v>1</v>
      </c>
      <c r="P85" s="143">
        <v>0.25</v>
      </c>
      <c r="Q85" s="143">
        <v>0.5</v>
      </c>
      <c r="R85" s="143">
        <v>0.75</v>
      </c>
      <c r="S85" s="143">
        <v>1</v>
      </c>
      <c r="T85" s="27" t="s">
        <v>329</v>
      </c>
      <c r="U85" s="99">
        <v>25</v>
      </c>
      <c r="V85" s="161">
        <f>+U85</f>
        <v>25</v>
      </c>
      <c r="W85" s="106" t="s">
        <v>951</v>
      </c>
      <c r="X85" s="63" t="s">
        <v>952</v>
      </c>
      <c r="Y85" s="3">
        <v>44216</v>
      </c>
      <c r="Z85" s="3">
        <v>44560</v>
      </c>
      <c r="AA85" s="3">
        <v>44377</v>
      </c>
      <c r="AB85" s="4">
        <f t="shared" ref="AB85:AB90" si="40">+(+_xlfn.DAYS(Y85,AA85))/(+_xlfn.DAYS(Y85,Z85))</f>
        <v>0.46802325581395349</v>
      </c>
      <c r="AC85" s="4">
        <f t="shared" ref="AC85:AC90" si="41">+IF(AB85&gt;=100,100,IF(AB85&lt;=0,0,AB85))</f>
        <v>0.46802325581395349</v>
      </c>
      <c r="AD85" s="99">
        <v>35</v>
      </c>
      <c r="AE85" s="131">
        <f t="shared" si="35"/>
        <v>35</v>
      </c>
      <c r="AF85" s="139" t="s">
        <v>953</v>
      </c>
      <c r="AG85" s="120" t="s">
        <v>329</v>
      </c>
      <c r="AH85" s="3">
        <v>44216</v>
      </c>
      <c r="AI85" s="3">
        <v>44560</v>
      </c>
      <c r="AJ85" s="3">
        <v>44469</v>
      </c>
      <c r="AK85" s="4">
        <f t="shared" si="38"/>
        <v>0.73546511627906974</v>
      </c>
      <c r="AL85" s="4">
        <f t="shared" si="39"/>
        <v>0.73546511627906974</v>
      </c>
      <c r="AM85" s="196">
        <v>40</v>
      </c>
      <c r="AN85" s="17">
        <f t="shared" si="36"/>
        <v>40</v>
      </c>
      <c r="AO85" s="67" t="s">
        <v>954</v>
      </c>
      <c r="AP85" s="120" t="s">
        <v>329</v>
      </c>
      <c r="AQ85" s="3">
        <v>44216</v>
      </c>
      <c r="AR85" s="3">
        <v>44560</v>
      </c>
      <c r="AS85" s="3">
        <v>44560</v>
      </c>
      <c r="AT85" s="572">
        <f t="shared" si="29"/>
        <v>1</v>
      </c>
      <c r="AU85" s="572">
        <f t="shared" si="30"/>
        <v>1</v>
      </c>
      <c r="AV85" s="196">
        <v>100</v>
      </c>
      <c r="AW85" s="21">
        <f t="shared" si="22"/>
        <v>100</v>
      </c>
      <c r="AX85" s="67" t="s">
        <v>955</v>
      </c>
      <c r="AY85" s="147" t="s">
        <v>515</v>
      </c>
    </row>
    <row r="86" spans="1:51" ht="90" hidden="1" customHeight="1" outlineLevel="1" x14ac:dyDescent="0.2">
      <c r="A86" s="478"/>
      <c r="B86" s="348"/>
      <c r="C86" s="348"/>
      <c r="D86" s="418"/>
      <c r="E86" s="356"/>
      <c r="F86" s="356"/>
      <c r="G86" s="342" t="s">
        <v>956</v>
      </c>
      <c r="H86" s="376"/>
      <c r="I86" s="381"/>
      <c r="J86" s="3">
        <v>44216</v>
      </c>
      <c r="K86" s="3">
        <v>44560</v>
      </c>
      <c r="L86" s="3">
        <v>44285</v>
      </c>
      <c r="M86" s="4">
        <f t="shared" si="31"/>
        <v>0.2005813953488372</v>
      </c>
      <c r="N86" s="4">
        <f t="shared" si="37"/>
        <v>0.2005813953488372</v>
      </c>
      <c r="O86" s="142">
        <v>1</v>
      </c>
      <c r="P86" s="143">
        <v>0.25</v>
      </c>
      <c r="Q86" s="143">
        <v>0.5</v>
      </c>
      <c r="R86" s="143">
        <v>0.75</v>
      </c>
      <c r="S86" s="143">
        <v>1</v>
      </c>
      <c r="T86" s="27" t="s">
        <v>329</v>
      </c>
      <c r="U86" s="99">
        <v>10</v>
      </c>
      <c r="V86" s="161">
        <f>+U86</f>
        <v>10</v>
      </c>
      <c r="W86" s="106" t="s">
        <v>957</v>
      </c>
      <c r="X86" s="63" t="s">
        <v>329</v>
      </c>
      <c r="Y86" s="3">
        <v>44216</v>
      </c>
      <c r="Z86" s="3">
        <v>44560</v>
      </c>
      <c r="AA86" s="3">
        <v>44377</v>
      </c>
      <c r="AB86" s="4">
        <f t="shared" si="40"/>
        <v>0.46802325581395349</v>
      </c>
      <c r="AC86" s="4">
        <f t="shared" si="41"/>
        <v>0.46802325581395349</v>
      </c>
      <c r="AD86" s="99">
        <v>35</v>
      </c>
      <c r="AE86" s="131">
        <f t="shared" si="35"/>
        <v>35</v>
      </c>
      <c r="AF86" s="139" t="s">
        <v>953</v>
      </c>
      <c r="AG86" s="120" t="s">
        <v>329</v>
      </c>
      <c r="AH86" s="3">
        <v>44216</v>
      </c>
      <c r="AI86" s="3">
        <v>44560</v>
      </c>
      <c r="AJ86" s="3">
        <v>44469</v>
      </c>
      <c r="AK86" s="4">
        <f t="shared" si="38"/>
        <v>0.73546511627906974</v>
      </c>
      <c r="AL86" s="4">
        <f t="shared" si="39"/>
        <v>0.73546511627906974</v>
      </c>
      <c r="AM86" s="196">
        <v>40</v>
      </c>
      <c r="AN86" s="17">
        <f t="shared" si="36"/>
        <v>40</v>
      </c>
      <c r="AO86" s="67" t="s">
        <v>954</v>
      </c>
      <c r="AP86" s="120" t="s">
        <v>329</v>
      </c>
      <c r="AQ86" s="3">
        <v>44216</v>
      </c>
      <c r="AR86" s="3">
        <v>44560</v>
      </c>
      <c r="AS86" s="3">
        <v>44560</v>
      </c>
      <c r="AT86" s="572">
        <f t="shared" si="29"/>
        <v>1</v>
      </c>
      <c r="AU86" s="572">
        <f t="shared" si="30"/>
        <v>1</v>
      </c>
      <c r="AV86" s="196">
        <v>60</v>
      </c>
      <c r="AW86" s="21">
        <f t="shared" si="22"/>
        <v>60</v>
      </c>
      <c r="AX86" s="67" t="s">
        <v>955</v>
      </c>
      <c r="AY86" s="147" t="s">
        <v>515</v>
      </c>
    </row>
    <row r="87" spans="1:51" ht="60" hidden="1" customHeight="1" outlineLevel="1" x14ac:dyDescent="0.2">
      <c r="A87" s="478"/>
      <c r="B87" s="348"/>
      <c r="C87" s="348"/>
      <c r="D87" s="418"/>
      <c r="E87" s="356"/>
      <c r="F87" s="343"/>
      <c r="G87" s="343"/>
      <c r="H87" s="209" t="s">
        <v>958</v>
      </c>
      <c r="I87" s="56" t="s">
        <v>959</v>
      </c>
      <c r="J87" s="3">
        <v>44216</v>
      </c>
      <c r="K87" s="3">
        <v>44560</v>
      </c>
      <c r="L87" s="3">
        <v>44285</v>
      </c>
      <c r="M87" s="4">
        <f t="shared" si="31"/>
        <v>0.2005813953488372</v>
      </c>
      <c r="N87" s="4">
        <f t="shared" si="37"/>
        <v>0.2005813953488372</v>
      </c>
      <c r="O87" s="142">
        <v>1</v>
      </c>
      <c r="P87" s="143">
        <v>0.25</v>
      </c>
      <c r="Q87" s="143">
        <v>0.5</v>
      </c>
      <c r="R87" s="143">
        <v>0.75</v>
      </c>
      <c r="S87" s="143">
        <v>1</v>
      </c>
      <c r="T87" s="12">
        <v>2246000</v>
      </c>
      <c r="U87" s="99">
        <v>10</v>
      </c>
      <c r="V87" s="161">
        <f>+U87</f>
        <v>10</v>
      </c>
      <c r="W87" s="106" t="s">
        <v>960</v>
      </c>
      <c r="X87" s="63" t="s">
        <v>329</v>
      </c>
      <c r="Y87" s="3">
        <v>44216</v>
      </c>
      <c r="Z87" s="3">
        <v>44560</v>
      </c>
      <c r="AA87" s="3">
        <v>44377</v>
      </c>
      <c r="AB87" s="4">
        <f>+(+_xlfn.DAYS(Y87,AA87))/(+_xlfn.DAYS(Y87,Z87))</f>
        <v>0.46802325581395349</v>
      </c>
      <c r="AC87" s="4">
        <f>+IF(AB87&gt;=100,100,IF(AB87&lt;=0,0,AB87))</f>
        <v>0.46802325581395349</v>
      </c>
      <c r="AD87" s="99">
        <v>10</v>
      </c>
      <c r="AE87" s="131">
        <f>+AD87</f>
        <v>10</v>
      </c>
      <c r="AF87" s="140" t="s">
        <v>961</v>
      </c>
      <c r="AG87" s="63" t="s">
        <v>329</v>
      </c>
      <c r="AH87" s="3">
        <v>44216</v>
      </c>
      <c r="AI87" s="3">
        <v>44560</v>
      </c>
      <c r="AJ87" s="3">
        <v>44469</v>
      </c>
      <c r="AK87" s="4">
        <f>+(+_xlfn.DAYS(AH87,AJ87))/(+_xlfn.DAYS(AH87,AI87))</f>
        <v>0.73546511627906974</v>
      </c>
      <c r="AL87" s="4">
        <f>+IF(AK87&gt;=100,100,IF(AK87&lt;=0,0,AK87))</f>
        <v>0.73546511627906974</v>
      </c>
      <c r="AM87" s="196">
        <v>10</v>
      </c>
      <c r="AN87" s="17">
        <f>+AM87</f>
        <v>10</v>
      </c>
      <c r="AO87" s="67" t="s">
        <v>962</v>
      </c>
      <c r="AP87" s="63" t="s">
        <v>329</v>
      </c>
      <c r="AQ87" s="3">
        <v>44216</v>
      </c>
      <c r="AR87" s="3">
        <v>44560</v>
      </c>
      <c r="AS87" s="3">
        <v>44560</v>
      </c>
      <c r="AT87" s="572">
        <f t="shared" si="29"/>
        <v>1</v>
      </c>
      <c r="AU87" s="572">
        <f t="shared" si="30"/>
        <v>1</v>
      </c>
      <c r="AV87" s="196">
        <v>80</v>
      </c>
      <c r="AW87" s="21"/>
      <c r="AX87" s="67" t="s">
        <v>963</v>
      </c>
      <c r="AY87" s="147" t="s">
        <v>964</v>
      </c>
    </row>
    <row r="88" spans="1:51" ht="120" hidden="1" customHeight="1" outlineLevel="1" x14ac:dyDescent="0.2">
      <c r="A88" s="478"/>
      <c r="B88" s="348"/>
      <c r="C88" s="348"/>
      <c r="D88" s="418"/>
      <c r="E88" s="356"/>
      <c r="F88" s="183" t="s">
        <v>965</v>
      </c>
      <c r="G88" s="183" t="s">
        <v>966</v>
      </c>
      <c r="H88" s="71" t="s">
        <v>967</v>
      </c>
      <c r="I88" s="182" t="s">
        <v>941</v>
      </c>
      <c r="J88" s="3">
        <v>44216</v>
      </c>
      <c r="K88" s="3">
        <v>44560</v>
      </c>
      <c r="L88" s="3">
        <v>44285</v>
      </c>
      <c r="M88" s="4">
        <f t="shared" si="31"/>
        <v>0.2005813953488372</v>
      </c>
      <c r="N88" s="4">
        <f t="shared" si="34"/>
        <v>0.2005813953488372</v>
      </c>
      <c r="O88" s="142">
        <v>1</v>
      </c>
      <c r="P88" s="143">
        <v>0.25</v>
      </c>
      <c r="Q88" s="143">
        <v>0.5</v>
      </c>
      <c r="R88" s="143">
        <v>0.75</v>
      </c>
      <c r="S88" s="143">
        <v>1</v>
      </c>
      <c r="T88" s="12">
        <v>20000000</v>
      </c>
      <c r="U88" s="99">
        <v>10</v>
      </c>
      <c r="V88" s="161">
        <f t="shared" si="14"/>
        <v>10</v>
      </c>
      <c r="W88" s="67" t="s">
        <v>968</v>
      </c>
      <c r="X88" s="63" t="s">
        <v>969</v>
      </c>
      <c r="Y88" s="3">
        <v>44216</v>
      </c>
      <c r="Z88" s="3">
        <v>44560</v>
      </c>
      <c r="AA88" s="3">
        <v>44377</v>
      </c>
      <c r="AB88" s="4">
        <f t="shared" si="40"/>
        <v>0.46802325581395349</v>
      </c>
      <c r="AC88" s="4">
        <f t="shared" si="41"/>
        <v>0.46802325581395349</v>
      </c>
      <c r="AD88" s="99">
        <v>20</v>
      </c>
      <c r="AE88" s="131">
        <f t="shared" si="35"/>
        <v>20</v>
      </c>
      <c r="AF88" s="139" t="s">
        <v>943</v>
      </c>
      <c r="AG88" s="120" t="s">
        <v>970</v>
      </c>
      <c r="AH88" s="3">
        <v>44216</v>
      </c>
      <c r="AI88" s="3">
        <v>44560</v>
      </c>
      <c r="AJ88" s="3">
        <v>44469</v>
      </c>
      <c r="AK88" s="4">
        <f t="shared" si="38"/>
        <v>0.73546511627906974</v>
      </c>
      <c r="AL88" s="4">
        <f t="shared" si="39"/>
        <v>0.73546511627906974</v>
      </c>
      <c r="AM88" s="196">
        <v>25</v>
      </c>
      <c r="AN88" s="17">
        <f t="shared" si="36"/>
        <v>25</v>
      </c>
      <c r="AO88" s="67" t="s">
        <v>971</v>
      </c>
      <c r="AP88" s="120" t="s">
        <v>659</v>
      </c>
      <c r="AQ88" s="3">
        <v>44216</v>
      </c>
      <c r="AR88" s="3">
        <v>44560</v>
      </c>
      <c r="AS88" s="3">
        <v>44560</v>
      </c>
      <c r="AT88" s="572">
        <f t="shared" si="29"/>
        <v>1</v>
      </c>
      <c r="AU88" s="572">
        <f t="shared" si="30"/>
        <v>1</v>
      </c>
      <c r="AV88" s="196">
        <v>90</v>
      </c>
      <c r="AW88" s="21">
        <f t="shared" ref="AW88:AW101" si="42">+AV88</f>
        <v>90</v>
      </c>
      <c r="AX88" s="67" t="s">
        <v>972</v>
      </c>
      <c r="AY88" s="147" t="s">
        <v>973</v>
      </c>
    </row>
    <row r="89" spans="1:51" ht="90.6" hidden="1" customHeight="1" outlineLevel="1" x14ac:dyDescent="0.2">
      <c r="A89" s="478"/>
      <c r="B89" s="348"/>
      <c r="C89" s="348"/>
      <c r="D89" s="418"/>
      <c r="E89" s="356"/>
      <c r="F89" s="342" t="s">
        <v>974</v>
      </c>
      <c r="G89" s="342" t="s">
        <v>975</v>
      </c>
      <c r="H89" s="71" t="s">
        <v>976</v>
      </c>
      <c r="I89" s="56" t="s">
        <v>810</v>
      </c>
      <c r="J89" s="3">
        <v>44216</v>
      </c>
      <c r="K89" s="3">
        <v>44560</v>
      </c>
      <c r="L89" s="3">
        <v>44285</v>
      </c>
      <c r="M89" s="4">
        <f t="shared" si="31"/>
        <v>0.2005813953488372</v>
      </c>
      <c r="N89" s="4">
        <f t="shared" si="34"/>
        <v>0.2005813953488372</v>
      </c>
      <c r="O89" s="142">
        <v>1</v>
      </c>
      <c r="P89" s="143">
        <v>0.25</v>
      </c>
      <c r="Q89" s="143">
        <v>0.5</v>
      </c>
      <c r="R89" s="143">
        <v>0.75</v>
      </c>
      <c r="S89" s="143">
        <v>1</v>
      </c>
      <c r="T89" s="12">
        <v>200000000</v>
      </c>
      <c r="U89" s="99">
        <v>25</v>
      </c>
      <c r="V89" s="161">
        <f t="shared" si="14"/>
        <v>25</v>
      </c>
      <c r="W89" s="67" t="s">
        <v>977</v>
      </c>
      <c r="X89" s="63" t="s">
        <v>978</v>
      </c>
      <c r="Y89" s="3">
        <v>44216</v>
      </c>
      <c r="Z89" s="3">
        <v>44560</v>
      </c>
      <c r="AA89" s="3">
        <v>44377</v>
      </c>
      <c r="AB89" s="4">
        <f t="shared" si="40"/>
        <v>0.46802325581395349</v>
      </c>
      <c r="AC89" s="4">
        <f t="shared" si="41"/>
        <v>0.46802325581395349</v>
      </c>
      <c r="AD89" s="99">
        <v>40</v>
      </c>
      <c r="AE89" s="131">
        <f t="shared" si="35"/>
        <v>40</v>
      </c>
      <c r="AF89" s="67" t="s">
        <v>979</v>
      </c>
      <c r="AG89" s="120" t="s">
        <v>329</v>
      </c>
      <c r="AH89" s="3">
        <v>44216</v>
      </c>
      <c r="AI89" s="3">
        <v>44560</v>
      </c>
      <c r="AJ89" s="3">
        <v>44469</v>
      </c>
      <c r="AK89" s="4">
        <f t="shared" si="38"/>
        <v>0.73546511627906974</v>
      </c>
      <c r="AL89" s="4">
        <f t="shared" si="39"/>
        <v>0.73546511627906974</v>
      </c>
      <c r="AM89" s="196">
        <v>60</v>
      </c>
      <c r="AN89" s="17">
        <f t="shared" si="36"/>
        <v>60</v>
      </c>
      <c r="AO89" s="67" t="s">
        <v>980</v>
      </c>
      <c r="AP89" s="120" t="s">
        <v>981</v>
      </c>
      <c r="AQ89" s="3">
        <v>44216</v>
      </c>
      <c r="AR89" s="3">
        <v>44560</v>
      </c>
      <c r="AS89" s="3">
        <v>44560</v>
      </c>
      <c r="AT89" s="572">
        <f t="shared" si="29"/>
        <v>1</v>
      </c>
      <c r="AU89" s="572">
        <f t="shared" si="30"/>
        <v>1</v>
      </c>
      <c r="AV89" s="196">
        <v>100</v>
      </c>
      <c r="AW89" s="21">
        <f t="shared" si="42"/>
        <v>100</v>
      </c>
      <c r="AX89" s="67" t="s">
        <v>982</v>
      </c>
      <c r="AY89" s="147" t="s">
        <v>329</v>
      </c>
    </row>
    <row r="90" spans="1:51" ht="94.9" hidden="1" customHeight="1" outlineLevel="1" x14ac:dyDescent="0.2">
      <c r="A90" s="478"/>
      <c r="B90" s="348"/>
      <c r="C90" s="348"/>
      <c r="D90" s="418"/>
      <c r="E90" s="356"/>
      <c r="F90" s="356"/>
      <c r="G90" s="356"/>
      <c r="H90" s="71" t="s">
        <v>983</v>
      </c>
      <c r="I90" s="56" t="s">
        <v>984</v>
      </c>
      <c r="J90" s="3">
        <v>44216</v>
      </c>
      <c r="K90" s="3">
        <v>44560</v>
      </c>
      <c r="L90" s="3">
        <v>44285</v>
      </c>
      <c r="M90" s="4">
        <f t="shared" si="31"/>
        <v>0.2005813953488372</v>
      </c>
      <c r="N90" s="4">
        <f t="shared" si="34"/>
        <v>0.2005813953488372</v>
      </c>
      <c r="O90" s="142">
        <v>1</v>
      </c>
      <c r="P90" s="143">
        <v>0.25</v>
      </c>
      <c r="Q90" s="143">
        <v>0.5</v>
      </c>
      <c r="R90" s="143">
        <v>0.75</v>
      </c>
      <c r="S90" s="143">
        <v>1</v>
      </c>
      <c r="T90" s="12">
        <v>25000000</v>
      </c>
      <c r="U90" s="99">
        <v>15</v>
      </c>
      <c r="V90" s="161">
        <f t="shared" si="14"/>
        <v>15</v>
      </c>
      <c r="W90" s="67" t="s">
        <v>985</v>
      </c>
      <c r="X90" s="63" t="s">
        <v>986</v>
      </c>
      <c r="Y90" s="3">
        <v>44216</v>
      </c>
      <c r="Z90" s="3">
        <v>44560</v>
      </c>
      <c r="AA90" s="3">
        <v>44377</v>
      </c>
      <c r="AB90" s="4">
        <f t="shared" si="40"/>
        <v>0.46802325581395349</v>
      </c>
      <c r="AC90" s="4">
        <f t="shared" si="41"/>
        <v>0.46802325581395349</v>
      </c>
      <c r="AD90" s="99">
        <v>40</v>
      </c>
      <c r="AE90" s="131">
        <f t="shared" si="35"/>
        <v>40</v>
      </c>
      <c r="AF90" s="139" t="s">
        <v>987</v>
      </c>
      <c r="AG90" s="120" t="s">
        <v>329</v>
      </c>
      <c r="AH90" s="3">
        <v>44216</v>
      </c>
      <c r="AI90" s="3">
        <v>44560</v>
      </c>
      <c r="AJ90" s="3">
        <v>44469</v>
      </c>
      <c r="AK90" s="4">
        <f t="shared" si="38"/>
        <v>0.73546511627906974</v>
      </c>
      <c r="AL90" s="4">
        <f t="shared" si="39"/>
        <v>0.73546511627906974</v>
      </c>
      <c r="AM90" s="196">
        <v>40</v>
      </c>
      <c r="AN90" s="17">
        <f t="shared" si="36"/>
        <v>40</v>
      </c>
      <c r="AO90" s="67" t="s">
        <v>988</v>
      </c>
      <c r="AP90" s="120" t="s">
        <v>981</v>
      </c>
      <c r="AQ90" s="3">
        <v>44216</v>
      </c>
      <c r="AR90" s="3">
        <v>44560</v>
      </c>
      <c r="AS90" s="3">
        <v>44560</v>
      </c>
      <c r="AT90" s="572">
        <f t="shared" si="29"/>
        <v>1</v>
      </c>
      <c r="AU90" s="572">
        <f t="shared" si="30"/>
        <v>1</v>
      </c>
      <c r="AV90" s="196">
        <v>40</v>
      </c>
      <c r="AW90" s="21">
        <f t="shared" si="42"/>
        <v>40</v>
      </c>
      <c r="AX90" s="67" t="s">
        <v>989</v>
      </c>
      <c r="AY90" s="147" t="s">
        <v>329</v>
      </c>
    </row>
    <row r="91" spans="1:51" ht="94.9" hidden="1" customHeight="1" outlineLevel="1" x14ac:dyDescent="0.2">
      <c r="A91" s="478"/>
      <c r="B91" s="348"/>
      <c r="C91" s="348"/>
      <c r="D91" s="418"/>
      <c r="E91" s="356"/>
      <c r="F91" s="356"/>
      <c r="G91" s="356"/>
      <c r="H91" s="71" t="s">
        <v>990</v>
      </c>
      <c r="I91" s="56" t="s">
        <v>991</v>
      </c>
      <c r="J91" s="3">
        <v>44216</v>
      </c>
      <c r="K91" s="3">
        <v>44560</v>
      </c>
      <c r="L91" s="3">
        <v>44285</v>
      </c>
      <c r="M91" s="4">
        <f t="shared" si="31"/>
        <v>0.2005813953488372</v>
      </c>
      <c r="N91" s="4">
        <f>+IF(M91&gt;=100,100,IF(M91&lt;=0,0,M91))</f>
        <v>0.2005813953488372</v>
      </c>
      <c r="O91" s="142">
        <v>1</v>
      </c>
      <c r="P91" s="143">
        <v>0.25</v>
      </c>
      <c r="Q91" s="143">
        <v>0.5</v>
      </c>
      <c r="R91" s="143">
        <v>0.75</v>
      </c>
      <c r="S91" s="143">
        <v>1</v>
      </c>
      <c r="T91" s="12">
        <v>1600000000</v>
      </c>
      <c r="U91" s="99">
        <v>25</v>
      </c>
      <c r="V91" s="161">
        <f>+U91</f>
        <v>25</v>
      </c>
      <c r="W91" s="106" t="s">
        <v>992</v>
      </c>
      <c r="X91" s="63" t="s">
        <v>952</v>
      </c>
      <c r="Y91" s="3">
        <v>44216</v>
      </c>
      <c r="Z91" s="3">
        <v>44560</v>
      </c>
      <c r="AA91" s="3">
        <v>44377</v>
      </c>
      <c r="AB91" s="4">
        <f t="shared" ref="AB91:AB101" si="43">+(+_xlfn.DAYS(Y91,AA91))/(+_xlfn.DAYS(Y91,Z91))</f>
        <v>0.46802325581395349</v>
      </c>
      <c r="AC91" s="4">
        <f t="shared" ref="AC91:AC101" si="44">+IF(AB91&gt;=100,100,IF(AB91&lt;=0,0,AB91))</f>
        <v>0.46802325581395349</v>
      </c>
      <c r="AD91" s="99">
        <v>25</v>
      </c>
      <c r="AE91" s="131">
        <f t="shared" si="35"/>
        <v>25</v>
      </c>
      <c r="AF91" s="139" t="s">
        <v>993</v>
      </c>
      <c r="AG91" s="120" t="s">
        <v>329</v>
      </c>
      <c r="AH91" s="3">
        <v>44216</v>
      </c>
      <c r="AI91" s="3">
        <v>44560</v>
      </c>
      <c r="AJ91" s="3">
        <v>44469</v>
      </c>
      <c r="AK91" s="4">
        <f>+(+_xlfn.DAYS(AH91,AJ91))/(+_xlfn.DAYS(AH91,AI91))</f>
        <v>0.73546511627906974</v>
      </c>
      <c r="AL91" s="4">
        <f>+IF(AK91&gt;=100,100,IF(AK91&lt;=0,0,AK91))</f>
        <v>0.73546511627906974</v>
      </c>
      <c r="AM91" s="196">
        <v>45</v>
      </c>
      <c r="AN91" s="17">
        <f t="shared" si="36"/>
        <v>45</v>
      </c>
      <c r="AO91" s="67" t="s">
        <v>993</v>
      </c>
      <c r="AP91" s="120" t="s">
        <v>329</v>
      </c>
      <c r="AQ91" s="3">
        <v>44216</v>
      </c>
      <c r="AR91" s="3">
        <v>44560</v>
      </c>
      <c r="AS91" s="3">
        <v>44560</v>
      </c>
      <c r="AT91" s="572">
        <f t="shared" si="29"/>
        <v>1</v>
      </c>
      <c r="AU91" s="572">
        <f t="shared" si="30"/>
        <v>1</v>
      </c>
      <c r="AV91" s="196">
        <v>100</v>
      </c>
      <c r="AW91" s="21">
        <f t="shared" si="42"/>
        <v>100</v>
      </c>
      <c r="AX91" s="67" t="s">
        <v>994</v>
      </c>
      <c r="AY91" s="147" t="s">
        <v>964</v>
      </c>
    </row>
    <row r="92" spans="1:51" ht="124.9" hidden="1" customHeight="1" outlineLevel="1" x14ac:dyDescent="0.2">
      <c r="A92" s="478"/>
      <c r="B92" s="348"/>
      <c r="C92" s="349"/>
      <c r="D92" s="418"/>
      <c r="E92" s="356"/>
      <c r="F92" s="343"/>
      <c r="G92" s="343"/>
      <c r="H92" s="71" t="s">
        <v>995</v>
      </c>
      <c r="I92" s="56" t="s">
        <v>996</v>
      </c>
      <c r="J92" s="3">
        <v>44216</v>
      </c>
      <c r="K92" s="3">
        <v>44560</v>
      </c>
      <c r="L92" s="3">
        <v>44285</v>
      </c>
      <c r="M92" s="4">
        <f t="shared" si="31"/>
        <v>0.2005813953488372</v>
      </c>
      <c r="N92" s="4">
        <f>+IF(M92&gt;=100,100,IF(M92&lt;=0,0,M92))</f>
        <v>0.2005813953488372</v>
      </c>
      <c r="O92" s="142">
        <v>1</v>
      </c>
      <c r="P92" s="143">
        <v>0.25</v>
      </c>
      <c r="Q92" s="143">
        <v>0.5</v>
      </c>
      <c r="R92" s="143">
        <v>0.75</v>
      </c>
      <c r="S92" s="143">
        <v>1</v>
      </c>
      <c r="T92" s="27" t="s">
        <v>329</v>
      </c>
      <c r="U92" s="99">
        <v>20</v>
      </c>
      <c r="V92" s="161">
        <f t="shared" si="14"/>
        <v>20</v>
      </c>
      <c r="W92" s="67" t="s">
        <v>997</v>
      </c>
      <c r="X92" s="63" t="s">
        <v>329</v>
      </c>
      <c r="Y92" s="3">
        <v>44216</v>
      </c>
      <c r="Z92" s="3">
        <v>44560</v>
      </c>
      <c r="AA92" s="3">
        <v>44377</v>
      </c>
      <c r="AB92" s="4">
        <f t="shared" si="43"/>
        <v>0.46802325581395349</v>
      </c>
      <c r="AC92" s="4">
        <f t="shared" si="44"/>
        <v>0.46802325581395349</v>
      </c>
      <c r="AD92" s="99">
        <v>25</v>
      </c>
      <c r="AE92" s="131">
        <f t="shared" si="35"/>
        <v>25</v>
      </c>
      <c r="AF92" s="139" t="s">
        <v>998</v>
      </c>
      <c r="AG92" s="120" t="s">
        <v>999</v>
      </c>
      <c r="AH92" s="3">
        <v>44216</v>
      </c>
      <c r="AI92" s="3">
        <v>44560</v>
      </c>
      <c r="AJ92" s="3">
        <v>44469</v>
      </c>
      <c r="AK92" s="4">
        <f>+(+_xlfn.DAYS(AH92,AJ92))/(+_xlfn.DAYS(AH92,AI92))</f>
        <v>0.73546511627906974</v>
      </c>
      <c r="AL92" s="4">
        <f>+IF(AK92&gt;=100,100,IF(AK92&lt;=0,0,AK92))</f>
        <v>0.73546511627906974</v>
      </c>
      <c r="AM92" s="196">
        <v>50</v>
      </c>
      <c r="AN92" s="17">
        <f t="shared" si="36"/>
        <v>50</v>
      </c>
      <c r="AO92" s="67" t="s">
        <v>1000</v>
      </c>
      <c r="AP92" s="120" t="s">
        <v>659</v>
      </c>
      <c r="AQ92" s="3">
        <v>44216</v>
      </c>
      <c r="AR92" s="3">
        <v>44560</v>
      </c>
      <c r="AS92" s="3">
        <v>44560</v>
      </c>
      <c r="AT92" s="572">
        <f t="shared" si="29"/>
        <v>1</v>
      </c>
      <c r="AU92" s="572">
        <f t="shared" si="30"/>
        <v>1</v>
      </c>
      <c r="AV92" s="196">
        <v>100</v>
      </c>
      <c r="AW92" s="21">
        <f t="shared" si="42"/>
        <v>100</v>
      </c>
      <c r="AX92" s="67" t="s">
        <v>1001</v>
      </c>
      <c r="AY92" s="147" t="s">
        <v>659</v>
      </c>
    </row>
    <row r="93" spans="1:51" ht="147" hidden="1" customHeight="1" outlineLevel="1" x14ac:dyDescent="0.2">
      <c r="A93" s="478"/>
      <c r="B93" s="348"/>
      <c r="C93" s="388" t="s">
        <v>680</v>
      </c>
      <c r="D93" s="418"/>
      <c r="E93" s="356"/>
      <c r="F93" s="518" t="s">
        <v>1002</v>
      </c>
      <c r="G93" s="518" t="s">
        <v>1003</v>
      </c>
      <c r="H93" s="71" t="s">
        <v>1004</v>
      </c>
      <c r="I93" s="56" t="s">
        <v>1005</v>
      </c>
      <c r="J93" s="3">
        <v>44216</v>
      </c>
      <c r="K93" s="3">
        <v>44560</v>
      </c>
      <c r="L93" s="3">
        <v>44285</v>
      </c>
      <c r="M93" s="4">
        <f t="shared" ref="M93:M110" si="45">+(+_xlfn.DAYS(J93,L93))/(+_xlfn.DAYS(J93,K93))</f>
        <v>0.2005813953488372</v>
      </c>
      <c r="N93" s="4">
        <f t="shared" si="34"/>
        <v>0.2005813953488372</v>
      </c>
      <c r="O93" s="142">
        <v>1</v>
      </c>
      <c r="P93" s="143">
        <v>0.25</v>
      </c>
      <c r="Q93" s="143">
        <v>0.5</v>
      </c>
      <c r="R93" s="143">
        <v>0.75</v>
      </c>
      <c r="S93" s="143">
        <v>1</v>
      </c>
      <c r="T93" s="12">
        <v>6000000</v>
      </c>
      <c r="U93" s="99">
        <v>20</v>
      </c>
      <c r="V93" s="161">
        <f t="shared" si="14"/>
        <v>20</v>
      </c>
      <c r="W93" s="67" t="s">
        <v>1006</v>
      </c>
      <c r="X93" s="63" t="s">
        <v>329</v>
      </c>
      <c r="Y93" s="3">
        <v>44216</v>
      </c>
      <c r="Z93" s="3">
        <v>44560</v>
      </c>
      <c r="AA93" s="3">
        <v>44377</v>
      </c>
      <c r="AB93" s="4">
        <f t="shared" si="43"/>
        <v>0.46802325581395349</v>
      </c>
      <c r="AC93" s="4">
        <f t="shared" si="44"/>
        <v>0.46802325581395349</v>
      </c>
      <c r="AD93" s="99">
        <v>28</v>
      </c>
      <c r="AE93" s="131">
        <f t="shared" si="35"/>
        <v>28</v>
      </c>
      <c r="AF93" s="139" t="s">
        <v>1007</v>
      </c>
      <c r="AG93" s="120" t="s">
        <v>329</v>
      </c>
      <c r="AH93" s="3">
        <v>44216</v>
      </c>
      <c r="AI93" s="3">
        <v>44560</v>
      </c>
      <c r="AJ93" s="3">
        <v>44469</v>
      </c>
      <c r="AK93" s="4">
        <f t="shared" ref="AK93:AK100" si="46">+(+_xlfn.DAYS(AH93,AJ93))/(+_xlfn.DAYS(AH93,AI93))</f>
        <v>0.73546511627906974</v>
      </c>
      <c r="AL93" s="4">
        <f t="shared" ref="AL93:AL100" si="47">+IF(AK93&gt;=100,100,IF(AK93&lt;=0,0,AK93))</f>
        <v>0.73546511627906974</v>
      </c>
      <c r="AM93" s="196">
        <v>35</v>
      </c>
      <c r="AN93" s="17">
        <f t="shared" si="36"/>
        <v>35</v>
      </c>
      <c r="AO93" s="67" t="s">
        <v>1008</v>
      </c>
      <c r="AP93" s="120" t="s">
        <v>981</v>
      </c>
      <c r="AQ93" s="3">
        <v>44216</v>
      </c>
      <c r="AR93" s="3">
        <v>44560</v>
      </c>
      <c r="AS93" s="3">
        <v>44560</v>
      </c>
      <c r="AT93" s="572">
        <f t="shared" si="29"/>
        <v>1</v>
      </c>
      <c r="AU93" s="572">
        <f t="shared" si="30"/>
        <v>1</v>
      </c>
      <c r="AV93" s="196">
        <v>35</v>
      </c>
      <c r="AW93" s="21">
        <f t="shared" si="42"/>
        <v>35</v>
      </c>
      <c r="AX93" s="67" t="s">
        <v>1009</v>
      </c>
      <c r="AY93" s="147" t="s">
        <v>329</v>
      </c>
    </row>
    <row r="94" spans="1:51" ht="108" hidden="1" customHeight="1" outlineLevel="1" x14ac:dyDescent="0.2">
      <c r="A94" s="478"/>
      <c r="B94" s="348"/>
      <c r="C94" s="389"/>
      <c r="D94" s="418"/>
      <c r="E94" s="356"/>
      <c r="F94" s="518"/>
      <c r="G94" s="518"/>
      <c r="H94" s="71" t="s">
        <v>1010</v>
      </c>
      <c r="I94" s="56" t="s">
        <v>1011</v>
      </c>
      <c r="J94" s="3">
        <v>44216</v>
      </c>
      <c r="K94" s="3">
        <v>44560</v>
      </c>
      <c r="L94" s="3">
        <v>44285</v>
      </c>
      <c r="M94" s="4">
        <f t="shared" si="45"/>
        <v>0.2005813953488372</v>
      </c>
      <c r="N94" s="4">
        <f t="shared" si="34"/>
        <v>0.2005813953488372</v>
      </c>
      <c r="O94" s="142">
        <v>1</v>
      </c>
      <c r="P94" s="143">
        <v>0.25</v>
      </c>
      <c r="Q94" s="143">
        <v>0.5</v>
      </c>
      <c r="R94" s="143">
        <v>0.75</v>
      </c>
      <c r="S94" s="143">
        <v>1</v>
      </c>
      <c r="T94" s="12">
        <v>90000000</v>
      </c>
      <c r="U94" s="99">
        <v>10</v>
      </c>
      <c r="V94" s="161">
        <f t="shared" si="14"/>
        <v>10</v>
      </c>
      <c r="W94" s="67" t="s">
        <v>1012</v>
      </c>
      <c r="X94" s="63" t="s">
        <v>1013</v>
      </c>
      <c r="Y94" s="3">
        <v>44216</v>
      </c>
      <c r="Z94" s="3">
        <v>44560</v>
      </c>
      <c r="AA94" s="3">
        <v>44377</v>
      </c>
      <c r="AB94" s="4">
        <f t="shared" si="43"/>
        <v>0.46802325581395349</v>
      </c>
      <c r="AC94" s="4">
        <f t="shared" si="44"/>
        <v>0.46802325581395349</v>
      </c>
      <c r="AD94" s="99">
        <v>20</v>
      </c>
      <c r="AE94" s="131">
        <f t="shared" si="35"/>
        <v>20</v>
      </c>
      <c r="AF94" s="139" t="s">
        <v>1014</v>
      </c>
      <c r="AG94" s="120" t="s">
        <v>329</v>
      </c>
      <c r="AH94" s="3">
        <v>44216</v>
      </c>
      <c r="AI94" s="3">
        <v>44560</v>
      </c>
      <c r="AJ94" s="3">
        <v>44469</v>
      </c>
      <c r="AK94" s="4">
        <f t="shared" si="46"/>
        <v>0.73546511627906974</v>
      </c>
      <c r="AL94" s="4">
        <f t="shared" si="47"/>
        <v>0.73546511627906974</v>
      </c>
      <c r="AM94" s="196">
        <v>30</v>
      </c>
      <c r="AN94" s="17">
        <f t="shared" si="36"/>
        <v>30</v>
      </c>
      <c r="AO94" s="67" t="s">
        <v>1015</v>
      </c>
      <c r="AP94" s="120" t="s">
        <v>659</v>
      </c>
      <c r="AQ94" s="3">
        <v>44216</v>
      </c>
      <c r="AR94" s="3">
        <v>44560</v>
      </c>
      <c r="AS94" s="3">
        <v>44560</v>
      </c>
      <c r="AT94" s="572">
        <f t="shared" si="29"/>
        <v>1</v>
      </c>
      <c r="AU94" s="572">
        <f t="shared" si="30"/>
        <v>1</v>
      </c>
      <c r="AV94" s="196">
        <v>90</v>
      </c>
      <c r="AW94" s="21">
        <f t="shared" si="42"/>
        <v>90</v>
      </c>
      <c r="AX94" s="67" t="s">
        <v>1016</v>
      </c>
      <c r="AY94" s="147" t="s">
        <v>1017</v>
      </c>
    </row>
    <row r="95" spans="1:51" ht="89.25" hidden="1" customHeight="1" outlineLevel="1" x14ac:dyDescent="0.2">
      <c r="A95" s="478"/>
      <c r="B95" s="348"/>
      <c r="C95" s="389"/>
      <c r="D95" s="418"/>
      <c r="E95" s="356"/>
      <c r="F95" s="518"/>
      <c r="G95" s="518"/>
      <c r="H95" s="71" t="s">
        <v>1018</v>
      </c>
      <c r="I95" s="56" t="s">
        <v>984</v>
      </c>
      <c r="J95" s="3">
        <v>44216</v>
      </c>
      <c r="K95" s="3">
        <v>44560</v>
      </c>
      <c r="L95" s="3">
        <v>44285</v>
      </c>
      <c r="M95" s="4">
        <f t="shared" si="45"/>
        <v>0.2005813953488372</v>
      </c>
      <c r="N95" s="4">
        <f t="shared" si="34"/>
        <v>0.2005813953488372</v>
      </c>
      <c r="O95" s="142">
        <v>1</v>
      </c>
      <c r="P95" s="143">
        <v>0.25</v>
      </c>
      <c r="Q95" s="143">
        <v>0.5</v>
      </c>
      <c r="R95" s="143">
        <v>0.75</v>
      </c>
      <c r="S95" s="143">
        <v>1</v>
      </c>
      <c r="T95" s="12">
        <v>9000000</v>
      </c>
      <c r="U95" s="99">
        <v>10</v>
      </c>
      <c r="V95" s="161">
        <f t="shared" si="14"/>
        <v>10</v>
      </c>
      <c r="W95" s="67" t="s">
        <v>1019</v>
      </c>
      <c r="X95" s="63" t="s">
        <v>329</v>
      </c>
      <c r="Y95" s="3">
        <v>44216</v>
      </c>
      <c r="Z95" s="3">
        <v>44560</v>
      </c>
      <c r="AA95" s="3">
        <v>44377</v>
      </c>
      <c r="AB95" s="4">
        <f t="shared" si="43"/>
        <v>0.46802325581395349</v>
      </c>
      <c r="AC95" s="4">
        <f t="shared" si="44"/>
        <v>0.46802325581395349</v>
      </c>
      <c r="AD95" s="99">
        <v>20</v>
      </c>
      <c r="AE95" s="131">
        <f t="shared" si="35"/>
        <v>20</v>
      </c>
      <c r="AF95" s="139" t="s">
        <v>1014</v>
      </c>
      <c r="AG95" s="120" t="s">
        <v>329</v>
      </c>
      <c r="AH95" s="3">
        <v>44216</v>
      </c>
      <c r="AI95" s="3">
        <v>44560</v>
      </c>
      <c r="AJ95" s="3">
        <v>44469</v>
      </c>
      <c r="AK95" s="4">
        <f t="shared" si="46"/>
        <v>0.73546511627906974</v>
      </c>
      <c r="AL95" s="4">
        <f t="shared" si="47"/>
        <v>0.73546511627906974</v>
      </c>
      <c r="AM95" s="196">
        <v>20</v>
      </c>
      <c r="AN95" s="17">
        <f t="shared" si="36"/>
        <v>20</v>
      </c>
      <c r="AO95" s="67" t="s">
        <v>1020</v>
      </c>
      <c r="AP95" s="120" t="s">
        <v>329</v>
      </c>
      <c r="AQ95" s="3">
        <v>44216</v>
      </c>
      <c r="AR95" s="3">
        <v>44560</v>
      </c>
      <c r="AS95" s="3">
        <v>44560</v>
      </c>
      <c r="AT95" s="572">
        <f t="shared" si="29"/>
        <v>1</v>
      </c>
      <c r="AU95" s="572">
        <f t="shared" si="30"/>
        <v>1</v>
      </c>
      <c r="AV95" s="196">
        <v>20</v>
      </c>
      <c r="AW95" s="21">
        <f t="shared" si="42"/>
        <v>20</v>
      </c>
      <c r="AX95" s="67" t="s">
        <v>1021</v>
      </c>
      <c r="AY95" s="147" t="s">
        <v>329</v>
      </c>
    </row>
    <row r="96" spans="1:51" ht="96" hidden="1" customHeight="1" outlineLevel="1" x14ac:dyDescent="0.2">
      <c r="A96" s="478"/>
      <c r="B96" s="348"/>
      <c r="C96" s="389"/>
      <c r="D96" s="418"/>
      <c r="E96" s="356"/>
      <c r="F96" s="518"/>
      <c r="G96" s="518"/>
      <c r="H96" s="71" t="s">
        <v>1022</v>
      </c>
      <c r="I96" s="56" t="s">
        <v>1023</v>
      </c>
      <c r="J96" s="3">
        <v>44216</v>
      </c>
      <c r="K96" s="3">
        <v>44560</v>
      </c>
      <c r="L96" s="3">
        <v>44285</v>
      </c>
      <c r="M96" s="4">
        <f t="shared" si="45"/>
        <v>0.2005813953488372</v>
      </c>
      <c r="N96" s="4">
        <f t="shared" si="34"/>
        <v>0.2005813953488372</v>
      </c>
      <c r="O96" s="142">
        <v>1</v>
      </c>
      <c r="P96" s="143">
        <v>0.25</v>
      </c>
      <c r="Q96" s="143">
        <v>0.5</v>
      </c>
      <c r="R96" s="143">
        <v>0.75</v>
      </c>
      <c r="S96" s="143">
        <v>1</v>
      </c>
      <c r="T96" s="13">
        <v>50000000</v>
      </c>
      <c r="U96" s="99">
        <v>80</v>
      </c>
      <c r="V96" s="161">
        <f t="shared" si="14"/>
        <v>80</v>
      </c>
      <c r="W96" s="67" t="s">
        <v>1024</v>
      </c>
      <c r="X96" s="63" t="s">
        <v>1025</v>
      </c>
      <c r="Y96" s="3">
        <v>44216</v>
      </c>
      <c r="Z96" s="3">
        <v>44560</v>
      </c>
      <c r="AA96" s="3">
        <v>44377</v>
      </c>
      <c r="AB96" s="4">
        <f t="shared" si="43"/>
        <v>0.46802325581395349</v>
      </c>
      <c r="AC96" s="4">
        <f t="shared" si="44"/>
        <v>0.46802325581395349</v>
      </c>
      <c r="AD96" s="99">
        <v>80</v>
      </c>
      <c r="AE96" s="131">
        <f t="shared" si="35"/>
        <v>80</v>
      </c>
      <c r="AF96" s="139" t="s">
        <v>1026</v>
      </c>
      <c r="AG96" s="120" t="s">
        <v>329</v>
      </c>
      <c r="AH96" s="3">
        <v>44216</v>
      </c>
      <c r="AI96" s="3">
        <v>44560</v>
      </c>
      <c r="AJ96" s="3">
        <v>44469</v>
      </c>
      <c r="AK96" s="4">
        <f t="shared" si="46"/>
        <v>0.73546511627906974</v>
      </c>
      <c r="AL96" s="4">
        <f t="shared" si="47"/>
        <v>0.73546511627906974</v>
      </c>
      <c r="AM96" s="196">
        <v>80</v>
      </c>
      <c r="AN96" s="17">
        <f t="shared" si="36"/>
        <v>80</v>
      </c>
      <c r="AO96" s="67" t="s">
        <v>1027</v>
      </c>
      <c r="AP96" s="120" t="s">
        <v>329</v>
      </c>
      <c r="AQ96" s="3">
        <v>44216</v>
      </c>
      <c r="AR96" s="3">
        <v>44560</v>
      </c>
      <c r="AS96" s="3">
        <v>44560</v>
      </c>
      <c r="AT96" s="572">
        <f t="shared" si="29"/>
        <v>1</v>
      </c>
      <c r="AU96" s="572">
        <f t="shared" si="30"/>
        <v>1</v>
      </c>
      <c r="AV96" s="196">
        <v>80</v>
      </c>
      <c r="AW96" s="21">
        <f t="shared" si="42"/>
        <v>80</v>
      </c>
      <c r="AX96" s="67" t="s">
        <v>1028</v>
      </c>
      <c r="AY96" s="147" t="s">
        <v>329</v>
      </c>
    </row>
    <row r="97" spans="1:51" ht="96" hidden="1" customHeight="1" outlineLevel="1" x14ac:dyDescent="0.2">
      <c r="A97" s="478"/>
      <c r="B97" s="348"/>
      <c r="C97" s="389"/>
      <c r="D97" s="418"/>
      <c r="E97" s="343"/>
      <c r="F97" s="164" t="s">
        <v>1029</v>
      </c>
      <c r="G97" s="166" t="s">
        <v>1030</v>
      </c>
      <c r="H97" s="71" t="s">
        <v>1031</v>
      </c>
      <c r="I97" s="56" t="s">
        <v>1032</v>
      </c>
      <c r="J97" s="3">
        <v>44216</v>
      </c>
      <c r="K97" s="3">
        <v>44560</v>
      </c>
      <c r="L97" s="3">
        <v>44285</v>
      </c>
      <c r="M97" s="4">
        <f t="shared" si="45"/>
        <v>0.2005813953488372</v>
      </c>
      <c r="N97" s="4">
        <f t="shared" si="34"/>
        <v>0.2005813953488372</v>
      </c>
      <c r="O97" s="142">
        <v>1</v>
      </c>
      <c r="P97" s="143">
        <v>0.25</v>
      </c>
      <c r="Q97" s="143">
        <v>0.5</v>
      </c>
      <c r="R97" s="143">
        <v>0.75</v>
      </c>
      <c r="S97" s="143">
        <v>1</v>
      </c>
      <c r="T97" s="13" t="s">
        <v>1033</v>
      </c>
      <c r="U97" s="99">
        <v>10</v>
      </c>
      <c r="V97" s="161">
        <f t="shared" si="14"/>
        <v>10</v>
      </c>
      <c r="W97" s="106" t="s">
        <v>1034</v>
      </c>
      <c r="X97" s="63" t="s">
        <v>329</v>
      </c>
      <c r="Y97" s="3">
        <v>44216</v>
      </c>
      <c r="Z97" s="3">
        <v>44560</v>
      </c>
      <c r="AA97" s="3">
        <v>44377</v>
      </c>
      <c r="AB97" s="4">
        <f t="shared" si="43"/>
        <v>0.46802325581395349</v>
      </c>
      <c r="AC97" s="4">
        <f t="shared" si="44"/>
        <v>0.46802325581395349</v>
      </c>
      <c r="AD97" s="100">
        <v>10</v>
      </c>
      <c r="AE97" s="159">
        <f t="shared" si="35"/>
        <v>10</v>
      </c>
      <c r="AF97" s="106" t="s">
        <v>1034</v>
      </c>
      <c r="AG97" s="63" t="s">
        <v>329</v>
      </c>
      <c r="AH97" s="3">
        <v>44216</v>
      </c>
      <c r="AI97" s="3">
        <v>44560</v>
      </c>
      <c r="AJ97" s="3">
        <v>44469</v>
      </c>
      <c r="AK97" s="4">
        <f t="shared" si="46"/>
        <v>0.73546511627906974</v>
      </c>
      <c r="AL97" s="4">
        <f t="shared" si="47"/>
        <v>0.73546511627906974</v>
      </c>
      <c r="AM97" s="196">
        <v>75</v>
      </c>
      <c r="AN97" s="17">
        <f t="shared" si="36"/>
        <v>75</v>
      </c>
      <c r="AO97" s="67" t="s">
        <v>1035</v>
      </c>
      <c r="AP97" s="120" t="s">
        <v>1036</v>
      </c>
      <c r="AQ97" s="3">
        <v>44216</v>
      </c>
      <c r="AR97" s="3">
        <v>44560</v>
      </c>
      <c r="AS97" s="3">
        <v>44560</v>
      </c>
      <c r="AT97" s="572">
        <f t="shared" si="29"/>
        <v>1</v>
      </c>
      <c r="AU97" s="572">
        <f t="shared" si="30"/>
        <v>1</v>
      </c>
      <c r="AV97" s="196">
        <v>100</v>
      </c>
      <c r="AW97" s="21">
        <f t="shared" si="42"/>
        <v>100</v>
      </c>
      <c r="AX97" s="67" t="s">
        <v>1037</v>
      </c>
      <c r="AY97" s="147" t="s">
        <v>1038</v>
      </c>
    </row>
    <row r="98" spans="1:51" ht="133.9" hidden="1" customHeight="1" outlineLevel="1" x14ac:dyDescent="0.2">
      <c r="A98" s="478"/>
      <c r="B98" s="348"/>
      <c r="C98" s="389"/>
      <c r="D98" s="418"/>
      <c r="E98" s="368" t="s">
        <v>1039</v>
      </c>
      <c r="F98" s="516" t="s">
        <v>1040</v>
      </c>
      <c r="G98" s="166" t="s">
        <v>1041</v>
      </c>
      <c r="H98" s="71" t="s">
        <v>1042</v>
      </c>
      <c r="I98" s="56" t="s">
        <v>1043</v>
      </c>
      <c r="J98" s="3">
        <v>44216</v>
      </c>
      <c r="K98" s="3">
        <v>44560</v>
      </c>
      <c r="L98" s="3">
        <v>44285</v>
      </c>
      <c r="M98" s="4">
        <f t="shared" si="45"/>
        <v>0.2005813953488372</v>
      </c>
      <c r="N98" s="4">
        <f t="shared" si="34"/>
        <v>0.2005813953488372</v>
      </c>
      <c r="O98" s="142">
        <v>1</v>
      </c>
      <c r="P98" s="143">
        <v>0.25</v>
      </c>
      <c r="Q98" s="143">
        <v>0.5</v>
      </c>
      <c r="R98" s="143">
        <v>0.75</v>
      </c>
      <c r="S98" s="143">
        <v>1</v>
      </c>
      <c r="T98" s="13">
        <v>30000000</v>
      </c>
      <c r="U98" s="99">
        <v>100</v>
      </c>
      <c r="V98" s="161">
        <f t="shared" si="14"/>
        <v>100</v>
      </c>
      <c r="W98" s="67" t="s">
        <v>1044</v>
      </c>
      <c r="X98" s="63" t="s">
        <v>1045</v>
      </c>
      <c r="Y98" s="3">
        <v>44216</v>
      </c>
      <c r="Z98" s="3">
        <v>44560</v>
      </c>
      <c r="AA98" s="3">
        <v>44377</v>
      </c>
      <c r="AB98" s="4">
        <f t="shared" si="43"/>
        <v>0.46802325581395349</v>
      </c>
      <c r="AC98" s="4">
        <f t="shared" si="44"/>
        <v>0.46802325581395349</v>
      </c>
      <c r="AD98" s="99">
        <v>100</v>
      </c>
      <c r="AE98" s="131">
        <f t="shared" si="35"/>
        <v>100</v>
      </c>
      <c r="AF98" s="139" t="s">
        <v>1046</v>
      </c>
      <c r="AG98" s="120" t="s">
        <v>703</v>
      </c>
      <c r="AH98" s="3">
        <v>44216</v>
      </c>
      <c r="AI98" s="3">
        <v>44560</v>
      </c>
      <c r="AJ98" s="3">
        <v>44469</v>
      </c>
      <c r="AK98" s="4">
        <f t="shared" si="46"/>
        <v>0.73546511627906974</v>
      </c>
      <c r="AL98" s="4">
        <f t="shared" si="47"/>
        <v>0.73546511627906974</v>
      </c>
      <c r="AM98" s="196">
        <v>100</v>
      </c>
      <c r="AN98" s="17">
        <f t="shared" si="36"/>
        <v>100</v>
      </c>
      <c r="AO98" s="67" t="s">
        <v>1047</v>
      </c>
      <c r="AP98" s="120" t="s">
        <v>1036</v>
      </c>
      <c r="AQ98" s="3">
        <v>44216</v>
      </c>
      <c r="AR98" s="3">
        <v>44560</v>
      </c>
      <c r="AS98" s="3">
        <v>44560</v>
      </c>
      <c r="AT98" s="572">
        <f t="shared" si="29"/>
        <v>1</v>
      </c>
      <c r="AU98" s="572">
        <f t="shared" si="30"/>
        <v>1</v>
      </c>
      <c r="AV98" s="196">
        <v>100</v>
      </c>
      <c r="AW98" s="21">
        <f t="shared" si="42"/>
        <v>100</v>
      </c>
      <c r="AX98" s="67" t="s">
        <v>1048</v>
      </c>
      <c r="AY98" s="147" t="s">
        <v>329</v>
      </c>
    </row>
    <row r="99" spans="1:51" ht="91.9" hidden="1" customHeight="1" outlineLevel="1" x14ac:dyDescent="0.2">
      <c r="A99" s="478"/>
      <c r="B99" s="349"/>
      <c r="C99" s="390"/>
      <c r="D99" s="419"/>
      <c r="E99" s="369"/>
      <c r="F99" s="517"/>
      <c r="G99" s="166" t="s">
        <v>1049</v>
      </c>
      <c r="H99" s="71" t="s">
        <v>1050</v>
      </c>
      <c r="I99" s="56" t="s">
        <v>1051</v>
      </c>
      <c r="J99" s="3">
        <v>44216</v>
      </c>
      <c r="K99" s="3">
        <v>44560</v>
      </c>
      <c r="L99" s="3">
        <v>44285</v>
      </c>
      <c r="M99" s="4">
        <f t="shared" si="45"/>
        <v>0.2005813953488372</v>
      </c>
      <c r="N99" s="4">
        <f t="shared" si="34"/>
        <v>0.2005813953488372</v>
      </c>
      <c r="O99" s="142">
        <v>1</v>
      </c>
      <c r="P99" s="143">
        <v>0.25</v>
      </c>
      <c r="Q99" s="143">
        <v>0.5</v>
      </c>
      <c r="R99" s="143">
        <v>0.75</v>
      </c>
      <c r="S99" s="143">
        <v>1</v>
      </c>
      <c r="T99" s="13">
        <v>150000000</v>
      </c>
      <c r="U99" s="99">
        <v>25</v>
      </c>
      <c r="V99" s="161">
        <f t="shared" ref="V99:V148" si="48">+U99</f>
        <v>25</v>
      </c>
      <c r="W99" s="67" t="s">
        <v>1052</v>
      </c>
      <c r="X99" s="63" t="s">
        <v>1053</v>
      </c>
      <c r="Y99" s="3">
        <v>44216</v>
      </c>
      <c r="Z99" s="3">
        <v>44560</v>
      </c>
      <c r="AA99" s="3">
        <v>44377</v>
      </c>
      <c r="AB99" s="4">
        <f t="shared" si="43"/>
        <v>0.46802325581395349</v>
      </c>
      <c r="AC99" s="4">
        <f t="shared" si="44"/>
        <v>0.46802325581395349</v>
      </c>
      <c r="AD99" s="99">
        <v>50</v>
      </c>
      <c r="AE99" s="131">
        <f t="shared" si="35"/>
        <v>50</v>
      </c>
      <c r="AF99" s="139" t="s">
        <v>1054</v>
      </c>
      <c r="AG99" s="120" t="s">
        <v>923</v>
      </c>
      <c r="AH99" s="3">
        <v>44216</v>
      </c>
      <c r="AI99" s="3">
        <v>44560</v>
      </c>
      <c r="AJ99" s="3">
        <v>44469</v>
      </c>
      <c r="AK99" s="4">
        <f t="shared" si="46"/>
        <v>0.73546511627906974</v>
      </c>
      <c r="AL99" s="4">
        <f t="shared" si="47"/>
        <v>0.73546511627906974</v>
      </c>
      <c r="AM99" s="196">
        <v>75</v>
      </c>
      <c r="AN99" s="17">
        <f t="shared" si="36"/>
        <v>75</v>
      </c>
      <c r="AO99" s="67" t="s">
        <v>1055</v>
      </c>
      <c r="AP99" s="120" t="s">
        <v>1036</v>
      </c>
      <c r="AQ99" s="3">
        <v>44216</v>
      </c>
      <c r="AR99" s="3">
        <v>44560</v>
      </c>
      <c r="AS99" s="3">
        <v>44560</v>
      </c>
      <c r="AT99" s="572">
        <f t="shared" si="29"/>
        <v>1</v>
      </c>
      <c r="AU99" s="572">
        <f t="shared" si="30"/>
        <v>1</v>
      </c>
      <c r="AV99" s="196">
        <v>100</v>
      </c>
      <c r="AW99" s="21">
        <f t="shared" si="42"/>
        <v>100</v>
      </c>
      <c r="AX99" s="67" t="s">
        <v>1056</v>
      </c>
      <c r="AY99" s="120" t="s">
        <v>1036</v>
      </c>
    </row>
    <row r="100" spans="1:51" ht="100.15" hidden="1" customHeight="1" outlineLevel="1" x14ac:dyDescent="0.2">
      <c r="A100" s="478"/>
      <c r="B100" s="353" t="s">
        <v>321</v>
      </c>
      <c r="C100" s="347" t="s">
        <v>860</v>
      </c>
      <c r="D100" s="400" t="s">
        <v>1057</v>
      </c>
      <c r="E100" s="415" t="s">
        <v>861</v>
      </c>
      <c r="F100" s="415" t="s">
        <v>862</v>
      </c>
      <c r="G100" s="415" t="s">
        <v>863</v>
      </c>
      <c r="H100" s="70" t="s">
        <v>1058</v>
      </c>
      <c r="I100" s="56" t="s">
        <v>411</v>
      </c>
      <c r="J100" s="3">
        <v>44216</v>
      </c>
      <c r="K100" s="3">
        <v>44560</v>
      </c>
      <c r="L100" s="3">
        <v>44285</v>
      </c>
      <c r="M100" s="4">
        <f t="shared" si="45"/>
        <v>0.2005813953488372</v>
      </c>
      <c r="N100" s="4">
        <f t="shared" si="34"/>
        <v>0.2005813953488372</v>
      </c>
      <c r="O100" s="142">
        <v>1</v>
      </c>
      <c r="P100" s="143">
        <v>0.25</v>
      </c>
      <c r="Q100" s="143">
        <v>0.5</v>
      </c>
      <c r="R100" s="143">
        <v>0.75</v>
      </c>
      <c r="S100" s="143">
        <v>1</v>
      </c>
      <c r="T100" s="12">
        <v>26551666.670000002</v>
      </c>
      <c r="U100" s="99">
        <v>25</v>
      </c>
      <c r="V100" s="161">
        <f t="shared" si="48"/>
        <v>25</v>
      </c>
      <c r="W100" s="67" t="s">
        <v>1059</v>
      </c>
      <c r="X100" s="63" t="s">
        <v>1060</v>
      </c>
      <c r="Y100" s="3">
        <v>44216</v>
      </c>
      <c r="Z100" s="3">
        <v>44560</v>
      </c>
      <c r="AA100" s="3">
        <v>44377</v>
      </c>
      <c r="AB100" s="4">
        <f t="shared" si="43"/>
        <v>0.46802325581395349</v>
      </c>
      <c r="AC100" s="4">
        <f t="shared" si="44"/>
        <v>0.46802325581395349</v>
      </c>
      <c r="AD100" s="99">
        <v>50</v>
      </c>
      <c r="AE100" s="131">
        <f t="shared" si="35"/>
        <v>50</v>
      </c>
      <c r="AF100" s="139" t="s">
        <v>1061</v>
      </c>
      <c r="AG100" s="147" t="s">
        <v>387</v>
      </c>
      <c r="AH100" s="3">
        <v>44216</v>
      </c>
      <c r="AI100" s="3">
        <v>44560</v>
      </c>
      <c r="AJ100" s="3">
        <v>44469</v>
      </c>
      <c r="AK100" s="4">
        <f t="shared" si="46"/>
        <v>0.73546511627906974</v>
      </c>
      <c r="AL100" s="4">
        <f t="shared" si="47"/>
        <v>0.73546511627906974</v>
      </c>
      <c r="AM100" s="196">
        <v>75</v>
      </c>
      <c r="AN100" s="17">
        <f t="shared" si="36"/>
        <v>75</v>
      </c>
      <c r="AO100" s="67" t="s">
        <v>1062</v>
      </c>
      <c r="AP100" s="120" t="s">
        <v>1063</v>
      </c>
      <c r="AQ100" s="3">
        <v>44216</v>
      </c>
      <c r="AR100" s="3">
        <v>44560</v>
      </c>
      <c r="AS100" s="3">
        <v>44560</v>
      </c>
      <c r="AT100" s="572">
        <f t="shared" si="29"/>
        <v>1</v>
      </c>
      <c r="AU100" s="572">
        <f t="shared" si="30"/>
        <v>1</v>
      </c>
      <c r="AV100" s="196">
        <v>100</v>
      </c>
      <c r="AW100" s="21">
        <f t="shared" si="42"/>
        <v>100</v>
      </c>
      <c r="AX100" s="67" t="s">
        <v>1064</v>
      </c>
      <c r="AY100" s="299" t="s">
        <v>1065</v>
      </c>
    </row>
    <row r="101" spans="1:51" ht="142.5" hidden="1" customHeight="1" outlineLevel="1" x14ac:dyDescent="0.2">
      <c r="A101" s="478"/>
      <c r="B101" s="355"/>
      <c r="C101" s="349"/>
      <c r="D101" s="401"/>
      <c r="E101" s="416"/>
      <c r="F101" s="416"/>
      <c r="G101" s="416"/>
      <c r="H101" s="70" t="s">
        <v>1066</v>
      </c>
      <c r="I101" s="56" t="s">
        <v>1067</v>
      </c>
      <c r="J101" s="3">
        <v>44216</v>
      </c>
      <c r="K101" s="3">
        <v>44560</v>
      </c>
      <c r="L101" s="3">
        <v>44285</v>
      </c>
      <c r="M101" s="4">
        <f>+(+_xlfn.DAYS(J101,L101))/(+_xlfn.DAYS(J101,K101))</f>
        <v>0.2005813953488372</v>
      </c>
      <c r="N101" s="4">
        <f>+IF(M101&gt;=100,100,IF(M101&lt;=0,0,M101))</f>
        <v>0.2005813953488372</v>
      </c>
      <c r="O101" s="142">
        <v>1</v>
      </c>
      <c r="P101" s="143">
        <v>0.25</v>
      </c>
      <c r="Q101" s="143">
        <v>0.5</v>
      </c>
      <c r="R101" s="143">
        <v>0.75</v>
      </c>
      <c r="S101" s="143">
        <v>1</v>
      </c>
      <c r="T101" s="12">
        <v>30000000</v>
      </c>
      <c r="U101" s="99">
        <v>20</v>
      </c>
      <c r="V101" s="161">
        <f>+U101</f>
        <v>20</v>
      </c>
      <c r="W101" s="67" t="s">
        <v>1068</v>
      </c>
      <c r="X101" s="63" t="s">
        <v>329</v>
      </c>
      <c r="Y101" s="3">
        <v>44216</v>
      </c>
      <c r="Z101" s="3">
        <v>44560</v>
      </c>
      <c r="AA101" s="3">
        <v>44377</v>
      </c>
      <c r="AB101" s="4">
        <f t="shared" si="43"/>
        <v>0.46802325581395349</v>
      </c>
      <c r="AC101" s="4">
        <f t="shared" si="44"/>
        <v>0.46802325581395349</v>
      </c>
      <c r="AD101" s="99">
        <v>40</v>
      </c>
      <c r="AE101" s="131">
        <f t="shared" si="35"/>
        <v>40</v>
      </c>
      <c r="AF101" s="139" t="s">
        <v>1069</v>
      </c>
      <c r="AG101" s="121" t="s">
        <v>1070</v>
      </c>
      <c r="AH101" s="3">
        <v>44216</v>
      </c>
      <c r="AI101" s="3">
        <v>44560</v>
      </c>
      <c r="AJ101" s="3">
        <v>44469</v>
      </c>
      <c r="AK101" s="4">
        <f>+(+_xlfn.DAYS(AH101,AJ101))/(+_xlfn.DAYS(AH101,AI101))</f>
        <v>0.73546511627906974</v>
      </c>
      <c r="AL101" s="4">
        <f>+IF(AK101&gt;=100,100,IF(AK101&lt;=0,0,AK101))</f>
        <v>0.73546511627906974</v>
      </c>
      <c r="AM101" s="196">
        <v>50</v>
      </c>
      <c r="AN101" s="17">
        <f t="shared" si="36"/>
        <v>50</v>
      </c>
      <c r="AO101" s="67" t="s">
        <v>1071</v>
      </c>
      <c r="AP101" s="130" t="s">
        <v>1070</v>
      </c>
      <c r="AQ101" s="3">
        <v>44216</v>
      </c>
      <c r="AR101" s="3">
        <v>44560</v>
      </c>
      <c r="AS101" s="3">
        <v>44560</v>
      </c>
      <c r="AT101" s="572">
        <f t="shared" si="29"/>
        <v>1</v>
      </c>
      <c r="AU101" s="572">
        <f t="shared" si="30"/>
        <v>1</v>
      </c>
      <c r="AV101" s="196">
        <v>100</v>
      </c>
      <c r="AW101" s="21">
        <f t="shared" si="42"/>
        <v>100</v>
      </c>
      <c r="AX101" s="67" t="s">
        <v>1072</v>
      </c>
      <c r="AY101" s="302" t="s">
        <v>1073</v>
      </c>
    </row>
    <row r="102" spans="1:51" ht="90" hidden="1" customHeight="1" outlineLevel="1" x14ac:dyDescent="0.2">
      <c r="A102" s="478"/>
      <c r="B102" s="399" t="s">
        <v>321</v>
      </c>
      <c r="C102" s="388" t="s">
        <v>322</v>
      </c>
      <c r="D102" s="402" t="s">
        <v>1074</v>
      </c>
      <c r="E102" s="184" t="s">
        <v>1075</v>
      </c>
      <c r="F102" s="184" t="s">
        <v>1076</v>
      </c>
      <c r="G102" s="184" t="s">
        <v>1077</v>
      </c>
      <c r="H102" s="102" t="s">
        <v>1078</v>
      </c>
      <c r="I102" s="56" t="s">
        <v>1079</v>
      </c>
      <c r="J102" s="3">
        <v>44216</v>
      </c>
      <c r="K102" s="3">
        <v>44560</v>
      </c>
      <c r="L102" s="3">
        <v>44285</v>
      </c>
      <c r="M102" s="4">
        <f t="shared" si="45"/>
        <v>0.2005813953488372</v>
      </c>
      <c r="N102" s="4">
        <f t="shared" si="34"/>
        <v>0.2005813953488372</v>
      </c>
      <c r="O102" s="142">
        <v>1</v>
      </c>
      <c r="P102" s="143">
        <v>0.25</v>
      </c>
      <c r="Q102" s="143">
        <v>0.5</v>
      </c>
      <c r="R102" s="143">
        <v>0.75</v>
      </c>
      <c r="S102" s="143">
        <v>1</v>
      </c>
      <c r="T102" s="12">
        <v>40000000</v>
      </c>
      <c r="U102" s="99">
        <v>10</v>
      </c>
      <c r="V102" s="161">
        <f t="shared" si="48"/>
        <v>10</v>
      </c>
      <c r="W102" s="67" t="s">
        <v>1080</v>
      </c>
      <c r="X102" s="63" t="s">
        <v>329</v>
      </c>
      <c r="Y102" s="3">
        <v>44216</v>
      </c>
      <c r="Z102" s="3">
        <v>44560</v>
      </c>
      <c r="AA102" s="3">
        <v>44377</v>
      </c>
      <c r="AB102" s="4">
        <f t="shared" ref="AB102:AB154" si="49">+(+_xlfn.DAYS(Y102,AA102))/(+_xlfn.DAYS(Y102,Z102))</f>
        <v>0.46802325581395349</v>
      </c>
      <c r="AC102" s="4">
        <f t="shared" ref="AC102:AC154" si="50">+IF(AB102&gt;=100,100,IF(AB102&lt;=0,0,AB102))</f>
        <v>0.46802325581395349</v>
      </c>
      <c r="AD102" s="99">
        <v>10</v>
      </c>
      <c r="AE102" s="131">
        <f t="shared" si="35"/>
        <v>10</v>
      </c>
      <c r="AF102" s="140" t="s">
        <v>1081</v>
      </c>
      <c r="AG102" s="147" t="s">
        <v>329</v>
      </c>
      <c r="AH102" s="3">
        <v>44216</v>
      </c>
      <c r="AI102" s="3">
        <v>44560</v>
      </c>
      <c r="AJ102" s="3">
        <v>44469</v>
      </c>
      <c r="AK102" s="4">
        <f t="shared" ref="AK102:AK154" si="51">+(+_xlfn.DAYS(AH102,AJ102))/(+_xlfn.DAYS(AH102,AI102))</f>
        <v>0.73546511627906974</v>
      </c>
      <c r="AL102" s="4">
        <f t="shared" ref="AL102:AL154" si="52">+IF(AK102&gt;=100,100,IF(AK102&lt;=0,0,AK102))</f>
        <v>0.73546511627906974</v>
      </c>
      <c r="AM102" s="196">
        <v>10</v>
      </c>
      <c r="AN102" s="17">
        <f t="shared" si="36"/>
        <v>10</v>
      </c>
      <c r="AO102" s="67" t="s">
        <v>1082</v>
      </c>
      <c r="AP102" s="147" t="s">
        <v>329</v>
      </c>
      <c r="AQ102" s="3">
        <v>44216</v>
      </c>
      <c r="AR102" s="3">
        <v>44560</v>
      </c>
      <c r="AS102" s="3">
        <v>44560</v>
      </c>
      <c r="AT102" s="572">
        <f t="shared" si="29"/>
        <v>1</v>
      </c>
      <c r="AU102" s="572">
        <f t="shared" si="30"/>
        <v>1</v>
      </c>
      <c r="AV102" s="196">
        <v>10</v>
      </c>
      <c r="AW102" s="21">
        <f t="shared" ref="AW102:AW148" si="53">+AV102</f>
        <v>10</v>
      </c>
      <c r="AX102" s="67" t="s">
        <v>1083</v>
      </c>
      <c r="AY102" s="147" t="s">
        <v>329</v>
      </c>
    </row>
    <row r="103" spans="1:51" ht="182.25" hidden="1" customHeight="1" outlineLevel="1" x14ac:dyDescent="0.2">
      <c r="A103" s="478"/>
      <c r="B103" s="399"/>
      <c r="C103" s="389"/>
      <c r="D103" s="403"/>
      <c r="E103" s="522" t="s">
        <v>783</v>
      </c>
      <c r="F103" s="184" t="s">
        <v>1084</v>
      </c>
      <c r="G103" s="184" t="s">
        <v>1085</v>
      </c>
      <c r="H103" s="102" t="s">
        <v>1086</v>
      </c>
      <c r="I103" s="56" t="s">
        <v>1087</v>
      </c>
      <c r="J103" s="3">
        <v>44216</v>
      </c>
      <c r="K103" s="3">
        <v>44560</v>
      </c>
      <c r="L103" s="3">
        <v>44285</v>
      </c>
      <c r="M103" s="4">
        <f t="shared" si="45"/>
        <v>0.2005813953488372</v>
      </c>
      <c r="N103" s="4">
        <f t="shared" si="34"/>
        <v>0.2005813953488372</v>
      </c>
      <c r="O103" s="142">
        <v>1</v>
      </c>
      <c r="P103" s="143">
        <v>0.25</v>
      </c>
      <c r="Q103" s="143">
        <v>0.5</v>
      </c>
      <c r="R103" s="143">
        <v>0.75</v>
      </c>
      <c r="S103" s="143">
        <v>1</v>
      </c>
      <c r="T103" s="12">
        <v>35000000</v>
      </c>
      <c r="U103" s="99">
        <v>30</v>
      </c>
      <c r="V103" s="161">
        <f t="shared" si="48"/>
        <v>30</v>
      </c>
      <c r="W103" s="67" t="s">
        <v>1088</v>
      </c>
      <c r="X103" s="63" t="s">
        <v>329</v>
      </c>
      <c r="Y103" s="3">
        <v>44216</v>
      </c>
      <c r="Z103" s="3">
        <v>44560</v>
      </c>
      <c r="AA103" s="3">
        <v>44377</v>
      </c>
      <c r="AB103" s="4">
        <f t="shared" si="49"/>
        <v>0.46802325581395349</v>
      </c>
      <c r="AC103" s="4">
        <f t="shared" si="50"/>
        <v>0.46802325581395349</v>
      </c>
      <c r="AD103" s="99">
        <v>40</v>
      </c>
      <c r="AE103" s="131">
        <f t="shared" si="35"/>
        <v>40</v>
      </c>
      <c r="AF103" s="139" t="s">
        <v>1089</v>
      </c>
      <c r="AG103" s="67" t="s">
        <v>329</v>
      </c>
      <c r="AH103" s="3">
        <v>44216</v>
      </c>
      <c r="AI103" s="3">
        <v>44560</v>
      </c>
      <c r="AJ103" s="3">
        <v>44469</v>
      </c>
      <c r="AK103" s="4">
        <f t="shared" si="51"/>
        <v>0.73546511627906974</v>
      </c>
      <c r="AL103" s="4">
        <f t="shared" si="52"/>
        <v>0.73546511627906974</v>
      </c>
      <c r="AM103" s="196">
        <v>65</v>
      </c>
      <c r="AN103" s="17">
        <f t="shared" si="36"/>
        <v>65</v>
      </c>
      <c r="AO103" s="67" t="s">
        <v>1090</v>
      </c>
      <c r="AP103" s="120" t="s">
        <v>1091</v>
      </c>
      <c r="AQ103" s="3">
        <v>44216</v>
      </c>
      <c r="AR103" s="3">
        <v>44560</v>
      </c>
      <c r="AS103" s="3">
        <v>44560</v>
      </c>
      <c r="AT103" s="572">
        <f t="shared" si="29"/>
        <v>1</v>
      </c>
      <c r="AU103" s="572">
        <f t="shared" si="30"/>
        <v>1</v>
      </c>
      <c r="AV103" s="196">
        <v>100</v>
      </c>
      <c r="AW103" s="21">
        <f t="shared" si="53"/>
        <v>100</v>
      </c>
      <c r="AX103" s="67" t="s">
        <v>1092</v>
      </c>
      <c r="AY103" s="147" t="s">
        <v>1093</v>
      </c>
    </row>
    <row r="104" spans="1:51" ht="168.75" hidden="1" outlineLevel="1" x14ac:dyDescent="0.2">
      <c r="A104" s="478"/>
      <c r="B104" s="399"/>
      <c r="C104" s="390"/>
      <c r="D104" s="403"/>
      <c r="E104" s="522"/>
      <c r="F104" s="184" t="s">
        <v>1094</v>
      </c>
      <c r="G104" s="184" t="s">
        <v>1095</v>
      </c>
      <c r="H104" s="102" t="s">
        <v>1096</v>
      </c>
      <c r="I104" s="56" t="s">
        <v>1097</v>
      </c>
      <c r="J104" s="3">
        <v>44216</v>
      </c>
      <c r="K104" s="3">
        <v>44560</v>
      </c>
      <c r="L104" s="3">
        <v>44285</v>
      </c>
      <c r="M104" s="4">
        <f t="shared" si="45"/>
        <v>0.2005813953488372</v>
      </c>
      <c r="N104" s="4">
        <f t="shared" si="34"/>
        <v>0.2005813953488372</v>
      </c>
      <c r="O104" s="142">
        <v>1</v>
      </c>
      <c r="P104" s="143">
        <v>0.25</v>
      </c>
      <c r="Q104" s="143">
        <v>0.5</v>
      </c>
      <c r="R104" s="143">
        <v>0.75</v>
      </c>
      <c r="S104" s="143">
        <v>1</v>
      </c>
      <c r="T104" s="12">
        <v>25000000</v>
      </c>
      <c r="U104" s="99">
        <v>25</v>
      </c>
      <c r="V104" s="161">
        <f t="shared" si="48"/>
        <v>25</v>
      </c>
      <c r="W104" s="106" t="s">
        <v>1098</v>
      </c>
      <c r="X104" s="63" t="s">
        <v>329</v>
      </c>
      <c r="Y104" s="3">
        <v>44216</v>
      </c>
      <c r="Z104" s="3">
        <v>44560</v>
      </c>
      <c r="AA104" s="3">
        <v>44377</v>
      </c>
      <c r="AB104" s="4">
        <f t="shared" si="49"/>
        <v>0.46802325581395349</v>
      </c>
      <c r="AC104" s="4">
        <f t="shared" si="50"/>
        <v>0.46802325581395349</v>
      </c>
      <c r="AD104" s="99">
        <v>25</v>
      </c>
      <c r="AE104" s="131">
        <f t="shared" si="35"/>
        <v>25</v>
      </c>
      <c r="AF104" s="139" t="s">
        <v>1099</v>
      </c>
      <c r="AG104" s="67" t="s">
        <v>329</v>
      </c>
      <c r="AH104" s="3">
        <v>44216</v>
      </c>
      <c r="AI104" s="3">
        <v>44560</v>
      </c>
      <c r="AJ104" s="3">
        <v>44469</v>
      </c>
      <c r="AK104" s="4">
        <f t="shared" si="51"/>
        <v>0.73546511627906974</v>
      </c>
      <c r="AL104" s="4">
        <f t="shared" si="52"/>
        <v>0.73546511627906974</v>
      </c>
      <c r="AM104" s="196">
        <v>75</v>
      </c>
      <c r="AN104" s="17">
        <f t="shared" si="36"/>
        <v>75</v>
      </c>
      <c r="AO104" s="67" t="s">
        <v>1100</v>
      </c>
      <c r="AP104" s="67" t="s">
        <v>329</v>
      </c>
      <c r="AQ104" s="3">
        <v>44216</v>
      </c>
      <c r="AR104" s="3">
        <v>44560</v>
      </c>
      <c r="AS104" s="3">
        <v>44560</v>
      </c>
      <c r="AT104" s="572">
        <f t="shared" si="29"/>
        <v>1</v>
      </c>
      <c r="AU104" s="572">
        <f t="shared" si="30"/>
        <v>1</v>
      </c>
      <c r="AV104" s="196">
        <v>100</v>
      </c>
      <c r="AW104" s="21">
        <f t="shared" si="53"/>
        <v>100</v>
      </c>
      <c r="AX104" s="67" t="s">
        <v>1101</v>
      </c>
      <c r="AY104" s="147" t="s">
        <v>1102</v>
      </c>
    </row>
    <row r="105" spans="1:51" ht="168" hidden="1" customHeight="1" outlineLevel="1" x14ac:dyDescent="0.2">
      <c r="A105" s="478"/>
      <c r="B105" s="188"/>
      <c r="C105" s="211"/>
      <c r="D105" s="403"/>
      <c r="E105" s="184"/>
      <c r="F105" s="184"/>
      <c r="G105" s="184"/>
      <c r="H105" s="102" t="s">
        <v>1103</v>
      </c>
      <c r="I105" s="56" t="s">
        <v>1104</v>
      </c>
      <c r="J105" s="3">
        <v>44216</v>
      </c>
      <c r="K105" s="3">
        <v>44560</v>
      </c>
      <c r="L105" s="3">
        <v>44285</v>
      </c>
      <c r="M105" s="4">
        <f t="shared" si="45"/>
        <v>0.2005813953488372</v>
      </c>
      <c r="N105" s="4">
        <f t="shared" si="34"/>
        <v>0.2005813953488372</v>
      </c>
      <c r="O105" s="142">
        <v>1</v>
      </c>
      <c r="P105" s="143">
        <v>0.25</v>
      </c>
      <c r="Q105" s="143">
        <v>0.5</v>
      </c>
      <c r="R105" s="143">
        <v>0.75</v>
      </c>
      <c r="S105" s="143">
        <v>1</v>
      </c>
      <c r="T105" s="12">
        <v>180000000</v>
      </c>
      <c r="U105" s="99">
        <v>15</v>
      </c>
      <c r="V105" s="161">
        <f t="shared" si="48"/>
        <v>15</v>
      </c>
      <c r="W105" s="106" t="s">
        <v>1105</v>
      </c>
      <c r="X105" s="63" t="s">
        <v>329</v>
      </c>
      <c r="Y105" s="3">
        <v>44216</v>
      </c>
      <c r="Z105" s="3">
        <v>44560</v>
      </c>
      <c r="AA105" s="3">
        <v>44377</v>
      </c>
      <c r="AB105" s="4">
        <f t="shared" si="49"/>
        <v>0.46802325581395349</v>
      </c>
      <c r="AC105" s="4">
        <f t="shared" si="50"/>
        <v>0.46802325581395349</v>
      </c>
      <c r="AD105" s="99">
        <v>15</v>
      </c>
      <c r="AE105" s="131">
        <f t="shared" si="35"/>
        <v>15</v>
      </c>
      <c r="AF105" s="140" t="s">
        <v>1106</v>
      </c>
      <c r="AG105" s="120" t="s">
        <v>329</v>
      </c>
      <c r="AH105" s="3">
        <v>44216</v>
      </c>
      <c r="AI105" s="3">
        <v>44560</v>
      </c>
      <c r="AJ105" s="3">
        <v>44469</v>
      </c>
      <c r="AK105" s="4">
        <f t="shared" si="51"/>
        <v>0.73546511627906974</v>
      </c>
      <c r="AL105" s="4">
        <f t="shared" si="52"/>
        <v>0.73546511627906974</v>
      </c>
      <c r="AM105" s="196">
        <v>15</v>
      </c>
      <c r="AN105" s="17">
        <f t="shared" si="36"/>
        <v>15</v>
      </c>
      <c r="AO105" s="67" t="s">
        <v>1107</v>
      </c>
      <c r="AP105" s="120" t="s">
        <v>329</v>
      </c>
      <c r="AQ105" s="3">
        <v>44216</v>
      </c>
      <c r="AR105" s="3">
        <v>44560</v>
      </c>
      <c r="AS105" s="3">
        <v>44560</v>
      </c>
      <c r="AT105" s="572">
        <f t="shared" si="29"/>
        <v>1</v>
      </c>
      <c r="AU105" s="572">
        <f t="shared" si="30"/>
        <v>1</v>
      </c>
      <c r="AV105" s="196">
        <v>15</v>
      </c>
      <c r="AW105" s="21">
        <f t="shared" si="53"/>
        <v>15</v>
      </c>
      <c r="AX105" s="67" t="s">
        <v>1107</v>
      </c>
      <c r="AY105" s="120" t="s">
        <v>329</v>
      </c>
    </row>
    <row r="106" spans="1:51" ht="78.75" hidden="1" customHeight="1" outlineLevel="1" x14ac:dyDescent="0.2">
      <c r="A106" s="478"/>
      <c r="B106" s="353" t="s">
        <v>321</v>
      </c>
      <c r="C106" s="347" t="s">
        <v>405</v>
      </c>
      <c r="D106" s="544" t="s">
        <v>1108</v>
      </c>
      <c r="E106" s="370" t="s">
        <v>1109</v>
      </c>
      <c r="F106" s="370" t="s">
        <v>1110</v>
      </c>
      <c r="G106" s="370" t="s">
        <v>1111</v>
      </c>
      <c r="H106" s="79" t="s">
        <v>1112</v>
      </c>
      <c r="I106" s="56" t="s">
        <v>411</v>
      </c>
      <c r="J106" s="3">
        <v>44216</v>
      </c>
      <c r="K106" s="3">
        <v>44560</v>
      </c>
      <c r="L106" s="3">
        <v>44285</v>
      </c>
      <c r="M106" s="4">
        <f t="shared" si="45"/>
        <v>0.2005813953488372</v>
      </c>
      <c r="N106" s="4">
        <f t="shared" si="34"/>
        <v>0.2005813953488372</v>
      </c>
      <c r="O106" s="142">
        <v>1</v>
      </c>
      <c r="P106" s="143">
        <v>0.25</v>
      </c>
      <c r="Q106" s="143">
        <v>0.5</v>
      </c>
      <c r="R106" s="143">
        <v>0.75</v>
      </c>
      <c r="S106" s="143">
        <v>1</v>
      </c>
      <c r="T106" s="12">
        <v>42240000</v>
      </c>
      <c r="U106" s="101">
        <v>30</v>
      </c>
      <c r="V106" s="161">
        <f t="shared" si="48"/>
        <v>30</v>
      </c>
      <c r="W106" s="67" t="s">
        <v>1113</v>
      </c>
      <c r="X106" s="63" t="s">
        <v>329</v>
      </c>
      <c r="Y106" s="3">
        <v>44216</v>
      </c>
      <c r="Z106" s="3">
        <v>44560</v>
      </c>
      <c r="AA106" s="3">
        <v>44377</v>
      </c>
      <c r="AB106" s="4">
        <f t="shared" si="49"/>
        <v>0.46802325581395349</v>
      </c>
      <c r="AC106" s="4">
        <f t="shared" si="50"/>
        <v>0.46802325581395349</v>
      </c>
      <c r="AD106" s="99">
        <v>50</v>
      </c>
      <c r="AE106" s="131">
        <f t="shared" si="35"/>
        <v>50</v>
      </c>
      <c r="AF106" s="139" t="s">
        <v>1114</v>
      </c>
      <c r="AG106" s="120" t="s">
        <v>387</v>
      </c>
      <c r="AH106" s="3">
        <v>44216</v>
      </c>
      <c r="AI106" s="3">
        <v>44560</v>
      </c>
      <c r="AJ106" s="3">
        <v>44469</v>
      </c>
      <c r="AK106" s="4">
        <f t="shared" si="51"/>
        <v>0.73546511627906974</v>
      </c>
      <c r="AL106" s="4">
        <f t="shared" si="52"/>
        <v>0.73546511627906974</v>
      </c>
      <c r="AM106" s="196">
        <v>75</v>
      </c>
      <c r="AN106" s="17">
        <f t="shared" si="36"/>
        <v>75</v>
      </c>
      <c r="AO106" s="103" t="s">
        <v>1115</v>
      </c>
      <c r="AP106" s="120" t="s">
        <v>387</v>
      </c>
      <c r="AQ106" s="3">
        <v>44216</v>
      </c>
      <c r="AR106" s="3">
        <v>44560</v>
      </c>
      <c r="AS106" s="3">
        <v>44560</v>
      </c>
      <c r="AT106" s="572">
        <f t="shared" si="29"/>
        <v>1</v>
      </c>
      <c r="AU106" s="572">
        <f t="shared" si="30"/>
        <v>1</v>
      </c>
      <c r="AV106" s="196">
        <v>100</v>
      </c>
      <c r="AW106" s="21">
        <f t="shared" si="53"/>
        <v>100</v>
      </c>
      <c r="AX106" s="67" t="s">
        <v>1116</v>
      </c>
      <c r="AY106" s="120" t="s">
        <v>329</v>
      </c>
    </row>
    <row r="107" spans="1:51" ht="162" hidden="1" customHeight="1" outlineLevel="1" x14ac:dyDescent="0.2">
      <c r="A107" s="478"/>
      <c r="B107" s="354"/>
      <c r="C107" s="348"/>
      <c r="D107" s="545"/>
      <c r="E107" s="371"/>
      <c r="F107" s="371"/>
      <c r="G107" s="371"/>
      <c r="H107" s="80" t="s">
        <v>1117</v>
      </c>
      <c r="I107" s="56" t="s">
        <v>1118</v>
      </c>
      <c r="J107" s="3">
        <v>44216</v>
      </c>
      <c r="K107" s="3">
        <v>44560</v>
      </c>
      <c r="L107" s="3">
        <v>44285</v>
      </c>
      <c r="M107" s="4">
        <f t="shared" si="45"/>
        <v>0.2005813953488372</v>
      </c>
      <c r="N107" s="4">
        <f t="shared" si="34"/>
        <v>0.2005813953488372</v>
      </c>
      <c r="O107" s="142">
        <v>1</v>
      </c>
      <c r="P107" s="143">
        <v>0.25</v>
      </c>
      <c r="Q107" s="143">
        <v>0.5</v>
      </c>
      <c r="R107" s="143">
        <v>0.75</v>
      </c>
      <c r="S107" s="143">
        <v>1</v>
      </c>
      <c r="T107" s="12">
        <v>28000000</v>
      </c>
      <c r="U107" s="99">
        <v>25</v>
      </c>
      <c r="V107" s="161">
        <f t="shared" si="48"/>
        <v>25</v>
      </c>
      <c r="W107" s="67" t="s">
        <v>1119</v>
      </c>
      <c r="X107" s="63" t="s">
        <v>1120</v>
      </c>
      <c r="Y107" s="3">
        <v>44216</v>
      </c>
      <c r="Z107" s="3">
        <v>44560</v>
      </c>
      <c r="AA107" s="3">
        <v>44377</v>
      </c>
      <c r="AB107" s="4">
        <f t="shared" si="49"/>
        <v>0.46802325581395349</v>
      </c>
      <c r="AC107" s="4">
        <f t="shared" si="50"/>
        <v>0.46802325581395349</v>
      </c>
      <c r="AD107" s="99">
        <v>40</v>
      </c>
      <c r="AE107" s="131">
        <f t="shared" si="35"/>
        <v>40</v>
      </c>
      <c r="AF107" s="139" t="s">
        <v>1121</v>
      </c>
      <c r="AG107" s="67" t="s">
        <v>877</v>
      </c>
      <c r="AH107" s="3">
        <v>44216</v>
      </c>
      <c r="AI107" s="3">
        <v>44560</v>
      </c>
      <c r="AJ107" s="3">
        <v>44469</v>
      </c>
      <c r="AK107" s="4">
        <f t="shared" si="51"/>
        <v>0.73546511627906974</v>
      </c>
      <c r="AL107" s="4">
        <f t="shared" si="52"/>
        <v>0.73546511627906974</v>
      </c>
      <c r="AM107" s="196">
        <v>50</v>
      </c>
      <c r="AN107" s="17">
        <f t="shared" si="36"/>
        <v>50</v>
      </c>
      <c r="AO107" s="103" t="s">
        <v>1122</v>
      </c>
      <c r="AP107" s="67" t="s">
        <v>877</v>
      </c>
      <c r="AQ107" s="3">
        <v>44216</v>
      </c>
      <c r="AR107" s="3">
        <v>44560</v>
      </c>
      <c r="AS107" s="3">
        <v>44560</v>
      </c>
      <c r="AT107" s="572">
        <f t="shared" si="29"/>
        <v>1</v>
      </c>
      <c r="AU107" s="572">
        <f t="shared" si="30"/>
        <v>1</v>
      </c>
      <c r="AV107" s="196">
        <v>50</v>
      </c>
      <c r="AW107" s="21">
        <f t="shared" si="53"/>
        <v>50</v>
      </c>
      <c r="AX107" s="67" t="s">
        <v>1122</v>
      </c>
      <c r="AY107" s="67" t="s">
        <v>877</v>
      </c>
    </row>
    <row r="108" spans="1:51" ht="103.5" hidden="1" customHeight="1" outlineLevel="1" x14ac:dyDescent="0.2">
      <c r="A108" s="478"/>
      <c r="B108" s="354"/>
      <c r="C108" s="348"/>
      <c r="D108" s="545"/>
      <c r="E108" s="371"/>
      <c r="F108" s="371"/>
      <c r="G108" s="371"/>
      <c r="H108" s="81" t="s">
        <v>1123</v>
      </c>
      <c r="I108" s="56" t="s">
        <v>1124</v>
      </c>
      <c r="J108" s="3">
        <v>44216</v>
      </c>
      <c r="K108" s="3">
        <v>44560</v>
      </c>
      <c r="L108" s="3">
        <v>44285</v>
      </c>
      <c r="M108" s="4">
        <f t="shared" si="45"/>
        <v>0.2005813953488372</v>
      </c>
      <c r="N108" s="4">
        <f t="shared" si="34"/>
        <v>0.2005813953488372</v>
      </c>
      <c r="O108" s="142">
        <v>1</v>
      </c>
      <c r="P108" s="143">
        <v>0.25</v>
      </c>
      <c r="Q108" s="143">
        <v>0.5</v>
      </c>
      <c r="R108" s="143">
        <v>0.75</v>
      </c>
      <c r="S108" s="143">
        <v>1</v>
      </c>
      <c r="T108" s="12">
        <v>52000000</v>
      </c>
      <c r="U108" s="99">
        <v>30</v>
      </c>
      <c r="V108" s="161">
        <f t="shared" si="48"/>
        <v>30</v>
      </c>
      <c r="W108" s="67" t="s">
        <v>1125</v>
      </c>
      <c r="X108" s="63" t="s">
        <v>329</v>
      </c>
      <c r="Y108" s="3">
        <v>44216</v>
      </c>
      <c r="Z108" s="3">
        <v>44560</v>
      </c>
      <c r="AA108" s="3">
        <v>44377</v>
      </c>
      <c r="AB108" s="4">
        <f t="shared" si="49"/>
        <v>0.46802325581395349</v>
      </c>
      <c r="AC108" s="4">
        <f t="shared" si="50"/>
        <v>0.46802325581395349</v>
      </c>
      <c r="AD108" s="99">
        <v>40</v>
      </c>
      <c r="AE108" s="131">
        <f t="shared" si="35"/>
        <v>40</v>
      </c>
      <c r="AF108" s="139" t="s">
        <v>1126</v>
      </c>
      <c r="AG108" s="120" t="s">
        <v>387</v>
      </c>
      <c r="AH108" s="3">
        <v>44216</v>
      </c>
      <c r="AI108" s="3">
        <v>44560</v>
      </c>
      <c r="AJ108" s="3">
        <v>44469</v>
      </c>
      <c r="AK108" s="4">
        <f t="shared" si="51"/>
        <v>0.73546511627906974</v>
      </c>
      <c r="AL108" s="4">
        <f t="shared" si="52"/>
        <v>0.73546511627906974</v>
      </c>
      <c r="AM108" s="196">
        <v>50</v>
      </c>
      <c r="AN108" s="17">
        <f t="shared" si="36"/>
        <v>50</v>
      </c>
      <c r="AO108" s="103" t="s">
        <v>1127</v>
      </c>
      <c r="AP108" s="130" t="s">
        <v>1128</v>
      </c>
      <c r="AQ108" s="3">
        <v>44216</v>
      </c>
      <c r="AR108" s="3">
        <v>44560</v>
      </c>
      <c r="AS108" s="3">
        <v>44560</v>
      </c>
      <c r="AT108" s="572">
        <f t="shared" si="29"/>
        <v>1</v>
      </c>
      <c r="AU108" s="572">
        <f t="shared" si="30"/>
        <v>1</v>
      </c>
      <c r="AV108" s="196">
        <v>50</v>
      </c>
      <c r="AW108" s="17">
        <f t="shared" si="53"/>
        <v>50</v>
      </c>
      <c r="AX108" s="67" t="s">
        <v>1127</v>
      </c>
      <c r="AY108" s="130" t="s">
        <v>1128</v>
      </c>
    </row>
    <row r="109" spans="1:51" ht="56.45" hidden="1" customHeight="1" outlineLevel="1" x14ac:dyDescent="0.2">
      <c r="A109" s="478"/>
      <c r="B109" s="354"/>
      <c r="C109" s="348"/>
      <c r="D109" s="545"/>
      <c r="E109" s="371"/>
      <c r="F109" s="371"/>
      <c r="G109" s="371"/>
      <c r="H109" s="81" t="s">
        <v>1129</v>
      </c>
      <c r="I109" s="56" t="s">
        <v>1130</v>
      </c>
      <c r="J109" s="3">
        <v>44216</v>
      </c>
      <c r="K109" s="3">
        <v>44560</v>
      </c>
      <c r="L109" s="3">
        <v>44285</v>
      </c>
      <c r="M109" s="4">
        <f t="shared" si="45"/>
        <v>0.2005813953488372</v>
      </c>
      <c r="N109" s="4">
        <f t="shared" si="34"/>
        <v>0.2005813953488372</v>
      </c>
      <c r="O109" s="142">
        <v>1</v>
      </c>
      <c r="P109" s="143">
        <v>0.25</v>
      </c>
      <c r="Q109" s="143">
        <v>0.5</v>
      </c>
      <c r="R109" s="143">
        <v>0.75</v>
      </c>
      <c r="S109" s="143">
        <v>1</v>
      </c>
      <c r="T109" s="12" t="s">
        <v>329</v>
      </c>
      <c r="U109" s="99">
        <v>20</v>
      </c>
      <c r="V109" s="161">
        <f t="shared" si="48"/>
        <v>20</v>
      </c>
      <c r="W109" s="67" t="s">
        <v>1131</v>
      </c>
      <c r="X109" s="63" t="s">
        <v>1132</v>
      </c>
      <c r="Y109" s="3">
        <v>44216</v>
      </c>
      <c r="Z109" s="3">
        <v>44560</v>
      </c>
      <c r="AA109" s="3">
        <v>44377</v>
      </c>
      <c r="AB109" s="4">
        <f t="shared" si="49"/>
        <v>0.46802325581395349</v>
      </c>
      <c r="AC109" s="4">
        <f t="shared" si="50"/>
        <v>0.46802325581395349</v>
      </c>
      <c r="AD109" s="99">
        <v>20</v>
      </c>
      <c r="AE109" s="131">
        <f t="shared" si="35"/>
        <v>20</v>
      </c>
      <c r="AF109" s="139" t="s">
        <v>1133</v>
      </c>
      <c r="AG109" s="120" t="s">
        <v>387</v>
      </c>
      <c r="AH109" s="3">
        <v>44216</v>
      </c>
      <c r="AI109" s="3">
        <v>44560</v>
      </c>
      <c r="AJ109" s="3">
        <v>44469</v>
      </c>
      <c r="AK109" s="4">
        <f t="shared" si="51"/>
        <v>0.73546511627906974</v>
      </c>
      <c r="AL109" s="4">
        <f t="shared" si="52"/>
        <v>0.73546511627906974</v>
      </c>
      <c r="AM109" s="196">
        <v>80</v>
      </c>
      <c r="AN109" s="17">
        <f t="shared" si="36"/>
        <v>80</v>
      </c>
      <c r="AO109" s="103" t="s">
        <v>1134</v>
      </c>
      <c r="AP109" s="120" t="s">
        <v>387</v>
      </c>
      <c r="AQ109" s="3">
        <v>44216</v>
      </c>
      <c r="AR109" s="3">
        <v>44560</v>
      </c>
      <c r="AS109" s="3">
        <v>44560</v>
      </c>
      <c r="AT109" s="572">
        <f t="shared" si="29"/>
        <v>1</v>
      </c>
      <c r="AU109" s="572">
        <f t="shared" si="30"/>
        <v>1</v>
      </c>
      <c r="AV109" s="196">
        <v>90</v>
      </c>
      <c r="AW109" s="21">
        <f t="shared" si="53"/>
        <v>90</v>
      </c>
      <c r="AX109" s="67" t="s">
        <v>1135</v>
      </c>
      <c r="AY109" s="120" t="s">
        <v>387</v>
      </c>
    </row>
    <row r="110" spans="1:51" ht="155.44999999999999" hidden="1" customHeight="1" outlineLevel="1" x14ac:dyDescent="0.2">
      <c r="A110" s="478"/>
      <c r="B110" s="355"/>
      <c r="C110" s="349"/>
      <c r="D110" s="546"/>
      <c r="E110" s="372"/>
      <c r="F110" s="372"/>
      <c r="G110" s="372"/>
      <c r="H110" s="81" t="s">
        <v>1136</v>
      </c>
      <c r="I110" s="56" t="s">
        <v>1137</v>
      </c>
      <c r="J110" s="3">
        <v>44216</v>
      </c>
      <c r="K110" s="3">
        <v>44560</v>
      </c>
      <c r="L110" s="3">
        <v>44285</v>
      </c>
      <c r="M110" s="4">
        <f t="shared" si="45"/>
        <v>0.2005813953488372</v>
      </c>
      <c r="N110" s="4">
        <f t="shared" si="34"/>
        <v>0.2005813953488372</v>
      </c>
      <c r="O110" s="142">
        <v>1</v>
      </c>
      <c r="P110" s="143">
        <v>0.25</v>
      </c>
      <c r="Q110" s="143">
        <v>0.5</v>
      </c>
      <c r="R110" s="143">
        <v>0.75</v>
      </c>
      <c r="S110" s="143">
        <v>1</v>
      </c>
      <c r="T110" s="27" t="s">
        <v>329</v>
      </c>
      <c r="U110" s="99">
        <v>20</v>
      </c>
      <c r="V110" s="161">
        <f t="shared" si="48"/>
        <v>20</v>
      </c>
      <c r="W110" s="67" t="s">
        <v>1138</v>
      </c>
      <c r="X110" s="63" t="s">
        <v>1139</v>
      </c>
      <c r="Y110" s="3">
        <v>44216</v>
      </c>
      <c r="Z110" s="3">
        <v>44560</v>
      </c>
      <c r="AA110" s="3">
        <v>44377</v>
      </c>
      <c r="AB110" s="4">
        <f t="shared" si="49"/>
        <v>0.46802325581395349</v>
      </c>
      <c r="AC110" s="4">
        <f t="shared" si="50"/>
        <v>0.46802325581395349</v>
      </c>
      <c r="AD110" s="99">
        <v>20</v>
      </c>
      <c r="AE110" s="131">
        <f t="shared" si="35"/>
        <v>20</v>
      </c>
      <c r="AF110" s="139" t="s">
        <v>1140</v>
      </c>
      <c r="AG110" s="120" t="s">
        <v>387</v>
      </c>
      <c r="AH110" s="3">
        <v>44216</v>
      </c>
      <c r="AI110" s="3">
        <v>44560</v>
      </c>
      <c r="AJ110" s="3">
        <v>44469</v>
      </c>
      <c r="AK110" s="4">
        <f t="shared" si="51"/>
        <v>0.73546511627906974</v>
      </c>
      <c r="AL110" s="4">
        <f t="shared" si="52"/>
        <v>0.73546511627906974</v>
      </c>
      <c r="AM110" s="196">
        <v>50</v>
      </c>
      <c r="AN110" s="17">
        <f t="shared" si="36"/>
        <v>50</v>
      </c>
      <c r="AO110" s="103" t="s">
        <v>1141</v>
      </c>
      <c r="AP110" s="120" t="s">
        <v>387</v>
      </c>
      <c r="AQ110" s="3">
        <v>44216</v>
      </c>
      <c r="AR110" s="3">
        <v>44560</v>
      </c>
      <c r="AS110" s="3">
        <v>44560</v>
      </c>
      <c r="AT110" s="572">
        <f t="shared" si="29"/>
        <v>1</v>
      </c>
      <c r="AU110" s="572">
        <f t="shared" si="30"/>
        <v>1</v>
      </c>
      <c r="AV110" s="196">
        <v>50</v>
      </c>
      <c r="AW110" s="21">
        <f t="shared" si="53"/>
        <v>50</v>
      </c>
      <c r="AX110" s="67" t="s">
        <v>1142</v>
      </c>
      <c r="AY110" s="120" t="s">
        <v>387</v>
      </c>
    </row>
    <row r="111" spans="1:51" ht="108" hidden="1" customHeight="1" outlineLevel="1" x14ac:dyDescent="0.2">
      <c r="A111" s="478"/>
      <c r="B111" s="353" t="s">
        <v>321</v>
      </c>
      <c r="C111" s="347" t="s">
        <v>1143</v>
      </c>
      <c r="D111" s="434" t="s">
        <v>1144</v>
      </c>
      <c r="E111" s="342" t="s">
        <v>1145</v>
      </c>
      <c r="F111" s="395" t="s">
        <v>1146</v>
      </c>
      <c r="G111" s="395" t="s">
        <v>1147</v>
      </c>
      <c r="H111" s="71" t="s">
        <v>1148</v>
      </c>
      <c r="I111" s="56" t="s">
        <v>411</v>
      </c>
      <c r="J111" s="3">
        <v>44216</v>
      </c>
      <c r="K111" s="3">
        <v>44560</v>
      </c>
      <c r="L111" s="3">
        <v>44285</v>
      </c>
      <c r="M111" s="4">
        <f t="shared" ref="M111:M169" si="54">+(+_xlfn.DAYS(J111,L111))/(+_xlfn.DAYS(J111,K111))</f>
        <v>0.2005813953488372</v>
      </c>
      <c r="N111" s="4">
        <f t="shared" si="34"/>
        <v>0.2005813953488372</v>
      </c>
      <c r="O111" s="142">
        <v>1</v>
      </c>
      <c r="P111" s="143">
        <v>0.25</v>
      </c>
      <c r="Q111" s="143">
        <v>0.5</v>
      </c>
      <c r="R111" s="143">
        <v>0.75</v>
      </c>
      <c r="S111" s="143">
        <v>1</v>
      </c>
      <c r="T111" s="12">
        <v>210900000</v>
      </c>
      <c r="U111" s="99">
        <v>25</v>
      </c>
      <c r="V111" s="161">
        <f t="shared" si="48"/>
        <v>25</v>
      </c>
      <c r="W111" s="67" t="s">
        <v>1149</v>
      </c>
      <c r="X111" s="63" t="s">
        <v>1150</v>
      </c>
      <c r="Y111" s="3">
        <v>44216</v>
      </c>
      <c r="Z111" s="3">
        <v>44560</v>
      </c>
      <c r="AA111" s="3">
        <v>44377</v>
      </c>
      <c r="AB111" s="4">
        <f t="shared" si="49"/>
        <v>0.46802325581395349</v>
      </c>
      <c r="AC111" s="4">
        <f t="shared" si="50"/>
        <v>0.46802325581395349</v>
      </c>
      <c r="AD111" s="99">
        <v>50</v>
      </c>
      <c r="AE111" s="131">
        <f t="shared" si="35"/>
        <v>50</v>
      </c>
      <c r="AF111" s="139" t="s">
        <v>1151</v>
      </c>
      <c r="AG111" s="120" t="s">
        <v>387</v>
      </c>
      <c r="AH111" s="3">
        <v>44216</v>
      </c>
      <c r="AI111" s="3">
        <v>44560</v>
      </c>
      <c r="AJ111" s="3">
        <v>44469</v>
      </c>
      <c r="AK111" s="4">
        <f t="shared" si="51"/>
        <v>0.73546511627906974</v>
      </c>
      <c r="AL111" s="4">
        <f t="shared" si="52"/>
        <v>0.73546511627906974</v>
      </c>
      <c r="AM111" s="196">
        <v>72</v>
      </c>
      <c r="AN111" s="17">
        <f t="shared" si="36"/>
        <v>72</v>
      </c>
      <c r="AO111" s="103" t="s">
        <v>1152</v>
      </c>
      <c r="AP111" s="120" t="s">
        <v>1153</v>
      </c>
      <c r="AQ111" s="3">
        <v>44216</v>
      </c>
      <c r="AR111" s="3">
        <v>44560</v>
      </c>
      <c r="AS111" s="3">
        <v>44560</v>
      </c>
      <c r="AT111" s="572">
        <f t="shared" si="29"/>
        <v>1</v>
      </c>
      <c r="AU111" s="572">
        <f t="shared" si="30"/>
        <v>1</v>
      </c>
      <c r="AV111" s="196">
        <v>100</v>
      </c>
      <c r="AW111" s="294">
        <f t="shared" si="53"/>
        <v>100</v>
      </c>
      <c r="AX111" s="67" t="s">
        <v>1154</v>
      </c>
      <c r="AY111" s="304" t="s">
        <v>1155</v>
      </c>
    </row>
    <row r="112" spans="1:51" ht="73.900000000000006" hidden="1" customHeight="1" outlineLevel="1" x14ac:dyDescent="0.2">
      <c r="A112" s="478"/>
      <c r="B112" s="355"/>
      <c r="C112" s="349"/>
      <c r="D112" s="435"/>
      <c r="E112" s="343"/>
      <c r="F112" s="396"/>
      <c r="G112" s="396"/>
      <c r="H112" s="71" t="s">
        <v>1156</v>
      </c>
      <c r="I112" s="56" t="s">
        <v>1157</v>
      </c>
      <c r="J112" s="3">
        <v>44216</v>
      </c>
      <c r="K112" s="3">
        <v>44560</v>
      </c>
      <c r="L112" s="3">
        <v>44285</v>
      </c>
      <c r="M112" s="4">
        <f t="shared" si="54"/>
        <v>0.2005813953488372</v>
      </c>
      <c r="N112" s="4">
        <f t="shared" si="34"/>
        <v>0.2005813953488372</v>
      </c>
      <c r="O112" s="142">
        <v>1</v>
      </c>
      <c r="P112" s="143">
        <v>0.25</v>
      </c>
      <c r="Q112" s="143">
        <v>0.5</v>
      </c>
      <c r="R112" s="143">
        <v>0.75</v>
      </c>
      <c r="S112" s="143">
        <v>1</v>
      </c>
      <c r="T112" s="12" t="s">
        <v>329</v>
      </c>
      <c r="U112" s="99">
        <v>25</v>
      </c>
      <c r="V112" s="161">
        <f t="shared" si="48"/>
        <v>25</v>
      </c>
      <c r="W112" s="67" t="s">
        <v>1158</v>
      </c>
      <c r="X112" s="63" t="s">
        <v>1159</v>
      </c>
      <c r="Y112" s="3">
        <v>44216</v>
      </c>
      <c r="Z112" s="3">
        <v>44560</v>
      </c>
      <c r="AA112" s="3">
        <v>44377</v>
      </c>
      <c r="AB112" s="4">
        <f t="shared" si="49"/>
        <v>0.46802325581395349</v>
      </c>
      <c r="AC112" s="4">
        <f t="shared" si="50"/>
        <v>0.46802325581395349</v>
      </c>
      <c r="AD112" s="99">
        <v>50</v>
      </c>
      <c r="AE112" s="131">
        <f t="shared" si="35"/>
        <v>50</v>
      </c>
      <c r="AF112" s="139" t="s">
        <v>1160</v>
      </c>
      <c r="AG112" s="120" t="s">
        <v>387</v>
      </c>
      <c r="AH112" s="3">
        <v>44216</v>
      </c>
      <c r="AI112" s="3">
        <v>44560</v>
      </c>
      <c r="AJ112" s="3">
        <v>44469</v>
      </c>
      <c r="AK112" s="4">
        <f t="shared" si="51"/>
        <v>0.73546511627906974</v>
      </c>
      <c r="AL112" s="4">
        <f t="shared" si="52"/>
        <v>0.73546511627906974</v>
      </c>
      <c r="AM112" s="196">
        <v>75</v>
      </c>
      <c r="AN112" s="17">
        <f t="shared" si="36"/>
        <v>75</v>
      </c>
      <c r="AO112" s="103" t="s">
        <v>1161</v>
      </c>
      <c r="AP112" s="120" t="s">
        <v>387</v>
      </c>
      <c r="AQ112" s="3">
        <v>44216</v>
      </c>
      <c r="AR112" s="3">
        <v>44560</v>
      </c>
      <c r="AS112" s="3">
        <v>44560</v>
      </c>
      <c r="AT112" s="572">
        <f t="shared" si="29"/>
        <v>1</v>
      </c>
      <c r="AU112" s="572">
        <f t="shared" si="30"/>
        <v>1</v>
      </c>
      <c r="AV112" s="196">
        <v>100</v>
      </c>
      <c r="AW112" s="294">
        <f t="shared" si="53"/>
        <v>100</v>
      </c>
      <c r="AX112" s="67" t="s">
        <v>1162</v>
      </c>
      <c r="AY112" s="305" t="s">
        <v>1155</v>
      </c>
    </row>
    <row r="113" spans="1:51" ht="73.900000000000006" hidden="1" customHeight="1" outlineLevel="1" x14ac:dyDescent="0.2">
      <c r="A113" s="478"/>
      <c r="B113" s="212" t="s">
        <v>1163</v>
      </c>
      <c r="C113" s="211" t="s">
        <v>1164</v>
      </c>
      <c r="D113" s="551"/>
      <c r="E113" s="210" t="s">
        <v>1165</v>
      </c>
      <c r="F113" s="229" t="s">
        <v>1166</v>
      </c>
      <c r="G113" s="229" t="s">
        <v>1167</v>
      </c>
      <c r="H113" s="71" t="s">
        <v>1168</v>
      </c>
      <c r="I113" s="56" t="s">
        <v>1169</v>
      </c>
      <c r="J113" s="3">
        <v>44216</v>
      </c>
      <c r="K113" s="3">
        <v>44560</v>
      </c>
      <c r="L113" s="3">
        <v>44285</v>
      </c>
      <c r="M113" s="4">
        <f>+(+_xlfn.DAYS(J113,L113))/(+_xlfn.DAYS(J113,K113))</f>
        <v>0.2005813953488372</v>
      </c>
      <c r="N113" s="4">
        <f>+IF(M113&gt;=100,100,IF(M113&lt;=0,0,M113))</f>
        <v>0.2005813953488372</v>
      </c>
      <c r="O113" s="142">
        <v>1</v>
      </c>
      <c r="P113" s="143">
        <v>0.25</v>
      </c>
      <c r="Q113" s="143">
        <v>0.5</v>
      </c>
      <c r="R113" s="143">
        <v>0.75</v>
      </c>
      <c r="S113" s="143">
        <v>1</v>
      </c>
      <c r="T113" s="13">
        <v>50000000</v>
      </c>
      <c r="U113" s="99">
        <v>25</v>
      </c>
      <c r="V113" s="161">
        <f>+U113</f>
        <v>25</v>
      </c>
      <c r="W113" s="106" t="s">
        <v>1170</v>
      </c>
      <c r="X113" s="63" t="s">
        <v>329</v>
      </c>
      <c r="Y113" s="3">
        <v>44216</v>
      </c>
      <c r="Z113" s="3">
        <v>44560</v>
      </c>
      <c r="AA113" s="3">
        <v>44377</v>
      </c>
      <c r="AB113" s="4">
        <f>+(+_xlfn.DAYS(Y113,AA113))/(+_xlfn.DAYS(Y113,Z113))</f>
        <v>0.46802325581395349</v>
      </c>
      <c r="AC113" s="4">
        <f>+IF(AB113&gt;=100,100,IF(AB113&lt;=0,0,AB113))</f>
        <v>0.46802325581395349</v>
      </c>
      <c r="AD113" s="99">
        <v>25</v>
      </c>
      <c r="AE113" s="131">
        <f>+AD113</f>
        <v>25</v>
      </c>
      <c r="AF113" s="140" t="s">
        <v>1171</v>
      </c>
      <c r="AG113" s="120" t="s">
        <v>329</v>
      </c>
      <c r="AH113" s="3">
        <v>44216</v>
      </c>
      <c r="AI113" s="3">
        <v>44560</v>
      </c>
      <c r="AJ113" s="3">
        <v>44469</v>
      </c>
      <c r="AK113" s="4">
        <f>+(+_xlfn.DAYS(AH113,AJ113))/(+_xlfn.DAYS(AH113,AI113))</f>
        <v>0.73546511627906974</v>
      </c>
      <c r="AL113" s="4">
        <f>+IF(AK113&gt;=100,100,IF(AK113&lt;=0,0,AK113))</f>
        <v>0.73546511627906974</v>
      </c>
      <c r="AM113" s="196">
        <v>75</v>
      </c>
      <c r="AN113" s="17">
        <f>+AM113</f>
        <v>75</v>
      </c>
      <c r="AO113" s="103" t="s">
        <v>1172</v>
      </c>
      <c r="AP113" s="120" t="s">
        <v>329</v>
      </c>
      <c r="AQ113" s="3">
        <v>44216</v>
      </c>
      <c r="AR113" s="3">
        <v>44560</v>
      </c>
      <c r="AS113" s="3">
        <v>44560</v>
      </c>
      <c r="AT113" s="572">
        <f t="shared" si="29"/>
        <v>1</v>
      </c>
      <c r="AU113" s="572">
        <f t="shared" si="30"/>
        <v>1</v>
      </c>
      <c r="AV113" s="196">
        <v>100</v>
      </c>
      <c r="AW113" s="295"/>
      <c r="AX113" s="67" t="s">
        <v>1173</v>
      </c>
      <c r="AY113" s="130" t="s">
        <v>1155</v>
      </c>
    </row>
    <row r="114" spans="1:51" ht="118.15" hidden="1" customHeight="1" outlineLevel="1" x14ac:dyDescent="0.2">
      <c r="A114" s="478"/>
      <c r="B114" s="399" t="s">
        <v>321</v>
      </c>
      <c r="C114" s="388" t="s">
        <v>322</v>
      </c>
      <c r="D114" s="431" t="s">
        <v>261</v>
      </c>
      <c r="E114" s="414" t="s">
        <v>1174</v>
      </c>
      <c r="F114" s="413" t="s">
        <v>1175</v>
      </c>
      <c r="G114" s="414" t="s">
        <v>1095</v>
      </c>
      <c r="H114" s="75" t="s">
        <v>1176</v>
      </c>
      <c r="I114" s="56" t="s">
        <v>1177</v>
      </c>
      <c r="J114" s="3">
        <v>44216</v>
      </c>
      <c r="K114" s="3">
        <v>44560</v>
      </c>
      <c r="L114" s="3">
        <v>44285</v>
      </c>
      <c r="M114" s="4">
        <f t="shared" si="54"/>
        <v>0.2005813953488372</v>
      </c>
      <c r="N114" s="4">
        <f t="shared" ref="N114:N169" si="55">+IF(M114&gt;=100,100,IF(M114&lt;=0,0,M114))</f>
        <v>0.2005813953488372</v>
      </c>
      <c r="O114" s="142">
        <v>1</v>
      </c>
      <c r="P114" s="143">
        <v>0.25</v>
      </c>
      <c r="Q114" s="143">
        <v>0.5</v>
      </c>
      <c r="R114" s="143">
        <v>0.75</v>
      </c>
      <c r="S114" s="143">
        <v>1</v>
      </c>
      <c r="T114" s="12">
        <v>135000000</v>
      </c>
      <c r="U114" s="99">
        <v>25</v>
      </c>
      <c r="V114" s="161">
        <f t="shared" si="48"/>
        <v>25</v>
      </c>
      <c r="W114" s="67" t="s">
        <v>1178</v>
      </c>
      <c r="X114" s="63" t="s">
        <v>1179</v>
      </c>
      <c r="Y114" s="3">
        <v>44216</v>
      </c>
      <c r="Z114" s="3">
        <v>44560</v>
      </c>
      <c r="AA114" s="3">
        <v>44377</v>
      </c>
      <c r="AB114" s="4">
        <f t="shared" si="49"/>
        <v>0.46802325581395349</v>
      </c>
      <c r="AC114" s="4">
        <f t="shared" si="50"/>
        <v>0.46802325581395349</v>
      </c>
      <c r="AD114" s="99">
        <v>50</v>
      </c>
      <c r="AE114" s="131">
        <f t="shared" si="35"/>
        <v>50</v>
      </c>
      <c r="AF114" s="140" t="s">
        <v>1180</v>
      </c>
      <c r="AG114" s="120" t="s">
        <v>387</v>
      </c>
      <c r="AH114" s="3">
        <v>44216</v>
      </c>
      <c r="AI114" s="3">
        <v>44560</v>
      </c>
      <c r="AJ114" s="3">
        <v>44469</v>
      </c>
      <c r="AK114" s="4">
        <f t="shared" si="51"/>
        <v>0.73546511627906974</v>
      </c>
      <c r="AL114" s="4">
        <f t="shared" si="52"/>
        <v>0.73546511627906974</v>
      </c>
      <c r="AM114" s="196">
        <v>75</v>
      </c>
      <c r="AN114" s="17">
        <f t="shared" si="36"/>
        <v>75</v>
      </c>
      <c r="AO114" s="103" t="s">
        <v>1181</v>
      </c>
      <c r="AP114" s="120" t="s">
        <v>1182</v>
      </c>
      <c r="AQ114" s="3">
        <v>44216</v>
      </c>
      <c r="AR114" s="3">
        <v>44560</v>
      </c>
      <c r="AS114" s="3">
        <v>44560</v>
      </c>
      <c r="AT114" s="572">
        <f t="shared" si="29"/>
        <v>1</v>
      </c>
      <c r="AU114" s="572">
        <f t="shared" si="30"/>
        <v>1</v>
      </c>
      <c r="AV114" s="196">
        <v>100</v>
      </c>
      <c r="AW114" s="21">
        <f t="shared" si="53"/>
        <v>100</v>
      </c>
      <c r="AX114" s="67" t="s">
        <v>1183</v>
      </c>
      <c r="AY114" s="147" t="s">
        <v>1184</v>
      </c>
    </row>
    <row r="115" spans="1:51" ht="128.25" hidden="1" customHeight="1" outlineLevel="1" x14ac:dyDescent="0.2">
      <c r="A115" s="478"/>
      <c r="B115" s="399"/>
      <c r="C115" s="389"/>
      <c r="D115" s="432"/>
      <c r="E115" s="414"/>
      <c r="F115" s="413"/>
      <c r="G115" s="414"/>
      <c r="H115" s="75" t="s">
        <v>1185</v>
      </c>
      <c r="I115" s="56" t="s">
        <v>744</v>
      </c>
      <c r="J115" s="3">
        <v>44216</v>
      </c>
      <c r="K115" s="3">
        <v>44560</v>
      </c>
      <c r="L115" s="3">
        <v>44285</v>
      </c>
      <c r="M115" s="4">
        <f t="shared" si="54"/>
        <v>0.2005813953488372</v>
      </c>
      <c r="N115" s="4">
        <f t="shared" si="55"/>
        <v>0.2005813953488372</v>
      </c>
      <c r="O115" s="142">
        <v>1</v>
      </c>
      <c r="P115" s="143">
        <v>0.25</v>
      </c>
      <c r="Q115" s="143">
        <v>0.5</v>
      </c>
      <c r="R115" s="143">
        <v>0.75</v>
      </c>
      <c r="S115" s="143">
        <v>1</v>
      </c>
      <c r="T115" s="12">
        <v>75000000</v>
      </c>
      <c r="U115" s="99">
        <v>30</v>
      </c>
      <c r="V115" s="161">
        <f t="shared" si="48"/>
        <v>30</v>
      </c>
      <c r="W115" s="67" t="s">
        <v>1186</v>
      </c>
      <c r="X115" s="63" t="s">
        <v>1187</v>
      </c>
      <c r="Y115" s="3">
        <v>44216</v>
      </c>
      <c r="Z115" s="3">
        <v>44560</v>
      </c>
      <c r="AA115" s="3">
        <v>44377</v>
      </c>
      <c r="AB115" s="4">
        <f t="shared" si="49"/>
        <v>0.46802325581395349</v>
      </c>
      <c r="AC115" s="4">
        <f t="shared" si="50"/>
        <v>0.46802325581395349</v>
      </c>
      <c r="AD115" s="99">
        <v>50</v>
      </c>
      <c r="AE115" s="131">
        <f t="shared" si="35"/>
        <v>50</v>
      </c>
      <c r="AF115" s="139" t="s">
        <v>1188</v>
      </c>
      <c r="AG115" s="120" t="s">
        <v>1189</v>
      </c>
      <c r="AH115" s="3">
        <v>44216</v>
      </c>
      <c r="AI115" s="3">
        <v>44560</v>
      </c>
      <c r="AJ115" s="3">
        <v>44469</v>
      </c>
      <c r="AK115" s="4">
        <f t="shared" si="51"/>
        <v>0.73546511627906974</v>
      </c>
      <c r="AL115" s="4">
        <f t="shared" si="52"/>
        <v>0.73546511627906974</v>
      </c>
      <c r="AM115" s="196">
        <v>75</v>
      </c>
      <c r="AN115" s="17">
        <f t="shared" si="36"/>
        <v>75</v>
      </c>
      <c r="AO115" s="67" t="s">
        <v>1190</v>
      </c>
      <c r="AP115" s="120" t="s">
        <v>1191</v>
      </c>
      <c r="AQ115" s="3">
        <v>44216</v>
      </c>
      <c r="AR115" s="3">
        <v>44560</v>
      </c>
      <c r="AS115" s="3">
        <v>44560</v>
      </c>
      <c r="AT115" s="572">
        <f t="shared" si="29"/>
        <v>1</v>
      </c>
      <c r="AU115" s="572">
        <f t="shared" si="30"/>
        <v>1</v>
      </c>
      <c r="AV115" s="196">
        <v>100</v>
      </c>
      <c r="AW115" s="21">
        <f t="shared" si="53"/>
        <v>100</v>
      </c>
      <c r="AX115" s="67" t="s">
        <v>1183</v>
      </c>
      <c r="AY115" s="147" t="s">
        <v>1184</v>
      </c>
    </row>
    <row r="116" spans="1:51" ht="132" hidden="1" customHeight="1" outlineLevel="1" x14ac:dyDescent="0.2">
      <c r="A116" s="478"/>
      <c r="B116" s="399"/>
      <c r="C116" s="389"/>
      <c r="D116" s="432"/>
      <c r="E116" s="414"/>
      <c r="F116" s="415" t="s">
        <v>325</v>
      </c>
      <c r="G116" s="415" t="s">
        <v>326</v>
      </c>
      <c r="H116" s="75" t="s">
        <v>1192</v>
      </c>
      <c r="I116" s="56" t="s">
        <v>558</v>
      </c>
      <c r="J116" s="3">
        <v>44216</v>
      </c>
      <c r="K116" s="3">
        <v>44560</v>
      </c>
      <c r="L116" s="3">
        <v>44285</v>
      </c>
      <c r="M116" s="4">
        <f t="shared" si="54"/>
        <v>0.2005813953488372</v>
      </c>
      <c r="N116" s="4">
        <f t="shared" si="55"/>
        <v>0.2005813953488372</v>
      </c>
      <c r="O116" s="142">
        <v>1</v>
      </c>
      <c r="P116" s="143">
        <v>0.25</v>
      </c>
      <c r="Q116" s="143">
        <v>0.5</v>
      </c>
      <c r="R116" s="143">
        <v>0.75</v>
      </c>
      <c r="S116" s="143">
        <v>1</v>
      </c>
      <c r="T116" s="12">
        <v>20000000</v>
      </c>
      <c r="U116" s="99">
        <v>30</v>
      </c>
      <c r="V116" s="161">
        <f t="shared" si="48"/>
        <v>30</v>
      </c>
      <c r="W116" s="67" t="s">
        <v>1193</v>
      </c>
      <c r="X116" s="63" t="s">
        <v>1194</v>
      </c>
      <c r="Y116" s="3">
        <v>44216</v>
      </c>
      <c r="Z116" s="3">
        <v>44560</v>
      </c>
      <c r="AA116" s="3">
        <v>44377</v>
      </c>
      <c r="AB116" s="4">
        <f t="shared" si="49"/>
        <v>0.46802325581395349</v>
      </c>
      <c r="AC116" s="4">
        <f t="shared" si="50"/>
        <v>0.46802325581395349</v>
      </c>
      <c r="AD116" s="99">
        <v>50</v>
      </c>
      <c r="AE116" s="131">
        <f t="shared" si="35"/>
        <v>50</v>
      </c>
      <c r="AF116" s="139" t="s">
        <v>1195</v>
      </c>
      <c r="AG116" s="120" t="s">
        <v>1189</v>
      </c>
      <c r="AH116" s="3">
        <v>44216</v>
      </c>
      <c r="AI116" s="3">
        <v>44560</v>
      </c>
      <c r="AJ116" s="3">
        <v>44469</v>
      </c>
      <c r="AK116" s="4">
        <f t="shared" si="51"/>
        <v>0.73546511627906974</v>
      </c>
      <c r="AL116" s="4">
        <f t="shared" si="52"/>
        <v>0.73546511627906974</v>
      </c>
      <c r="AM116" s="196">
        <v>75</v>
      </c>
      <c r="AN116" s="17">
        <f t="shared" si="36"/>
        <v>75</v>
      </c>
      <c r="AO116" s="67" t="s">
        <v>1196</v>
      </c>
      <c r="AP116" s="120" t="s">
        <v>1189</v>
      </c>
      <c r="AQ116" s="3">
        <v>44216</v>
      </c>
      <c r="AR116" s="3">
        <v>44560</v>
      </c>
      <c r="AS116" s="3">
        <v>44560</v>
      </c>
      <c r="AT116" s="572">
        <f t="shared" si="29"/>
        <v>1</v>
      </c>
      <c r="AU116" s="572">
        <f t="shared" si="30"/>
        <v>1</v>
      </c>
      <c r="AV116" s="196">
        <v>100</v>
      </c>
      <c r="AW116" s="21">
        <f t="shared" si="53"/>
        <v>100</v>
      </c>
      <c r="AX116" s="67" t="s">
        <v>1197</v>
      </c>
      <c r="AY116" s="147" t="s">
        <v>1198</v>
      </c>
    </row>
    <row r="117" spans="1:51" ht="180" hidden="1" outlineLevel="1" x14ac:dyDescent="0.2">
      <c r="A117" s="478"/>
      <c r="B117" s="399"/>
      <c r="C117" s="389"/>
      <c r="D117" s="432"/>
      <c r="E117" s="414"/>
      <c r="F117" s="416"/>
      <c r="G117" s="416"/>
      <c r="H117" s="75" t="s">
        <v>1199</v>
      </c>
      <c r="I117" s="56" t="s">
        <v>558</v>
      </c>
      <c r="J117" s="3">
        <v>44216</v>
      </c>
      <c r="K117" s="3">
        <v>44560</v>
      </c>
      <c r="L117" s="3">
        <v>44285</v>
      </c>
      <c r="M117" s="4">
        <f t="shared" si="54"/>
        <v>0.2005813953488372</v>
      </c>
      <c r="N117" s="4">
        <f t="shared" si="55"/>
        <v>0.2005813953488372</v>
      </c>
      <c r="O117" s="142">
        <v>1</v>
      </c>
      <c r="P117" s="143">
        <v>0.25</v>
      </c>
      <c r="Q117" s="143">
        <v>0.5</v>
      </c>
      <c r="R117" s="143">
        <v>0.75</v>
      </c>
      <c r="S117" s="143">
        <v>1</v>
      </c>
      <c r="T117" s="12">
        <v>35000000</v>
      </c>
      <c r="U117" s="99">
        <v>10</v>
      </c>
      <c r="V117" s="161">
        <f t="shared" si="48"/>
        <v>10</v>
      </c>
      <c r="W117" s="67" t="s">
        <v>1200</v>
      </c>
      <c r="X117" s="63" t="s">
        <v>329</v>
      </c>
      <c r="Y117" s="3">
        <v>44216</v>
      </c>
      <c r="Z117" s="3">
        <v>44560</v>
      </c>
      <c r="AA117" s="3">
        <v>44377</v>
      </c>
      <c r="AB117" s="4">
        <f t="shared" si="49"/>
        <v>0.46802325581395349</v>
      </c>
      <c r="AC117" s="4">
        <f t="shared" si="50"/>
        <v>0.46802325581395349</v>
      </c>
      <c r="AD117" s="99">
        <v>50</v>
      </c>
      <c r="AE117" s="131">
        <f t="shared" si="35"/>
        <v>50</v>
      </c>
      <c r="AF117" s="139" t="s">
        <v>1201</v>
      </c>
      <c r="AG117" s="63" t="s">
        <v>1202</v>
      </c>
      <c r="AH117" s="3">
        <v>44216</v>
      </c>
      <c r="AI117" s="3">
        <v>44560</v>
      </c>
      <c r="AJ117" s="3">
        <v>44469</v>
      </c>
      <c r="AK117" s="4">
        <f t="shared" si="51"/>
        <v>0.73546511627906974</v>
      </c>
      <c r="AL117" s="4">
        <f t="shared" si="52"/>
        <v>0.73546511627906974</v>
      </c>
      <c r="AM117" s="196">
        <v>100</v>
      </c>
      <c r="AN117" s="17">
        <f t="shared" si="36"/>
        <v>100</v>
      </c>
      <c r="AO117" s="67" t="s">
        <v>1203</v>
      </c>
      <c r="AP117" s="63" t="s">
        <v>329</v>
      </c>
      <c r="AQ117" s="3">
        <v>44216</v>
      </c>
      <c r="AR117" s="3">
        <v>44560</v>
      </c>
      <c r="AS117" s="3">
        <v>44560</v>
      </c>
      <c r="AT117" s="572">
        <f t="shared" si="29"/>
        <v>1</v>
      </c>
      <c r="AU117" s="572">
        <f t="shared" si="30"/>
        <v>1</v>
      </c>
      <c r="AV117" s="196">
        <v>100</v>
      </c>
      <c r="AW117" s="21">
        <f t="shared" si="53"/>
        <v>100</v>
      </c>
      <c r="AX117" s="67" t="s">
        <v>1204</v>
      </c>
      <c r="AY117" s="147" t="s">
        <v>387</v>
      </c>
    </row>
    <row r="118" spans="1:51" ht="124.9" hidden="1" customHeight="1" outlineLevel="1" x14ac:dyDescent="0.2">
      <c r="A118" s="478"/>
      <c r="B118" s="399"/>
      <c r="C118" s="180" t="s">
        <v>797</v>
      </c>
      <c r="D118" s="432"/>
      <c r="E118" s="173" t="s">
        <v>1205</v>
      </c>
      <c r="F118" s="173" t="s">
        <v>1206</v>
      </c>
      <c r="G118" s="173" t="s">
        <v>1207</v>
      </c>
      <c r="H118" s="75" t="s">
        <v>1208</v>
      </c>
      <c r="I118" s="56" t="s">
        <v>558</v>
      </c>
      <c r="J118" s="3">
        <v>44216</v>
      </c>
      <c r="K118" s="3">
        <v>44560</v>
      </c>
      <c r="L118" s="3">
        <v>44285</v>
      </c>
      <c r="M118" s="4">
        <f t="shared" si="54"/>
        <v>0.2005813953488372</v>
      </c>
      <c r="N118" s="4">
        <f t="shared" si="55"/>
        <v>0.2005813953488372</v>
      </c>
      <c r="O118" s="142">
        <v>1</v>
      </c>
      <c r="P118" s="143">
        <v>0.25</v>
      </c>
      <c r="Q118" s="143">
        <v>0.5</v>
      </c>
      <c r="R118" s="143">
        <v>0.75</v>
      </c>
      <c r="S118" s="143">
        <v>1</v>
      </c>
      <c r="T118" s="12">
        <v>30000000</v>
      </c>
      <c r="U118" s="99">
        <v>35</v>
      </c>
      <c r="V118" s="161">
        <f t="shared" si="48"/>
        <v>35</v>
      </c>
      <c r="W118" s="67" t="s">
        <v>1209</v>
      </c>
      <c r="X118" s="63" t="s">
        <v>1210</v>
      </c>
      <c r="Y118" s="3">
        <v>44216</v>
      </c>
      <c r="Z118" s="3">
        <v>44560</v>
      </c>
      <c r="AA118" s="3">
        <v>44377</v>
      </c>
      <c r="AB118" s="4">
        <f t="shared" si="49"/>
        <v>0.46802325581395349</v>
      </c>
      <c r="AC118" s="4">
        <f t="shared" si="50"/>
        <v>0.46802325581395349</v>
      </c>
      <c r="AD118" s="99">
        <v>35</v>
      </c>
      <c r="AE118" s="131">
        <f t="shared" si="35"/>
        <v>35</v>
      </c>
      <c r="AF118" s="139" t="s">
        <v>1211</v>
      </c>
      <c r="AG118" s="63" t="s">
        <v>329</v>
      </c>
      <c r="AH118" s="3">
        <v>44216</v>
      </c>
      <c r="AI118" s="3">
        <v>44560</v>
      </c>
      <c r="AJ118" s="3">
        <v>44469</v>
      </c>
      <c r="AK118" s="4">
        <f t="shared" si="51"/>
        <v>0.73546511627906974</v>
      </c>
      <c r="AL118" s="4">
        <f t="shared" si="52"/>
        <v>0.73546511627906974</v>
      </c>
      <c r="AM118" s="196">
        <v>75</v>
      </c>
      <c r="AN118" s="17">
        <f t="shared" si="36"/>
        <v>75</v>
      </c>
      <c r="AO118" s="103" t="s">
        <v>1212</v>
      </c>
      <c r="AP118" s="63" t="s">
        <v>329</v>
      </c>
      <c r="AQ118" s="3">
        <v>44216</v>
      </c>
      <c r="AR118" s="3">
        <v>44560</v>
      </c>
      <c r="AS118" s="3">
        <v>44560</v>
      </c>
      <c r="AT118" s="572">
        <f t="shared" si="29"/>
        <v>1</v>
      </c>
      <c r="AU118" s="572">
        <f t="shared" si="30"/>
        <v>1</v>
      </c>
      <c r="AV118" s="196">
        <v>100</v>
      </c>
      <c r="AW118" s="21">
        <f t="shared" si="53"/>
        <v>100</v>
      </c>
      <c r="AX118" s="67" t="s">
        <v>1213</v>
      </c>
      <c r="AY118" s="147" t="s">
        <v>1214</v>
      </c>
    </row>
    <row r="119" spans="1:51" ht="129.6" hidden="1" customHeight="1" outlineLevel="1" x14ac:dyDescent="0.2">
      <c r="A119" s="478"/>
      <c r="B119" s="385" t="s">
        <v>321</v>
      </c>
      <c r="C119" s="388" t="s">
        <v>1143</v>
      </c>
      <c r="D119" s="432"/>
      <c r="E119" s="552" t="s">
        <v>1215</v>
      </c>
      <c r="F119" s="414" t="s">
        <v>1216</v>
      </c>
      <c r="G119" s="414" t="s">
        <v>1217</v>
      </c>
      <c r="H119" s="70" t="s">
        <v>1218</v>
      </c>
      <c r="I119" s="56" t="s">
        <v>1219</v>
      </c>
      <c r="J119" s="3">
        <v>44216</v>
      </c>
      <c r="K119" s="3">
        <v>44560</v>
      </c>
      <c r="L119" s="3">
        <v>44285</v>
      </c>
      <c r="M119" s="4">
        <f t="shared" si="54"/>
        <v>0.2005813953488372</v>
      </c>
      <c r="N119" s="4">
        <f t="shared" si="55"/>
        <v>0.2005813953488372</v>
      </c>
      <c r="O119" s="142">
        <v>1</v>
      </c>
      <c r="P119" s="143">
        <v>0.25</v>
      </c>
      <c r="Q119" s="143">
        <v>0.5</v>
      </c>
      <c r="R119" s="143">
        <v>0.75</v>
      </c>
      <c r="S119" s="143">
        <v>1</v>
      </c>
      <c r="T119" s="12">
        <v>60000000</v>
      </c>
      <c r="U119" s="99">
        <v>30</v>
      </c>
      <c r="V119" s="161">
        <f t="shared" si="48"/>
        <v>30</v>
      </c>
      <c r="W119" s="67" t="s">
        <v>1220</v>
      </c>
      <c r="X119" s="63" t="s">
        <v>1221</v>
      </c>
      <c r="Y119" s="3">
        <v>44216</v>
      </c>
      <c r="Z119" s="3">
        <v>44560</v>
      </c>
      <c r="AA119" s="3">
        <v>44377</v>
      </c>
      <c r="AB119" s="4">
        <f t="shared" si="49"/>
        <v>0.46802325581395349</v>
      </c>
      <c r="AC119" s="4">
        <f t="shared" si="50"/>
        <v>0.46802325581395349</v>
      </c>
      <c r="AD119" s="99">
        <v>40</v>
      </c>
      <c r="AE119" s="131">
        <f t="shared" si="35"/>
        <v>40</v>
      </c>
      <c r="AF119" s="139" t="s">
        <v>1089</v>
      </c>
      <c r="AG119" s="151" t="s">
        <v>1222</v>
      </c>
      <c r="AH119" s="3">
        <v>44216</v>
      </c>
      <c r="AI119" s="3">
        <v>44560</v>
      </c>
      <c r="AJ119" s="3">
        <v>44469</v>
      </c>
      <c r="AK119" s="4">
        <f t="shared" si="51"/>
        <v>0.73546511627906974</v>
      </c>
      <c r="AL119" s="4">
        <f t="shared" si="52"/>
        <v>0.73546511627906974</v>
      </c>
      <c r="AM119" s="196">
        <v>75</v>
      </c>
      <c r="AN119" s="17">
        <f t="shared" si="36"/>
        <v>75</v>
      </c>
      <c r="AO119" s="67" t="s">
        <v>1223</v>
      </c>
      <c r="AP119" s="147" t="s">
        <v>1222</v>
      </c>
      <c r="AQ119" s="3">
        <v>44216</v>
      </c>
      <c r="AR119" s="3">
        <v>44560</v>
      </c>
      <c r="AS119" s="3">
        <v>44560</v>
      </c>
      <c r="AT119" s="572">
        <f t="shared" si="29"/>
        <v>1</v>
      </c>
      <c r="AU119" s="572">
        <f t="shared" si="30"/>
        <v>1</v>
      </c>
      <c r="AV119" s="196">
        <v>100</v>
      </c>
      <c r="AW119" s="21">
        <f t="shared" si="53"/>
        <v>100</v>
      </c>
      <c r="AX119" s="67" t="s">
        <v>1092</v>
      </c>
      <c r="AY119" s="147" t="s">
        <v>1093</v>
      </c>
    </row>
    <row r="120" spans="1:51" ht="163.9" hidden="1" customHeight="1" outlineLevel="1" x14ac:dyDescent="0.2">
      <c r="A120" s="478"/>
      <c r="B120" s="386"/>
      <c r="C120" s="389"/>
      <c r="D120" s="432"/>
      <c r="E120" s="553"/>
      <c r="F120" s="414"/>
      <c r="G120" s="414"/>
      <c r="H120" s="75" t="s">
        <v>1224</v>
      </c>
      <c r="I120" s="56" t="s">
        <v>1225</v>
      </c>
      <c r="J120" s="3">
        <v>44216</v>
      </c>
      <c r="K120" s="3">
        <v>44560</v>
      </c>
      <c r="L120" s="3">
        <v>44285</v>
      </c>
      <c r="M120" s="4">
        <f t="shared" si="54"/>
        <v>0.2005813953488372</v>
      </c>
      <c r="N120" s="4">
        <f t="shared" si="55"/>
        <v>0.2005813953488372</v>
      </c>
      <c r="O120" s="142">
        <v>1</v>
      </c>
      <c r="P120" s="143">
        <v>0.25</v>
      </c>
      <c r="Q120" s="143">
        <v>0.5</v>
      </c>
      <c r="R120" s="143">
        <v>0.75</v>
      </c>
      <c r="S120" s="143">
        <v>1</v>
      </c>
      <c r="T120" s="12">
        <v>80000000</v>
      </c>
      <c r="U120" s="99">
        <v>25</v>
      </c>
      <c r="V120" s="161">
        <f t="shared" si="48"/>
        <v>25</v>
      </c>
      <c r="W120" s="106" t="s">
        <v>1226</v>
      </c>
      <c r="X120" s="63" t="s">
        <v>1227</v>
      </c>
      <c r="Y120" s="3">
        <v>44216</v>
      </c>
      <c r="Z120" s="3">
        <v>44560</v>
      </c>
      <c r="AA120" s="3">
        <v>44377</v>
      </c>
      <c r="AB120" s="4">
        <f t="shared" si="49"/>
        <v>0.46802325581395349</v>
      </c>
      <c r="AC120" s="4">
        <f t="shared" si="50"/>
        <v>0.46802325581395349</v>
      </c>
      <c r="AD120" s="99">
        <v>35</v>
      </c>
      <c r="AE120" s="131">
        <f t="shared" si="35"/>
        <v>35</v>
      </c>
      <c r="AF120" s="139" t="s">
        <v>1228</v>
      </c>
      <c r="AG120" s="120" t="s">
        <v>1227</v>
      </c>
      <c r="AH120" s="3">
        <v>44216</v>
      </c>
      <c r="AI120" s="3">
        <v>44560</v>
      </c>
      <c r="AJ120" s="3">
        <v>44469</v>
      </c>
      <c r="AK120" s="4">
        <f t="shared" si="51"/>
        <v>0.73546511627906974</v>
      </c>
      <c r="AL120" s="4">
        <f t="shared" si="52"/>
        <v>0.73546511627906974</v>
      </c>
      <c r="AM120" s="196">
        <v>35</v>
      </c>
      <c r="AN120" s="17">
        <f t="shared" si="36"/>
        <v>35</v>
      </c>
      <c r="AO120" s="67" t="s">
        <v>1229</v>
      </c>
      <c r="AP120" s="120" t="s">
        <v>1227</v>
      </c>
      <c r="AQ120" s="3">
        <v>44216</v>
      </c>
      <c r="AR120" s="3">
        <v>44560</v>
      </c>
      <c r="AS120" s="3">
        <v>44560</v>
      </c>
      <c r="AT120" s="572">
        <f t="shared" si="29"/>
        <v>1</v>
      </c>
      <c r="AU120" s="572">
        <f t="shared" si="30"/>
        <v>1</v>
      </c>
      <c r="AV120" s="196">
        <v>100</v>
      </c>
      <c r="AW120" s="21">
        <f t="shared" si="53"/>
        <v>100</v>
      </c>
      <c r="AX120" s="67" t="s">
        <v>1230</v>
      </c>
      <c r="AY120" s="147" t="s">
        <v>1093</v>
      </c>
    </row>
    <row r="121" spans="1:51" ht="120" hidden="1" customHeight="1" outlineLevel="1" x14ac:dyDescent="0.2">
      <c r="A121" s="478"/>
      <c r="B121" s="386"/>
      <c r="C121" s="389"/>
      <c r="D121" s="432"/>
      <c r="E121" s="553"/>
      <c r="F121" s="414" t="s">
        <v>1146</v>
      </c>
      <c r="G121" s="414" t="s">
        <v>1147</v>
      </c>
      <c r="H121" s="75" t="s">
        <v>1231</v>
      </c>
      <c r="I121" s="56" t="s">
        <v>411</v>
      </c>
      <c r="J121" s="3">
        <v>44216</v>
      </c>
      <c r="K121" s="3">
        <v>44560</v>
      </c>
      <c r="L121" s="3">
        <v>44285</v>
      </c>
      <c r="M121" s="4">
        <f t="shared" si="54"/>
        <v>0.2005813953488372</v>
      </c>
      <c r="N121" s="4">
        <f t="shared" si="55"/>
        <v>0.2005813953488372</v>
      </c>
      <c r="O121" s="142">
        <v>1</v>
      </c>
      <c r="P121" s="143">
        <v>0.25</v>
      </c>
      <c r="Q121" s="143">
        <v>0.5</v>
      </c>
      <c r="R121" s="143">
        <v>0.75</v>
      </c>
      <c r="S121" s="143">
        <v>1</v>
      </c>
      <c r="T121" s="12">
        <v>98200000</v>
      </c>
      <c r="U121" s="99">
        <v>28</v>
      </c>
      <c r="V121" s="161">
        <f t="shared" si="48"/>
        <v>28</v>
      </c>
      <c r="W121" s="67" t="s">
        <v>1232</v>
      </c>
      <c r="X121" s="63" t="s">
        <v>1233</v>
      </c>
      <c r="Y121" s="3">
        <v>44216</v>
      </c>
      <c r="Z121" s="3">
        <v>44560</v>
      </c>
      <c r="AA121" s="3">
        <v>44377</v>
      </c>
      <c r="AB121" s="4">
        <f t="shared" si="49"/>
        <v>0.46802325581395349</v>
      </c>
      <c r="AC121" s="4">
        <f t="shared" si="50"/>
        <v>0.46802325581395349</v>
      </c>
      <c r="AD121" s="99">
        <v>50</v>
      </c>
      <c r="AE121" s="131">
        <f t="shared" si="35"/>
        <v>50</v>
      </c>
      <c r="AF121" s="139" t="s">
        <v>1234</v>
      </c>
      <c r="AG121" s="152" t="s">
        <v>1235</v>
      </c>
      <c r="AH121" s="3">
        <v>44216</v>
      </c>
      <c r="AI121" s="3">
        <v>44560</v>
      </c>
      <c r="AJ121" s="3">
        <v>44469</v>
      </c>
      <c r="AK121" s="4">
        <f t="shared" si="51"/>
        <v>0.73546511627906974</v>
      </c>
      <c r="AL121" s="4">
        <f t="shared" si="52"/>
        <v>0.73546511627906974</v>
      </c>
      <c r="AM121" s="196">
        <v>75</v>
      </c>
      <c r="AN121" s="17">
        <f t="shared" si="36"/>
        <v>75</v>
      </c>
      <c r="AO121" s="67" t="s">
        <v>1234</v>
      </c>
      <c r="AP121" s="120" t="s">
        <v>1235</v>
      </c>
      <c r="AQ121" s="3">
        <v>44216</v>
      </c>
      <c r="AR121" s="3">
        <v>44560</v>
      </c>
      <c r="AS121" s="3">
        <v>44560</v>
      </c>
      <c r="AT121" s="572">
        <f t="shared" si="29"/>
        <v>1</v>
      </c>
      <c r="AU121" s="572">
        <f t="shared" si="30"/>
        <v>1</v>
      </c>
      <c r="AV121" s="196">
        <v>100</v>
      </c>
      <c r="AW121" s="21">
        <f t="shared" si="53"/>
        <v>100</v>
      </c>
      <c r="AX121" s="67" t="s">
        <v>1236</v>
      </c>
      <c r="AY121" s="120" t="s">
        <v>1235</v>
      </c>
    </row>
    <row r="122" spans="1:51" ht="144" hidden="1" customHeight="1" outlineLevel="1" x14ac:dyDescent="0.2">
      <c r="A122" s="478"/>
      <c r="B122" s="386"/>
      <c r="C122" s="389"/>
      <c r="D122" s="432"/>
      <c r="E122" s="553"/>
      <c r="F122" s="414"/>
      <c r="G122" s="414"/>
      <c r="H122" s="70" t="s">
        <v>1237</v>
      </c>
      <c r="I122" s="56" t="s">
        <v>1238</v>
      </c>
      <c r="J122" s="3">
        <v>44216</v>
      </c>
      <c r="K122" s="3">
        <v>44560</v>
      </c>
      <c r="L122" s="3">
        <v>44285</v>
      </c>
      <c r="M122" s="4">
        <f t="shared" si="54"/>
        <v>0.2005813953488372</v>
      </c>
      <c r="N122" s="4">
        <f t="shared" si="55"/>
        <v>0.2005813953488372</v>
      </c>
      <c r="O122" s="142">
        <v>1</v>
      </c>
      <c r="P122" s="143">
        <v>0.25</v>
      </c>
      <c r="Q122" s="143">
        <v>0.5</v>
      </c>
      <c r="R122" s="143">
        <v>0.75</v>
      </c>
      <c r="S122" s="143">
        <v>1</v>
      </c>
      <c r="T122" s="12">
        <v>5000000</v>
      </c>
      <c r="U122" s="99">
        <v>25</v>
      </c>
      <c r="V122" s="161">
        <f t="shared" si="48"/>
        <v>25</v>
      </c>
      <c r="W122" s="67" t="s">
        <v>1239</v>
      </c>
      <c r="X122" s="63" t="s">
        <v>1240</v>
      </c>
      <c r="Y122" s="3">
        <v>44216</v>
      </c>
      <c r="Z122" s="3">
        <v>44560</v>
      </c>
      <c r="AA122" s="3">
        <v>44377</v>
      </c>
      <c r="AB122" s="4">
        <f t="shared" si="49"/>
        <v>0.46802325581395349</v>
      </c>
      <c r="AC122" s="4">
        <f t="shared" si="50"/>
        <v>0.46802325581395349</v>
      </c>
      <c r="AD122" s="99">
        <v>35</v>
      </c>
      <c r="AE122" s="131">
        <f t="shared" si="35"/>
        <v>35</v>
      </c>
      <c r="AF122" s="139" t="s">
        <v>1241</v>
      </c>
      <c r="AG122" s="152" t="s">
        <v>1235</v>
      </c>
      <c r="AH122" s="3">
        <v>44216</v>
      </c>
      <c r="AI122" s="3">
        <v>44560</v>
      </c>
      <c r="AJ122" s="3">
        <v>44469</v>
      </c>
      <c r="AK122" s="4">
        <f t="shared" si="51"/>
        <v>0.73546511627906974</v>
      </c>
      <c r="AL122" s="4">
        <f t="shared" si="52"/>
        <v>0.73546511627906974</v>
      </c>
      <c r="AM122" s="196">
        <v>35</v>
      </c>
      <c r="AN122" s="17">
        <f t="shared" si="36"/>
        <v>35</v>
      </c>
      <c r="AO122" s="67" t="s">
        <v>1242</v>
      </c>
      <c r="AP122" s="120" t="s">
        <v>1235</v>
      </c>
      <c r="AQ122" s="3">
        <v>44216</v>
      </c>
      <c r="AR122" s="3">
        <v>44560</v>
      </c>
      <c r="AS122" s="3">
        <v>44560</v>
      </c>
      <c r="AT122" s="572">
        <f t="shared" si="29"/>
        <v>1</v>
      </c>
      <c r="AU122" s="572">
        <f t="shared" si="30"/>
        <v>1</v>
      </c>
      <c r="AV122" s="196">
        <v>35</v>
      </c>
      <c r="AW122" s="21">
        <f t="shared" si="53"/>
        <v>35</v>
      </c>
      <c r="AX122" s="67" t="s">
        <v>1243</v>
      </c>
      <c r="AY122" s="120" t="s">
        <v>1235</v>
      </c>
    </row>
    <row r="123" spans="1:51" ht="225" hidden="1" outlineLevel="1" x14ac:dyDescent="0.2">
      <c r="A123" s="478"/>
      <c r="B123" s="386"/>
      <c r="C123" s="389"/>
      <c r="D123" s="432"/>
      <c r="E123" s="553"/>
      <c r="F123" s="414"/>
      <c r="G123" s="414"/>
      <c r="H123" s="75" t="s">
        <v>1244</v>
      </c>
      <c r="I123" s="56" t="s">
        <v>1245</v>
      </c>
      <c r="J123" s="3">
        <v>44216</v>
      </c>
      <c r="K123" s="3">
        <v>44560</v>
      </c>
      <c r="L123" s="3">
        <v>44285</v>
      </c>
      <c r="M123" s="4">
        <f t="shared" si="54"/>
        <v>0.2005813953488372</v>
      </c>
      <c r="N123" s="4">
        <f t="shared" si="55"/>
        <v>0.2005813953488372</v>
      </c>
      <c r="O123" s="142">
        <v>1</v>
      </c>
      <c r="P123" s="143">
        <v>0.25</v>
      </c>
      <c r="Q123" s="143">
        <v>0.5</v>
      </c>
      <c r="R123" s="143">
        <v>0.75</v>
      </c>
      <c r="S123" s="143">
        <v>1</v>
      </c>
      <c r="T123" s="12">
        <v>500000000</v>
      </c>
      <c r="U123" s="99">
        <v>10</v>
      </c>
      <c r="V123" s="161">
        <f t="shared" si="48"/>
        <v>10</v>
      </c>
      <c r="W123" s="67" t="s">
        <v>1246</v>
      </c>
      <c r="X123" s="63" t="s">
        <v>329</v>
      </c>
      <c r="Y123" s="3">
        <v>44216</v>
      </c>
      <c r="Z123" s="3">
        <v>44560</v>
      </c>
      <c r="AA123" s="3">
        <v>44377</v>
      </c>
      <c r="AB123" s="4">
        <f t="shared" si="49"/>
        <v>0.46802325581395349</v>
      </c>
      <c r="AC123" s="4">
        <f t="shared" si="50"/>
        <v>0.46802325581395349</v>
      </c>
      <c r="AD123" s="99">
        <v>10</v>
      </c>
      <c r="AE123" s="131">
        <f t="shared" si="35"/>
        <v>10</v>
      </c>
      <c r="AF123" s="139" t="s">
        <v>1247</v>
      </c>
      <c r="AG123" s="120" t="s">
        <v>329</v>
      </c>
      <c r="AH123" s="3">
        <v>44216</v>
      </c>
      <c r="AI123" s="3">
        <v>44560</v>
      </c>
      <c r="AJ123" s="3">
        <v>44469</v>
      </c>
      <c r="AK123" s="4">
        <f t="shared" si="51"/>
        <v>0.73546511627906974</v>
      </c>
      <c r="AL123" s="4">
        <f t="shared" si="52"/>
        <v>0.73546511627906974</v>
      </c>
      <c r="AM123" s="196">
        <v>75</v>
      </c>
      <c r="AN123" s="17">
        <f t="shared" si="36"/>
        <v>75</v>
      </c>
      <c r="AO123" s="103" t="s">
        <v>1248</v>
      </c>
      <c r="AP123" s="120" t="s">
        <v>329</v>
      </c>
      <c r="AQ123" s="3">
        <v>44216</v>
      </c>
      <c r="AR123" s="3">
        <v>44560</v>
      </c>
      <c r="AS123" s="3">
        <v>44560</v>
      </c>
      <c r="AT123" s="572">
        <f t="shared" si="29"/>
        <v>1</v>
      </c>
      <c r="AU123" s="572">
        <f t="shared" si="30"/>
        <v>1</v>
      </c>
      <c r="AV123" s="196">
        <v>100</v>
      </c>
      <c r="AW123" s="21">
        <f t="shared" si="53"/>
        <v>100</v>
      </c>
      <c r="AX123" s="67" t="s">
        <v>1249</v>
      </c>
      <c r="AY123" s="120" t="s">
        <v>329</v>
      </c>
    </row>
    <row r="124" spans="1:51" ht="195" hidden="1" outlineLevel="1" x14ac:dyDescent="0.2">
      <c r="A124" s="478"/>
      <c r="B124" s="386"/>
      <c r="C124" s="389"/>
      <c r="D124" s="432"/>
      <c r="E124" s="553"/>
      <c r="F124" s="414"/>
      <c r="G124" s="414"/>
      <c r="H124" s="75" t="s">
        <v>1250</v>
      </c>
      <c r="I124" s="56" t="s">
        <v>1251</v>
      </c>
      <c r="J124" s="3">
        <v>44216</v>
      </c>
      <c r="K124" s="3">
        <v>44560</v>
      </c>
      <c r="L124" s="3">
        <v>44285</v>
      </c>
      <c r="M124" s="4">
        <f>+(+_xlfn.DAYS(J124,L124))/(+_xlfn.DAYS(J124,K124))</f>
        <v>0.2005813953488372</v>
      </c>
      <c r="N124" s="4">
        <f>+IF(M124&gt;=100,100,IF(M124&lt;=0,0,M124))</f>
        <v>0.2005813953488372</v>
      </c>
      <c r="O124" s="142">
        <v>1</v>
      </c>
      <c r="P124" s="143">
        <v>0.25</v>
      </c>
      <c r="Q124" s="143">
        <v>0.5</v>
      </c>
      <c r="R124" s="143">
        <v>0.75</v>
      </c>
      <c r="S124" s="143">
        <v>1</v>
      </c>
      <c r="T124" s="12">
        <v>1200000</v>
      </c>
      <c r="U124" s="99">
        <v>10</v>
      </c>
      <c r="V124" s="161">
        <f>+U124</f>
        <v>10</v>
      </c>
      <c r="W124" s="106" t="s">
        <v>960</v>
      </c>
      <c r="X124" s="63" t="s">
        <v>329</v>
      </c>
      <c r="Y124" s="3">
        <v>44216</v>
      </c>
      <c r="Z124" s="3">
        <v>44560</v>
      </c>
      <c r="AA124" s="3">
        <v>44377</v>
      </c>
      <c r="AB124" s="4">
        <f>+(+_xlfn.DAYS(Y124,AA124))/(+_xlfn.DAYS(Y124,Z124))</f>
        <v>0.46802325581395349</v>
      </c>
      <c r="AC124" s="4">
        <f>+IF(AB124&gt;=100,100,IF(AB124&lt;=0,0,AB124))</f>
        <v>0.46802325581395349</v>
      </c>
      <c r="AD124" s="99">
        <v>50</v>
      </c>
      <c r="AE124" s="131">
        <f>+AD124</f>
        <v>50</v>
      </c>
      <c r="AF124" s="139" t="s">
        <v>1252</v>
      </c>
      <c r="AG124" s="63" t="s">
        <v>329</v>
      </c>
      <c r="AH124" s="3">
        <v>44216</v>
      </c>
      <c r="AI124" s="3">
        <v>44560</v>
      </c>
      <c r="AJ124" s="3">
        <v>44469</v>
      </c>
      <c r="AK124" s="4">
        <f>+(+_xlfn.DAYS(AH124,AJ124))/(+_xlfn.DAYS(AH124,AI124))</f>
        <v>0.73546511627906974</v>
      </c>
      <c r="AL124" s="4">
        <f>+IF(AK124&gt;=100,100,IF(AK124&lt;=0,0,AK124))</f>
        <v>0.73546511627906974</v>
      </c>
      <c r="AM124" s="196">
        <v>75</v>
      </c>
      <c r="AN124" s="17">
        <f>+AM124</f>
        <v>75</v>
      </c>
      <c r="AO124" s="106" t="s">
        <v>1253</v>
      </c>
      <c r="AP124" s="120" t="s">
        <v>1254</v>
      </c>
      <c r="AQ124" s="3">
        <v>44216</v>
      </c>
      <c r="AR124" s="3">
        <v>44560</v>
      </c>
      <c r="AS124" s="3">
        <v>44560</v>
      </c>
      <c r="AT124" s="572">
        <f t="shared" si="29"/>
        <v>1</v>
      </c>
      <c r="AU124" s="572">
        <f t="shared" si="30"/>
        <v>1</v>
      </c>
      <c r="AV124" s="196">
        <v>100</v>
      </c>
      <c r="AW124" s="21">
        <f t="shared" si="53"/>
        <v>100</v>
      </c>
      <c r="AX124" s="67" t="s">
        <v>1255</v>
      </c>
      <c r="AY124" s="147" t="s">
        <v>1256</v>
      </c>
    </row>
    <row r="125" spans="1:51" ht="152.44999999999999" hidden="1" customHeight="1" outlineLevel="1" x14ac:dyDescent="0.2">
      <c r="A125" s="478"/>
      <c r="B125" s="386"/>
      <c r="C125" s="389"/>
      <c r="D125" s="432"/>
      <c r="E125" s="553"/>
      <c r="F125" s="414"/>
      <c r="G125" s="414"/>
      <c r="H125" s="75" t="s">
        <v>1257</v>
      </c>
      <c r="I125" s="56" t="s">
        <v>1258</v>
      </c>
      <c r="J125" s="3">
        <v>44216</v>
      </c>
      <c r="K125" s="3">
        <v>44560</v>
      </c>
      <c r="L125" s="3">
        <v>44285</v>
      </c>
      <c r="M125" s="4">
        <f t="shared" si="54"/>
        <v>0.2005813953488372</v>
      </c>
      <c r="N125" s="4">
        <f t="shared" si="55"/>
        <v>0.2005813953488372</v>
      </c>
      <c r="O125" s="142">
        <v>1</v>
      </c>
      <c r="P125" s="143">
        <v>0.25</v>
      </c>
      <c r="Q125" s="143">
        <v>0.5</v>
      </c>
      <c r="R125" s="143">
        <v>0.75</v>
      </c>
      <c r="S125" s="143">
        <v>1</v>
      </c>
      <c r="T125" s="12">
        <v>40000000</v>
      </c>
      <c r="U125" s="99">
        <v>25</v>
      </c>
      <c r="V125" s="161">
        <f t="shared" si="48"/>
        <v>25</v>
      </c>
      <c r="W125" s="106" t="s">
        <v>1259</v>
      </c>
      <c r="X125" s="63" t="s">
        <v>329</v>
      </c>
      <c r="Y125" s="3">
        <v>44216</v>
      </c>
      <c r="Z125" s="3">
        <v>44560</v>
      </c>
      <c r="AA125" s="3">
        <v>44377</v>
      </c>
      <c r="AB125" s="4">
        <f t="shared" si="49"/>
        <v>0.46802325581395349</v>
      </c>
      <c r="AC125" s="4">
        <f t="shared" si="50"/>
        <v>0.46802325581395349</v>
      </c>
      <c r="AD125" s="99">
        <v>50</v>
      </c>
      <c r="AE125" s="131">
        <f t="shared" si="35"/>
        <v>50</v>
      </c>
      <c r="AF125" s="140" t="s">
        <v>1260</v>
      </c>
      <c r="AG125" s="120" t="s">
        <v>329</v>
      </c>
      <c r="AH125" s="3">
        <v>44216</v>
      </c>
      <c r="AI125" s="3">
        <v>44560</v>
      </c>
      <c r="AJ125" s="3">
        <v>44469</v>
      </c>
      <c r="AK125" s="4">
        <f t="shared" si="51"/>
        <v>0.73546511627906974</v>
      </c>
      <c r="AL125" s="4">
        <f t="shared" si="52"/>
        <v>0.73546511627906974</v>
      </c>
      <c r="AM125" s="196">
        <v>60</v>
      </c>
      <c r="AN125" s="17">
        <f t="shared" si="36"/>
        <v>60</v>
      </c>
      <c r="AO125" s="103" t="s">
        <v>1261</v>
      </c>
      <c r="AP125" s="120" t="s">
        <v>1262</v>
      </c>
      <c r="AQ125" s="3">
        <v>44216</v>
      </c>
      <c r="AR125" s="3">
        <v>44560</v>
      </c>
      <c r="AS125" s="3">
        <v>44560</v>
      </c>
      <c r="AT125" s="572">
        <f t="shared" si="29"/>
        <v>1</v>
      </c>
      <c r="AU125" s="572">
        <f t="shared" si="30"/>
        <v>1</v>
      </c>
      <c r="AV125" s="196">
        <v>60</v>
      </c>
      <c r="AW125" s="21">
        <f t="shared" si="53"/>
        <v>60</v>
      </c>
      <c r="AX125" s="67" t="s">
        <v>1263</v>
      </c>
      <c r="AY125" s="147" t="s">
        <v>1256</v>
      </c>
    </row>
    <row r="126" spans="1:51" ht="132" hidden="1" customHeight="1" outlineLevel="1" x14ac:dyDescent="0.2">
      <c r="A126" s="478"/>
      <c r="B126" s="386"/>
      <c r="C126" s="389"/>
      <c r="D126" s="432"/>
      <c r="E126" s="553"/>
      <c r="F126" s="414"/>
      <c r="G126" s="414"/>
      <c r="H126" s="75" t="s">
        <v>1264</v>
      </c>
      <c r="I126" s="56" t="s">
        <v>558</v>
      </c>
      <c r="J126" s="3">
        <v>44216</v>
      </c>
      <c r="K126" s="3">
        <v>44560</v>
      </c>
      <c r="L126" s="3">
        <v>44285</v>
      </c>
      <c r="M126" s="4">
        <f t="shared" si="54"/>
        <v>0.2005813953488372</v>
      </c>
      <c r="N126" s="4">
        <f t="shared" si="55"/>
        <v>0.2005813953488372</v>
      </c>
      <c r="O126" s="142">
        <v>1</v>
      </c>
      <c r="P126" s="143">
        <v>0.25</v>
      </c>
      <c r="Q126" s="143">
        <v>0.5</v>
      </c>
      <c r="R126" s="143">
        <v>0.75</v>
      </c>
      <c r="S126" s="143">
        <v>1</v>
      </c>
      <c r="T126" s="12">
        <v>10000000</v>
      </c>
      <c r="U126" s="99">
        <v>10</v>
      </c>
      <c r="V126" s="161">
        <f t="shared" si="48"/>
        <v>10</v>
      </c>
      <c r="W126" s="106" t="s">
        <v>1265</v>
      </c>
      <c r="X126" s="125" t="s">
        <v>329</v>
      </c>
      <c r="Y126" s="3">
        <v>44216</v>
      </c>
      <c r="Z126" s="3">
        <v>44560</v>
      </c>
      <c r="AA126" s="3">
        <v>44377</v>
      </c>
      <c r="AB126" s="4">
        <f t="shared" si="49"/>
        <v>0.46802325581395349</v>
      </c>
      <c r="AC126" s="4">
        <f t="shared" si="50"/>
        <v>0.46802325581395349</v>
      </c>
      <c r="AD126" s="99">
        <v>10</v>
      </c>
      <c r="AE126" s="131">
        <f t="shared" si="35"/>
        <v>10</v>
      </c>
      <c r="AF126" s="140" t="s">
        <v>1266</v>
      </c>
      <c r="AG126" s="125" t="s">
        <v>329</v>
      </c>
      <c r="AH126" s="3">
        <v>44216</v>
      </c>
      <c r="AI126" s="3">
        <v>44560</v>
      </c>
      <c r="AJ126" s="3">
        <v>44469</v>
      </c>
      <c r="AK126" s="4">
        <f t="shared" si="51"/>
        <v>0.73546511627906974</v>
      </c>
      <c r="AL126" s="4">
        <f t="shared" si="52"/>
        <v>0.73546511627906974</v>
      </c>
      <c r="AM126" s="196">
        <v>10</v>
      </c>
      <c r="AN126" s="17">
        <f t="shared" si="36"/>
        <v>10</v>
      </c>
      <c r="AO126" s="103" t="s">
        <v>1267</v>
      </c>
      <c r="AP126" s="125" t="s">
        <v>329</v>
      </c>
      <c r="AQ126" s="3">
        <v>44216</v>
      </c>
      <c r="AR126" s="3">
        <v>44560</v>
      </c>
      <c r="AS126" s="3">
        <v>44560</v>
      </c>
      <c r="AT126" s="572">
        <f t="shared" si="29"/>
        <v>1</v>
      </c>
      <c r="AU126" s="572">
        <f t="shared" si="30"/>
        <v>1</v>
      </c>
      <c r="AV126" s="196">
        <v>10</v>
      </c>
      <c r="AW126" s="21">
        <f t="shared" si="53"/>
        <v>10</v>
      </c>
      <c r="AX126" s="67" t="s">
        <v>1267</v>
      </c>
      <c r="AY126" s="147" t="s">
        <v>1256</v>
      </c>
    </row>
    <row r="127" spans="1:51" ht="207" hidden="1" customHeight="1" outlineLevel="1" x14ac:dyDescent="0.2">
      <c r="A127" s="478"/>
      <c r="B127" s="386"/>
      <c r="C127" s="389"/>
      <c r="D127" s="432"/>
      <c r="E127" s="554"/>
      <c r="F127" s="173" t="s">
        <v>1268</v>
      </c>
      <c r="G127" s="173" t="s">
        <v>1269</v>
      </c>
      <c r="H127" s="126" t="s">
        <v>1270</v>
      </c>
      <c r="I127" s="411" t="s">
        <v>1225</v>
      </c>
      <c r="J127" s="3">
        <v>44216</v>
      </c>
      <c r="K127" s="3">
        <v>44560</v>
      </c>
      <c r="L127" s="3">
        <v>44285</v>
      </c>
      <c r="M127" s="4">
        <f t="shared" si="54"/>
        <v>0.2005813953488372</v>
      </c>
      <c r="N127" s="4">
        <f t="shared" si="55"/>
        <v>0.2005813953488372</v>
      </c>
      <c r="O127" s="142">
        <v>1</v>
      </c>
      <c r="P127" s="143">
        <v>0.25</v>
      </c>
      <c r="Q127" s="143">
        <v>0.5</v>
      </c>
      <c r="R127" s="143">
        <v>0.75</v>
      </c>
      <c r="S127" s="143">
        <v>1</v>
      </c>
      <c r="T127" s="316">
        <v>500000000</v>
      </c>
      <c r="U127" s="99">
        <v>20</v>
      </c>
      <c r="V127" s="161">
        <f t="shared" si="48"/>
        <v>20</v>
      </c>
      <c r="W127" s="106" t="s">
        <v>1271</v>
      </c>
      <c r="X127" s="63" t="s">
        <v>1272</v>
      </c>
      <c r="Y127" s="3">
        <v>44216</v>
      </c>
      <c r="Z127" s="3">
        <v>44560</v>
      </c>
      <c r="AA127" s="3">
        <v>44377</v>
      </c>
      <c r="AB127" s="4">
        <f t="shared" si="49"/>
        <v>0.46802325581395349</v>
      </c>
      <c r="AC127" s="4">
        <f t="shared" si="50"/>
        <v>0.46802325581395349</v>
      </c>
      <c r="AD127" s="99">
        <v>40</v>
      </c>
      <c r="AE127" s="131">
        <f t="shared" si="35"/>
        <v>40</v>
      </c>
      <c r="AF127" s="140" t="s">
        <v>1273</v>
      </c>
      <c r="AG127" s="125" t="s">
        <v>329</v>
      </c>
      <c r="AH127" s="3">
        <v>44216</v>
      </c>
      <c r="AI127" s="3">
        <v>44560</v>
      </c>
      <c r="AJ127" s="3">
        <v>44469</v>
      </c>
      <c r="AK127" s="4">
        <f t="shared" si="51"/>
        <v>0.73546511627906974</v>
      </c>
      <c r="AL127" s="4">
        <f t="shared" si="52"/>
        <v>0.73546511627906974</v>
      </c>
      <c r="AM127" s="196">
        <v>50</v>
      </c>
      <c r="AN127" s="17">
        <f t="shared" si="36"/>
        <v>50</v>
      </c>
      <c r="AO127" s="221" t="s">
        <v>1274</v>
      </c>
      <c r="AP127" s="125" t="s">
        <v>329</v>
      </c>
      <c r="AQ127" s="3">
        <v>44216</v>
      </c>
      <c r="AR127" s="3">
        <v>44560</v>
      </c>
      <c r="AS127" s="3">
        <v>44560</v>
      </c>
      <c r="AT127" s="572">
        <f t="shared" si="29"/>
        <v>1</v>
      </c>
      <c r="AU127" s="572">
        <f t="shared" si="30"/>
        <v>1</v>
      </c>
      <c r="AV127" s="196">
        <v>100</v>
      </c>
      <c r="AW127" s="21">
        <f t="shared" si="53"/>
        <v>100</v>
      </c>
      <c r="AX127" s="67" t="s">
        <v>1275</v>
      </c>
      <c r="AY127" s="147" t="s">
        <v>739</v>
      </c>
    </row>
    <row r="128" spans="1:51" ht="124.15" hidden="1" customHeight="1" outlineLevel="1" x14ac:dyDescent="0.2">
      <c r="A128" s="478"/>
      <c r="B128" s="387"/>
      <c r="C128" s="390"/>
      <c r="D128" s="432"/>
      <c r="E128" s="173" t="s">
        <v>1276</v>
      </c>
      <c r="F128" s="173" t="s">
        <v>1277</v>
      </c>
      <c r="G128" s="173" t="s">
        <v>1278</v>
      </c>
      <c r="H128" s="126" t="s">
        <v>1270</v>
      </c>
      <c r="I128" s="412"/>
      <c r="J128" s="3">
        <v>44216</v>
      </c>
      <c r="K128" s="3">
        <v>44560</v>
      </c>
      <c r="L128" s="3">
        <v>44285</v>
      </c>
      <c r="M128" s="4">
        <f t="shared" si="54"/>
        <v>0.2005813953488372</v>
      </c>
      <c r="N128" s="4">
        <f t="shared" si="55"/>
        <v>0.2005813953488372</v>
      </c>
      <c r="O128" s="142">
        <v>1</v>
      </c>
      <c r="P128" s="143">
        <v>0.25</v>
      </c>
      <c r="Q128" s="143">
        <v>0.5</v>
      </c>
      <c r="R128" s="143">
        <v>0.75</v>
      </c>
      <c r="S128" s="143">
        <v>1</v>
      </c>
      <c r="T128" s="317"/>
      <c r="U128" s="100">
        <v>25</v>
      </c>
      <c r="V128" s="161">
        <f t="shared" si="48"/>
        <v>25</v>
      </c>
      <c r="W128" s="106" t="s">
        <v>1271</v>
      </c>
      <c r="X128" s="63" t="s">
        <v>1272</v>
      </c>
      <c r="Y128" s="3">
        <v>44216</v>
      </c>
      <c r="Z128" s="3">
        <v>44560</v>
      </c>
      <c r="AA128" s="3">
        <v>44377</v>
      </c>
      <c r="AB128" s="4">
        <f t="shared" si="49"/>
        <v>0.46802325581395349</v>
      </c>
      <c r="AC128" s="4">
        <f t="shared" si="50"/>
        <v>0.46802325581395349</v>
      </c>
      <c r="AD128" s="99">
        <v>30</v>
      </c>
      <c r="AE128" s="131">
        <f t="shared" si="35"/>
        <v>30</v>
      </c>
      <c r="AF128" s="140" t="s">
        <v>1279</v>
      </c>
      <c r="AG128" s="125" t="s">
        <v>329</v>
      </c>
      <c r="AH128" s="3">
        <v>44216</v>
      </c>
      <c r="AI128" s="3">
        <v>44560</v>
      </c>
      <c r="AJ128" s="3">
        <v>44469</v>
      </c>
      <c r="AK128" s="4">
        <f t="shared" si="51"/>
        <v>0.73546511627906974</v>
      </c>
      <c r="AL128" s="4">
        <f t="shared" si="52"/>
        <v>0.73546511627906974</v>
      </c>
      <c r="AM128" s="196">
        <v>30</v>
      </c>
      <c r="AN128" s="17">
        <f t="shared" si="36"/>
        <v>30</v>
      </c>
      <c r="AO128" s="230" t="s">
        <v>1280</v>
      </c>
      <c r="AP128" s="125" t="s">
        <v>329</v>
      </c>
      <c r="AQ128" s="3">
        <v>44216</v>
      </c>
      <c r="AR128" s="3">
        <v>44560</v>
      </c>
      <c r="AS128" s="3">
        <v>44560</v>
      </c>
      <c r="AT128" s="572">
        <f t="shared" si="29"/>
        <v>1</v>
      </c>
      <c r="AU128" s="572">
        <f t="shared" si="30"/>
        <v>1</v>
      </c>
      <c r="AV128" s="196">
        <v>30</v>
      </c>
      <c r="AW128" s="21">
        <f t="shared" si="53"/>
        <v>30</v>
      </c>
      <c r="AX128" s="67" t="s">
        <v>1281</v>
      </c>
      <c r="AY128" s="147" t="s">
        <v>329</v>
      </c>
    </row>
    <row r="129" spans="1:51" ht="120" hidden="1" outlineLevel="1" x14ac:dyDescent="0.2">
      <c r="A129" s="478"/>
      <c r="B129" s="399" t="s">
        <v>427</v>
      </c>
      <c r="C129" s="398" t="s">
        <v>680</v>
      </c>
      <c r="D129" s="432"/>
      <c r="E129" s="414" t="s">
        <v>1282</v>
      </c>
      <c r="F129" s="414" t="s">
        <v>1283</v>
      </c>
      <c r="G129" s="414" t="s">
        <v>1284</v>
      </c>
      <c r="H129" s="70" t="s">
        <v>1285</v>
      </c>
      <c r="I129" s="56" t="s">
        <v>1286</v>
      </c>
      <c r="J129" s="3">
        <v>44216</v>
      </c>
      <c r="K129" s="3">
        <v>44560</v>
      </c>
      <c r="L129" s="3">
        <v>44285</v>
      </c>
      <c r="M129" s="4">
        <f t="shared" si="54"/>
        <v>0.2005813953488372</v>
      </c>
      <c r="N129" s="4">
        <f t="shared" si="55"/>
        <v>0.2005813953488372</v>
      </c>
      <c r="O129" s="142">
        <v>1</v>
      </c>
      <c r="P129" s="143">
        <v>0.25</v>
      </c>
      <c r="Q129" s="143">
        <v>0.5</v>
      </c>
      <c r="R129" s="143">
        <v>0.75</v>
      </c>
      <c r="S129" s="143">
        <v>1</v>
      </c>
      <c r="T129" s="12">
        <v>41000000</v>
      </c>
      <c r="U129" s="99">
        <v>10</v>
      </c>
      <c r="V129" s="161">
        <f t="shared" si="48"/>
        <v>10</v>
      </c>
      <c r="W129" s="106" t="s">
        <v>960</v>
      </c>
      <c r="X129" s="63" t="s">
        <v>329</v>
      </c>
      <c r="Y129" s="3">
        <v>44216</v>
      </c>
      <c r="Z129" s="3">
        <v>44560</v>
      </c>
      <c r="AA129" s="3">
        <v>44377</v>
      </c>
      <c r="AB129" s="4">
        <f t="shared" si="49"/>
        <v>0.46802325581395349</v>
      </c>
      <c r="AC129" s="4">
        <f t="shared" si="50"/>
        <v>0.46802325581395349</v>
      </c>
      <c r="AD129" s="99">
        <v>100</v>
      </c>
      <c r="AE129" s="131">
        <f t="shared" si="35"/>
        <v>100</v>
      </c>
      <c r="AF129" s="140" t="s">
        <v>1287</v>
      </c>
      <c r="AG129" s="63" t="s">
        <v>329</v>
      </c>
      <c r="AH129" s="3">
        <v>44216</v>
      </c>
      <c r="AI129" s="3">
        <v>44560</v>
      </c>
      <c r="AJ129" s="3">
        <v>44469</v>
      </c>
      <c r="AK129" s="4">
        <f t="shared" si="51"/>
        <v>0.73546511627906974</v>
      </c>
      <c r="AL129" s="4">
        <f t="shared" si="52"/>
        <v>0.73546511627906974</v>
      </c>
      <c r="AM129" s="196">
        <v>100</v>
      </c>
      <c r="AN129" s="17">
        <f t="shared" si="36"/>
        <v>100</v>
      </c>
      <c r="AO129" s="103" t="s">
        <v>1288</v>
      </c>
      <c r="AP129" s="63" t="s">
        <v>329</v>
      </c>
      <c r="AQ129" s="3">
        <v>44216</v>
      </c>
      <c r="AR129" s="3">
        <v>44560</v>
      </c>
      <c r="AS129" s="3">
        <v>44560</v>
      </c>
      <c r="AT129" s="572">
        <f t="shared" si="29"/>
        <v>1</v>
      </c>
      <c r="AU129" s="572">
        <f t="shared" si="30"/>
        <v>1</v>
      </c>
      <c r="AV129" s="196">
        <v>100</v>
      </c>
      <c r="AW129" s="21">
        <f t="shared" si="53"/>
        <v>100</v>
      </c>
      <c r="AX129" s="67" t="s">
        <v>1289</v>
      </c>
      <c r="AY129" s="147" t="s">
        <v>1256</v>
      </c>
    </row>
    <row r="130" spans="1:51" ht="114.75" hidden="1" outlineLevel="1" x14ac:dyDescent="0.2">
      <c r="A130" s="478"/>
      <c r="B130" s="399"/>
      <c r="C130" s="398"/>
      <c r="D130" s="432"/>
      <c r="E130" s="414"/>
      <c r="F130" s="414"/>
      <c r="G130" s="414"/>
      <c r="H130" s="70" t="s">
        <v>1290</v>
      </c>
      <c r="I130" s="56" t="s">
        <v>1291</v>
      </c>
      <c r="J130" s="3">
        <v>44216</v>
      </c>
      <c r="K130" s="3">
        <v>44560</v>
      </c>
      <c r="L130" s="3">
        <v>44285</v>
      </c>
      <c r="M130" s="4">
        <f t="shared" si="54"/>
        <v>0.2005813953488372</v>
      </c>
      <c r="N130" s="4">
        <f t="shared" si="55"/>
        <v>0.2005813953488372</v>
      </c>
      <c r="O130" s="142">
        <v>1</v>
      </c>
      <c r="P130" s="143">
        <v>0.25</v>
      </c>
      <c r="Q130" s="143">
        <v>0.5</v>
      </c>
      <c r="R130" s="143">
        <v>0.75</v>
      </c>
      <c r="S130" s="143">
        <v>1</v>
      </c>
      <c r="T130" s="12">
        <v>50257000</v>
      </c>
      <c r="U130" s="99">
        <v>10</v>
      </c>
      <c r="V130" s="161">
        <f t="shared" si="48"/>
        <v>10</v>
      </c>
      <c r="W130" s="106" t="s">
        <v>960</v>
      </c>
      <c r="X130" s="63" t="s">
        <v>329</v>
      </c>
      <c r="Y130" s="3">
        <v>44216</v>
      </c>
      <c r="Z130" s="3">
        <v>44560</v>
      </c>
      <c r="AA130" s="3">
        <v>44377</v>
      </c>
      <c r="AB130" s="4">
        <f t="shared" si="49"/>
        <v>0.46802325581395349</v>
      </c>
      <c r="AC130" s="4">
        <f t="shared" si="50"/>
        <v>0.46802325581395349</v>
      </c>
      <c r="AD130" s="99">
        <v>100</v>
      </c>
      <c r="AE130" s="131">
        <f t="shared" si="35"/>
        <v>100</v>
      </c>
      <c r="AF130" s="140" t="s">
        <v>1292</v>
      </c>
      <c r="AG130" s="63" t="s">
        <v>329</v>
      </c>
      <c r="AH130" s="3">
        <v>44216</v>
      </c>
      <c r="AI130" s="3">
        <v>44560</v>
      </c>
      <c r="AJ130" s="3">
        <v>44469</v>
      </c>
      <c r="AK130" s="4">
        <f t="shared" si="51"/>
        <v>0.73546511627906974</v>
      </c>
      <c r="AL130" s="4">
        <f t="shared" si="52"/>
        <v>0.73546511627906974</v>
      </c>
      <c r="AM130" s="99">
        <v>100</v>
      </c>
      <c r="AN130" s="131">
        <f t="shared" si="36"/>
        <v>100</v>
      </c>
      <c r="AO130" s="106" t="s">
        <v>1292</v>
      </c>
      <c r="AP130" s="63" t="s">
        <v>329</v>
      </c>
      <c r="AQ130" s="3">
        <v>44216</v>
      </c>
      <c r="AR130" s="3">
        <v>44560</v>
      </c>
      <c r="AS130" s="3">
        <v>44560</v>
      </c>
      <c r="AT130" s="572">
        <f t="shared" si="29"/>
        <v>1</v>
      </c>
      <c r="AU130" s="572">
        <f t="shared" si="30"/>
        <v>1</v>
      </c>
      <c r="AV130" s="196">
        <v>100</v>
      </c>
      <c r="AW130" s="21">
        <f t="shared" si="53"/>
        <v>100</v>
      </c>
      <c r="AX130" s="67" t="s">
        <v>1289</v>
      </c>
      <c r="AY130" s="296" t="s">
        <v>1256</v>
      </c>
    </row>
    <row r="131" spans="1:51" ht="114.75" hidden="1" outlineLevel="1" x14ac:dyDescent="0.2">
      <c r="A131" s="478"/>
      <c r="B131" s="399"/>
      <c r="C131" s="398"/>
      <c r="D131" s="432"/>
      <c r="E131" s="414"/>
      <c r="F131" s="414"/>
      <c r="G131" s="414"/>
      <c r="H131" s="70" t="s">
        <v>1293</v>
      </c>
      <c r="I131" s="56" t="s">
        <v>1294</v>
      </c>
      <c r="J131" s="3">
        <v>44216</v>
      </c>
      <c r="K131" s="3">
        <v>44560</v>
      </c>
      <c r="L131" s="3">
        <v>44285</v>
      </c>
      <c r="M131" s="4">
        <f t="shared" si="54"/>
        <v>0.2005813953488372</v>
      </c>
      <c r="N131" s="4">
        <f t="shared" si="55"/>
        <v>0.2005813953488372</v>
      </c>
      <c r="O131" s="142">
        <v>1</v>
      </c>
      <c r="P131" s="143">
        <v>0.25</v>
      </c>
      <c r="Q131" s="143">
        <v>0.5</v>
      </c>
      <c r="R131" s="143">
        <v>0.75</v>
      </c>
      <c r="S131" s="143">
        <v>1</v>
      </c>
      <c r="T131" s="12">
        <v>907000</v>
      </c>
      <c r="U131" s="99">
        <v>10</v>
      </c>
      <c r="V131" s="161">
        <f t="shared" si="48"/>
        <v>10</v>
      </c>
      <c r="W131" s="106" t="s">
        <v>960</v>
      </c>
      <c r="X131" s="63" t="s">
        <v>329</v>
      </c>
      <c r="Y131" s="3">
        <v>44216</v>
      </c>
      <c r="Z131" s="3">
        <v>44560</v>
      </c>
      <c r="AA131" s="3">
        <v>44377</v>
      </c>
      <c r="AB131" s="4">
        <f t="shared" si="49"/>
        <v>0.46802325581395349</v>
      </c>
      <c r="AC131" s="4">
        <f t="shared" si="50"/>
        <v>0.46802325581395349</v>
      </c>
      <c r="AD131" s="99">
        <v>10</v>
      </c>
      <c r="AE131" s="131">
        <f t="shared" si="35"/>
        <v>10</v>
      </c>
      <c r="AF131" s="140" t="s">
        <v>1295</v>
      </c>
      <c r="AG131" s="63" t="s">
        <v>329</v>
      </c>
      <c r="AH131" s="3">
        <v>44216</v>
      </c>
      <c r="AI131" s="3">
        <v>44560</v>
      </c>
      <c r="AJ131" s="3">
        <v>44469</v>
      </c>
      <c r="AK131" s="4">
        <f t="shared" si="51"/>
        <v>0.73546511627906974</v>
      </c>
      <c r="AL131" s="4">
        <f t="shared" si="52"/>
        <v>0.73546511627906974</v>
      </c>
      <c r="AM131" s="196">
        <v>40</v>
      </c>
      <c r="AN131" s="17">
        <f t="shared" si="36"/>
        <v>40</v>
      </c>
      <c r="AO131" s="103" t="s">
        <v>1296</v>
      </c>
      <c r="AP131" s="120" t="s">
        <v>515</v>
      </c>
      <c r="AQ131" s="3">
        <v>44216</v>
      </c>
      <c r="AR131" s="3">
        <v>44560</v>
      </c>
      <c r="AS131" s="3">
        <v>44560</v>
      </c>
      <c r="AT131" s="572">
        <f t="shared" si="29"/>
        <v>1</v>
      </c>
      <c r="AU131" s="572">
        <f t="shared" si="30"/>
        <v>1</v>
      </c>
      <c r="AV131" s="196">
        <v>100</v>
      </c>
      <c r="AW131" s="21">
        <f t="shared" si="53"/>
        <v>100</v>
      </c>
      <c r="AX131" s="67" t="s">
        <v>1297</v>
      </c>
      <c r="AY131" s="296" t="s">
        <v>1256</v>
      </c>
    </row>
    <row r="132" spans="1:51" ht="114.75" hidden="1" outlineLevel="1" x14ac:dyDescent="0.2">
      <c r="A132" s="478"/>
      <c r="B132" s="399"/>
      <c r="C132" s="398"/>
      <c r="D132" s="432"/>
      <c r="E132" s="414"/>
      <c r="F132" s="414"/>
      <c r="G132" s="414"/>
      <c r="H132" s="75" t="s">
        <v>1298</v>
      </c>
      <c r="I132" s="56" t="s">
        <v>1299</v>
      </c>
      <c r="J132" s="3">
        <v>44216</v>
      </c>
      <c r="K132" s="3">
        <v>44560</v>
      </c>
      <c r="L132" s="3">
        <v>44285</v>
      </c>
      <c r="M132" s="4">
        <f t="shared" si="54"/>
        <v>0.2005813953488372</v>
      </c>
      <c r="N132" s="4">
        <f t="shared" si="55"/>
        <v>0.2005813953488372</v>
      </c>
      <c r="O132" s="142">
        <v>1</v>
      </c>
      <c r="P132" s="143">
        <v>0.25</v>
      </c>
      <c r="Q132" s="143">
        <v>0.5</v>
      </c>
      <c r="R132" s="143">
        <v>0.75</v>
      </c>
      <c r="S132" s="143">
        <v>1</v>
      </c>
      <c r="T132" s="12">
        <v>9167000</v>
      </c>
      <c r="U132" s="99">
        <v>10</v>
      </c>
      <c r="V132" s="161">
        <f t="shared" si="48"/>
        <v>10</v>
      </c>
      <c r="W132" s="106" t="s">
        <v>960</v>
      </c>
      <c r="X132" s="63" t="s">
        <v>329</v>
      </c>
      <c r="Y132" s="3">
        <v>44216</v>
      </c>
      <c r="Z132" s="3">
        <v>44560</v>
      </c>
      <c r="AA132" s="3">
        <v>44377</v>
      </c>
      <c r="AB132" s="4">
        <f t="shared" si="49"/>
        <v>0.46802325581395349</v>
      </c>
      <c r="AC132" s="4">
        <f t="shared" si="50"/>
        <v>0.46802325581395349</v>
      </c>
      <c r="AD132" s="99">
        <v>10</v>
      </c>
      <c r="AE132" s="131">
        <f t="shared" si="35"/>
        <v>10</v>
      </c>
      <c r="AF132" s="139" t="s">
        <v>961</v>
      </c>
      <c r="AG132" s="63" t="s">
        <v>329</v>
      </c>
      <c r="AH132" s="3">
        <v>44216</v>
      </c>
      <c r="AI132" s="3">
        <v>44560</v>
      </c>
      <c r="AJ132" s="3">
        <v>44469</v>
      </c>
      <c r="AK132" s="4">
        <f t="shared" si="51"/>
        <v>0.73546511627906974</v>
      </c>
      <c r="AL132" s="4">
        <f t="shared" si="52"/>
        <v>0.73546511627906974</v>
      </c>
      <c r="AM132" s="196">
        <v>10</v>
      </c>
      <c r="AN132" s="17">
        <f t="shared" si="36"/>
        <v>10</v>
      </c>
      <c r="AO132" s="103" t="s">
        <v>1300</v>
      </c>
      <c r="AP132" s="63" t="s">
        <v>329</v>
      </c>
      <c r="AQ132" s="3">
        <v>44216</v>
      </c>
      <c r="AR132" s="3">
        <v>44560</v>
      </c>
      <c r="AS132" s="3">
        <v>44560</v>
      </c>
      <c r="AT132" s="572">
        <f t="shared" si="29"/>
        <v>1</v>
      </c>
      <c r="AU132" s="572">
        <f t="shared" si="30"/>
        <v>1</v>
      </c>
      <c r="AV132" s="196">
        <v>10</v>
      </c>
      <c r="AW132" s="21">
        <f t="shared" si="53"/>
        <v>10</v>
      </c>
      <c r="AX132" s="67" t="s">
        <v>1300</v>
      </c>
      <c r="AY132" s="296" t="s">
        <v>1256</v>
      </c>
    </row>
    <row r="133" spans="1:51" ht="108" hidden="1" customHeight="1" outlineLevel="1" x14ac:dyDescent="0.2">
      <c r="A133" s="478"/>
      <c r="B133" s="181" t="s">
        <v>427</v>
      </c>
      <c r="C133" s="45" t="s">
        <v>428</v>
      </c>
      <c r="D133" s="550"/>
      <c r="E133" s="173" t="s">
        <v>740</v>
      </c>
      <c r="F133" s="173" t="s">
        <v>1301</v>
      </c>
      <c r="G133" s="173" t="s">
        <v>1302</v>
      </c>
      <c r="H133" s="75" t="s">
        <v>1303</v>
      </c>
      <c r="I133" s="56" t="s">
        <v>1304</v>
      </c>
      <c r="J133" s="3">
        <v>44216</v>
      </c>
      <c r="K133" s="3">
        <v>44560</v>
      </c>
      <c r="L133" s="3">
        <v>44285</v>
      </c>
      <c r="M133" s="4">
        <f t="shared" si="54"/>
        <v>0.2005813953488372</v>
      </c>
      <c r="N133" s="4">
        <f t="shared" si="55"/>
        <v>0.2005813953488372</v>
      </c>
      <c r="O133" s="142">
        <v>1</v>
      </c>
      <c r="P133" s="143">
        <v>0.25</v>
      </c>
      <c r="Q133" s="143">
        <v>0.5</v>
      </c>
      <c r="R133" s="143">
        <v>0.75</v>
      </c>
      <c r="S133" s="143">
        <v>1</v>
      </c>
      <c r="T133" s="12">
        <v>10000000</v>
      </c>
      <c r="U133" s="99">
        <v>10</v>
      </c>
      <c r="V133" s="161">
        <f>+U133</f>
        <v>10</v>
      </c>
      <c r="W133" s="106" t="s">
        <v>960</v>
      </c>
      <c r="X133" s="63" t="s">
        <v>329</v>
      </c>
      <c r="Y133" s="3">
        <v>44216</v>
      </c>
      <c r="Z133" s="3">
        <v>44560</v>
      </c>
      <c r="AA133" s="3">
        <v>44377</v>
      </c>
      <c r="AB133" s="4">
        <f t="shared" si="49"/>
        <v>0.46802325581395349</v>
      </c>
      <c r="AC133" s="4">
        <f t="shared" si="50"/>
        <v>0.46802325581395349</v>
      </c>
      <c r="AD133" s="99">
        <v>10</v>
      </c>
      <c r="AE133" s="131">
        <f t="shared" si="35"/>
        <v>10</v>
      </c>
      <c r="AF133" s="139" t="s">
        <v>1295</v>
      </c>
      <c r="AG133" s="63" t="s">
        <v>329</v>
      </c>
      <c r="AH133" s="3">
        <v>44216</v>
      </c>
      <c r="AI133" s="3">
        <v>44560</v>
      </c>
      <c r="AJ133" s="3">
        <v>44469</v>
      </c>
      <c r="AK133" s="4">
        <f t="shared" si="51"/>
        <v>0.73546511627906974</v>
      </c>
      <c r="AL133" s="4">
        <f t="shared" si="52"/>
        <v>0.73546511627906974</v>
      </c>
      <c r="AM133" s="196">
        <v>40</v>
      </c>
      <c r="AN133" s="17">
        <f t="shared" si="36"/>
        <v>40</v>
      </c>
      <c r="AO133" s="103" t="s">
        <v>1305</v>
      </c>
      <c r="AP133" s="120" t="s">
        <v>515</v>
      </c>
      <c r="AQ133" s="3">
        <v>44216</v>
      </c>
      <c r="AR133" s="3">
        <v>44560</v>
      </c>
      <c r="AS133" s="3">
        <v>44560</v>
      </c>
      <c r="AT133" s="572">
        <f t="shared" si="29"/>
        <v>1</v>
      </c>
      <c r="AU133" s="572">
        <f t="shared" si="30"/>
        <v>1</v>
      </c>
      <c r="AV133" s="196">
        <v>100</v>
      </c>
      <c r="AW133" s="21">
        <f t="shared" si="53"/>
        <v>100</v>
      </c>
      <c r="AX133" s="67" t="s">
        <v>1306</v>
      </c>
      <c r="AY133" s="296" t="s">
        <v>1256</v>
      </c>
    </row>
    <row r="134" spans="1:51" ht="86.45" hidden="1" customHeight="1" outlineLevel="1" x14ac:dyDescent="0.2">
      <c r="A134" s="478"/>
      <c r="B134" s="399" t="s">
        <v>321</v>
      </c>
      <c r="C134" s="398" t="s">
        <v>797</v>
      </c>
      <c r="D134" s="420" t="s">
        <v>251</v>
      </c>
      <c r="E134" s="318" t="s">
        <v>799</v>
      </c>
      <c r="F134" s="318" t="s">
        <v>1307</v>
      </c>
      <c r="G134" s="318" t="s">
        <v>1308</v>
      </c>
      <c r="H134" s="81" t="s">
        <v>1309</v>
      </c>
      <c r="I134" s="57" t="s">
        <v>411</v>
      </c>
      <c r="J134" s="3">
        <v>44216</v>
      </c>
      <c r="K134" s="3">
        <v>44560</v>
      </c>
      <c r="L134" s="3">
        <v>44285</v>
      </c>
      <c r="M134" s="4">
        <f t="shared" si="54"/>
        <v>0.2005813953488372</v>
      </c>
      <c r="N134" s="4">
        <f t="shared" si="55"/>
        <v>0.2005813953488372</v>
      </c>
      <c r="O134" s="142">
        <v>1</v>
      </c>
      <c r="P134" s="143">
        <v>0.25</v>
      </c>
      <c r="Q134" s="143">
        <v>0.5</v>
      </c>
      <c r="R134" s="143">
        <v>0.75</v>
      </c>
      <c r="S134" s="143">
        <v>1</v>
      </c>
      <c r="T134" s="12">
        <v>209176611.00999999</v>
      </c>
      <c r="U134" s="99">
        <v>25</v>
      </c>
      <c r="V134" s="161">
        <f t="shared" si="48"/>
        <v>25</v>
      </c>
      <c r="W134" s="67" t="s">
        <v>1310</v>
      </c>
      <c r="X134" s="63" t="s">
        <v>1311</v>
      </c>
      <c r="Y134" s="3">
        <v>44216</v>
      </c>
      <c r="Z134" s="3">
        <v>44560</v>
      </c>
      <c r="AA134" s="3">
        <v>44377</v>
      </c>
      <c r="AB134" s="4">
        <f t="shared" si="49"/>
        <v>0.46802325581395349</v>
      </c>
      <c r="AC134" s="4">
        <f t="shared" si="50"/>
        <v>0.46802325581395349</v>
      </c>
      <c r="AD134" s="99">
        <v>50</v>
      </c>
      <c r="AE134" s="131">
        <f t="shared" si="35"/>
        <v>50</v>
      </c>
      <c r="AF134" s="139" t="s">
        <v>1312</v>
      </c>
      <c r="AG134" s="120" t="s">
        <v>387</v>
      </c>
      <c r="AH134" s="3">
        <v>44216</v>
      </c>
      <c r="AI134" s="3">
        <v>44560</v>
      </c>
      <c r="AJ134" s="3">
        <v>44469</v>
      </c>
      <c r="AK134" s="4">
        <f t="shared" si="51"/>
        <v>0.73546511627906974</v>
      </c>
      <c r="AL134" s="4">
        <f t="shared" si="52"/>
        <v>0.73546511627906974</v>
      </c>
      <c r="AM134" s="196">
        <v>75</v>
      </c>
      <c r="AN134" s="17">
        <f t="shared" si="36"/>
        <v>75</v>
      </c>
      <c r="AO134" s="67" t="s">
        <v>1312</v>
      </c>
      <c r="AP134" s="120" t="s">
        <v>1313</v>
      </c>
      <c r="AQ134" s="3">
        <v>44216</v>
      </c>
      <c r="AR134" s="3">
        <v>44560</v>
      </c>
      <c r="AS134" s="3">
        <v>44560</v>
      </c>
      <c r="AT134" s="572">
        <f t="shared" si="29"/>
        <v>1</v>
      </c>
      <c r="AU134" s="572">
        <f t="shared" si="30"/>
        <v>1</v>
      </c>
      <c r="AV134" s="196">
        <v>100</v>
      </c>
      <c r="AW134" s="21">
        <f t="shared" si="53"/>
        <v>100</v>
      </c>
      <c r="AX134" s="67" t="s">
        <v>1314</v>
      </c>
      <c r="AY134" s="120" t="s">
        <v>1313</v>
      </c>
    </row>
    <row r="135" spans="1:51" ht="72" hidden="1" customHeight="1" outlineLevel="1" x14ac:dyDescent="0.2">
      <c r="A135" s="478"/>
      <c r="B135" s="399"/>
      <c r="C135" s="398"/>
      <c r="D135" s="420"/>
      <c r="E135" s="319"/>
      <c r="F135" s="319"/>
      <c r="G135" s="319"/>
      <c r="H135" s="81" t="s">
        <v>1315</v>
      </c>
      <c r="I135" s="56" t="s">
        <v>1316</v>
      </c>
      <c r="J135" s="3">
        <v>44216</v>
      </c>
      <c r="K135" s="3">
        <v>44560</v>
      </c>
      <c r="L135" s="3">
        <v>44285</v>
      </c>
      <c r="M135" s="4">
        <f t="shared" si="54"/>
        <v>0.2005813953488372</v>
      </c>
      <c r="N135" s="4">
        <f t="shared" si="55"/>
        <v>0.2005813953488372</v>
      </c>
      <c r="O135" s="142">
        <v>1</v>
      </c>
      <c r="P135" s="143">
        <v>0.25</v>
      </c>
      <c r="Q135" s="143">
        <v>0.5</v>
      </c>
      <c r="R135" s="143">
        <v>0.75</v>
      </c>
      <c r="S135" s="143">
        <v>1</v>
      </c>
      <c r="T135" s="12">
        <v>16000000</v>
      </c>
      <c r="U135" s="99">
        <v>10</v>
      </c>
      <c r="V135" s="161">
        <f t="shared" si="48"/>
        <v>10</v>
      </c>
      <c r="W135" s="67" t="s">
        <v>1317</v>
      </c>
      <c r="X135" s="63" t="s">
        <v>1318</v>
      </c>
      <c r="Y135" s="3">
        <v>44216</v>
      </c>
      <c r="Z135" s="3">
        <v>44560</v>
      </c>
      <c r="AA135" s="3">
        <v>44377</v>
      </c>
      <c r="AB135" s="4">
        <f t="shared" si="49"/>
        <v>0.46802325581395349</v>
      </c>
      <c r="AC135" s="4">
        <f t="shared" si="50"/>
        <v>0.46802325581395349</v>
      </c>
      <c r="AD135" s="99">
        <v>10</v>
      </c>
      <c r="AE135" s="131">
        <f t="shared" si="35"/>
        <v>10</v>
      </c>
      <c r="AF135" s="139" t="s">
        <v>1317</v>
      </c>
      <c r="AG135" s="63" t="s">
        <v>1318</v>
      </c>
      <c r="AH135" s="3">
        <v>44216</v>
      </c>
      <c r="AI135" s="3">
        <v>44560</v>
      </c>
      <c r="AJ135" s="3">
        <v>44469</v>
      </c>
      <c r="AK135" s="4">
        <f t="shared" si="51"/>
        <v>0.73546511627906974</v>
      </c>
      <c r="AL135" s="4">
        <f t="shared" si="52"/>
        <v>0.73546511627906974</v>
      </c>
      <c r="AM135" s="196">
        <v>50</v>
      </c>
      <c r="AN135" s="17">
        <f t="shared" si="36"/>
        <v>50</v>
      </c>
      <c r="AO135" s="103" t="s">
        <v>1319</v>
      </c>
      <c r="AP135" s="120" t="s">
        <v>515</v>
      </c>
      <c r="AQ135" s="3">
        <v>44216</v>
      </c>
      <c r="AR135" s="3">
        <v>44560</v>
      </c>
      <c r="AS135" s="3">
        <v>44560</v>
      </c>
      <c r="AT135" s="572">
        <f t="shared" ref="AT135:AT198" si="56">+(+_xlfn.DAYS(AQ135,AS135))/(+_xlfn.DAYS(AQ135,AR135))</f>
        <v>1</v>
      </c>
      <c r="AU135" s="572">
        <f t="shared" si="30"/>
        <v>1</v>
      </c>
      <c r="AV135" s="196">
        <v>100</v>
      </c>
      <c r="AW135" s="21">
        <f t="shared" si="53"/>
        <v>100</v>
      </c>
      <c r="AX135" s="67" t="s">
        <v>1320</v>
      </c>
      <c r="AY135" s="147" t="s">
        <v>1321</v>
      </c>
    </row>
    <row r="136" spans="1:51" ht="108" hidden="1" customHeight="1" outlineLevel="1" x14ac:dyDescent="0.2">
      <c r="A136" s="478"/>
      <c r="B136" s="399"/>
      <c r="C136" s="398"/>
      <c r="D136" s="420"/>
      <c r="E136" s="319"/>
      <c r="F136" s="319"/>
      <c r="G136" s="319"/>
      <c r="H136" s="81" t="s">
        <v>1322</v>
      </c>
      <c r="I136" s="56" t="s">
        <v>1316</v>
      </c>
      <c r="J136" s="3">
        <v>44216</v>
      </c>
      <c r="K136" s="3">
        <v>44560</v>
      </c>
      <c r="L136" s="3">
        <v>44285</v>
      </c>
      <c r="M136" s="4">
        <f t="shared" si="54"/>
        <v>0.2005813953488372</v>
      </c>
      <c r="N136" s="4">
        <f t="shared" si="55"/>
        <v>0.2005813953488372</v>
      </c>
      <c r="O136" s="142">
        <v>1</v>
      </c>
      <c r="P136" s="143">
        <v>0.25</v>
      </c>
      <c r="Q136" s="143">
        <v>0.5</v>
      </c>
      <c r="R136" s="143">
        <v>0.75</v>
      </c>
      <c r="S136" s="143">
        <v>1</v>
      </c>
      <c r="T136" s="12">
        <v>19000000</v>
      </c>
      <c r="U136" s="99">
        <v>10</v>
      </c>
      <c r="V136" s="161">
        <f t="shared" si="48"/>
        <v>10</v>
      </c>
      <c r="W136" s="67" t="s">
        <v>1323</v>
      </c>
      <c r="X136" s="63" t="s">
        <v>329</v>
      </c>
      <c r="Y136" s="3">
        <v>44216</v>
      </c>
      <c r="Z136" s="3">
        <v>44560</v>
      </c>
      <c r="AA136" s="3">
        <v>44377</v>
      </c>
      <c r="AB136" s="4">
        <f t="shared" si="49"/>
        <v>0.46802325581395349</v>
      </c>
      <c r="AC136" s="4">
        <f t="shared" si="50"/>
        <v>0.46802325581395349</v>
      </c>
      <c r="AD136" s="99">
        <v>50</v>
      </c>
      <c r="AE136" s="131">
        <f t="shared" si="35"/>
        <v>50</v>
      </c>
      <c r="AF136" s="139" t="s">
        <v>1324</v>
      </c>
      <c r="AG136" s="120" t="s">
        <v>1325</v>
      </c>
      <c r="AH136" s="3">
        <v>44216</v>
      </c>
      <c r="AI136" s="3">
        <v>44560</v>
      </c>
      <c r="AJ136" s="3">
        <v>44469</v>
      </c>
      <c r="AK136" s="4">
        <f t="shared" si="51"/>
        <v>0.73546511627906974</v>
      </c>
      <c r="AL136" s="4">
        <f t="shared" si="52"/>
        <v>0.73546511627906974</v>
      </c>
      <c r="AM136" s="196">
        <v>100</v>
      </c>
      <c r="AN136" s="17">
        <f t="shared" si="36"/>
        <v>100</v>
      </c>
      <c r="AO136" s="103" t="s">
        <v>1326</v>
      </c>
      <c r="AP136" s="120" t="s">
        <v>1313</v>
      </c>
      <c r="AQ136" s="3">
        <v>44216</v>
      </c>
      <c r="AR136" s="3">
        <v>44560</v>
      </c>
      <c r="AS136" s="3">
        <v>44560</v>
      </c>
      <c r="AT136" s="572">
        <f t="shared" si="56"/>
        <v>1</v>
      </c>
      <c r="AU136" s="572">
        <f t="shared" ref="AU136:AU199" si="57">+IF(AT136&gt;=100,100,IF(AT136&lt;=0,0,AT136))</f>
        <v>1</v>
      </c>
      <c r="AV136" s="196">
        <v>100</v>
      </c>
      <c r="AW136" s="21">
        <f t="shared" si="53"/>
        <v>100</v>
      </c>
      <c r="AX136" s="67" t="s">
        <v>1327</v>
      </c>
      <c r="AY136" s="120" t="s">
        <v>1313</v>
      </c>
    </row>
    <row r="137" spans="1:51" ht="78.599999999999994" hidden="1" customHeight="1" outlineLevel="1" x14ac:dyDescent="0.2">
      <c r="A137" s="478"/>
      <c r="B137" s="399"/>
      <c r="C137" s="398"/>
      <c r="D137" s="420"/>
      <c r="E137" s="319"/>
      <c r="F137" s="319"/>
      <c r="G137" s="319"/>
      <c r="H137" s="81" t="s">
        <v>1328</v>
      </c>
      <c r="I137" s="56" t="s">
        <v>1316</v>
      </c>
      <c r="J137" s="3">
        <v>44216</v>
      </c>
      <c r="K137" s="3">
        <v>44560</v>
      </c>
      <c r="L137" s="3">
        <v>44285</v>
      </c>
      <c r="M137" s="4">
        <f t="shared" si="54"/>
        <v>0.2005813953488372</v>
      </c>
      <c r="N137" s="4">
        <f t="shared" si="55"/>
        <v>0.2005813953488372</v>
      </c>
      <c r="O137" s="142">
        <v>1</v>
      </c>
      <c r="P137" s="143">
        <v>0.25</v>
      </c>
      <c r="Q137" s="143">
        <v>0.5</v>
      </c>
      <c r="R137" s="143">
        <v>0.75</v>
      </c>
      <c r="S137" s="143">
        <v>1</v>
      </c>
      <c r="T137" s="12">
        <v>12304600</v>
      </c>
      <c r="U137" s="99">
        <v>25</v>
      </c>
      <c r="V137" s="161">
        <f t="shared" si="48"/>
        <v>25</v>
      </c>
      <c r="W137" s="67" t="s">
        <v>1329</v>
      </c>
      <c r="X137" s="121" t="s">
        <v>1318</v>
      </c>
      <c r="Y137" s="3">
        <v>44216</v>
      </c>
      <c r="Z137" s="3">
        <v>44560</v>
      </c>
      <c r="AA137" s="3">
        <v>44377</v>
      </c>
      <c r="AB137" s="4">
        <f t="shared" si="49"/>
        <v>0.46802325581395349</v>
      </c>
      <c r="AC137" s="4">
        <f t="shared" si="50"/>
        <v>0.46802325581395349</v>
      </c>
      <c r="AD137" s="99">
        <v>100</v>
      </c>
      <c r="AE137" s="131">
        <f t="shared" ref="AE137:AE213" si="58">+AD137</f>
        <v>100</v>
      </c>
      <c r="AF137" s="139" t="s">
        <v>1330</v>
      </c>
      <c r="AG137" s="120" t="s">
        <v>1325</v>
      </c>
      <c r="AH137" s="3">
        <v>44216</v>
      </c>
      <c r="AI137" s="3">
        <v>44560</v>
      </c>
      <c r="AJ137" s="3">
        <v>44469</v>
      </c>
      <c r="AK137" s="4">
        <f t="shared" si="51"/>
        <v>0.73546511627906974</v>
      </c>
      <c r="AL137" s="4">
        <f t="shared" si="52"/>
        <v>0.73546511627906974</v>
      </c>
      <c r="AM137" s="196">
        <v>100</v>
      </c>
      <c r="AN137" s="17">
        <f t="shared" ref="AN137:AN213" si="59">+AM137</f>
        <v>100</v>
      </c>
      <c r="AO137" s="103" t="s">
        <v>1331</v>
      </c>
      <c r="AP137" s="120" t="s">
        <v>1325</v>
      </c>
      <c r="AQ137" s="3">
        <v>44216</v>
      </c>
      <c r="AR137" s="3">
        <v>44560</v>
      </c>
      <c r="AS137" s="3">
        <v>44560</v>
      </c>
      <c r="AT137" s="572">
        <f t="shared" si="56"/>
        <v>1</v>
      </c>
      <c r="AU137" s="572">
        <f t="shared" si="57"/>
        <v>1</v>
      </c>
      <c r="AV137" s="196">
        <v>100</v>
      </c>
      <c r="AW137" s="21">
        <f t="shared" si="53"/>
        <v>100</v>
      </c>
      <c r="AX137" s="67" t="s">
        <v>1327</v>
      </c>
      <c r="AY137" s="120" t="s">
        <v>1325</v>
      </c>
    </row>
    <row r="138" spans="1:51" ht="79.150000000000006" hidden="1" customHeight="1" outlineLevel="1" x14ac:dyDescent="0.2">
      <c r="A138" s="478"/>
      <c r="B138" s="399"/>
      <c r="C138" s="398"/>
      <c r="D138" s="420"/>
      <c r="E138" s="319"/>
      <c r="F138" s="319"/>
      <c r="G138" s="319"/>
      <c r="H138" s="81" t="s">
        <v>1332</v>
      </c>
      <c r="I138" s="56" t="s">
        <v>1316</v>
      </c>
      <c r="J138" s="3">
        <v>44216</v>
      </c>
      <c r="K138" s="3">
        <v>44560</v>
      </c>
      <c r="L138" s="3">
        <v>44285</v>
      </c>
      <c r="M138" s="4">
        <f t="shared" si="54"/>
        <v>0.2005813953488372</v>
      </c>
      <c r="N138" s="4">
        <f t="shared" si="55"/>
        <v>0.2005813953488372</v>
      </c>
      <c r="O138" s="142">
        <v>1</v>
      </c>
      <c r="P138" s="143">
        <v>0.25</v>
      </c>
      <c r="Q138" s="143">
        <v>0.5</v>
      </c>
      <c r="R138" s="143">
        <v>0.75</v>
      </c>
      <c r="S138" s="143">
        <v>1</v>
      </c>
      <c r="T138" s="12">
        <v>12319475</v>
      </c>
      <c r="U138" s="99">
        <v>25</v>
      </c>
      <c r="V138" s="161">
        <f t="shared" si="48"/>
        <v>25</v>
      </c>
      <c r="W138" s="67" t="s">
        <v>1333</v>
      </c>
      <c r="X138" s="63" t="s">
        <v>1318</v>
      </c>
      <c r="Y138" s="3">
        <v>44216</v>
      </c>
      <c r="Z138" s="3">
        <v>44560</v>
      </c>
      <c r="AA138" s="3">
        <v>44377</v>
      </c>
      <c r="AB138" s="4">
        <f t="shared" si="49"/>
        <v>0.46802325581395349</v>
      </c>
      <c r="AC138" s="4">
        <f t="shared" si="50"/>
        <v>0.46802325581395349</v>
      </c>
      <c r="AD138" s="99">
        <v>25</v>
      </c>
      <c r="AE138" s="131">
        <f t="shared" si="58"/>
        <v>25</v>
      </c>
      <c r="AF138" s="139" t="s">
        <v>1334</v>
      </c>
      <c r="AG138" s="120" t="s">
        <v>387</v>
      </c>
      <c r="AH138" s="3">
        <v>44216</v>
      </c>
      <c r="AI138" s="3">
        <v>44560</v>
      </c>
      <c r="AJ138" s="3">
        <v>44469</v>
      </c>
      <c r="AK138" s="4">
        <f t="shared" si="51"/>
        <v>0.73546511627906974</v>
      </c>
      <c r="AL138" s="4">
        <f t="shared" si="52"/>
        <v>0.73546511627906974</v>
      </c>
      <c r="AM138" s="196">
        <v>25</v>
      </c>
      <c r="AN138" s="17">
        <f t="shared" si="59"/>
        <v>25</v>
      </c>
      <c r="AO138" s="67" t="s">
        <v>1334</v>
      </c>
      <c r="AP138" s="120" t="s">
        <v>387</v>
      </c>
      <c r="AQ138" s="3">
        <v>44216</v>
      </c>
      <c r="AR138" s="3">
        <v>44560</v>
      </c>
      <c r="AS138" s="3">
        <v>44560</v>
      </c>
      <c r="AT138" s="572">
        <f t="shared" si="56"/>
        <v>1</v>
      </c>
      <c r="AU138" s="572">
        <f t="shared" si="57"/>
        <v>1</v>
      </c>
      <c r="AV138" s="196">
        <v>25</v>
      </c>
      <c r="AW138" s="21">
        <f t="shared" si="53"/>
        <v>25</v>
      </c>
      <c r="AX138" s="67" t="s">
        <v>1335</v>
      </c>
      <c r="AY138" s="120" t="s">
        <v>387</v>
      </c>
    </row>
    <row r="139" spans="1:51" ht="76.150000000000006" hidden="1" customHeight="1" outlineLevel="1" x14ac:dyDescent="0.2">
      <c r="A139" s="478"/>
      <c r="B139" s="399"/>
      <c r="C139" s="398"/>
      <c r="D139" s="420"/>
      <c r="E139" s="319"/>
      <c r="F139" s="319"/>
      <c r="G139" s="319"/>
      <c r="H139" s="81" t="s">
        <v>1336</v>
      </c>
      <c r="I139" s="56" t="s">
        <v>1316</v>
      </c>
      <c r="J139" s="3">
        <v>44216</v>
      </c>
      <c r="K139" s="3">
        <v>44560</v>
      </c>
      <c r="L139" s="3">
        <v>44285</v>
      </c>
      <c r="M139" s="4">
        <f t="shared" si="54"/>
        <v>0.2005813953488372</v>
      </c>
      <c r="N139" s="4">
        <f t="shared" si="55"/>
        <v>0.2005813953488372</v>
      </c>
      <c r="O139" s="142">
        <v>1</v>
      </c>
      <c r="P139" s="143">
        <v>0.25</v>
      </c>
      <c r="Q139" s="143">
        <v>0.5</v>
      </c>
      <c r="R139" s="143">
        <v>0.75</v>
      </c>
      <c r="S139" s="143">
        <v>1</v>
      </c>
      <c r="T139" s="12">
        <v>172502979</v>
      </c>
      <c r="U139" s="99">
        <v>25</v>
      </c>
      <c r="V139" s="161">
        <f t="shared" si="48"/>
        <v>25</v>
      </c>
      <c r="W139" s="67" t="s">
        <v>1329</v>
      </c>
      <c r="X139" s="63" t="s">
        <v>1318</v>
      </c>
      <c r="Y139" s="3">
        <v>44216</v>
      </c>
      <c r="Z139" s="3">
        <v>44560</v>
      </c>
      <c r="AA139" s="3">
        <v>44377</v>
      </c>
      <c r="AB139" s="4">
        <f t="shared" si="49"/>
        <v>0.46802325581395349</v>
      </c>
      <c r="AC139" s="4">
        <f t="shared" si="50"/>
        <v>0.46802325581395349</v>
      </c>
      <c r="AD139" s="99">
        <v>50</v>
      </c>
      <c r="AE139" s="131">
        <f t="shared" si="58"/>
        <v>50</v>
      </c>
      <c r="AF139" s="139" t="s">
        <v>1337</v>
      </c>
      <c r="AG139" s="120" t="s">
        <v>1325</v>
      </c>
      <c r="AH139" s="3">
        <v>44216</v>
      </c>
      <c r="AI139" s="3">
        <v>44560</v>
      </c>
      <c r="AJ139" s="3">
        <v>44469</v>
      </c>
      <c r="AK139" s="4">
        <f t="shared" si="51"/>
        <v>0.73546511627906974</v>
      </c>
      <c r="AL139" s="4">
        <f t="shared" si="52"/>
        <v>0.73546511627906974</v>
      </c>
      <c r="AM139" s="196">
        <v>100</v>
      </c>
      <c r="AN139" s="17">
        <f t="shared" si="59"/>
        <v>100</v>
      </c>
      <c r="AO139" s="103" t="s">
        <v>1338</v>
      </c>
      <c r="AP139" s="120" t="s">
        <v>1313</v>
      </c>
      <c r="AQ139" s="3">
        <v>44216</v>
      </c>
      <c r="AR139" s="3">
        <v>44560</v>
      </c>
      <c r="AS139" s="3">
        <v>44560</v>
      </c>
      <c r="AT139" s="572">
        <f t="shared" si="56"/>
        <v>1</v>
      </c>
      <c r="AU139" s="572">
        <f t="shared" si="57"/>
        <v>1</v>
      </c>
      <c r="AV139" s="196">
        <v>100</v>
      </c>
      <c r="AW139" s="21">
        <f t="shared" si="53"/>
        <v>100</v>
      </c>
      <c r="AX139" s="67" t="s">
        <v>1327</v>
      </c>
      <c r="AY139" s="120" t="s">
        <v>1313</v>
      </c>
    </row>
    <row r="140" spans="1:51" ht="64.150000000000006" hidden="1" customHeight="1" outlineLevel="1" x14ac:dyDescent="0.2">
      <c r="A140" s="478"/>
      <c r="B140" s="399"/>
      <c r="C140" s="398"/>
      <c r="D140" s="420"/>
      <c r="E140" s="319"/>
      <c r="F140" s="319"/>
      <c r="G140" s="319"/>
      <c r="H140" s="81" t="s">
        <v>1339</v>
      </c>
      <c r="I140" s="56" t="s">
        <v>1316</v>
      </c>
      <c r="J140" s="3">
        <v>44216</v>
      </c>
      <c r="K140" s="3">
        <v>44560</v>
      </c>
      <c r="L140" s="3">
        <v>44285</v>
      </c>
      <c r="M140" s="4">
        <f t="shared" si="54"/>
        <v>0.2005813953488372</v>
      </c>
      <c r="N140" s="4">
        <f t="shared" si="55"/>
        <v>0.2005813953488372</v>
      </c>
      <c r="O140" s="142">
        <v>1</v>
      </c>
      <c r="P140" s="143">
        <v>0.25</v>
      </c>
      <c r="Q140" s="143">
        <v>0.5</v>
      </c>
      <c r="R140" s="143">
        <v>0.75</v>
      </c>
      <c r="S140" s="143">
        <v>1</v>
      </c>
      <c r="T140" s="12">
        <v>52049905</v>
      </c>
      <c r="U140" s="99">
        <v>25</v>
      </c>
      <c r="V140" s="161">
        <f t="shared" si="48"/>
        <v>25</v>
      </c>
      <c r="W140" s="67" t="s">
        <v>1340</v>
      </c>
      <c r="X140" s="63" t="s">
        <v>1318</v>
      </c>
      <c r="Y140" s="3">
        <v>44216</v>
      </c>
      <c r="Z140" s="3">
        <v>44560</v>
      </c>
      <c r="AA140" s="3">
        <v>44377</v>
      </c>
      <c r="AB140" s="4">
        <f t="shared" si="49"/>
        <v>0.46802325581395349</v>
      </c>
      <c r="AC140" s="4">
        <f t="shared" si="50"/>
        <v>0.46802325581395349</v>
      </c>
      <c r="AD140" s="99">
        <v>25</v>
      </c>
      <c r="AE140" s="131">
        <f t="shared" si="58"/>
        <v>25</v>
      </c>
      <c r="AF140" s="139" t="s">
        <v>1341</v>
      </c>
      <c r="AG140" s="120" t="s">
        <v>387</v>
      </c>
      <c r="AH140" s="3">
        <v>44216</v>
      </c>
      <c r="AI140" s="3">
        <v>44560</v>
      </c>
      <c r="AJ140" s="3">
        <v>44469</v>
      </c>
      <c r="AK140" s="4">
        <f t="shared" si="51"/>
        <v>0.73546511627906974</v>
      </c>
      <c r="AL140" s="4">
        <f t="shared" si="52"/>
        <v>0.73546511627906974</v>
      </c>
      <c r="AM140" s="196">
        <v>60</v>
      </c>
      <c r="AN140" s="17">
        <f t="shared" si="59"/>
        <v>60</v>
      </c>
      <c r="AO140" s="103" t="s">
        <v>1342</v>
      </c>
      <c r="AP140" s="120" t="s">
        <v>1343</v>
      </c>
      <c r="AQ140" s="3">
        <v>44216</v>
      </c>
      <c r="AR140" s="3">
        <v>44560</v>
      </c>
      <c r="AS140" s="3">
        <v>44560</v>
      </c>
      <c r="AT140" s="572">
        <f t="shared" si="56"/>
        <v>1</v>
      </c>
      <c r="AU140" s="572">
        <f t="shared" si="57"/>
        <v>1</v>
      </c>
      <c r="AV140" s="196">
        <v>100</v>
      </c>
      <c r="AW140" s="21">
        <f t="shared" si="53"/>
        <v>100</v>
      </c>
      <c r="AX140" s="67" t="s">
        <v>1344</v>
      </c>
      <c r="AY140" s="120" t="s">
        <v>1313</v>
      </c>
    </row>
    <row r="141" spans="1:51" ht="46.9" hidden="1" customHeight="1" outlineLevel="1" x14ac:dyDescent="0.2">
      <c r="A141" s="478"/>
      <c r="B141" s="399"/>
      <c r="C141" s="398"/>
      <c r="D141" s="420"/>
      <c r="E141" s="319"/>
      <c r="F141" s="319"/>
      <c r="G141" s="319"/>
      <c r="H141" s="81" t="s">
        <v>1345</v>
      </c>
      <c r="I141" s="56" t="s">
        <v>1316</v>
      </c>
      <c r="J141" s="3">
        <v>44216</v>
      </c>
      <c r="K141" s="3">
        <v>44560</v>
      </c>
      <c r="L141" s="3">
        <v>44285</v>
      </c>
      <c r="M141" s="4">
        <f t="shared" si="54"/>
        <v>0.2005813953488372</v>
      </c>
      <c r="N141" s="4">
        <f t="shared" si="55"/>
        <v>0.2005813953488372</v>
      </c>
      <c r="O141" s="142">
        <v>1</v>
      </c>
      <c r="P141" s="143">
        <v>0.25</v>
      </c>
      <c r="Q141" s="143">
        <v>0.5</v>
      </c>
      <c r="R141" s="143">
        <v>0.75</v>
      </c>
      <c r="S141" s="143">
        <v>1</v>
      </c>
      <c r="T141" s="12">
        <v>26770240</v>
      </c>
      <c r="U141" s="99">
        <v>25</v>
      </c>
      <c r="V141" s="161">
        <f t="shared" si="48"/>
        <v>25</v>
      </c>
      <c r="W141" s="67" t="s">
        <v>1346</v>
      </c>
      <c r="X141" s="63" t="s">
        <v>1318</v>
      </c>
      <c r="Y141" s="3">
        <v>44216</v>
      </c>
      <c r="Z141" s="3">
        <v>44560</v>
      </c>
      <c r="AA141" s="3">
        <v>44377</v>
      </c>
      <c r="AB141" s="4">
        <f t="shared" si="49"/>
        <v>0.46802325581395349</v>
      </c>
      <c r="AC141" s="4">
        <f t="shared" si="50"/>
        <v>0.46802325581395349</v>
      </c>
      <c r="AD141" s="99">
        <v>40</v>
      </c>
      <c r="AE141" s="131">
        <f t="shared" si="58"/>
        <v>40</v>
      </c>
      <c r="AF141" s="139" t="s">
        <v>1347</v>
      </c>
      <c r="AG141" s="120" t="s">
        <v>387</v>
      </c>
      <c r="AH141" s="3">
        <v>44216</v>
      </c>
      <c r="AI141" s="3">
        <v>44560</v>
      </c>
      <c r="AJ141" s="3">
        <v>44469</v>
      </c>
      <c r="AK141" s="4">
        <f t="shared" si="51"/>
        <v>0.73546511627906974</v>
      </c>
      <c r="AL141" s="4">
        <f t="shared" si="52"/>
        <v>0.73546511627906974</v>
      </c>
      <c r="AM141" s="196">
        <v>100</v>
      </c>
      <c r="AN141" s="17">
        <f t="shared" si="59"/>
        <v>100</v>
      </c>
      <c r="AO141" s="103" t="s">
        <v>1348</v>
      </c>
      <c r="AP141" s="120" t="s">
        <v>1349</v>
      </c>
      <c r="AQ141" s="3">
        <v>44216</v>
      </c>
      <c r="AR141" s="3">
        <v>44560</v>
      </c>
      <c r="AS141" s="3">
        <v>44560</v>
      </c>
      <c r="AT141" s="572">
        <f t="shared" si="56"/>
        <v>1</v>
      </c>
      <c r="AU141" s="572">
        <f t="shared" si="57"/>
        <v>1</v>
      </c>
      <c r="AV141" s="196">
        <v>100</v>
      </c>
      <c r="AW141" s="21">
        <f t="shared" si="53"/>
        <v>100</v>
      </c>
      <c r="AX141" s="67" t="s">
        <v>1327</v>
      </c>
      <c r="AY141" s="120" t="s">
        <v>1313</v>
      </c>
    </row>
    <row r="142" spans="1:51" ht="82.5" hidden="1" customHeight="1" outlineLevel="1" x14ac:dyDescent="0.2">
      <c r="A142" s="478"/>
      <c r="B142" s="399"/>
      <c r="C142" s="398"/>
      <c r="D142" s="420"/>
      <c r="E142" s="319"/>
      <c r="F142" s="319"/>
      <c r="G142" s="319"/>
      <c r="H142" s="81" t="s">
        <v>1350</v>
      </c>
      <c r="I142" s="56" t="s">
        <v>1316</v>
      </c>
      <c r="J142" s="3">
        <v>44216</v>
      </c>
      <c r="K142" s="3">
        <v>44560</v>
      </c>
      <c r="L142" s="3">
        <v>44285</v>
      </c>
      <c r="M142" s="4">
        <f t="shared" si="54"/>
        <v>0.2005813953488372</v>
      </c>
      <c r="N142" s="4">
        <f t="shared" si="55"/>
        <v>0.2005813953488372</v>
      </c>
      <c r="O142" s="142">
        <v>1</v>
      </c>
      <c r="P142" s="143">
        <v>0.25</v>
      </c>
      <c r="Q142" s="143">
        <v>0.5</v>
      </c>
      <c r="R142" s="143">
        <v>0.75</v>
      </c>
      <c r="S142" s="143">
        <v>1</v>
      </c>
      <c r="T142" s="12">
        <v>29000000</v>
      </c>
      <c r="U142" s="99">
        <v>15</v>
      </c>
      <c r="V142" s="161">
        <f t="shared" si="48"/>
        <v>15</v>
      </c>
      <c r="W142" s="67" t="s">
        <v>1351</v>
      </c>
      <c r="X142" s="63" t="s">
        <v>329</v>
      </c>
      <c r="Y142" s="3">
        <v>44216</v>
      </c>
      <c r="Z142" s="3">
        <v>44560</v>
      </c>
      <c r="AA142" s="3">
        <v>44377</v>
      </c>
      <c r="AB142" s="4">
        <f t="shared" si="49"/>
        <v>0.46802325581395349</v>
      </c>
      <c r="AC142" s="4">
        <f t="shared" si="50"/>
        <v>0.46802325581395349</v>
      </c>
      <c r="AD142" s="99">
        <v>15</v>
      </c>
      <c r="AE142" s="131">
        <f t="shared" si="58"/>
        <v>15</v>
      </c>
      <c r="AF142" s="139" t="s">
        <v>1351</v>
      </c>
      <c r="AG142" s="120" t="s">
        <v>387</v>
      </c>
      <c r="AH142" s="3">
        <v>44216</v>
      </c>
      <c r="AI142" s="3">
        <v>44560</v>
      </c>
      <c r="AJ142" s="3">
        <v>44469</v>
      </c>
      <c r="AK142" s="4">
        <f t="shared" si="51"/>
        <v>0.73546511627906974</v>
      </c>
      <c r="AL142" s="4">
        <f t="shared" si="52"/>
        <v>0.73546511627906974</v>
      </c>
      <c r="AM142" s="196">
        <v>60</v>
      </c>
      <c r="AN142" s="17">
        <f t="shared" si="59"/>
        <v>60</v>
      </c>
      <c r="AO142" s="103" t="s">
        <v>1352</v>
      </c>
      <c r="AP142" s="120" t="s">
        <v>1235</v>
      </c>
      <c r="AQ142" s="3">
        <v>44216</v>
      </c>
      <c r="AR142" s="3">
        <v>44560</v>
      </c>
      <c r="AS142" s="3">
        <v>44560</v>
      </c>
      <c r="AT142" s="572">
        <f t="shared" si="56"/>
        <v>1</v>
      </c>
      <c r="AU142" s="572">
        <f t="shared" si="57"/>
        <v>1</v>
      </c>
      <c r="AV142" s="196">
        <v>100</v>
      </c>
      <c r="AW142" s="21">
        <f t="shared" si="53"/>
        <v>100</v>
      </c>
      <c r="AX142" s="67" t="s">
        <v>1353</v>
      </c>
      <c r="AY142" s="147" t="s">
        <v>1354</v>
      </c>
    </row>
    <row r="143" spans="1:51" ht="96" hidden="1" customHeight="1" outlineLevel="1" x14ac:dyDescent="0.2">
      <c r="A143" s="478"/>
      <c r="B143" s="399"/>
      <c r="C143" s="398"/>
      <c r="D143" s="420"/>
      <c r="E143" s="319"/>
      <c r="F143" s="319"/>
      <c r="G143" s="319"/>
      <c r="H143" s="81" t="s">
        <v>1355</v>
      </c>
      <c r="I143" s="56" t="s">
        <v>1316</v>
      </c>
      <c r="J143" s="3">
        <v>44216</v>
      </c>
      <c r="K143" s="3">
        <v>44560</v>
      </c>
      <c r="L143" s="3">
        <v>44285</v>
      </c>
      <c r="M143" s="4">
        <f t="shared" si="54"/>
        <v>0.2005813953488372</v>
      </c>
      <c r="N143" s="4">
        <f t="shared" si="55"/>
        <v>0.2005813953488372</v>
      </c>
      <c r="O143" s="142">
        <v>1</v>
      </c>
      <c r="P143" s="143">
        <v>0.25</v>
      </c>
      <c r="Q143" s="143">
        <v>0.5</v>
      </c>
      <c r="R143" s="143">
        <v>0.75</v>
      </c>
      <c r="S143" s="143">
        <v>1</v>
      </c>
      <c r="T143" s="12">
        <v>10000000</v>
      </c>
      <c r="U143" s="99">
        <v>15</v>
      </c>
      <c r="V143" s="161">
        <f t="shared" si="48"/>
        <v>15</v>
      </c>
      <c r="W143" s="67" t="s">
        <v>1351</v>
      </c>
      <c r="X143" s="63" t="s">
        <v>329</v>
      </c>
      <c r="Y143" s="3">
        <v>44216</v>
      </c>
      <c r="Z143" s="3">
        <v>44560</v>
      </c>
      <c r="AA143" s="3">
        <v>44377</v>
      </c>
      <c r="AB143" s="4">
        <f t="shared" si="49"/>
        <v>0.46802325581395349</v>
      </c>
      <c r="AC143" s="4">
        <f t="shared" si="50"/>
        <v>0.46802325581395349</v>
      </c>
      <c r="AD143" s="99">
        <v>15</v>
      </c>
      <c r="AE143" s="131">
        <f t="shared" si="58"/>
        <v>15</v>
      </c>
      <c r="AF143" s="139" t="s">
        <v>1351</v>
      </c>
      <c r="AG143" s="120" t="s">
        <v>387</v>
      </c>
      <c r="AH143" s="3">
        <v>44216</v>
      </c>
      <c r="AI143" s="3">
        <v>44560</v>
      </c>
      <c r="AJ143" s="3">
        <v>44469</v>
      </c>
      <c r="AK143" s="4">
        <f t="shared" si="51"/>
        <v>0.73546511627906974</v>
      </c>
      <c r="AL143" s="4">
        <f t="shared" si="52"/>
        <v>0.73546511627906974</v>
      </c>
      <c r="AM143" s="196">
        <v>100</v>
      </c>
      <c r="AN143" s="17">
        <f t="shared" si="59"/>
        <v>100</v>
      </c>
      <c r="AO143" s="67" t="s">
        <v>1356</v>
      </c>
      <c r="AP143" s="120" t="s">
        <v>387</v>
      </c>
      <c r="AQ143" s="3">
        <v>44216</v>
      </c>
      <c r="AR143" s="3">
        <v>44560</v>
      </c>
      <c r="AS143" s="3">
        <v>44560</v>
      </c>
      <c r="AT143" s="572">
        <f t="shared" si="56"/>
        <v>1</v>
      </c>
      <c r="AU143" s="572">
        <f t="shared" si="57"/>
        <v>1</v>
      </c>
      <c r="AV143" s="196">
        <v>100</v>
      </c>
      <c r="AW143" s="21">
        <f t="shared" si="53"/>
        <v>100</v>
      </c>
      <c r="AX143" s="67" t="s">
        <v>1356</v>
      </c>
      <c r="AY143" s="120" t="s">
        <v>387</v>
      </c>
    </row>
    <row r="144" spans="1:51" ht="81" hidden="1" customHeight="1" outlineLevel="1" x14ac:dyDescent="0.2">
      <c r="A144" s="478"/>
      <c r="B144" s="399"/>
      <c r="C144" s="398"/>
      <c r="D144" s="420"/>
      <c r="E144" s="319"/>
      <c r="F144" s="319"/>
      <c r="G144" s="319"/>
      <c r="H144" s="81" t="s">
        <v>1357</v>
      </c>
      <c r="I144" s="56" t="s">
        <v>1316</v>
      </c>
      <c r="J144" s="3">
        <v>44216</v>
      </c>
      <c r="K144" s="3">
        <v>44560</v>
      </c>
      <c r="L144" s="3">
        <v>44285</v>
      </c>
      <c r="M144" s="4">
        <f t="shared" si="54"/>
        <v>0.2005813953488372</v>
      </c>
      <c r="N144" s="4">
        <f t="shared" si="55"/>
        <v>0.2005813953488372</v>
      </c>
      <c r="O144" s="142">
        <v>1</v>
      </c>
      <c r="P144" s="143">
        <v>0.25</v>
      </c>
      <c r="Q144" s="143">
        <v>0.5</v>
      </c>
      <c r="R144" s="143">
        <v>0.75</v>
      </c>
      <c r="S144" s="143">
        <v>1</v>
      </c>
      <c r="T144" s="12">
        <v>14583450</v>
      </c>
      <c r="U144" s="99">
        <v>20</v>
      </c>
      <c r="V144" s="161">
        <f t="shared" si="48"/>
        <v>20</v>
      </c>
      <c r="W144" s="67" t="s">
        <v>1329</v>
      </c>
      <c r="X144" s="63" t="s">
        <v>1318</v>
      </c>
      <c r="Y144" s="3">
        <v>44216</v>
      </c>
      <c r="Z144" s="3">
        <v>44560</v>
      </c>
      <c r="AA144" s="3">
        <v>44377</v>
      </c>
      <c r="AB144" s="4">
        <f t="shared" si="49"/>
        <v>0.46802325581395349</v>
      </c>
      <c r="AC144" s="4">
        <f t="shared" si="50"/>
        <v>0.46802325581395349</v>
      </c>
      <c r="AD144" s="99">
        <v>20</v>
      </c>
      <c r="AE144" s="131">
        <f t="shared" si="58"/>
        <v>20</v>
      </c>
      <c r="AF144" s="139" t="s">
        <v>1358</v>
      </c>
      <c r="AG144" s="120" t="s">
        <v>1325</v>
      </c>
      <c r="AH144" s="3">
        <v>44216</v>
      </c>
      <c r="AI144" s="3">
        <v>44560</v>
      </c>
      <c r="AJ144" s="3">
        <v>44469</v>
      </c>
      <c r="AK144" s="4">
        <f t="shared" si="51"/>
        <v>0.73546511627906974</v>
      </c>
      <c r="AL144" s="4">
        <f t="shared" si="52"/>
        <v>0.73546511627906974</v>
      </c>
      <c r="AM144" s="196">
        <v>100</v>
      </c>
      <c r="AN144" s="17">
        <f t="shared" si="59"/>
        <v>100</v>
      </c>
      <c r="AO144" s="103" t="s">
        <v>1359</v>
      </c>
      <c r="AP144" s="120" t="s">
        <v>1313</v>
      </c>
      <c r="AQ144" s="3">
        <v>44216</v>
      </c>
      <c r="AR144" s="3">
        <v>44560</v>
      </c>
      <c r="AS144" s="3">
        <v>44560</v>
      </c>
      <c r="AT144" s="572">
        <f t="shared" si="56"/>
        <v>1</v>
      </c>
      <c r="AU144" s="572">
        <f t="shared" si="57"/>
        <v>1</v>
      </c>
      <c r="AV144" s="196">
        <v>100</v>
      </c>
      <c r="AW144" s="21">
        <f t="shared" si="53"/>
        <v>100</v>
      </c>
      <c r="AX144" s="67" t="s">
        <v>1327</v>
      </c>
      <c r="AY144" s="147"/>
    </row>
    <row r="145" spans="1:51" ht="173.25" hidden="1" outlineLevel="1" x14ac:dyDescent="0.2">
      <c r="A145" s="478"/>
      <c r="B145" s="399"/>
      <c r="C145" s="398"/>
      <c r="D145" s="420"/>
      <c r="E145" s="319"/>
      <c r="F145" s="319"/>
      <c r="G145" s="319"/>
      <c r="H145" s="81" t="s">
        <v>1360</v>
      </c>
      <c r="I145" s="56" t="s">
        <v>1316</v>
      </c>
      <c r="J145" s="3">
        <v>44216</v>
      </c>
      <c r="K145" s="3">
        <v>44560</v>
      </c>
      <c r="L145" s="3">
        <v>44285</v>
      </c>
      <c r="M145" s="4">
        <f t="shared" si="54"/>
        <v>0.2005813953488372</v>
      </c>
      <c r="N145" s="4">
        <f t="shared" si="55"/>
        <v>0.2005813953488372</v>
      </c>
      <c r="O145" s="142">
        <v>1</v>
      </c>
      <c r="P145" s="143">
        <v>0.25</v>
      </c>
      <c r="Q145" s="143">
        <v>0.5</v>
      </c>
      <c r="R145" s="143">
        <v>0.75</v>
      </c>
      <c r="S145" s="143">
        <v>1</v>
      </c>
      <c r="T145" s="12">
        <v>6900000</v>
      </c>
      <c r="U145" s="99">
        <v>15</v>
      </c>
      <c r="V145" s="161">
        <f t="shared" si="48"/>
        <v>15</v>
      </c>
      <c r="W145" s="67" t="s">
        <v>1351</v>
      </c>
      <c r="X145" s="63" t="s">
        <v>329</v>
      </c>
      <c r="Y145" s="3">
        <v>44216</v>
      </c>
      <c r="Z145" s="3">
        <v>44560</v>
      </c>
      <c r="AA145" s="3">
        <v>44377</v>
      </c>
      <c r="AB145" s="4">
        <f t="shared" si="49"/>
        <v>0.46802325581395349</v>
      </c>
      <c r="AC145" s="4">
        <f t="shared" si="50"/>
        <v>0.46802325581395349</v>
      </c>
      <c r="AD145" s="99">
        <v>15</v>
      </c>
      <c r="AE145" s="131">
        <f t="shared" si="58"/>
        <v>15</v>
      </c>
      <c r="AF145" s="139" t="s">
        <v>1351</v>
      </c>
      <c r="AG145" s="120" t="s">
        <v>387</v>
      </c>
      <c r="AH145" s="3">
        <v>44216</v>
      </c>
      <c r="AI145" s="3">
        <v>44560</v>
      </c>
      <c r="AJ145" s="3">
        <v>44469</v>
      </c>
      <c r="AK145" s="4">
        <f t="shared" si="51"/>
        <v>0.73546511627906974</v>
      </c>
      <c r="AL145" s="4">
        <f t="shared" si="52"/>
        <v>0.73546511627906974</v>
      </c>
      <c r="AM145" s="196">
        <v>100</v>
      </c>
      <c r="AN145" s="17">
        <f t="shared" si="59"/>
        <v>100</v>
      </c>
      <c r="AO145" s="103" t="s">
        <v>1361</v>
      </c>
      <c r="AP145" s="120" t="s">
        <v>1313</v>
      </c>
      <c r="AQ145" s="3">
        <v>44216</v>
      </c>
      <c r="AR145" s="3">
        <v>44560</v>
      </c>
      <c r="AS145" s="3">
        <v>44560</v>
      </c>
      <c r="AT145" s="572">
        <f t="shared" si="56"/>
        <v>1</v>
      </c>
      <c r="AU145" s="572">
        <f t="shared" si="57"/>
        <v>1</v>
      </c>
      <c r="AV145" s="196">
        <v>100</v>
      </c>
      <c r="AW145" s="21">
        <f t="shared" si="53"/>
        <v>100</v>
      </c>
      <c r="AX145" s="67" t="s">
        <v>1362</v>
      </c>
      <c r="AY145" s="120" t="s">
        <v>1313</v>
      </c>
    </row>
    <row r="146" spans="1:51" ht="78.75" hidden="1" outlineLevel="1" x14ac:dyDescent="0.2">
      <c r="A146" s="478"/>
      <c r="B146" s="399"/>
      <c r="C146" s="398"/>
      <c r="D146" s="420"/>
      <c r="E146" s="319"/>
      <c r="F146" s="319"/>
      <c r="G146" s="319"/>
      <c r="H146" s="81" t="s">
        <v>1363</v>
      </c>
      <c r="I146" s="56" t="s">
        <v>1364</v>
      </c>
      <c r="J146" s="3">
        <v>44216</v>
      </c>
      <c r="K146" s="3">
        <v>44560</v>
      </c>
      <c r="L146" s="3">
        <v>44285</v>
      </c>
      <c r="M146" s="4">
        <f t="shared" si="54"/>
        <v>0.2005813953488372</v>
      </c>
      <c r="N146" s="4">
        <f t="shared" si="55"/>
        <v>0.2005813953488372</v>
      </c>
      <c r="O146" s="142">
        <v>1</v>
      </c>
      <c r="P146" s="143">
        <v>0.25</v>
      </c>
      <c r="Q146" s="143">
        <v>0.5</v>
      </c>
      <c r="R146" s="143">
        <v>0.75</v>
      </c>
      <c r="S146" s="143">
        <v>1</v>
      </c>
      <c r="T146" s="12">
        <v>31297000</v>
      </c>
      <c r="U146" s="99">
        <v>15</v>
      </c>
      <c r="V146" s="161">
        <f t="shared" si="48"/>
        <v>15</v>
      </c>
      <c r="W146" s="67" t="s">
        <v>1365</v>
      </c>
      <c r="X146" s="63" t="s">
        <v>329</v>
      </c>
      <c r="Y146" s="3">
        <v>44216</v>
      </c>
      <c r="Z146" s="3">
        <v>44560</v>
      </c>
      <c r="AA146" s="3">
        <v>44377</v>
      </c>
      <c r="AB146" s="4">
        <f t="shared" si="49"/>
        <v>0.46802325581395349</v>
      </c>
      <c r="AC146" s="4">
        <f t="shared" si="50"/>
        <v>0.46802325581395349</v>
      </c>
      <c r="AD146" s="99">
        <v>15</v>
      </c>
      <c r="AE146" s="131">
        <f t="shared" si="58"/>
        <v>15</v>
      </c>
      <c r="AF146" s="139" t="s">
        <v>1365</v>
      </c>
      <c r="AG146" s="120" t="s">
        <v>387</v>
      </c>
      <c r="AH146" s="3">
        <v>44216</v>
      </c>
      <c r="AI146" s="3">
        <v>44560</v>
      </c>
      <c r="AJ146" s="3">
        <v>44469</v>
      </c>
      <c r="AK146" s="4">
        <f t="shared" si="51"/>
        <v>0.73546511627906974</v>
      </c>
      <c r="AL146" s="4">
        <f t="shared" si="52"/>
        <v>0.73546511627906974</v>
      </c>
      <c r="AM146" s="196">
        <v>15</v>
      </c>
      <c r="AN146" s="17">
        <f t="shared" si="59"/>
        <v>15</v>
      </c>
      <c r="AO146" s="67" t="s">
        <v>1365</v>
      </c>
      <c r="AP146" s="120" t="s">
        <v>387</v>
      </c>
      <c r="AQ146" s="3">
        <v>44216</v>
      </c>
      <c r="AR146" s="3">
        <v>44560</v>
      </c>
      <c r="AS146" s="3">
        <v>44560</v>
      </c>
      <c r="AT146" s="572">
        <f t="shared" si="56"/>
        <v>1</v>
      </c>
      <c r="AU146" s="572">
        <f t="shared" si="57"/>
        <v>1</v>
      </c>
      <c r="AV146" s="196">
        <v>15</v>
      </c>
      <c r="AW146" s="21">
        <f t="shared" si="53"/>
        <v>15</v>
      </c>
      <c r="AX146" s="67" t="s">
        <v>1365</v>
      </c>
      <c r="AY146" s="120" t="s">
        <v>387</v>
      </c>
    </row>
    <row r="147" spans="1:51" ht="126" hidden="1" outlineLevel="1" x14ac:dyDescent="0.2">
      <c r="A147" s="478"/>
      <c r="B147" s="399"/>
      <c r="C147" s="398"/>
      <c r="D147" s="420"/>
      <c r="E147" s="319"/>
      <c r="F147" s="319"/>
      <c r="G147" s="319"/>
      <c r="H147" s="81" t="s">
        <v>1366</v>
      </c>
      <c r="I147" s="56" t="s">
        <v>1367</v>
      </c>
      <c r="J147" s="3">
        <v>44216</v>
      </c>
      <c r="K147" s="3">
        <v>44560</v>
      </c>
      <c r="L147" s="3">
        <v>44285</v>
      </c>
      <c r="M147" s="4">
        <f t="shared" si="54"/>
        <v>0.2005813953488372</v>
      </c>
      <c r="N147" s="4">
        <f t="shared" si="55"/>
        <v>0.2005813953488372</v>
      </c>
      <c r="O147" s="142">
        <v>1</v>
      </c>
      <c r="P147" s="143">
        <v>0.25</v>
      </c>
      <c r="Q147" s="143">
        <v>0.5</v>
      </c>
      <c r="R147" s="143">
        <v>0.75</v>
      </c>
      <c r="S147" s="143">
        <v>1</v>
      </c>
      <c r="T147" s="12">
        <v>23000000</v>
      </c>
      <c r="U147" s="99">
        <v>10</v>
      </c>
      <c r="V147" s="161">
        <f t="shared" si="48"/>
        <v>10</v>
      </c>
      <c r="W147" s="67" t="s">
        <v>1368</v>
      </c>
      <c r="X147" s="63" t="s">
        <v>329</v>
      </c>
      <c r="Y147" s="3">
        <v>44216</v>
      </c>
      <c r="Z147" s="3">
        <v>44560</v>
      </c>
      <c r="AA147" s="3">
        <v>44377</v>
      </c>
      <c r="AB147" s="4">
        <f t="shared" si="49"/>
        <v>0.46802325581395349</v>
      </c>
      <c r="AC147" s="4">
        <f t="shared" si="50"/>
        <v>0.46802325581395349</v>
      </c>
      <c r="AD147" s="99">
        <v>10</v>
      </c>
      <c r="AE147" s="131">
        <f t="shared" si="58"/>
        <v>10</v>
      </c>
      <c r="AF147" s="139" t="s">
        <v>1369</v>
      </c>
      <c r="AG147" s="120" t="s">
        <v>387</v>
      </c>
      <c r="AH147" s="3">
        <v>44216</v>
      </c>
      <c r="AI147" s="3">
        <v>44560</v>
      </c>
      <c r="AJ147" s="3">
        <v>44469</v>
      </c>
      <c r="AK147" s="4">
        <f t="shared" si="51"/>
        <v>0.73546511627906974</v>
      </c>
      <c r="AL147" s="4">
        <f t="shared" si="52"/>
        <v>0.73546511627906974</v>
      </c>
      <c r="AM147" s="196">
        <v>15</v>
      </c>
      <c r="AN147" s="17">
        <f t="shared" si="59"/>
        <v>15</v>
      </c>
      <c r="AO147" s="103" t="s">
        <v>1370</v>
      </c>
      <c r="AP147" s="120" t="s">
        <v>387</v>
      </c>
      <c r="AQ147" s="3">
        <v>44216</v>
      </c>
      <c r="AR147" s="3">
        <v>44560</v>
      </c>
      <c r="AS147" s="3">
        <v>44560</v>
      </c>
      <c r="AT147" s="572">
        <f t="shared" si="56"/>
        <v>1</v>
      </c>
      <c r="AU147" s="572">
        <f t="shared" si="57"/>
        <v>1</v>
      </c>
      <c r="AV147" s="196">
        <v>15</v>
      </c>
      <c r="AW147" s="17">
        <f t="shared" si="53"/>
        <v>15</v>
      </c>
      <c r="AX147" s="67" t="s">
        <v>1370</v>
      </c>
      <c r="AY147" s="120" t="s">
        <v>387</v>
      </c>
    </row>
    <row r="148" spans="1:51" ht="60" hidden="1" outlineLevel="1" x14ac:dyDescent="0.2">
      <c r="A148" s="478"/>
      <c r="B148" s="399"/>
      <c r="C148" s="398"/>
      <c r="D148" s="420"/>
      <c r="E148" s="319"/>
      <c r="F148" s="319"/>
      <c r="G148" s="319"/>
      <c r="H148" s="81" t="s">
        <v>1371</v>
      </c>
      <c r="I148" s="56" t="s">
        <v>1367</v>
      </c>
      <c r="J148" s="3">
        <v>44216</v>
      </c>
      <c r="K148" s="3">
        <v>44560</v>
      </c>
      <c r="L148" s="3">
        <v>44285</v>
      </c>
      <c r="M148" s="4">
        <f t="shared" si="54"/>
        <v>0.2005813953488372</v>
      </c>
      <c r="N148" s="4">
        <f t="shared" si="55"/>
        <v>0.2005813953488372</v>
      </c>
      <c r="O148" s="142">
        <v>1</v>
      </c>
      <c r="P148" s="143">
        <v>0.25</v>
      </c>
      <c r="Q148" s="143">
        <v>0.5</v>
      </c>
      <c r="R148" s="143">
        <v>0.75</v>
      </c>
      <c r="S148" s="143">
        <v>1</v>
      </c>
      <c r="T148" s="12">
        <v>35000000</v>
      </c>
      <c r="U148" s="99">
        <v>10</v>
      </c>
      <c r="V148" s="161">
        <f t="shared" si="48"/>
        <v>10</v>
      </c>
      <c r="W148" s="67" t="s">
        <v>1372</v>
      </c>
      <c r="X148" s="63" t="s">
        <v>329</v>
      </c>
      <c r="Y148" s="3">
        <v>44216</v>
      </c>
      <c r="Z148" s="3">
        <v>44560</v>
      </c>
      <c r="AA148" s="3">
        <v>44377</v>
      </c>
      <c r="AB148" s="4">
        <f t="shared" si="49"/>
        <v>0.46802325581395349</v>
      </c>
      <c r="AC148" s="4">
        <f t="shared" si="50"/>
        <v>0.46802325581395349</v>
      </c>
      <c r="AD148" s="99">
        <v>10</v>
      </c>
      <c r="AE148" s="131">
        <f t="shared" si="58"/>
        <v>10</v>
      </c>
      <c r="AF148" s="139" t="s">
        <v>1373</v>
      </c>
      <c r="AG148" s="120" t="s">
        <v>387</v>
      </c>
      <c r="AH148" s="3">
        <v>44216</v>
      </c>
      <c r="AI148" s="3">
        <v>44560</v>
      </c>
      <c r="AJ148" s="3">
        <v>44469</v>
      </c>
      <c r="AK148" s="4">
        <f t="shared" si="51"/>
        <v>0.73546511627906974</v>
      </c>
      <c r="AL148" s="4">
        <f t="shared" si="52"/>
        <v>0.73546511627906974</v>
      </c>
      <c r="AM148" s="196">
        <v>10</v>
      </c>
      <c r="AN148" s="17">
        <f t="shared" si="59"/>
        <v>10</v>
      </c>
      <c r="AO148" s="67" t="s">
        <v>1374</v>
      </c>
      <c r="AP148" s="120" t="s">
        <v>387</v>
      </c>
      <c r="AQ148" s="3">
        <v>44216</v>
      </c>
      <c r="AR148" s="3">
        <v>44560</v>
      </c>
      <c r="AS148" s="3">
        <v>44560</v>
      </c>
      <c r="AT148" s="572">
        <f t="shared" si="56"/>
        <v>1</v>
      </c>
      <c r="AU148" s="572">
        <f t="shared" si="57"/>
        <v>1</v>
      </c>
      <c r="AV148" s="196">
        <v>100</v>
      </c>
      <c r="AW148" s="21">
        <f t="shared" si="53"/>
        <v>100</v>
      </c>
      <c r="AX148" s="67" t="s">
        <v>1375</v>
      </c>
      <c r="AY148" s="120" t="s">
        <v>387</v>
      </c>
    </row>
    <row r="149" spans="1:51" ht="59.25" hidden="1" outlineLevel="1" x14ac:dyDescent="0.2">
      <c r="A149" s="478"/>
      <c r="B149" s="399"/>
      <c r="C149" s="398"/>
      <c r="D149" s="420"/>
      <c r="E149" s="319"/>
      <c r="F149" s="319"/>
      <c r="G149" s="319"/>
      <c r="H149" s="81" t="s">
        <v>1376</v>
      </c>
      <c r="I149" s="56" t="s">
        <v>1377</v>
      </c>
      <c r="J149" s="3">
        <v>44216</v>
      </c>
      <c r="K149" s="3">
        <v>44560</v>
      </c>
      <c r="L149" s="3">
        <v>44285</v>
      </c>
      <c r="M149" s="4">
        <f t="shared" si="54"/>
        <v>0.2005813953488372</v>
      </c>
      <c r="N149" s="4">
        <f t="shared" si="55"/>
        <v>0.2005813953488372</v>
      </c>
      <c r="O149" s="142">
        <v>1</v>
      </c>
      <c r="P149" s="143">
        <v>0.25</v>
      </c>
      <c r="Q149" s="143">
        <v>0.5</v>
      </c>
      <c r="R149" s="143">
        <v>0.75</v>
      </c>
      <c r="S149" s="143">
        <v>1</v>
      </c>
      <c r="T149" s="12">
        <v>4000000</v>
      </c>
      <c r="U149" s="99">
        <v>20</v>
      </c>
      <c r="V149" s="161">
        <f t="shared" ref="V149:V251" si="60">+U149</f>
        <v>20</v>
      </c>
      <c r="W149" s="67" t="s">
        <v>1378</v>
      </c>
      <c r="X149" s="63" t="s">
        <v>329</v>
      </c>
      <c r="Y149" s="3">
        <v>44216</v>
      </c>
      <c r="Z149" s="3">
        <v>44560</v>
      </c>
      <c r="AA149" s="3">
        <v>44377</v>
      </c>
      <c r="AB149" s="4">
        <f t="shared" si="49"/>
        <v>0.46802325581395349</v>
      </c>
      <c r="AC149" s="4">
        <f t="shared" si="50"/>
        <v>0.46802325581395349</v>
      </c>
      <c r="AD149" s="99">
        <v>25</v>
      </c>
      <c r="AE149" s="131">
        <f t="shared" si="58"/>
        <v>25</v>
      </c>
      <c r="AF149" s="222" t="s">
        <v>1379</v>
      </c>
      <c r="AG149" s="147" t="s">
        <v>1380</v>
      </c>
      <c r="AH149" s="3">
        <v>44216</v>
      </c>
      <c r="AI149" s="3">
        <v>44560</v>
      </c>
      <c r="AJ149" s="3">
        <v>44469</v>
      </c>
      <c r="AK149" s="4">
        <f t="shared" si="51"/>
        <v>0.73546511627906974</v>
      </c>
      <c r="AL149" s="4">
        <f t="shared" si="52"/>
        <v>0.73546511627906974</v>
      </c>
      <c r="AM149" s="196">
        <v>60</v>
      </c>
      <c r="AN149" s="17">
        <f t="shared" si="59"/>
        <v>60</v>
      </c>
      <c r="AO149" s="103" t="s">
        <v>1381</v>
      </c>
      <c r="AP149" s="120" t="s">
        <v>703</v>
      </c>
      <c r="AQ149" s="3">
        <v>44216</v>
      </c>
      <c r="AR149" s="3">
        <v>44560</v>
      </c>
      <c r="AS149" s="3">
        <v>44560</v>
      </c>
      <c r="AT149" s="572">
        <f t="shared" si="56"/>
        <v>1</v>
      </c>
      <c r="AU149" s="572">
        <f t="shared" si="57"/>
        <v>1</v>
      </c>
      <c r="AV149" s="196">
        <v>100</v>
      </c>
      <c r="AW149" s="21">
        <f t="shared" ref="AW149:AW251" si="61">+AV149</f>
        <v>100</v>
      </c>
      <c r="AX149" s="67" t="s">
        <v>1382</v>
      </c>
      <c r="AY149" s="120" t="s">
        <v>703</v>
      </c>
    </row>
    <row r="150" spans="1:51" ht="59.25" hidden="1" outlineLevel="1" x14ac:dyDescent="0.2">
      <c r="A150" s="478"/>
      <c r="B150" s="399"/>
      <c r="C150" s="398"/>
      <c r="D150" s="420"/>
      <c r="E150" s="319"/>
      <c r="F150" s="319"/>
      <c r="G150" s="319"/>
      <c r="H150" s="81" t="s">
        <v>1383</v>
      </c>
      <c r="I150" s="56" t="s">
        <v>1384</v>
      </c>
      <c r="J150" s="3">
        <v>44216</v>
      </c>
      <c r="K150" s="3">
        <v>44560</v>
      </c>
      <c r="L150" s="3">
        <v>44285</v>
      </c>
      <c r="M150" s="4">
        <f t="shared" si="54"/>
        <v>0.2005813953488372</v>
      </c>
      <c r="N150" s="4">
        <f t="shared" si="55"/>
        <v>0.2005813953488372</v>
      </c>
      <c r="O150" s="142">
        <v>1</v>
      </c>
      <c r="P150" s="143">
        <v>0.25</v>
      </c>
      <c r="Q150" s="143">
        <v>0.5</v>
      </c>
      <c r="R150" s="143">
        <v>0.75</v>
      </c>
      <c r="S150" s="143">
        <v>1</v>
      </c>
      <c r="T150" s="12">
        <v>60000000</v>
      </c>
      <c r="U150" s="99">
        <v>10</v>
      </c>
      <c r="V150" s="161">
        <f t="shared" si="60"/>
        <v>10</v>
      </c>
      <c r="W150" s="67" t="s">
        <v>1372</v>
      </c>
      <c r="X150" s="63" t="s">
        <v>329</v>
      </c>
      <c r="Y150" s="3">
        <v>44216</v>
      </c>
      <c r="Z150" s="3">
        <v>44560</v>
      </c>
      <c r="AA150" s="3">
        <v>44377</v>
      </c>
      <c r="AB150" s="4">
        <f t="shared" si="49"/>
        <v>0.46802325581395349</v>
      </c>
      <c r="AC150" s="4">
        <f t="shared" si="50"/>
        <v>0.46802325581395349</v>
      </c>
      <c r="AD150" s="99">
        <v>20</v>
      </c>
      <c r="AE150" s="131">
        <f t="shared" si="58"/>
        <v>20</v>
      </c>
      <c r="AF150" s="139" t="s">
        <v>1385</v>
      </c>
      <c r="AG150" s="120" t="s">
        <v>387</v>
      </c>
      <c r="AH150" s="3">
        <v>44216</v>
      </c>
      <c r="AI150" s="3">
        <v>44560</v>
      </c>
      <c r="AJ150" s="3">
        <v>44469</v>
      </c>
      <c r="AK150" s="4">
        <f t="shared" si="51"/>
        <v>0.73546511627906974</v>
      </c>
      <c r="AL150" s="4">
        <f t="shared" si="52"/>
        <v>0.73546511627906974</v>
      </c>
      <c r="AM150" s="196">
        <v>40</v>
      </c>
      <c r="AN150" s="17">
        <f t="shared" si="59"/>
        <v>40</v>
      </c>
      <c r="AO150" s="103" t="s">
        <v>1386</v>
      </c>
      <c r="AP150" s="120" t="s">
        <v>981</v>
      </c>
      <c r="AQ150" s="3">
        <v>44216</v>
      </c>
      <c r="AR150" s="3">
        <v>44560</v>
      </c>
      <c r="AS150" s="3">
        <v>44560</v>
      </c>
      <c r="AT150" s="572">
        <f t="shared" si="56"/>
        <v>1</v>
      </c>
      <c r="AU150" s="572">
        <f t="shared" si="57"/>
        <v>1</v>
      </c>
      <c r="AV150" s="196">
        <v>100</v>
      </c>
      <c r="AW150" s="21">
        <f t="shared" si="61"/>
        <v>100</v>
      </c>
      <c r="AX150" s="67" t="s">
        <v>1387</v>
      </c>
      <c r="AY150" s="147" t="s">
        <v>329</v>
      </c>
    </row>
    <row r="151" spans="1:51" ht="96.75" hidden="1" customHeight="1" outlineLevel="1" x14ac:dyDescent="0.2">
      <c r="A151" s="478"/>
      <c r="B151" s="399"/>
      <c r="C151" s="398"/>
      <c r="D151" s="420"/>
      <c r="E151" s="319"/>
      <c r="F151" s="319"/>
      <c r="G151" s="319"/>
      <c r="H151" s="81" t="s">
        <v>1388</v>
      </c>
      <c r="I151" s="56" t="s">
        <v>810</v>
      </c>
      <c r="J151" s="3">
        <v>44216</v>
      </c>
      <c r="K151" s="3">
        <v>44560</v>
      </c>
      <c r="L151" s="3">
        <v>44285</v>
      </c>
      <c r="M151" s="4">
        <f t="shared" si="54"/>
        <v>0.2005813953488372</v>
      </c>
      <c r="N151" s="4">
        <f t="shared" si="55"/>
        <v>0.2005813953488372</v>
      </c>
      <c r="O151" s="142">
        <v>1</v>
      </c>
      <c r="P151" s="143">
        <v>0.25</v>
      </c>
      <c r="Q151" s="143">
        <v>0.5</v>
      </c>
      <c r="R151" s="143">
        <v>0.75</v>
      </c>
      <c r="S151" s="143">
        <v>1</v>
      </c>
      <c r="T151" s="12">
        <v>18000000</v>
      </c>
      <c r="U151" s="99">
        <v>10</v>
      </c>
      <c r="V151" s="161">
        <f t="shared" si="60"/>
        <v>10</v>
      </c>
      <c r="W151" s="67" t="s">
        <v>1372</v>
      </c>
      <c r="X151" s="63" t="s">
        <v>329</v>
      </c>
      <c r="Y151" s="3">
        <v>44216</v>
      </c>
      <c r="Z151" s="3">
        <v>44560</v>
      </c>
      <c r="AA151" s="3">
        <v>44377</v>
      </c>
      <c r="AB151" s="4">
        <f t="shared" si="49"/>
        <v>0.46802325581395349</v>
      </c>
      <c r="AC151" s="4">
        <f t="shared" si="50"/>
        <v>0.46802325581395349</v>
      </c>
      <c r="AD151" s="99">
        <v>30</v>
      </c>
      <c r="AE151" s="131">
        <f t="shared" si="58"/>
        <v>30</v>
      </c>
      <c r="AF151" s="139" t="s">
        <v>1389</v>
      </c>
      <c r="AG151" s="120" t="s">
        <v>387</v>
      </c>
      <c r="AH151" s="3">
        <v>44216</v>
      </c>
      <c r="AI151" s="3">
        <v>44560</v>
      </c>
      <c r="AJ151" s="3">
        <v>44469</v>
      </c>
      <c r="AK151" s="4">
        <f t="shared" si="51"/>
        <v>0.73546511627906974</v>
      </c>
      <c r="AL151" s="4">
        <f t="shared" si="52"/>
        <v>0.73546511627906974</v>
      </c>
      <c r="AM151" s="196">
        <v>60</v>
      </c>
      <c r="AN151" s="17">
        <f t="shared" si="59"/>
        <v>60</v>
      </c>
      <c r="AO151" s="103" t="s">
        <v>1390</v>
      </c>
      <c r="AP151" s="120" t="s">
        <v>981</v>
      </c>
      <c r="AQ151" s="3">
        <v>44216</v>
      </c>
      <c r="AR151" s="3">
        <v>44560</v>
      </c>
      <c r="AS151" s="3">
        <v>44560</v>
      </c>
      <c r="AT151" s="572">
        <f t="shared" si="56"/>
        <v>1</v>
      </c>
      <c r="AU151" s="572">
        <f t="shared" si="57"/>
        <v>1</v>
      </c>
      <c r="AV151" s="196">
        <v>100</v>
      </c>
      <c r="AW151" s="21">
        <f t="shared" si="61"/>
        <v>100</v>
      </c>
      <c r="AX151" s="67" t="s">
        <v>1391</v>
      </c>
      <c r="AY151" s="147" t="s">
        <v>329</v>
      </c>
    </row>
    <row r="152" spans="1:51" ht="59.25" hidden="1" outlineLevel="1" x14ac:dyDescent="0.2">
      <c r="A152" s="478"/>
      <c r="B152" s="399"/>
      <c r="C152" s="398"/>
      <c r="D152" s="420"/>
      <c r="E152" s="319"/>
      <c r="F152" s="319"/>
      <c r="G152" s="319"/>
      <c r="H152" s="81" t="s">
        <v>1392</v>
      </c>
      <c r="I152" s="56" t="s">
        <v>810</v>
      </c>
      <c r="J152" s="3">
        <v>44216</v>
      </c>
      <c r="K152" s="3">
        <v>44560</v>
      </c>
      <c r="L152" s="3">
        <v>44285</v>
      </c>
      <c r="M152" s="4">
        <f t="shared" si="54"/>
        <v>0.2005813953488372</v>
      </c>
      <c r="N152" s="4">
        <f t="shared" si="55"/>
        <v>0.2005813953488372</v>
      </c>
      <c r="O152" s="142">
        <v>1</v>
      </c>
      <c r="P152" s="143">
        <v>0.25</v>
      </c>
      <c r="Q152" s="143">
        <v>0.5</v>
      </c>
      <c r="R152" s="143">
        <v>0.75</v>
      </c>
      <c r="S152" s="143">
        <v>1</v>
      </c>
      <c r="T152" s="12">
        <v>7000000</v>
      </c>
      <c r="U152" s="99">
        <v>10</v>
      </c>
      <c r="V152" s="161">
        <f t="shared" si="60"/>
        <v>10</v>
      </c>
      <c r="W152" s="67" t="s">
        <v>1372</v>
      </c>
      <c r="X152" s="63" t="s">
        <v>329</v>
      </c>
      <c r="Y152" s="3">
        <v>44216</v>
      </c>
      <c r="Z152" s="3">
        <v>44560</v>
      </c>
      <c r="AA152" s="3">
        <v>44377</v>
      </c>
      <c r="AB152" s="4">
        <f t="shared" si="49"/>
        <v>0.46802325581395349</v>
      </c>
      <c r="AC152" s="4">
        <f t="shared" si="50"/>
        <v>0.46802325581395349</v>
      </c>
      <c r="AD152" s="99">
        <v>10</v>
      </c>
      <c r="AE152" s="131">
        <f t="shared" si="58"/>
        <v>10</v>
      </c>
      <c r="AF152" s="139" t="s">
        <v>1393</v>
      </c>
      <c r="AG152" s="120" t="s">
        <v>387</v>
      </c>
      <c r="AH152" s="3">
        <v>44216</v>
      </c>
      <c r="AI152" s="3">
        <v>44560</v>
      </c>
      <c r="AJ152" s="3">
        <v>44469</v>
      </c>
      <c r="AK152" s="4">
        <f t="shared" si="51"/>
        <v>0.73546511627906974</v>
      </c>
      <c r="AL152" s="4">
        <f t="shared" si="52"/>
        <v>0.73546511627906974</v>
      </c>
      <c r="AM152" s="196">
        <v>10</v>
      </c>
      <c r="AN152" s="17">
        <f t="shared" si="59"/>
        <v>10</v>
      </c>
      <c r="AO152" s="103" t="s">
        <v>1394</v>
      </c>
      <c r="AP152" s="120" t="s">
        <v>387</v>
      </c>
      <c r="AQ152" s="3">
        <v>44216</v>
      </c>
      <c r="AR152" s="3">
        <v>44560</v>
      </c>
      <c r="AS152" s="3">
        <v>44560</v>
      </c>
      <c r="AT152" s="572">
        <f t="shared" si="56"/>
        <v>1</v>
      </c>
      <c r="AU152" s="572">
        <f t="shared" si="57"/>
        <v>1</v>
      </c>
      <c r="AV152" s="196">
        <v>10</v>
      </c>
      <c r="AW152" s="21">
        <f t="shared" si="61"/>
        <v>10</v>
      </c>
      <c r="AX152" s="67" t="s">
        <v>1395</v>
      </c>
      <c r="AY152" s="147" t="s">
        <v>329</v>
      </c>
    </row>
    <row r="153" spans="1:51" ht="94.5" hidden="1" outlineLevel="1" x14ac:dyDescent="0.2">
      <c r="A153" s="478"/>
      <c r="B153" s="399"/>
      <c r="C153" s="398"/>
      <c r="D153" s="420"/>
      <c r="E153" s="319"/>
      <c r="F153" s="319"/>
      <c r="G153" s="319"/>
      <c r="H153" s="81" t="s">
        <v>1396</v>
      </c>
      <c r="I153" s="56" t="s">
        <v>1397</v>
      </c>
      <c r="J153" s="3">
        <v>44216</v>
      </c>
      <c r="K153" s="3">
        <v>44560</v>
      </c>
      <c r="L153" s="3">
        <v>44285</v>
      </c>
      <c r="M153" s="4">
        <f t="shared" si="54"/>
        <v>0.2005813953488372</v>
      </c>
      <c r="N153" s="4">
        <f t="shared" si="55"/>
        <v>0.2005813953488372</v>
      </c>
      <c r="O153" s="142">
        <v>1</v>
      </c>
      <c r="P153" s="143">
        <v>0.25</v>
      </c>
      <c r="Q153" s="143">
        <v>0.5</v>
      </c>
      <c r="R153" s="143">
        <v>0.75</v>
      </c>
      <c r="S153" s="143">
        <v>1</v>
      </c>
      <c r="T153" s="12">
        <v>28000000</v>
      </c>
      <c r="U153" s="99">
        <v>10</v>
      </c>
      <c r="V153" s="161">
        <f t="shared" si="60"/>
        <v>10</v>
      </c>
      <c r="W153" s="67" t="s">
        <v>1372</v>
      </c>
      <c r="X153" s="63" t="s">
        <v>329</v>
      </c>
      <c r="Y153" s="3">
        <v>44216</v>
      </c>
      <c r="Z153" s="3">
        <v>44560</v>
      </c>
      <c r="AA153" s="3">
        <v>44377</v>
      </c>
      <c r="AB153" s="4">
        <f t="shared" si="49"/>
        <v>0.46802325581395349</v>
      </c>
      <c r="AC153" s="4">
        <f t="shared" si="50"/>
        <v>0.46802325581395349</v>
      </c>
      <c r="AD153" s="99">
        <v>20</v>
      </c>
      <c r="AE153" s="131">
        <f t="shared" si="58"/>
        <v>20</v>
      </c>
      <c r="AF153" s="139" t="s">
        <v>1389</v>
      </c>
      <c r="AG153" s="120" t="s">
        <v>387</v>
      </c>
      <c r="AH153" s="3">
        <v>44216</v>
      </c>
      <c r="AI153" s="3">
        <v>44560</v>
      </c>
      <c r="AJ153" s="3">
        <v>44469</v>
      </c>
      <c r="AK153" s="4">
        <f t="shared" si="51"/>
        <v>0.73546511627906974</v>
      </c>
      <c r="AL153" s="4">
        <f t="shared" si="52"/>
        <v>0.73546511627906974</v>
      </c>
      <c r="AM153" s="196">
        <v>20</v>
      </c>
      <c r="AN153" s="17">
        <f t="shared" si="59"/>
        <v>20</v>
      </c>
      <c r="AO153" s="103" t="s">
        <v>1398</v>
      </c>
      <c r="AP153" s="120" t="s">
        <v>387</v>
      </c>
      <c r="AQ153" s="3">
        <v>44216</v>
      </c>
      <c r="AR153" s="3">
        <v>44560</v>
      </c>
      <c r="AS153" s="3">
        <v>44560</v>
      </c>
      <c r="AT153" s="572">
        <f t="shared" si="56"/>
        <v>1</v>
      </c>
      <c r="AU153" s="572">
        <f t="shared" si="57"/>
        <v>1</v>
      </c>
      <c r="AV153" s="196">
        <v>20</v>
      </c>
      <c r="AW153" s="21">
        <f t="shared" si="61"/>
        <v>20</v>
      </c>
      <c r="AX153" s="67" t="s">
        <v>1398</v>
      </c>
      <c r="AY153" s="147" t="s">
        <v>329</v>
      </c>
    </row>
    <row r="154" spans="1:51" ht="59.45" hidden="1" customHeight="1" outlineLevel="1" x14ac:dyDescent="0.2">
      <c r="A154" s="478"/>
      <c r="B154" s="399"/>
      <c r="C154" s="398"/>
      <c r="D154" s="420"/>
      <c r="E154" s="319"/>
      <c r="F154" s="319"/>
      <c r="G154" s="319"/>
      <c r="H154" s="81" t="s">
        <v>1399</v>
      </c>
      <c r="I154" s="56" t="s">
        <v>1400</v>
      </c>
      <c r="J154" s="3">
        <v>44216</v>
      </c>
      <c r="K154" s="3">
        <v>44560</v>
      </c>
      <c r="L154" s="3">
        <v>44285</v>
      </c>
      <c r="M154" s="4">
        <f t="shared" si="54"/>
        <v>0.2005813953488372</v>
      </c>
      <c r="N154" s="4">
        <f t="shared" si="55"/>
        <v>0.2005813953488372</v>
      </c>
      <c r="O154" s="142">
        <v>1</v>
      </c>
      <c r="P154" s="143">
        <v>0.25</v>
      </c>
      <c r="Q154" s="143">
        <v>0.5</v>
      </c>
      <c r="R154" s="143">
        <v>0.75</v>
      </c>
      <c r="S154" s="143">
        <v>1</v>
      </c>
      <c r="T154" s="12">
        <v>155000000</v>
      </c>
      <c r="U154" s="99">
        <v>20</v>
      </c>
      <c r="V154" s="161">
        <f t="shared" si="60"/>
        <v>20</v>
      </c>
      <c r="W154" s="67" t="s">
        <v>1401</v>
      </c>
      <c r="X154" s="63" t="s">
        <v>1318</v>
      </c>
      <c r="Y154" s="3">
        <v>44216</v>
      </c>
      <c r="Z154" s="3">
        <v>44560</v>
      </c>
      <c r="AA154" s="3">
        <v>44377</v>
      </c>
      <c r="AB154" s="4">
        <f t="shared" si="49"/>
        <v>0.46802325581395349</v>
      </c>
      <c r="AC154" s="4">
        <f t="shared" si="50"/>
        <v>0.46802325581395349</v>
      </c>
      <c r="AD154" s="99">
        <v>40</v>
      </c>
      <c r="AE154" s="131">
        <f t="shared" si="58"/>
        <v>40</v>
      </c>
      <c r="AF154" s="139" t="s">
        <v>1402</v>
      </c>
      <c r="AG154" s="120" t="s">
        <v>1403</v>
      </c>
      <c r="AH154" s="3">
        <v>44216</v>
      </c>
      <c r="AI154" s="3">
        <v>44560</v>
      </c>
      <c r="AJ154" s="3">
        <v>44469</v>
      </c>
      <c r="AK154" s="4">
        <f t="shared" si="51"/>
        <v>0.73546511627906974</v>
      </c>
      <c r="AL154" s="4">
        <f t="shared" si="52"/>
        <v>0.73546511627906974</v>
      </c>
      <c r="AM154" s="196">
        <v>100</v>
      </c>
      <c r="AN154" s="17">
        <f t="shared" si="59"/>
        <v>100</v>
      </c>
      <c r="AO154" s="103" t="s">
        <v>1404</v>
      </c>
      <c r="AP154" s="120" t="s">
        <v>1405</v>
      </c>
      <c r="AQ154" s="3">
        <v>44216</v>
      </c>
      <c r="AR154" s="3">
        <v>44560</v>
      </c>
      <c r="AS154" s="3">
        <v>44560</v>
      </c>
      <c r="AT154" s="572">
        <f t="shared" si="56"/>
        <v>1</v>
      </c>
      <c r="AU154" s="572">
        <f t="shared" si="57"/>
        <v>1</v>
      </c>
      <c r="AV154" s="196">
        <v>100</v>
      </c>
      <c r="AW154" s="21">
        <f t="shared" si="61"/>
        <v>100</v>
      </c>
      <c r="AX154" s="67" t="s">
        <v>1406</v>
      </c>
      <c r="AY154" s="147" t="s">
        <v>329</v>
      </c>
    </row>
    <row r="155" spans="1:51" ht="67.900000000000006" hidden="1" customHeight="1" outlineLevel="1" x14ac:dyDescent="0.2">
      <c r="A155" s="478"/>
      <c r="B155" s="399"/>
      <c r="C155" s="398"/>
      <c r="D155" s="420"/>
      <c r="E155" s="320"/>
      <c r="F155" s="320"/>
      <c r="G155" s="320"/>
      <c r="H155" s="81" t="s">
        <v>1407</v>
      </c>
      <c r="I155" s="56" t="s">
        <v>1408</v>
      </c>
      <c r="J155" s="3">
        <v>44216</v>
      </c>
      <c r="K155" s="3">
        <v>44560</v>
      </c>
      <c r="L155" s="3">
        <v>44285</v>
      </c>
      <c r="M155" s="4">
        <f t="shared" si="54"/>
        <v>0.2005813953488372</v>
      </c>
      <c r="N155" s="4">
        <f t="shared" si="55"/>
        <v>0.2005813953488372</v>
      </c>
      <c r="O155" s="142">
        <v>1</v>
      </c>
      <c r="P155" s="143">
        <v>0.25</v>
      </c>
      <c r="Q155" s="143">
        <v>0.5</v>
      </c>
      <c r="R155" s="143">
        <v>0.75</v>
      </c>
      <c r="S155" s="143">
        <v>1</v>
      </c>
      <c r="T155" s="12">
        <v>122880000</v>
      </c>
      <c r="U155" s="99">
        <v>20</v>
      </c>
      <c r="V155" s="161">
        <f t="shared" si="60"/>
        <v>20</v>
      </c>
      <c r="W155" s="67" t="s">
        <v>1409</v>
      </c>
      <c r="X155" s="63" t="s">
        <v>329</v>
      </c>
      <c r="Y155" s="3">
        <v>44216</v>
      </c>
      <c r="Z155" s="3">
        <v>44560</v>
      </c>
      <c r="AA155" s="3">
        <v>44377</v>
      </c>
      <c r="AB155" s="4">
        <f>+(+_xlfn.DAYS(Y155,AA155))/(+_xlfn.DAYS(Y155,Z155))</f>
        <v>0.46802325581395349</v>
      </c>
      <c r="AC155" s="4">
        <f>+IF(AB155&gt;=100,100,IF(AB155&lt;=0,0,AB155))</f>
        <v>0.46802325581395349</v>
      </c>
      <c r="AD155" s="99">
        <v>20</v>
      </c>
      <c r="AE155" s="131">
        <f t="shared" si="58"/>
        <v>20</v>
      </c>
      <c r="AF155" s="139" t="s">
        <v>1410</v>
      </c>
      <c r="AG155" s="121" t="s">
        <v>1411</v>
      </c>
      <c r="AH155" s="3">
        <v>44216</v>
      </c>
      <c r="AI155" s="3">
        <v>44560</v>
      </c>
      <c r="AJ155" s="3">
        <v>44469</v>
      </c>
      <c r="AK155" s="4">
        <f>+(+_xlfn.DAYS(AH155,AJ155))/(+_xlfn.DAYS(AH155,AI155))</f>
        <v>0.73546511627906974</v>
      </c>
      <c r="AL155" s="4">
        <f>+IF(AK155&gt;=100,100,IF(AK155&lt;=0,0,AK155))</f>
        <v>0.73546511627906974</v>
      </c>
      <c r="AM155" s="196">
        <v>20</v>
      </c>
      <c r="AN155" s="17">
        <f t="shared" si="59"/>
        <v>20</v>
      </c>
      <c r="AO155" s="67" t="s">
        <v>1412</v>
      </c>
      <c r="AP155" s="120" t="s">
        <v>387</v>
      </c>
      <c r="AQ155" s="3">
        <v>44216</v>
      </c>
      <c r="AR155" s="3">
        <v>44560</v>
      </c>
      <c r="AS155" s="3">
        <v>44560</v>
      </c>
      <c r="AT155" s="572">
        <f t="shared" si="56"/>
        <v>1</v>
      </c>
      <c r="AU155" s="572">
        <f t="shared" si="57"/>
        <v>1</v>
      </c>
      <c r="AV155" s="196">
        <v>20</v>
      </c>
      <c r="AW155" s="17">
        <f t="shared" si="61"/>
        <v>20</v>
      </c>
      <c r="AX155" s="67" t="s">
        <v>1412</v>
      </c>
      <c r="AY155" s="120" t="s">
        <v>387</v>
      </c>
    </row>
    <row r="156" spans="1:51" ht="51" hidden="1" customHeight="1" outlineLevel="1" x14ac:dyDescent="0.2">
      <c r="A156" s="478"/>
      <c r="B156" s="399"/>
      <c r="C156" s="398"/>
      <c r="D156" s="420"/>
      <c r="E156" s="370" t="s">
        <v>1413</v>
      </c>
      <c r="F156" s="370" t="s">
        <v>1414</v>
      </c>
      <c r="G156" s="370" t="s">
        <v>1415</v>
      </c>
      <c r="H156" s="81" t="s">
        <v>1416</v>
      </c>
      <c r="I156" s="56" t="s">
        <v>1417</v>
      </c>
      <c r="J156" s="3">
        <v>44216</v>
      </c>
      <c r="K156" s="3">
        <v>44560</v>
      </c>
      <c r="L156" s="3">
        <v>44285</v>
      </c>
      <c r="M156" s="4">
        <f t="shared" si="54"/>
        <v>0.2005813953488372</v>
      </c>
      <c r="N156" s="4">
        <f t="shared" si="55"/>
        <v>0.2005813953488372</v>
      </c>
      <c r="O156" s="142">
        <v>1</v>
      </c>
      <c r="P156" s="143">
        <v>0.25</v>
      </c>
      <c r="Q156" s="143">
        <v>0.5</v>
      </c>
      <c r="R156" s="143">
        <v>0.75</v>
      </c>
      <c r="S156" s="143">
        <v>1</v>
      </c>
      <c r="T156" s="12">
        <v>40000000</v>
      </c>
      <c r="U156" s="99">
        <v>20</v>
      </c>
      <c r="V156" s="161">
        <f t="shared" si="60"/>
        <v>20</v>
      </c>
      <c r="W156" s="67" t="s">
        <v>1418</v>
      </c>
      <c r="X156" s="63" t="s">
        <v>329</v>
      </c>
      <c r="Y156" s="3">
        <v>44216</v>
      </c>
      <c r="Z156" s="3">
        <v>44560</v>
      </c>
      <c r="AA156" s="3">
        <v>44377</v>
      </c>
      <c r="AB156" s="4">
        <f>+(+_xlfn.DAYS(Y156,AA156))/(+_xlfn.DAYS(Y156,Z156))</f>
        <v>0.46802325581395349</v>
      </c>
      <c r="AC156" s="4">
        <f>+IF(AB156&gt;=100,100,IF(AB156&lt;=0,0,AB156))</f>
        <v>0.46802325581395349</v>
      </c>
      <c r="AD156" s="99">
        <v>20</v>
      </c>
      <c r="AE156" s="131">
        <f t="shared" si="58"/>
        <v>20</v>
      </c>
      <c r="AF156" s="139" t="s">
        <v>1419</v>
      </c>
      <c r="AG156" s="121" t="s">
        <v>1411</v>
      </c>
      <c r="AH156" s="3">
        <v>44216</v>
      </c>
      <c r="AI156" s="3">
        <v>44560</v>
      </c>
      <c r="AJ156" s="3">
        <v>44469</v>
      </c>
      <c r="AK156" s="4">
        <f>+(+_xlfn.DAYS(AH156,AJ156))/(+_xlfn.DAYS(AH156,AI156))</f>
        <v>0.73546511627906974</v>
      </c>
      <c r="AL156" s="4">
        <f>+IF(AK156&gt;=100,100,IF(AK156&lt;=0,0,AK156))</f>
        <v>0.73546511627906974</v>
      </c>
      <c r="AM156" s="196">
        <v>30</v>
      </c>
      <c r="AN156" s="17">
        <f t="shared" si="59"/>
        <v>30</v>
      </c>
      <c r="AO156" s="103" t="s">
        <v>1420</v>
      </c>
      <c r="AP156" s="120" t="s">
        <v>387</v>
      </c>
      <c r="AQ156" s="3">
        <v>44216</v>
      </c>
      <c r="AR156" s="3">
        <v>44560</v>
      </c>
      <c r="AS156" s="3">
        <v>44560</v>
      </c>
      <c r="AT156" s="572">
        <f t="shared" si="56"/>
        <v>1</v>
      </c>
      <c r="AU156" s="572">
        <f t="shared" si="57"/>
        <v>1</v>
      </c>
      <c r="AV156" s="196">
        <v>30</v>
      </c>
      <c r="AW156" s="21">
        <f t="shared" si="61"/>
        <v>30</v>
      </c>
      <c r="AX156" s="67" t="s">
        <v>1421</v>
      </c>
      <c r="AY156" s="120" t="s">
        <v>387</v>
      </c>
    </row>
    <row r="157" spans="1:51" ht="117" hidden="1" customHeight="1" outlineLevel="1" x14ac:dyDescent="0.2">
      <c r="A157" s="214"/>
      <c r="B157" s="181"/>
      <c r="C157" s="180"/>
      <c r="D157" s="213"/>
      <c r="E157" s="372"/>
      <c r="F157" s="372"/>
      <c r="G157" s="372"/>
      <c r="H157" s="81" t="s">
        <v>1422</v>
      </c>
      <c r="I157" s="56" t="s">
        <v>1423</v>
      </c>
      <c r="J157" s="3">
        <v>44216</v>
      </c>
      <c r="K157" s="3">
        <v>44560</v>
      </c>
      <c r="L157" s="3">
        <v>44285</v>
      </c>
      <c r="M157" s="4">
        <f>+(+_xlfn.DAYS(J157,L157))/(+_xlfn.DAYS(J157,K157))</f>
        <v>0.2005813953488372</v>
      </c>
      <c r="N157" s="4">
        <f>+IF(M157&gt;=100,100,IF(M157&lt;=0,0,M157))</f>
        <v>0.2005813953488372</v>
      </c>
      <c r="O157" s="142">
        <v>1</v>
      </c>
      <c r="P157" s="143">
        <v>0.25</v>
      </c>
      <c r="Q157" s="143">
        <v>0.5</v>
      </c>
      <c r="R157" s="143">
        <v>0.75</v>
      </c>
      <c r="S157" s="143">
        <v>1</v>
      </c>
      <c r="T157" s="12">
        <v>5662000</v>
      </c>
      <c r="U157" s="99">
        <v>10</v>
      </c>
      <c r="V157" s="161">
        <f>+U157</f>
        <v>10</v>
      </c>
      <c r="W157" s="106" t="s">
        <v>1424</v>
      </c>
      <c r="X157" s="63" t="s">
        <v>329</v>
      </c>
      <c r="Y157" s="3">
        <v>44216</v>
      </c>
      <c r="Z157" s="3">
        <v>44560</v>
      </c>
      <c r="AA157" s="3">
        <v>44377</v>
      </c>
      <c r="AB157" s="4">
        <f>+(+_xlfn.DAYS(Y157,AA157))/(+_xlfn.DAYS(Y157,Z157))</f>
        <v>0.46802325581395349</v>
      </c>
      <c r="AC157" s="4">
        <f>+IF(AB157&gt;=100,100,IF(AB157&lt;=0,0,AB157))</f>
        <v>0.46802325581395349</v>
      </c>
      <c r="AD157" s="99">
        <v>10</v>
      </c>
      <c r="AE157" s="131">
        <f>+AD157</f>
        <v>10</v>
      </c>
      <c r="AF157" s="139" t="s">
        <v>1424</v>
      </c>
      <c r="AG157" s="67" t="s">
        <v>329</v>
      </c>
      <c r="AH157" s="3">
        <v>44216</v>
      </c>
      <c r="AI157" s="3">
        <v>44560</v>
      </c>
      <c r="AJ157" s="3">
        <v>44469</v>
      </c>
      <c r="AK157" s="4">
        <f>+(+_xlfn.DAYS(AH157,AJ157))/(+_xlfn.DAYS(AH157,AI157))</f>
        <v>0.73546511627906974</v>
      </c>
      <c r="AL157" s="4">
        <f>+IF(AK157&gt;=100,100,IF(AK157&lt;=0,0,AK157))</f>
        <v>0.73546511627906974</v>
      </c>
      <c r="AM157" s="196">
        <v>10</v>
      </c>
      <c r="AN157" s="17">
        <f>+AM157</f>
        <v>10</v>
      </c>
      <c r="AO157" s="67" t="s">
        <v>1424</v>
      </c>
      <c r="AP157" s="120" t="s">
        <v>387</v>
      </c>
      <c r="AQ157" s="3">
        <v>44216</v>
      </c>
      <c r="AR157" s="3">
        <v>44560</v>
      </c>
      <c r="AS157" s="3">
        <v>44560</v>
      </c>
      <c r="AT157" s="572">
        <f t="shared" si="56"/>
        <v>1</v>
      </c>
      <c r="AU157" s="572">
        <f t="shared" si="57"/>
        <v>1</v>
      </c>
      <c r="AV157" s="196">
        <v>40</v>
      </c>
      <c r="AW157" s="21">
        <f t="shared" si="61"/>
        <v>40</v>
      </c>
      <c r="AX157" s="67" t="s">
        <v>1425</v>
      </c>
      <c r="AY157" s="147" t="s">
        <v>877</v>
      </c>
    </row>
    <row r="158" spans="1:51" s="259" customFormat="1" ht="15" hidden="1" customHeight="1" outlineLevel="1" x14ac:dyDescent="0.2">
      <c r="A158" s="273"/>
      <c r="B158" s="274"/>
      <c r="C158" s="264"/>
      <c r="D158" s="275"/>
      <c r="E158" s="264"/>
      <c r="F158" s="264"/>
      <c r="G158" s="264"/>
      <c r="H158" s="276"/>
      <c r="I158" s="277"/>
      <c r="J158" s="267"/>
      <c r="K158" s="267"/>
      <c r="L158" s="267"/>
      <c r="M158" s="242"/>
      <c r="N158" s="242"/>
      <c r="O158" s="243"/>
      <c r="P158" s="244"/>
      <c r="Q158" s="244"/>
      <c r="R158" s="244"/>
      <c r="S158" s="244"/>
      <c r="T158" s="278"/>
      <c r="U158" s="163">
        <v>9</v>
      </c>
      <c r="V158" s="215"/>
      <c r="W158" s="269"/>
      <c r="X158" s="248"/>
      <c r="Y158" s="267"/>
      <c r="Z158" s="267"/>
      <c r="AA158" s="267"/>
      <c r="AB158" s="242"/>
      <c r="AC158" s="242"/>
      <c r="AD158" s="163">
        <v>-4</v>
      </c>
      <c r="AE158" s="252">
        <f>+AD158</f>
        <v>-4</v>
      </c>
      <c r="AF158" s="253"/>
      <c r="AG158" s="279"/>
      <c r="AH158" s="267"/>
      <c r="AI158" s="267"/>
      <c r="AJ158" s="267"/>
      <c r="AK158" s="242"/>
      <c r="AL158" s="242"/>
      <c r="AM158" s="270"/>
      <c r="AN158" s="255"/>
      <c r="AO158" s="271"/>
      <c r="AP158" s="272"/>
      <c r="AQ158" s="574">
        <v>44216</v>
      </c>
      <c r="AR158" s="574">
        <v>44560</v>
      </c>
      <c r="AS158" s="574">
        <v>44560</v>
      </c>
      <c r="AT158" s="575">
        <f t="shared" si="56"/>
        <v>1</v>
      </c>
      <c r="AU158" s="575">
        <f t="shared" si="57"/>
        <v>1</v>
      </c>
      <c r="AV158" s="196"/>
      <c r="AW158" s="258"/>
      <c r="AX158" s="67"/>
      <c r="AY158" s="272"/>
    </row>
    <row r="159" spans="1:51" ht="153.6" customHeight="1" collapsed="1" x14ac:dyDescent="0.2">
      <c r="A159" s="477" t="s">
        <v>796</v>
      </c>
      <c r="B159" s="477"/>
      <c r="C159" s="477"/>
      <c r="D159" s="477"/>
      <c r="E159" s="477"/>
      <c r="F159" s="477"/>
      <c r="G159" s="477"/>
      <c r="H159" s="477"/>
      <c r="I159" s="477"/>
      <c r="J159" s="477"/>
      <c r="K159" s="477"/>
      <c r="L159" s="36">
        <v>44285</v>
      </c>
      <c r="M159" s="37">
        <f t="array" ref="M159">AVERAGE((M66:M156)*100)</f>
        <v>20.058139534883757</v>
      </c>
      <c r="N159" s="37">
        <f t="array" ref="N159">AVERAGE((N66:N156)*100)</f>
        <v>20.058139534883757</v>
      </c>
      <c r="O159" s="142">
        <v>1</v>
      </c>
      <c r="P159" s="143">
        <v>0.25</v>
      </c>
      <c r="Q159" s="143">
        <v>0.5</v>
      </c>
      <c r="R159" s="143">
        <v>0.75</v>
      </c>
      <c r="S159" s="143">
        <v>1</v>
      </c>
      <c r="T159" s="26">
        <f>+SUM(T66:T156)</f>
        <v>7260580026.6800003</v>
      </c>
      <c r="U159" s="37">
        <f>AVERAGE(U66:U73,U75:U85,U88:U94,U96:U117,U127:U128,U134,U137:U141,U144,U145,U148,U149:U158)</f>
        <v>21.391304347826086</v>
      </c>
      <c r="V159" s="162">
        <f t="shared" si="60"/>
        <v>21.391304347826086</v>
      </c>
      <c r="W159" s="67" t="s">
        <v>1426</v>
      </c>
      <c r="X159" s="63" t="s">
        <v>329</v>
      </c>
      <c r="Y159" s="324"/>
      <c r="Z159" s="325"/>
      <c r="AA159" s="36">
        <v>44377</v>
      </c>
      <c r="AB159" s="117">
        <f t="array" ref="AB159">AVERAGE((AB66:AB156)*100)</f>
        <v>46.802325581395401</v>
      </c>
      <c r="AC159" s="117">
        <f t="array" ref="AC159">AVERAGE((AC66:AC156)*100)</f>
        <v>46.802325581395401</v>
      </c>
      <c r="AD159" s="37">
        <f>+AVERAGE(AD66:AD158)</f>
        <v>33.75731182795699</v>
      </c>
      <c r="AE159" s="162">
        <f t="shared" si="58"/>
        <v>33.75731182795699</v>
      </c>
      <c r="AF159" s="139" t="s">
        <v>1427</v>
      </c>
      <c r="AG159" s="147" t="s">
        <v>329</v>
      </c>
      <c r="AH159" s="324"/>
      <c r="AI159" s="325"/>
      <c r="AJ159" s="36">
        <v>44469</v>
      </c>
      <c r="AK159" s="37">
        <f t="array" ref="AK159">AVERAGE((AK66:AK156)*100)</f>
        <v>73.546511627907151</v>
      </c>
      <c r="AL159" s="37">
        <f t="array" ref="AL159">AVERAGE((AL66:AL156)*100)</f>
        <v>73.546511627907151</v>
      </c>
      <c r="AM159" s="284">
        <f>AVERAGE(AM66:AM69:AM73:AM78,AM79:AM82,AM84:AM86,AM88:AM94,AM96:AM101,AM103:AM104,AM106:AM125,AM127:AM131,AM133:AM147,AM149:AM151,AM153,AM154)</f>
        <v>63.575000000000003</v>
      </c>
      <c r="AN159" s="162">
        <f t="shared" si="59"/>
        <v>63.575000000000003</v>
      </c>
      <c r="AO159" s="103" t="s">
        <v>1428</v>
      </c>
      <c r="AP159" s="147" t="s">
        <v>329</v>
      </c>
      <c r="AQ159" s="576"/>
      <c r="AR159" s="577"/>
      <c r="AS159" s="36">
        <v>44560</v>
      </c>
      <c r="AT159" s="117">
        <f t="array" ref="AT159">+AVERAGE((AT101:AT157)*100)</f>
        <v>100</v>
      </c>
      <c r="AU159" s="117">
        <f t="array" ref="AU159">+AVERAGE((AU101:AU157)*100)</f>
        <v>100</v>
      </c>
      <c r="AV159" s="284">
        <f>AVERAGE(AV66:AV69,AV73:AV82,AV84:AV92,AV94,AV96:AV101,AV103:AV104,AV106:AV121,AV123:AV125,AV127,AV129:AV131,AV133:AV137,AV139:AV145,AV148:AV151,AV154)</f>
        <v>92.430555555555557</v>
      </c>
      <c r="AW159" s="162">
        <f t="shared" si="61"/>
        <v>92.430555555555557</v>
      </c>
      <c r="AX159" s="67" t="s">
        <v>2830</v>
      </c>
      <c r="AY159" s="147" t="s">
        <v>329</v>
      </c>
    </row>
    <row r="160" spans="1:51" ht="67.150000000000006" hidden="1" customHeight="1" outlineLevel="1" x14ac:dyDescent="0.2">
      <c r="A160" s="382" t="s">
        <v>283</v>
      </c>
      <c r="B160" s="385" t="s">
        <v>1163</v>
      </c>
      <c r="C160" s="388" t="s">
        <v>1429</v>
      </c>
      <c r="D160" s="426" t="s">
        <v>1430</v>
      </c>
      <c r="E160" s="547" t="s">
        <v>1431</v>
      </c>
      <c r="F160" s="448" t="s">
        <v>1432</v>
      </c>
      <c r="G160" s="326" t="s">
        <v>1433</v>
      </c>
      <c r="H160" s="82" t="s">
        <v>1434</v>
      </c>
      <c r="I160" s="55" t="s">
        <v>411</v>
      </c>
      <c r="J160" s="3">
        <v>44216</v>
      </c>
      <c r="K160" s="3">
        <v>44560</v>
      </c>
      <c r="L160" s="3">
        <v>44285</v>
      </c>
      <c r="M160" s="4">
        <f t="shared" si="54"/>
        <v>0.2005813953488372</v>
      </c>
      <c r="N160" s="4">
        <f t="shared" si="55"/>
        <v>0.2005813953488372</v>
      </c>
      <c r="O160" s="142">
        <v>1</v>
      </c>
      <c r="P160" s="143">
        <v>0.25</v>
      </c>
      <c r="Q160" s="143">
        <v>0.5</v>
      </c>
      <c r="R160" s="143">
        <v>0.75</v>
      </c>
      <c r="S160" s="143">
        <v>1</v>
      </c>
      <c r="T160" s="12">
        <v>375900000</v>
      </c>
      <c r="U160" s="99">
        <v>25</v>
      </c>
      <c r="V160" s="161">
        <f t="shared" si="60"/>
        <v>25</v>
      </c>
      <c r="W160" s="67" t="s">
        <v>1435</v>
      </c>
      <c r="X160" s="63" t="s">
        <v>1436</v>
      </c>
      <c r="Y160" s="3">
        <v>44216</v>
      </c>
      <c r="Z160" s="3">
        <v>44560</v>
      </c>
      <c r="AA160" s="3">
        <v>44377</v>
      </c>
      <c r="AB160" s="4">
        <f t="shared" ref="AB160:AB196" si="62">+(+_xlfn.DAYS(Y160,AA160))/(+_xlfn.DAYS(Y160,Z160))</f>
        <v>0.46802325581395349</v>
      </c>
      <c r="AC160" s="4">
        <f t="shared" ref="AC160:AC196" si="63">+IF(AB160&gt;=100,100,IF(AB160&lt;=0,0,AB160))</f>
        <v>0.46802325581395349</v>
      </c>
      <c r="AD160" s="99">
        <v>50</v>
      </c>
      <c r="AE160" s="131">
        <f t="shared" si="58"/>
        <v>50</v>
      </c>
      <c r="AF160" s="139" t="s">
        <v>1437</v>
      </c>
      <c r="AG160" s="120" t="s">
        <v>705</v>
      </c>
      <c r="AH160" s="3">
        <v>44216</v>
      </c>
      <c r="AI160" s="3">
        <v>44560</v>
      </c>
      <c r="AJ160" s="3">
        <v>44469</v>
      </c>
      <c r="AK160" s="4">
        <f t="shared" ref="AK160:AK204" si="64">+(+_xlfn.DAYS(AH160,AJ160))/(+_xlfn.DAYS(AH160,AI160))</f>
        <v>0.73546511627906974</v>
      </c>
      <c r="AL160" s="4">
        <f t="shared" ref="AL160:AL197" si="65">+IF(AK160&gt;=100,100,IF(AK160&lt;=0,0,AK160))</f>
        <v>0.73546511627906974</v>
      </c>
      <c r="AM160" s="196">
        <v>75</v>
      </c>
      <c r="AN160" s="17">
        <f t="shared" si="59"/>
        <v>75</v>
      </c>
      <c r="AO160" s="103" t="s">
        <v>1438</v>
      </c>
      <c r="AP160" s="120" t="s">
        <v>1439</v>
      </c>
      <c r="AQ160" s="3">
        <v>44216</v>
      </c>
      <c r="AR160" s="3">
        <v>44560</v>
      </c>
      <c r="AS160" s="3">
        <v>44560</v>
      </c>
      <c r="AT160" s="572">
        <f t="shared" si="56"/>
        <v>1</v>
      </c>
      <c r="AU160" s="572">
        <f t="shared" si="57"/>
        <v>1</v>
      </c>
      <c r="AV160" s="196">
        <v>100</v>
      </c>
      <c r="AW160" s="21">
        <f t="shared" si="61"/>
        <v>100</v>
      </c>
      <c r="AX160" s="67" t="s">
        <v>1440</v>
      </c>
      <c r="AY160" s="147" t="s">
        <v>705</v>
      </c>
    </row>
    <row r="161" spans="1:52" ht="155.44999999999999" hidden="1" customHeight="1" outlineLevel="1" x14ac:dyDescent="0.2">
      <c r="A161" s="383"/>
      <c r="B161" s="386"/>
      <c r="C161" s="389"/>
      <c r="D161" s="427"/>
      <c r="E161" s="548"/>
      <c r="F161" s="449"/>
      <c r="G161" s="327"/>
      <c r="H161" s="82" t="s">
        <v>1441</v>
      </c>
      <c r="I161" s="55" t="s">
        <v>1442</v>
      </c>
      <c r="J161" s="3">
        <v>44216</v>
      </c>
      <c r="K161" s="3">
        <v>44560</v>
      </c>
      <c r="L161" s="3">
        <v>44285</v>
      </c>
      <c r="M161" s="4">
        <f t="shared" si="54"/>
        <v>0.2005813953488372</v>
      </c>
      <c r="N161" s="4">
        <f t="shared" si="55"/>
        <v>0.2005813953488372</v>
      </c>
      <c r="O161" s="142">
        <v>1</v>
      </c>
      <c r="P161" s="143">
        <v>0.25</v>
      </c>
      <c r="Q161" s="143">
        <v>0.5</v>
      </c>
      <c r="R161" s="143">
        <v>0.75</v>
      </c>
      <c r="S161" s="143">
        <v>1</v>
      </c>
      <c r="T161" s="12">
        <v>19500000</v>
      </c>
      <c r="U161" s="99">
        <v>25</v>
      </c>
      <c r="V161" s="161">
        <f t="shared" si="60"/>
        <v>25</v>
      </c>
      <c r="W161" s="67" t="s">
        <v>1443</v>
      </c>
      <c r="X161" s="63" t="s">
        <v>1444</v>
      </c>
      <c r="Y161" s="3">
        <v>44216</v>
      </c>
      <c r="Z161" s="3">
        <v>44560</v>
      </c>
      <c r="AA161" s="3">
        <v>44377</v>
      </c>
      <c r="AB161" s="4">
        <f t="shared" si="62"/>
        <v>0.46802325581395349</v>
      </c>
      <c r="AC161" s="4">
        <f t="shared" si="63"/>
        <v>0.46802325581395349</v>
      </c>
      <c r="AD161" s="99">
        <v>50</v>
      </c>
      <c r="AE161" s="131">
        <f t="shared" si="58"/>
        <v>50</v>
      </c>
      <c r="AF161" s="139" t="s">
        <v>1445</v>
      </c>
      <c r="AG161" s="120" t="s">
        <v>1446</v>
      </c>
      <c r="AH161" s="3">
        <v>44216</v>
      </c>
      <c r="AI161" s="3">
        <v>44560</v>
      </c>
      <c r="AJ161" s="3">
        <v>44469</v>
      </c>
      <c r="AK161" s="4">
        <f t="shared" si="64"/>
        <v>0.73546511627906974</v>
      </c>
      <c r="AL161" s="4">
        <f t="shared" si="65"/>
        <v>0.73546511627906974</v>
      </c>
      <c r="AM161" s="196">
        <v>75</v>
      </c>
      <c r="AN161" s="17">
        <f t="shared" si="59"/>
        <v>75</v>
      </c>
      <c r="AO161" s="103" t="s">
        <v>1447</v>
      </c>
      <c r="AP161" s="120" t="s">
        <v>877</v>
      </c>
      <c r="AQ161" s="3">
        <v>44216</v>
      </c>
      <c r="AR161" s="3">
        <v>44560</v>
      </c>
      <c r="AS161" s="3">
        <v>44560</v>
      </c>
      <c r="AT161" s="572">
        <f t="shared" si="56"/>
        <v>1</v>
      </c>
      <c r="AU161" s="572">
        <f t="shared" si="57"/>
        <v>1</v>
      </c>
      <c r="AV161" s="196">
        <v>100</v>
      </c>
      <c r="AW161" s="21">
        <f t="shared" si="61"/>
        <v>100</v>
      </c>
      <c r="AX161" s="67" t="s">
        <v>1448</v>
      </c>
      <c r="AY161" s="103" t="s">
        <v>1449</v>
      </c>
    </row>
    <row r="162" spans="1:52" ht="99.75" hidden="1" customHeight="1" outlineLevel="1" x14ac:dyDescent="0.2">
      <c r="A162" s="383"/>
      <c r="B162" s="386"/>
      <c r="C162" s="389"/>
      <c r="D162" s="427"/>
      <c r="E162" s="548"/>
      <c r="F162" s="449"/>
      <c r="G162" s="327"/>
      <c r="H162" s="82" t="s">
        <v>1450</v>
      </c>
      <c r="I162" s="55" t="s">
        <v>1451</v>
      </c>
      <c r="J162" s="3">
        <v>44216</v>
      </c>
      <c r="K162" s="3">
        <v>44560</v>
      </c>
      <c r="L162" s="3">
        <v>44285</v>
      </c>
      <c r="M162" s="4">
        <f t="shared" si="54"/>
        <v>0.2005813953488372</v>
      </c>
      <c r="N162" s="4">
        <f t="shared" si="55"/>
        <v>0.2005813953488372</v>
      </c>
      <c r="O162" s="142">
        <v>1</v>
      </c>
      <c r="P162" s="143">
        <v>0.25</v>
      </c>
      <c r="Q162" s="143">
        <v>0.5</v>
      </c>
      <c r="R162" s="143">
        <v>0.75</v>
      </c>
      <c r="S162" s="143">
        <v>1</v>
      </c>
      <c r="T162" s="12">
        <v>25000000</v>
      </c>
      <c r="U162" s="99">
        <v>25</v>
      </c>
      <c r="V162" s="161">
        <f t="shared" si="60"/>
        <v>25</v>
      </c>
      <c r="W162" s="67" t="s">
        <v>1452</v>
      </c>
      <c r="X162" s="63" t="s">
        <v>1453</v>
      </c>
      <c r="Y162" s="3">
        <v>44216</v>
      </c>
      <c r="Z162" s="3">
        <v>44560</v>
      </c>
      <c r="AA162" s="3">
        <v>44377</v>
      </c>
      <c r="AB162" s="4">
        <f t="shared" si="62"/>
        <v>0.46802325581395349</v>
      </c>
      <c r="AC162" s="4">
        <f t="shared" si="63"/>
        <v>0.46802325581395349</v>
      </c>
      <c r="AD162" s="99">
        <v>35</v>
      </c>
      <c r="AE162" s="131">
        <f t="shared" si="58"/>
        <v>35</v>
      </c>
      <c r="AF162" s="139" t="s">
        <v>1454</v>
      </c>
      <c r="AG162" s="147" t="s">
        <v>329</v>
      </c>
      <c r="AH162" s="3">
        <v>44216</v>
      </c>
      <c r="AI162" s="3">
        <v>44560</v>
      </c>
      <c r="AJ162" s="3">
        <v>44469</v>
      </c>
      <c r="AK162" s="4">
        <f t="shared" si="64"/>
        <v>0.73546511627906974</v>
      </c>
      <c r="AL162" s="4">
        <f t="shared" si="65"/>
        <v>0.73546511627906974</v>
      </c>
      <c r="AM162" s="196">
        <v>75</v>
      </c>
      <c r="AN162" s="17">
        <f t="shared" si="59"/>
        <v>75</v>
      </c>
      <c r="AO162" s="103" t="s">
        <v>1455</v>
      </c>
      <c r="AP162" s="130" t="s">
        <v>1456</v>
      </c>
      <c r="AQ162" s="3">
        <v>44216</v>
      </c>
      <c r="AR162" s="3">
        <v>44560</v>
      </c>
      <c r="AS162" s="3">
        <v>44560</v>
      </c>
      <c r="AT162" s="572">
        <f t="shared" si="56"/>
        <v>1</v>
      </c>
      <c r="AU162" s="572">
        <f t="shared" si="57"/>
        <v>1</v>
      </c>
      <c r="AV162" s="196">
        <v>100</v>
      </c>
      <c r="AW162" s="21">
        <f t="shared" si="61"/>
        <v>100</v>
      </c>
      <c r="AX162" s="67" t="s">
        <v>1457</v>
      </c>
      <c r="AY162" s="103" t="s">
        <v>1458</v>
      </c>
    </row>
    <row r="163" spans="1:52" ht="102" hidden="1" customHeight="1" outlineLevel="1" x14ac:dyDescent="0.2">
      <c r="A163" s="383"/>
      <c r="B163" s="386"/>
      <c r="C163" s="389"/>
      <c r="D163" s="427"/>
      <c r="E163" s="548"/>
      <c r="F163" s="449"/>
      <c r="G163" s="327"/>
      <c r="H163" s="82" t="s">
        <v>1459</v>
      </c>
      <c r="I163" s="55" t="s">
        <v>1460</v>
      </c>
      <c r="J163" s="3">
        <v>44216</v>
      </c>
      <c r="K163" s="3">
        <v>44560</v>
      </c>
      <c r="L163" s="3">
        <v>44285</v>
      </c>
      <c r="M163" s="4">
        <f t="shared" si="54"/>
        <v>0.2005813953488372</v>
      </c>
      <c r="N163" s="4">
        <f t="shared" si="55"/>
        <v>0.2005813953488372</v>
      </c>
      <c r="O163" s="142">
        <v>1</v>
      </c>
      <c r="P163" s="143">
        <v>0.25</v>
      </c>
      <c r="Q163" s="143">
        <v>0.5</v>
      </c>
      <c r="R163" s="143">
        <v>0.75</v>
      </c>
      <c r="S163" s="143">
        <v>1</v>
      </c>
      <c r="T163" s="12">
        <v>30000000</v>
      </c>
      <c r="U163" s="99">
        <v>10</v>
      </c>
      <c r="V163" s="161">
        <f t="shared" si="60"/>
        <v>10</v>
      </c>
      <c r="W163" s="67" t="s">
        <v>1461</v>
      </c>
      <c r="X163" s="63" t="s">
        <v>329</v>
      </c>
      <c r="Y163" s="3">
        <v>44216</v>
      </c>
      <c r="Z163" s="3">
        <v>44560</v>
      </c>
      <c r="AA163" s="3">
        <v>44377</v>
      </c>
      <c r="AB163" s="4">
        <f t="shared" si="62"/>
        <v>0.46802325581395349</v>
      </c>
      <c r="AC163" s="4">
        <f t="shared" si="63"/>
        <v>0.46802325581395349</v>
      </c>
      <c r="AD163" s="99">
        <v>10</v>
      </c>
      <c r="AE163" s="131">
        <f t="shared" si="58"/>
        <v>10</v>
      </c>
      <c r="AF163" s="139" t="s">
        <v>1462</v>
      </c>
      <c r="AG163" s="147" t="s">
        <v>329</v>
      </c>
      <c r="AH163" s="3">
        <v>44216</v>
      </c>
      <c r="AI163" s="3">
        <v>44560</v>
      </c>
      <c r="AJ163" s="3">
        <v>44469</v>
      </c>
      <c r="AK163" s="4">
        <f t="shared" si="64"/>
        <v>0.73546511627906974</v>
      </c>
      <c r="AL163" s="4">
        <f t="shared" si="65"/>
        <v>0.73546511627906974</v>
      </c>
      <c r="AM163" s="196">
        <v>75</v>
      </c>
      <c r="AN163" s="17">
        <f t="shared" si="59"/>
        <v>75</v>
      </c>
      <c r="AO163" s="103" t="s">
        <v>1463</v>
      </c>
      <c r="AP163" s="130" t="s">
        <v>1456</v>
      </c>
      <c r="AQ163" s="3">
        <v>44216</v>
      </c>
      <c r="AR163" s="3">
        <v>44560</v>
      </c>
      <c r="AS163" s="3">
        <v>44560</v>
      </c>
      <c r="AT163" s="572">
        <f t="shared" si="56"/>
        <v>1</v>
      </c>
      <c r="AU163" s="572">
        <f t="shared" si="57"/>
        <v>1</v>
      </c>
      <c r="AV163" s="196">
        <v>100</v>
      </c>
      <c r="AW163" s="21">
        <f t="shared" si="61"/>
        <v>100</v>
      </c>
      <c r="AX163" s="67" t="s">
        <v>1464</v>
      </c>
      <c r="AY163" s="103" t="s">
        <v>1449</v>
      </c>
    </row>
    <row r="164" spans="1:52" ht="128.44999999999999" hidden="1" customHeight="1" outlineLevel="1" x14ac:dyDescent="0.2">
      <c r="A164" s="383"/>
      <c r="B164" s="386"/>
      <c r="C164" s="389"/>
      <c r="D164" s="427"/>
      <c r="E164" s="548"/>
      <c r="F164" s="449"/>
      <c r="G164" s="327"/>
      <c r="H164" s="83" t="s">
        <v>1465</v>
      </c>
      <c r="I164" s="55" t="s">
        <v>1466</v>
      </c>
      <c r="J164" s="3">
        <v>44216</v>
      </c>
      <c r="K164" s="3">
        <v>44560</v>
      </c>
      <c r="L164" s="3">
        <v>44285</v>
      </c>
      <c r="M164" s="4">
        <f t="shared" si="54"/>
        <v>0.2005813953488372</v>
      </c>
      <c r="N164" s="4">
        <f t="shared" si="55"/>
        <v>0.2005813953488372</v>
      </c>
      <c r="O164" s="142">
        <v>1</v>
      </c>
      <c r="P164" s="143">
        <v>0.25</v>
      </c>
      <c r="Q164" s="143">
        <v>0.5</v>
      </c>
      <c r="R164" s="143">
        <v>0.75</v>
      </c>
      <c r="S164" s="143">
        <v>1</v>
      </c>
      <c r="T164" s="12">
        <v>7500000</v>
      </c>
      <c r="U164" s="99">
        <v>10</v>
      </c>
      <c r="V164" s="161">
        <f t="shared" si="60"/>
        <v>10</v>
      </c>
      <c r="W164" s="67" t="s">
        <v>1461</v>
      </c>
      <c r="X164" s="63" t="s">
        <v>329</v>
      </c>
      <c r="Y164" s="3">
        <v>44216</v>
      </c>
      <c r="Z164" s="3">
        <v>44560</v>
      </c>
      <c r="AA164" s="3">
        <v>44377</v>
      </c>
      <c r="AB164" s="4">
        <f t="shared" si="62"/>
        <v>0.46802325581395349</v>
      </c>
      <c r="AC164" s="4">
        <f t="shared" si="63"/>
        <v>0.46802325581395349</v>
      </c>
      <c r="AD164" s="99">
        <v>10</v>
      </c>
      <c r="AE164" s="131">
        <f t="shared" si="58"/>
        <v>10</v>
      </c>
      <c r="AF164" s="139" t="s">
        <v>1467</v>
      </c>
      <c r="AG164" s="147" t="s">
        <v>329</v>
      </c>
      <c r="AH164" s="3">
        <v>44216</v>
      </c>
      <c r="AI164" s="3">
        <v>44560</v>
      </c>
      <c r="AJ164" s="3">
        <v>44469</v>
      </c>
      <c r="AK164" s="4">
        <f t="shared" si="64"/>
        <v>0.73546511627906974</v>
      </c>
      <c r="AL164" s="4">
        <f t="shared" si="65"/>
        <v>0.73546511627906974</v>
      </c>
      <c r="AM164" s="196">
        <v>10</v>
      </c>
      <c r="AN164" s="17">
        <f t="shared" si="59"/>
        <v>10</v>
      </c>
      <c r="AO164" s="67" t="s">
        <v>1467</v>
      </c>
      <c r="AP164" s="130" t="s">
        <v>1456</v>
      </c>
      <c r="AQ164" s="3">
        <v>44216</v>
      </c>
      <c r="AR164" s="3">
        <v>44560</v>
      </c>
      <c r="AS164" s="3">
        <v>44560</v>
      </c>
      <c r="AT164" s="572">
        <f t="shared" si="56"/>
        <v>1</v>
      </c>
      <c r="AU164" s="572">
        <f t="shared" si="57"/>
        <v>1</v>
      </c>
      <c r="AV164" s="196">
        <v>10</v>
      </c>
      <c r="AW164" s="21">
        <f t="shared" si="61"/>
        <v>10</v>
      </c>
      <c r="AX164" s="67" t="s">
        <v>1468</v>
      </c>
      <c r="AY164" s="147" t="s">
        <v>329</v>
      </c>
    </row>
    <row r="165" spans="1:52" ht="74.45" hidden="1" customHeight="1" outlineLevel="1" x14ac:dyDescent="0.2">
      <c r="A165" s="383"/>
      <c r="B165" s="386"/>
      <c r="C165" s="389"/>
      <c r="D165" s="427"/>
      <c r="E165" s="548"/>
      <c r="F165" s="449"/>
      <c r="G165" s="327"/>
      <c r="H165" s="82" t="s">
        <v>1469</v>
      </c>
      <c r="I165" s="55" t="s">
        <v>1470</v>
      </c>
      <c r="J165" s="3">
        <v>44216</v>
      </c>
      <c r="K165" s="3">
        <v>44560</v>
      </c>
      <c r="L165" s="3">
        <v>44285</v>
      </c>
      <c r="M165" s="4">
        <f t="shared" si="54"/>
        <v>0.2005813953488372</v>
      </c>
      <c r="N165" s="4">
        <f t="shared" si="55"/>
        <v>0.2005813953488372</v>
      </c>
      <c r="O165" s="142">
        <v>1</v>
      </c>
      <c r="P165" s="143">
        <v>0.25</v>
      </c>
      <c r="Q165" s="143">
        <v>0.5</v>
      </c>
      <c r="R165" s="143">
        <v>0.75</v>
      </c>
      <c r="S165" s="143">
        <v>1</v>
      </c>
      <c r="T165" s="12">
        <v>20000000</v>
      </c>
      <c r="U165" s="99">
        <v>25</v>
      </c>
      <c r="V165" s="161">
        <f t="shared" si="60"/>
        <v>25</v>
      </c>
      <c r="W165" s="67" t="s">
        <v>1471</v>
      </c>
      <c r="X165" s="63" t="s">
        <v>329</v>
      </c>
      <c r="Y165" s="3">
        <v>44216</v>
      </c>
      <c r="Z165" s="3">
        <v>44560</v>
      </c>
      <c r="AA165" s="3">
        <v>44377</v>
      </c>
      <c r="AB165" s="4">
        <f t="shared" si="62"/>
        <v>0.46802325581395349</v>
      </c>
      <c r="AC165" s="4">
        <f t="shared" si="63"/>
        <v>0.46802325581395349</v>
      </c>
      <c r="AD165" s="99">
        <v>25</v>
      </c>
      <c r="AE165" s="131">
        <f t="shared" si="58"/>
        <v>25</v>
      </c>
      <c r="AF165" s="139" t="s">
        <v>1472</v>
      </c>
      <c r="AG165" s="147" t="s">
        <v>329</v>
      </c>
      <c r="AH165" s="3">
        <v>44216</v>
      </c>
      <c r="AI165" s="3">
        <v>44560</v>
      </c>
      <c r="AJ165" s="3">
        <v>44469</v>
      </c>
      <c r="AK165" s="4">
        <f t="shared" si="64"/>
        <v>0.73546511627906974</v>
      </c>
      <c r="AL165" s="4">
        <f t="shared" si="65"/>
        <v>0.73546511627906974</v>
      </c>
      <c r="AM165" s="196">
        <v>25</v>
      </c>
      <c r="AN165" s="17">
        <f t="shared" si="59"/>
        <v>25</v>
      </c>
      <c r="AO165" s="103" t="s">
        <v>1473</v>
      </c>
      <c r="AP165" s="130" t="s">
        <v>1456</v>
      </c>
      <c r="AQ165" s="3">
        <v>44216</v>
      </c>
      <c r="AR165" s="3">
        <v>44560</v>
      </c>
      <c r="AS165" s="3">
        <v>44560</v>
      </c>
      <c r="AT165" s="572">
        <f t="shared" si="56"/>
        <v>1</v>
      </c>
      <c r="AU165" s="572">
        <f t="shared" si="57"/>
        <v>1</v>
      </c>
      <c r="AV165" s="196">
        <v>100</v>
      </c>
      <c r="AW165" s="21">
        <f t="shared" si="61"/>
        <v>100</v>
      </c>
      <c r="AX165" s="67" t="s">
        <v>1474</v>
      </c>
      <c r="AY165" s="120" t="s">
        <v>1475</v>
      </c>
    </row>
    <row r="166" spans="1:52" ht="174" hidden="1" customHeight="1" outlineLevel="1" x14ac:dyDescent="0.2">
      <c r="A166" s="383"/>
      <c r="B166" s="386"/>
      <c r="C166" s="389"/>
      <c r="D166" s="427"/>
      <c r="E166" s="548"/>
      <c r="F166" s="449"/>
      <c r="G166" s="327"/>
      <c r="H166" s="82" t="s">
        <v>1476</v>
      </c>
      <c r="I166" s="55" t="s">
        <v>1477</v>
      </c>
      <c r="J166" s="3">
        <v>44216</v>
      </c>
      <c r="K166" s="3">
        <v>44560</v>
      </c>
      <c r="L166" s="3">
        <v>44285</v>
      </c>
      <c r="M166" s="4">
        <f t="shared" si="54"/>
        <v>0.2005813953488372</v>
      </c>
      <c r="N166" s="4">
        <f t="shared" si="55"/>
        <v>0.2005813953488372</v>
      </c>
      <c r="O166" s="142">
        <v>1</v>
      </c>
      <c r="P166" s="143">
        <v>0.25</v>
      </c>
      <c r="Q166" s="143">
        <v>0.5</v>
      </c>
      <c r="R166" s="143">
        <v>0.75</v>
      </c>
      <c r="S166" s="143">
        <v>1</v>
      </c>
      <c r="T166" s="63" t="s">
        <v>329</v>
      </c>
      <c r="U166" s="99">
        <v>10</v>
      </c>
      <c r="V166" s="161">
        <f>+U166</f>
        <v>10</v>
      </c>
      <c r="W166" s="67" t="s">
        <v>1478</v>
      </c>
      <c r="X166" s="63" t="s">
        <v>1479</v>
      </c>
      <c r="Y166" s="3">
        <v>44216</v>
      </c>
      <c r="Z166" s="3">
        <v>44560</v>
      </c>
      <c r="AA166" s="3">
        <v>44377</v>
      </c>
      <c r="AB166" s="4">
        <f t="shared" si="62"/>
        <v>0.46802325581395349</v>
      </c>
      <c r="AC166" s="4">
        <f t="shared" si="63"/>
        <v>0.46802325581395349</v>
      </c>
      <c r="AD166" s="99">
        <v>50</v>
      </c>
      <c r="AE166" s="131">
        <f t="shared" si="58"/>
        <v>50</v>
      </c>
      <c r="AF166" s="139" t="s">
        <v>1480</v>
      </c>
      <c r="AG166" s="147" t="s">
        <v>329</v>
      </c>
      <c r="AH166" s="3">
        <v>44216</v>
      </c>
      <c r="AI166" s="3">
        <v>44560</v>
      </c>
      <c r="AJ166" s="3">
        <v>44469</v>
      </c>
      <c r="AK166" s="4">
        <f t="shared" si="64"/>
        <v>0.73546511627906974</v>
      </c>
      <c r="AL166" s="4">
        <f t="shared" si="65"/>
        <v>0.73546511627906974</v>
      </c>
      <c r="AM166" s="196">
        <v>75</v>
      </c>
      <c r="AN166" s="17">
        <f t="shared" si="59"/>
        <v>75</v>
      </c>
      <c r="AO166" s="67" t="s">
        <v>1481</v>
      </c>
      <c r="AP166" s="120" t="s">
        <v>1482</v>
      </c>
      <c r="AQ166" s="3">
        <v>44216</v>
      </c>
      <c r="AR166" s="3">
        <v>44560</v>
      </c>
      <c r="AS166" s="3">
        <v>44560</v>
      </c>
      <c r="AT166" s="572">
        <f t="shared" si="56"/>
        <v>1</v>
      </c>
      <c r="AU166" s="572">
        <f t="shared" si="57"/>
        <v>1</v>
      </c>
      <c r="AV166" s="196">
        <v>100</v>
      </c>
      <c r="AW166" s="21">
        <f t="shared" si="61"/>
        <v>100</v>
      </c>
      <c r="AX166" s="67" t="s">
        <v>1483</v>
      </c>
      <c r="AY166" s="103" t="s">
        <v>1484</v>
      </c>
    </row>
    <row r="167" spans="1:52" ht="81" hidden="1" customHeight="1" outlineLevel="1" x14ac:dyDescent="0.2">
      <c r="A167" s="383"/>
      <c r="B167" s="386"/>
      <c r="C167" s="389"/>
      <c r="D167" s="427"/>
      <c r="E167" s="548"/>
      <c r="F167" s="450"/>
      <c r="G167" s="328"/>
      <c r="H167" s="82" t="s">
        <v>1485</v>
      </c>
      <c r="I167" s="55" t="s">
        <v>1486</v>
      </c>
      <c r="J167" s="3">
        <v>44216</v>
      </c>
      <c r="K167" s="3">
        <v>44560</v>
      </c>
      <c r="L167" s="3">
        <v>44285</v>
      </c>
      <c r="M167" s="4">
        <f t="shared" si="54"/>
        <v>0.2005813953488372</v>
      </c>
      <c r="N167" s="4">
        <f t="shared" si="55"/>
        <v>0.2005813953488372</v>
      </c>
      <c r="O167" s="142">
        <v>1</v>
      </c>
      <c r="P167" s="143">
        <v>0.25</v>
      </c>
      <c r="Q167" s="143">
        <v>0.5</v>
      </c>
      <c r="R167" s="143">
        <v>0.75</v>
      </c>
      <c r="S167" s="143">
        <v>1</v>
      </c>
      <c r="T167" s="63" t="s">
        <v>329</v>
      </c>
      <c r="U167" s="99">
        <v>25</v>
      </c>
      <c r="V167" s="161">
        <f>+U167</f>
        <v>25</v>
      </c>
      <c r="W167" s="67" t="s">
        <v>1487</v>
      </c>
      <c r="X167" s="63" t="s">
        <v>1488</v>
      </c>
      <c r="Y167" s="3">
        <v>44216</v>
      </c>
      <c r="Z167" s="3">
        <v>44560</v>
      </c>
      <c r="AA167" s="3">
        <v>44377</v>
      </c>
      <c r="AB167" s="4">
        <f t="shared" si="62"/>
        <v>0.46802325581395349</v>
      </c>
      <c r="AC167" s="4">
        <f t="shared" si="63"/>
        <v>0.46802325581395349</v>
      </c>
      <c r="AD167" s="99">
        <v>50</v>
      </c>
      <c r="AE167" s="131">
        <f t="shared" si="58"/>
        <v>50</v>
      </c>
      <c r="AF167" s="139" t="s">
        <v>1489</v>
      </c>
      <c r="AG167" s="147" t="s">
        <v>329</v>
      </c>
      <c r="AH167" s="3">
        <v>44216</v>
      </c>
      <c r="AI167" s="3">
        <v>44560</v>
      </c>
      <c r="AJ167" s="3">
        <v>44469</v>
      </c>
      <c r="AK167" s="4">
        <f t="shared" si="64"/>
        <v>0.73546511627906974</v>
      </c>
      <c r="AL167" s="4">
        <f t="shared" si="65"/>
        <v>0.73546511627906974</v>
      </c>
      <c r="AM167" s="196">
        <v>75</v>
      </c>
      <c r="AN167" s="17">
        <f t="shared" si="59"/>
        <v>75</v>
      </c>
      <c r="AO167" s="103" t="s">
        <v>1490</v>
      </c>
      <c r="AP167" s="130" t="s">
        <v>1456</v>
      </c>
      <c r="AQ167" s="3">
        <v>44216</v>
      </c>
      <c r="AR167" s="3">
        <v>44560</v>
      </c>
      <c r="AS167" s="3">
        <v>44560</v>
      </c>
      <c r="AT167" s="572">
        <f t="shared" si="56"/>
        <v>1</v>
      </c>
      <c r="AU167" s="572">
        <f t="shared" si="57"/>
        <v>1</v>
      </c>
      <c r="AV167" s="196">
        <v>100</v>
      </c>
      <c r="AW167" s="21">
        <f t="shared" si="61"/>
        <v>100</v>
      </c>
      <c r="AX167" s="67" t="s">
        <v>1491</v>
      </c>
      <c r="AY167" s="103" t="s">
        <v>1492</v>
      </c>
    </row>
    <row r="168" spans="1:52" ht="106.9" hidden="1" customHeight="1" outlineLevel="1" x14ac:dyDescent="0.2">
      <c r="A168" s="383"/>
      <c r="B168" s="387"/>
      <c r="C168" s="390"/>
      <c r="D168" s="427"/>
      <c r="E168" s="549"/>
      <c r="F168" s="179" t="s">
        <v>1493</v>
      </c>
      <c r="G168" s="169" t="s">
        <v>1494</v>
      </c>
      <c r="H168" s="82" t="s">
        <v>1495</v>
      </c>
      <c r="I168" s="55" t="s">
        <v>1496</v>
      </c>
      <c r="J168" s="3">
        <v>44216</v>
      </c>
      <c r="K168" s="3">
        <v>44560</v>
      </c>
      <c r="L168" s="3">
        <v>44285</v>
      </c>
      <c r="M168" s="4">
        <f t="shared" si="54"/>
        <v>0.2005813953488372</v>
      </c>
      <c r="N168" s="4">
        <f t="shared" si="55"/>
        <v>0.2005813953488372</v>
      </c>
      <c r="O168" s="142">
        <v>1</v>
      </c>
      <c r="P168" s="143">
        <v>0.25</v>
      </c>
      <c r="Q168" s="143">
        <v>0.5</v>
      </c>
      <c r="R168" s="143">
        <v>0.75</v>
      </c>
      <c r="S168" s="143">
        <v>1</v>
      </c>
      <c r="T168" s="12">
        <v>50000000</v>
      </c>
      <c r="U168" s="99">
        <v>25</v>
      </c>
      <c r="V168" s="161">
        <f t="shared" si="60"/>
        <v>25</v>
      </c>
      <c r="W168" s="67" t="s">
        <v>1497</v>
      </c>
      <c r="X168" s="63" t="s">
        <v>1498</v>
      </c>
      <c r="Y168" s="3">
        <v>44216</v>
      </c>
      <c r="Z168" s="3">
        <v>44560</v>
      </c>
      <c r="AA168" s="3">
        <v>44377</v>
      </c>
      <c r="AB168" s="4">
        <f t="shared" si="62"/>
        <v>0.46802325581395349</v>
      </c>
      <c r="AC168" s="4">
        <f t="shared" si="63"/>
        <v>0.46802325581395349</v>
      </c>
      <c r="AD168" s="99">
        <v>25</v>
      </c>
      <c r="AE168" s="131">
        <f t="shared" si="58"/>
        <v>25</v>
      </c>
      <c r="AF168" s="139" t="s">
        <v>1499</v>
      </c>
      <c r="AG168" s="147" t="s">
        <v>329</v>
      </c>
      <c r="AH168" s="3">
        <v>44216</v>
      </c>
      <c r="AI168" s="3">
        <v>44560</v>
      </c>
      <c r="AJ168" s="3">
        <v>44469</v>
      </c>
      <c r="AK168" s="4">
        <f t="shared" si="64"/>
        <v>0.73546511627906974</v>
      </c>
      <c r="AL168" s="4">
        <f t="shared" si="65"/>
        <v>0.73546511627906974</v>
      </c>
      <c r="AM168" s="196">
        <v>80</v>
      </c>
      <c r="AN168" s="17">
        <f t="shared" si="59"/>
        <v>80</v>
      </c>
      <c r="AO168" s="103" t="s">
        <v>1500</v>
      </c>
      <c r="AP168" s="130" t="s">
        <v>1501</v>
      </c>
      <c r="AQ168" s="3">
        <v>44216</v>
      </c>
      <c r="AR168" s="3">
        <v>44560</v>
      </c>
      <c r="AS168" s="3">
        <v>44560</v>
      </c>
      <c r="AT168" s="572">
        <f t="shared" si="56"/>
        <v>1</v>
      </c>
      <c r="AU168" s="572">
        <f t="shared" si="57"/>
        <v>1</v>
      </c>
      <c r="AV168" s="196">
        <v>100</v>
      </c>
      <c r="AW168" s="21">
        <f t="shared" si="61"/>
        <v>100</v>
      </c>
      <c r="AX168" s="67" t="s">
        <v>1502</v>
      </c>
      <c r="AY168" s="147" t="s">
        <v>1503</v>
      </c>
    </row>
    <row r="169" spans="1:52" ht="100.15" hidden="1" customHeight="1" outlineLevel="1" x14ac:dyDescent="0.2">
      <c r="A169" s="383"/>
      <c r="B169" s="188" t="s">
        <v>321</v>
      </c>
      <c r="C169" s="178" t="s">
        <v>1143</v>
      </c>
      <c r="D169" s="428"/>
      <c r="E169" s="172" t="s">
        <v>1504</v>
      </c>
      <c r="F169" s="172" t="s">
        <v>1505</v>
      </c>
      <c r="G169" s="60" t="s">
        <v>1506</v>
      </c>
      <c r="H169" s="82" t="s">
        <v>1507</v>
      </c>
      <c r="I169" s="113" t="s">
        <v>1508</v>
      </c>
      <c r="J169" s="3">
        <v>44216</v>
      </c>
      <c r="K169" s="3">
        <v>44560</v>
      </c>
      <c r="L169" s="3">
        <v>44285</v>
      </c>
      <c r="M169" s="4">
        <f t="shared" si="54"/>
        <v>0.2005813953488372</v>
      </c>
      <c r="N169" s="4">
        <f t="shared" si="55"/>
        <v>0.2005813953488372</v>
      </c>
      <c r="O169" s="142">
        <v>1</v>
      </c>
      <c r="P169" s="143">
        <v>0.25</v>
      </c>
      <c r="Q169" s="143">
        <v>0.5</v>
      </c>
      <c r="R169" s="143">
        <v>0.75</v>
      </c>
      <c r="S169" s="143">
        <v>1</v>
      </c>
      <c r="T169" s="63" t="s">
        <v>329</v>
      </c>
      <c r="U169" s="118">
        <v>10</v>
      </c>
      <c r="V169" s="161">
        <f t="shared" si="60"/>
        <v>10</v>
      </c>
      <c r="W169" s="103" t="s">
        <v>1509</v>
      </c>
      <c r="X169" s="63" t="s">
        <v>329</v>
      </c>
      <c r="Y169" s="3">
        <v>44216</v>
      </c>
      <c r="Z169" s="3">
        <v>44560</v>
      </c>
      <c r="AA169" s="3">
        <v>44377</v>
      </c>
      <c r="AB169" s="4">
        <f t="shared" si="62"/>
        <v>0.46802325581395349</v>
      </c>
      <c r="AC169" s="4">
        <f t="shared" si="63"/>
        <v>0.46802325581395349</v>
      </c>
      <c r="AD169" s="99">
        <v>25</v>
      </c>
      <c r="AE169" s="131">
        <f t="shared" si="58"/>
        <v>25</v>
      </c>
      <c r="AF169" s="139" t="s">
        <v>1510</v>
      </c>
      <c r="AG169" s="147" t="s">
        <v>329</v>
      </c>
      <c r="AH169" s="3">
        <v>44216</v>
      </c>
      <c r="AI169" s="3">
        <v>44560</v>
      </c>
      <c r="AJ169" s="3">
        <v>44469</v>
      </c>
      <c r="AK169" s="4">
        <f t="shared" si="64"/>
        <v>0.73546511627906974</v>
      </c>
      <c r="AL169" s="4">
        <f t="shared" si="65"/>
        <v>0.73546511627906974</v>
      </c>
      <c r="AM169" s="196">
        <v>75</v>
      </c>
      <c r="AN169" s="17">
        <f t="shared" si="59"/>
        <v>75</v>
      </c>
      <c r="AO169" s="103" t="s">
        <v>1511</v>
      </c>
      <c r="AP169" s="130" t="s">
        <v>1456</v>
      </c>
      <c r="AQ169" s="3">
        <v>44216</v>
      </c>
      <c r="AR169" s="3">
        <v>44560</v>
      </c>
      <c r="AS169" s="3">
        <v>44560</v>
      </c>
      <c r="AT169" s="572">
        <f t="shared" si="56"/>
        <v>1</v>
      </c>
      <c r="AU169" s="572">
        <f t="shared" si="57"/>
        <v>1</v>
      </c>
      <c r="AV169" s="196">
        <v>100</v>
      </c>
      <c r="AW169" s="21">
        <f t="shared" si="61"/>
        <v>100</v>
      </c>
      <c r="AX169" s="67" t="s">
        <v>1512</v>
      </c>
      <c r="AY169" s="103" t="s">
        <v>1513</v>
      </c>
    </row>
    <row r="170" spans="1:52" ht="168" hidden="1" customHeight="1" outlineLevel="1" x14ac:dyDescent="0.2">
      <c r="A170" s="383"/>
      <c r="B170" s="388" t="s">
        <v>1163</v>
      </c>
      <c r="C170" s="388" t="s">
        <v>1514</v>
      </c>
      <c r="D170" s="561" t="s">
        <v>263</v>
      </c>
      <c r="E170" s="566" t="s">
        <v>1515</v>
      </c>
      <c r="F170" s="566" t="s">
        <v>1516</v>
      </c>
      <c r="G170" s="321" t="s">
        <v>1517</v>
      </c>
      <c r="H170" s="72" t="s">
        <v>1518</v>
      </c>
      <c r="I170" s="55" t="s">
        <v>411</v>
      </c>
      <c r="J170" s="3">
        <v>44216</v>
      </c>
      <c r="K170" s="3">
        <v>44560</v>
      </c>
      <c r="L170" s="3">
        <v>44285</v>
      </c>
      <c r="M170" s="4">
        <f t="shared" ref="M170:M222" si="66">+(+_xlfn.DAYS(J170,L170))/(+_xlfn.DAYS(J170,K170))</f>
        <v>0.2005813953488372</v>
      </c>
      <c r="N170" s="4">
        <f t="shared" ref="N170:N222" si="67">+IF(M170&gt;=100,100,IF(M170&lt;=0,0,M170))</f>
        <v>0.2005813953488372</v>
      </c>
      <c r="O170" s="142">
        <v>1</v>
      </c>
      <c r="P170" s="143">
        <v>0.25</v>
      </c>
      <c r="Q170" s="143">
        <v>0.5</v>
      </c>
      <c r="R170" s="143">
        <v>0.75</v>
      </c>
      <c r="S170" s="143">
        <v>1</v>
      </c>
      <c r="T170" s="27">
        <v>401196059</v>
      </c>
      <c r="U170" s="99">
        <v>25</v>
      </c>
      <c r="V170" s="161">
        <f t="shared" si="60"/>
        <v>25</v>
      </c>
      <c r="W170" s="67" t="s">
        <v>1519</v>
      </c>
      <c r="X170" s="63" t="s">
        <v>1520</v>
      </c>
      <c r="Y170" s="3">
        <v>44216</v>
      </c>
      <c r="Z170" s="3">
        <v>44560</v>
      </c>
      <c r="AA170" s="3">
        <v>44377</v>
      </c>
      <c r="AB170" s="4">
        <f t="shared" si="62"/>
        <v>0.46802325581395349</v>
      </c>
      <c r="AC170" s="4">
        <f t="shared" si="63"/>
        <v>0.46802325581395349</v>
      </c>
      <c r="AD170" s="99">
        <v>50</v>
      </c>
      <c r="AE170" s="131">
        <f t="shared" si="58"/>
        <v>50</v>
      </c>
      <c r="AF170" s="139" t="s">
        <v>1521</v>
      </c>
      <c r="AG170" s="149" t="s">
        <v>1522</v>
      </c>
      <c r="AH170" s="3">
        <v>44216</v>
      </c>
      <c r="AI170" s="3">
        <v>44560</v>
      </c>
      <c r="AJ170" s="3">
        <v>44469</v>
      </c>
      <c r="AK170" s="4">
        <f t="shared" si="64"/>
        <v>0.73546511627906974</v>
      </c>
      <c r="AL170" s="4">
        <f t="shared" si="65"/>
        <v>0.73546511627906974</v>
      </c>
      <c r="AM170" s="196">
        <v>75</v>
      </c>
      <c r="AN170" s="17">
        <f t="shared" si="59"/>
        <v>75</v>
      </c>
      <c r="AO170" s="103" t="s">
        <v>1523</v>
      </c>
      <c r="AP170" s="130" t="s">
        <v>1524</v>
      </c>
      <c r="AQ170" s="3">
        <v>44216</v>
      </c>
      <c r="AR170" s="3">
        <v>44560</v>
      </c>
      <c r="AS170" s="3">
        <v>44560</v>
      </c>
      <c r="AT170" s="572">
        <f t="shared" si="56"/>
        <v>1</v>
      </c>
      <c r="AU170" s="572">
        <f t="shared" si="57"/>
        <v>1</v>
      </c>
      <c r="AV170" s="196">
        <v>100</v>
      </c>
      <c r="AW170" s="21">
        <f t="shared" si="61"/>
        <v>100</v>
      </c>
      <c r="AX170" s="67" t="s">
        <v>1525</v>
      </c>
      <c r="AY170" s="300" t="s">
        <v>1526</v>
      </c>
    </row>
    <row r="171" spans="1:52" ht="214.9" hidden="1" customHeight="1" outlineLevel="1" x14ac:dyDescent="0.2">
      <c r="A171" s="383"/>
      <c r="B171" s="389"/>
      <c r="C171" s="389"/>
      <c r="D171" s="562"/>
      <c r="E171" s="567"/>
      <c r="F171" s="567"/>
      <c r="G171" s="322"/>
      <c r="H171" s="72" t="s">
        <v>1527</v>
      </c>
      <c r="I171" s="55" t="s">
        <v>373</v>
      </c>
      <c r="J171" s="3">
        <v>44216</v>
      </c>
      <c r="K171" s="3">
        <v>44560</v>
      </c>
      <c r="L171" s="3">
        <v>44285</v>
      </c>
      <c r="M171" s="4">
        <f t="shared" si="66"/>
        <v>0.2005813953488372</v>
      </c>
      <c r="N171" s="4">
        <f t="shared" si="67"/>
        <v>0.2005813953488372</v>
      </c>
      <c r="O171" s="142">
        <v>1</v>
      </c>
      <c r="P171" s="143">
        <v>0.25</v>
      </c>
      <c r="Q171" s="143">
        <v>0.5</v>
      </c>
      <c r="R171" s="143">
        <v>0.75</v>
      </c>
      <c r="S171" s="143">
        <v>1</v>
      </c>
      <c r="T171" s="24">
        <v>9000000</v>
      </c>
      <c r="U171" s="99">
        <v>30</v>
      </c>
      <c r="V171" s="161">
        <f t="shared" si="60"/>
        <v>30</v>
      </c>
      <c r="W171" s="67" t="s">
        <v>1528</v>
      </c>
      <c r="X171" s="63" t="s">
        <v>1529</v>
      </c>
      <c r="Y171" s="3">
        <v>44216</v>
      </c>
      <c r="Z171" s="3">
        <v>44560</v>
      </c>
      <c r="AA171" s="3">
        <v>44377</v>
      </c>
      <c r="AB171" s="4">
        <f t="shared" si="62"/>
        <v>0.46802325581395349</v>
      </c>
      <c r="AC171" s="4">
        <f t="shared" si="63"/>
        <v>0.46802325581395349</v>
      </c>
      <c r="AD171" s="99">
        <v>75</v>
      </c>
      <c r="AE171" s="131">
        <f t="shared" si="58"/>
        <v>75</v>
      </c>
      <c r="AF171" s="139" t="s">
        <v>1530</v>
      </c>
      <c r="AG171" s="149" t="s">
        <v>1531</v>
      </c>
      <c r="AH171" s="3">
        <v>44216</v>
      </c>
      <c r="AI171" s="3">
        <v>44560</v>
      </c>
      <c r="AJ171" s="3">
        <v>44469</v>
      </c>
      <c r="AK171" s="4">
        <f t="shared" si="64"/>
        <v>0.73546511627906974</v>
      </c>
      <c r="AL171" s="4">
        <f t="shared" si="65"/>
        <v>0.73546511627906974</v>
      </c>
      <c r="AM171" s="196">
        <v>75</v>
      </c>
      <c r="AN171" s="17">
        <f t="shared" si="59"/>
        <v>75</v>
      </c>
      <c r="AO171" s="103" t="s">
        <v>1532</v>
      </c>
      <c r="AP171" s="204" t="s">
        <v>1533</v>
      </c>
      <c r="AQ171" s="3">
        <v>44216</v>
      </c>
      <c r="AR171" s="3">
        <v>44560</v>
      </c>
      <c r="AS171" s="3">
        <v>44560</v>
      </c>
      <c r="AT171" s="572">
        <f t="shared" si="56"/>
        <v>1</v>
      </c>
      <c r="AU171" s="572">
        <f t="shared" si="57"/>
        <v>1</v>
      </c>
      <c r="AV171" s="196">
        <v>100</v>
      </c>
      <c r="AW171" s="21">
        <f t="shared" si="61"/>
        <v>100</v>
      </c>
      <c r="AX171" s="67" t="s">
        <v>1534</v>
      </c>
      <c r="AY171" s="301" t="s">
        <v>1533</v>
      </c>
      <c r="AZ171" s="11"/>
    </row>
    <row r="172" spans="1:52" ht="159.6" hidden="1" customHeight="1" outlineLevel="1" x14ac:dyDescent="0.2">
      <c r="A172" s="383"/>
      <c r="B172" s="389"/>
      <c r="C172" s="389"/>
      <c r="D172" s="562"/>
      <c r="E172" s="567"/>
      <c r="F172" s="567"/>
      <c r="G172" s="322"/>
      <c r="H172" s="72" t="s">
        <v>1535</v>
      </c>
      <c r="I172" s="55" t="s">
        <v>373</v>
      </c>
      <c r="J172" s="3">
        <v>44217</v>
      </c>
      <c r="K172" s="3">
        <v>44560</v>
      </c>
      <c r="L172" s="3">
        <v>44285</v>
      </c>
      <c r="M172" s="4">
        <f t="shared" si="66"/>
        <v>0.19825072886297376</v>
      </c>
      <c r="N172" s="4">
        <f t="shared" si="67"/>
        <v>0.19825072886297376</v>
      </c>
      <c r="O172" s="142">
        <v>1</v>
      </c>
      <c r="P172" s="143">
        <v>0.25</v>
      </c>
      <c r="Q172" s="143">
        <v>0.5</v>
      </c>
      <c r="R172" s="143">
        <v>0.75</v>
      </c>
      <c r="S172" s="143">
        <v>1</v>
      </c>
      <c r="T172" s="27" t="s">
        <v>329</v>
      </c>
      <c r="U172" s="99">
        <v>30</v>
      </c>
      <c r="V172" s="161">
        <f t="shared" si="60"/>
        <v>30</v>
      </c>
      <c r="W172" s="120" t="s">
        <v>1536</v>
      </c>
      <c r="X172" s="63" t="s">
        <v>1529</v>
      </c>
      <c r="Y172" s="3">
        <v>44217</v>
      </c>
      <c r="Z172" s="3">
        <v>44560</v>
      </c>
      <c r="AA172" s="3">
        <v>44377</v>
      </c>
      <c r="AB172" s="4">
        <f t="shared" si="62"/>
        <v>0.46647230320699706</v>
      </c>
      <c r="AC172" s="4">
        <f t="shared" si="63"/>
        <v>0.46647230320699706</v>
      </c>
      <c r="AD172" s="99">
        <v>75</v>
      </c>
      <c r="AE172" s="131">
        <f t="shared" si="58"/>
        <v>75</v>
      </c>
      <c r="AF172" s="139" t="s">
        <v>1537</v>
      </c>
      <c r="AG172" s="149" t="s">
        <v>1531</v>
      </c>
      <c r="AH172" s="3">
        <v>44217</v>
      </c>
      <c r="AI172" s="3">
        <v>44560</v>
      </c>
      <c r="AJ172" s="3">
        <v>44469</v>
      </c>
      <c r="AK172" s="4">
        <f t="shared" si="64"/>
        <v>0.73469387755102045</v>
      </c>
      <c r="AL172" s="4">
        <f t="shared" si="65"/>
        <v>0.73469387755102045</v>
      </c>
      <c r="AM172" s="196">
        <v>75</v>
      </c>
      <c r="AN172" s="17">
        <f t="shared" si="59"/>
        <v>75</v>
      </c>
      <c r="AO172" s="103" t="s">
        <v>1538</v>
      </c>
      <c r="AP172" s="204" t="s">
        <v>1533</v>
      </c>
      <c r="AQ172" s="3">
        <v>44216</v>
      </c>
      <c r="AR172" s="3">
        <v>44560</v>
      </c>
      <c r="AS172" s="3">
        <v>44560</v>
      </c>
      <c r="AT172" s="572">
        <f t="shared" si="56"/>
        <v>1</v>
      </c>
      <c r="AU172" s="572">
        <f t="shared" si="57"/>
        <v>1</v>
      </c>
      <c r="AV172" s="196">
        <v>90</v>
      </c>
      <c r="AW172" s="21">
        <f t="shared" si="61"/>
        <v>90</v>
      </c>
      <c r="AX172" s="67" t="s">
        <v>1539</v>
      </c>
      <c r="AY172" s="301" t="s">
        <v>1533</v>
      </c>
      <c r="AZ172" s="11"/>
    </row>
    <row r="173" spans="1:52" ht="130.9" hidden="1" customHeight="1" outlineLevel="1" x14ac:dyDescent="0.2">
      <c r="A173" s="383"/>
      <c r="B173" s="389"/>
      <c r="C173" s="389"/>
      <c r="D173" s="562"/>
      <c r="E173" s="567"/>
      <c r="F173" s="567"/>
      <c r="G173" s="322"/>
      <c r="H173" s="112" t="s">
        <v>1540</v>
      </c>
      <c r="I173" s="55" t="s">
        <v>1541</v>
      </c>
      <c r="J173" s="3">
        <v>44216</v>
      </c>
      <c r="K173" s="3">
        <v>44560</v>
      </c>
      <c r="L173" s="3">
        <v>44285</v>
      </c>
      <c r="M173" s="4">
        <f t="shared" si="66"/>
        <v>0.2005813953488372</v>
      </c>
      <c r="N173" s="4">
        <f t="shared" si="67"/>
        <v>0.2005813953488372</v>
      </c>
      <c r="O173" s="142">
        <v>1</v>
      </c>
      <c r="P173" s="143">
        <v>0.25</v>
      </c>
      <c r="Q173" s="143">
        <v>0.5</v>
      </c>
      <c r="R173" s="143">
        <v>0.75</v>
      </c>
      <c r="S173" s="143">
        <v>1</v>
      </c>
      <c r="T173" s="27">
        <v>25000000</v>
      </c>
      <c r="U173" s="99">
        <v>25</v>
      </c>
      <c r="V173" s="161">
        <f t="shared" si="60"/>
        <v>25</v>
      </c>
      <c r="W173" s="67" t="s">
        <v>1542</v>
      </c>
      <c r="X173" s="63" t="s">
        <v>1543</v>
      </c>
      <c r="Y173" s="3">
        <v>44216</v>
      </c>
      <c r="Z173" s="3">
        <v>44560</v>
      </c>
      <c r="AA173" s="3">
        <v>44377</v>
      </c>
      <c r="AB173" s="4">
        <f t="shared" si="62"/>
        <v>0.46802325581395349</v>
      </c>
      <c r="AC173" s="4">
        <f t="shared" si="63"/>
        <v>0.46802325581395349</v>
      </c>
      <c r="AD173" s="99">
        <v>50</v>
      </c>
      <c r="AE173" s="131">
        <f t="shared" si="58"/>
        <v>50</v>
      </c>
      <c r="AF173" s="139" t="s">
        <v>1544</v>
      </c>
      <c r="AG173" s="149" t="s">
        <v>1531</v>
      </c>
      <c r="AH173" s="3">
        <v>44216</v>
      </c>
      <c r="AI173" s="3">
        <v>44560</v>
      </c>
      <c r="AJ173" s="3">
        <v>44469</v>
      </c>
      <c r="AK173" s="4">
        <f t="shared" si="64"/>
        <v>0.73546511627906974</v>
      </c>
      <c r="AL173" s="4">
        <f t="shared" si="65"/>
        <v>0.73546511627906974</v>
      </c>
      <c r="AM173" s="196">
        <v>75</v>
      </c>
      <c r="AN173" s="17">
        <f t="shared" si="59"/>
        <v>75</v>
      </c>
      <c r="AO173" s="103" t="s">
        <v>1545</v>
      </c>
      <c r="AP173" s="203" t="s">
        <v>1533</v>
      </c>
      <c r="AQ173" s="3">
        <v>44216</v>
      </c>
      <c r="AR173" s="3">
        <v>44560</v>
      </c>
      <c r="AS173" s="3">
        <v>44560</v>
      </c>
      <c r="AT173" s="572">
        <f t="shared" si="56"/>
        <v>1</v>
      </c>
      <c r="AU173" s="572">
        <f t="shared" si="57"/>
        <v>1</v>
      </c>
      <c r="AV173" s="196">
        <v>100</v>
      </c>
      <c r="AW173" s="21">
        <f t="shared" si="61"/>
        <v>100</v>
      </c>
      <c r="AX173" s="67" t="s">
        <v>1546</v>
      </c>
      <c r="AY173" s="301" t="s">
        <v>1533</v>
      </c>
    </row>
    <row r="174" spans="1:52" ht="218.45" hidden="1" customHeight="1" outlineLevel="1" x14ac:dyDescent="0.2">
      <c r="A174" s="383"/>
      <c r="B174" s="389"/>
      <c r="C174" s="389"/>
      <c r="D174" s="562"/>
      <c r="E174" s="567"/>
      <c r="F174" s="567"/>
      <c r="G174" s="322"/>
      <c r="H174" s="112" t="s">
        <v>1547</v>
      </c>
      <c r="I174" s="55" t="s">
        <v>1548</v>
      </c>
      <c r="J174" s="3">
        <v>44216</v>
      </c>
      <c r="K174" s="3">
        <v>44560</v>
      </c>
      <c r="L174" s="3">
        <v>44285</v>
      </c>
      <c r="M174" s="4">
        <f t="shared" si="66"/>
        <v>0.2005813953488372</v>
      </c>
      <c r="N174" s="4">
        <f t="shared" si="67"/>
        <v>0.2005813953488372</v>
      </c>
      <c r="O174" s="142">
        <v>1</v>
      </c>
      <c r="P174" s="143">
        <v>0.25</v>
      </c>
      <c r="Q174" s="143">
        <v>0.5</v>
      </c>
      <c r="R174" s="143">
        <v>0.75</v>
      </c>
      <c r="S174" s="143">
        <v>1</v>
      </c>
      <c r="T174" s="24">
        <v>15000000</v>
      </c>
      <c r="U174" s="99">
        <v>25</v>
      </c>
      <c r="V174" s="161">
        <f t="shared" si="60"/>
        <v>25</v>
      </c>
      <c r="W174" s="67" t="s">
        <v>1549</v>
      </c>
      <c r="X174" s="63" t="s">
        <v>1550</v>
      </c>
      <c r="Y174" s="3">
        <v>44216</v>
      </c>
      <c r="Z174" s="3">
        <v>44560</v>
      </c>
      <c r="AA174" s="3">
        <v>44377</v>
      </c>
      <c r="AB174" s="4">
        <f t="shared" si="62"/>
        <v>0.46802325581395349</v>
      </c>
      <c r="AC174" s="4">
        <f t="shared" si="63"/>
        <v>0.46802325581395349</v>
      </c>
      <c r="AD174" s="99">
        <v>50</v>
      </c>
      <c r="AE174" s="131">
        <f t="shared" si="58"/>
        <v>50</v>
      </c>
      <c r="AF174" s="139" t="s">
        <v>1551</v>
      </c>
      <c r="AG174" s="149" t="s">
        <v>1552</v>
      </c>
      <c r="AH174" s="3">
        <v>44216</v>
      </c>
      <c r="AI174" s="3">
        <v>44560</v>
      </c>
      <c r="AJ174" s="3">
        <v>44469</v>
      </c>
      <c r="AK174" s="4">
        <f t="shared" si="64"/>
        <v>0.73546511627906974</v>
      </c>
      <c r="AL174" s="4">
        <f t="shared" si="65"/>
        <v>0.73546511627906974</v>
      </c>
      <c r="AM174" s="196">
        <v>75</v>
      </c>
      <c r="AN174" s="17">
        <f t="shared" si="59"/>
        <v>75</v>
      </c>
      <c r="AO174" s="103" t="s">
        <v>1553</v>
      </c>
      <c r="AP174" s="130" t="s">
        <v>1554</v>
      </c>
      <c r="AQ174" s="3">
        <v>44216</v>
      </c>
      <c r="AR174" s="3">
        <v>44560</v>
      </c>
      <c r="AS174" s="3">
        <v>44560</v>
      </c>
      <c r="AT174" s="572">
        <f t="shared" si="56"/>
        <v>1</v>
      </c>
      <c r="AU174" s="572">
        <f t="shared" si="57"/>
        <v>1</v>
      </c>
      <c r="AV174" s="196">
        <v>100</v>
      </c>
      <c r="AW174" s="21">
        <f t="shared" si="61"/>
        <v>100</v>
      </c>
      <c r="AX174" s="67" t="s">
        <v>1555</v>
      </c>
      <c r="AY174" s="301" t="s">
        <v>1556</v>
      </c>
    </row>
    <row r="175" spans="1:52" ht="75" hidden="1" customHeight="1" outlineLevel="1" x14ac:dyDescent="0.2">
      <c r="A175" s="383"/>
      <c r="B175" s="389"/>
      <c r="C175" s="389"/>
      <c r="D175" s="562"/>
      <c r="E175" s="567"/>
      <c r="F175" s="567"/>
      <c r="G175" s="322"/>
      <c r="H175" s="72" t="s">
        <v>1557</v>
      </c>
      <c r="I175" s="55" t="s">
        <v>1304</v>
      </c>
      <c r="J175" s="3">
        <v>44216</v>
      </c>
      <c r="K175" s="3">
        <v>44560</v>
      </c>
      <c r="L175" s="3">
        <v>44285</v>
      </c>
      <c r="M175" s="4">
        <f t="shared" si="66"/>
        <v>0.2005813953488372</v>
      </c>
      <c r="N175" s="4">
        <f t="shared" si="67"/>
        <v>0.2005813953488372</v>
      </c>
      <c r="O175" s="142">
        <v>1</v>
      </c>
      <c r="P175" s="143">
        <v>0.25</v>
      </c>
      <c r="Q175" s="143">
        <v>0.5</v>
      </c>
      <c r="R175" s="143">
        <v>0.75</v>
      </c>
      <c r="S175" s="143">
        <v>1</v>
      </c>
      <c r="T175" s="27" t="s">
        <v>329</v>
      </c>
      <c r="U175" s="99">
        <v>25</v>
      </c>
      <c r="V175" s="161">
        <f t="shared" si="60"/>
        <v>25</v>
      </c>
      <c r="W175" s="67" t="s">
        <v>1558</v>
      </c>
      <c r="X175" s="63" t="s">
        <v>1550</v>
      </c>
      <c r="Y175" s="3">
        <v>44216</v>
      </c>
      <c r="Z175" s="3">
        <v>44560</v>
      </c>
      <c r="AA175" s="3">
        <v>44377</v>
      </c>
      <c r="AB175" s="4">
        <f t="shared" si="62"/>
        <v>0.46802325581395349</v>
      </c>
      <c r="AC175" s="4">
        <f t="shared" si="63"/>
        <v>0.46802325581395349</v>
      </c>
      <c r="AD175" s="99">
        <v>25</v>
      </c>
      <c r="AE175" s="131">
        <f t="shared" si="58"/>
        <v>25</v>
      </c>
      <c r="AF175" s="139" t="s">
        <v>1559</v>
      </c>
      <c r="AG175" s="152" t="s">
        <v>329</v>
      </c>
      <c r="AH175" s="3">
        <v>44216</v>
      </c>
      <c r="AI175" s="3">
        <v>44560</v>
      </c>
      <c r="AJ175" s="3">
        <v>44469</v>
      </c>
      <c r="AK175" s="4">
        <f t="shared" si="64"/>
        <v>0.73546511627906974</v>
      </c>
      <c r="AL175" s="4">
        <f t="shared" si="65"/>
        <v>0.73546511627906974</v>
      </c>
      <c r="AM175" s="196">
        <v>40</v>
      </c>
      <c r="AN175" s="17">
        <f t="shared" si="59"/>
        <v>40</v>
      </c>
      <c r="AO175" s="103" t="s">
        <v>1560</v>
      </c>
      <c r="AP175" s="130" t="s">
        <v>1554</v>
      </c>
      <c r="AQ175" s="3">
        <v>44216</v>
      </c>
      <c r="AR175" s="3">
        <v>44560</v>
      </c>
      <c r="AS175" s="3">
        <v>44560</v>
      </c>
      <c r="AT175" s="572">
        <f t="shared" si="56"/>
        <v>1</v>
      </c>
      <c r="AU175" s="572">
        <f t="shared" si="57"/>
        <v>1</v>
      </c>
      <c r="AV175" s="196">
        <v>100</v>
      </c>
      <c r="AW175" s="21">
        <f t="shared" si="61"/>
        <v>100</v>
      </c>
      <c r="AX175" s="67" t="s">
        <v>1561</v>
      </c>
      <c r="AY175" s="301" t="s">
        <v>1556</v>
      </c>
    </row>
    <row r="176" spans="1:52" ht="88.9" hidden="1" customHeight="1" outlineLevel="1" x14ac:dyDescent="0.2">
      <c r="A176" s="383"/>
      <c r="B176" s="389"/>
      <c r="C176" s="389"/>
      <c r="D176" s="562"/>
      <c r="E176" s="567"/>
      <c r="F176" s="567"/>
      <c r="G176" s="322"/>
      <c r="H176" s="72" t="s">
        <v>1562</v>
      </c>
      <c r="I176" s="55" t="s">
        <v>1563</v>
      </c>
      <c r="J176" s="3">
        <v>44216</v>
      </c>
      <c r="K176" s="3">
        <v>44560</v>
      </c>
      <c r="L176" s="3">
        <v>44285</v>
      </c>
      <c r="M176" s="4">
        <f t="shared" si="66"/>
        <v>0.2005813953488372</v>
      </c>
      <c r="N176" s="4">
        <f t="shared" si="67"/>
        <v>0.2005813953488372</v>
      </c>
      <c r="O176" s="142">
        <v>1</v>
      </c>
      <c r="P176" s="143">
        <v>0.25</v>
      </c>
      <c r="Q176" s="143">
        <v>0.5</v>
      </c>
      <c r="R176" s="143">
        <v>0.75</v>
      </c>
      <c r="S176" s="143">
        <v>1</v>
      </c>
      <c r="T176" s="27">
        <v>4000000</v>
      </c>
      <c r="U176" s="99">
        <v>10</v>
      </c>
      <c r="V176" s="161">
        <f t="shared" si="60"/>
        <v>10</v>
      </c>
      <c r="W176" s="67" t="s">
        <v>1564</v>
      </c>
      <c r="X176" s="63" t="s">
        <v>1550</v>
      </c>
      <c r="Y176" s="3">
        <v>44216</v>
      </c>
      <c r="Z176" s="3">
        <v>44560</v>
      </c>
      <c r="AA176" s="3">
        <v>44377</v>
      </c>
      <c r="AB176" s="4">
        <f t="shared" si="62"/>
        <v>0.46802325581395349</v>
      </c>
      <c r="AC176" s="4">
        <f t="shared" si="63"/>
        <v>0.46802325581395349</v>
      </c>
      <c r="AD176" s="99">
        <v>10</v>
      </c>
      <c r="AE176" s="131">
        <f t="shared" si="58"/>
        <v>10</v>
      </c>
      <c r="AF176" s="139" t="s">
        <v>1565</v>
      </c>
      <c r="AG176" s="152" t="s">
        <v>329</v>
      </c>
      <c r="AH176" s="3">
        <v>44216</v>
      </c>
      <c r="AI176" s="3">
        <v>44560</v>
      </c>
      <c r="AJ176" s="3">
        <v>44469</v>
      </c>
      <c r="AK176" s="4">
        <f t="shared" si="64"/>
        <v>0.73546511627906974</v>
      </c>
      <c r="AL176" s="4">
        <f t="shared" si="65"/>
        <v>0.73546511627906974</v>
      </c>
      <c r="AM176" s="196">
        <v>10</v>
      </c>
      <c r="AN176" s="17">
        <f t="shared" si="59"/>
        <v>10</v>
      </c>
      <c r="AO176" s="103" t="s">
        <v>1566</v>
      </c>
      <c r="AP176" s="152" t="s">
        <v>329</v>
      </c>
      <c r="AQ176" s="3">
        <v>44216</v>
      </c>
      <c r="AR176" s="3">
        <v>44560</v>
      </c>
      <c r="AS176" s="3">
        <v>44560</v>
      </c>
      <c r="AT176" s="572">
        <f t="shared" si="56"/>
        <v>1</v>
      </c>
      <c r="AU176" s="572">
        <f t="shared" si="57"/>
        <v>1</v>
      </c>
      <c r="AV176" s="196">
        <v>100</v>
      </c>
      <c r="AW176" s="21">
        <f t="shared" si="61"/>
        <v>100</v>
      </c>
      <c r="AX176" s="67" t="s">
        <v>1567</v>
      </c>
      <c r="AY176" s="301" t="s">
        <v>1556</v>
      </c>
    </row>
    <row r="177" spans="1:51" ht="36.6" hidden="1" customHeight="1" outlineLevel="1" x14ac:dyDescent="0.2">
      <c r="A177" s="383"/>
      <c r="B177" s="389"/>
      <c r="C177" s="389"/>
      <c r="D177" s="562"/>
      <c r="E177" s="567"/>
      <c r="F177" s="567"/>
      <c r="G177" s="322"/>
      <c r="H177" s="72" t="s">
        <v>1568</v>
      </c>
      <c r="I177" s="55" t="s">
        <v>1569</v>
      </c>
      <c r="J177" s="3">
        <v>44216</v>
      </c>
      <c r="K177" s="3">
        <v>44560</v>
      </c>
      <c r="L177" s="3">
        <v>44285</v>
      </c>
      <c r="M177" s="4">
        <f t="shared" si="66"/>
        <v>0.2005813953488372</v>
      </c>
      <c r="N177" s="4">
        <f t="shared" si="67"/>
        <v>0.2005813953488372</v>
      </c>
      <c r="O177" s="142">
        <v>1</v>
      </c>
      <c r="P177" s="143">
        <v>0.25</v>
      </c>
      <c r="Q177" s="143">
        <v>0.5</v>
      </c>
      <c r="R177" s="143">
        <v>0.75</v>
      </c>
      <c r="S177" s="143">
        <v>1</v>
      </c>
      <c r="T177" s="27" t="s">
        <v>329</v>
      </c>
      <c r="U177" s="99">
        <v>25</v>
      </c>
      <c r="V177" s="161"/>
      <c r="W177" s="67" t="s">
        <v>1570</v>
      </c>
      <c r="X177" s="63" t="s">
        <v>1550</v>
      </c>
      <c r="Y177" s="3">
        <v>44216</v>
      </c>
      <c r="Z177" s="3">
        <v>44560</v>
      </c>
      <c r="AA177" s="3">
        <v>44377</v>
      </c>
      <c r="AB177" s="4">
        <f t="shared" si="62"/>
        <v>0.46802325581395349</v>
      </c>
      <c r="AC177" s="4">
        <f t="shared" si="63"/>
        <v>0.46802325581395349</v>
      </c>
      <c r="AD177" s="99">
        <v>30</v>
      </c>
      <c r="AE177" s="131">
        <f t="shared" si="58"/>
        <v>30</v>
      </c>
      <c r="AF177" s="139" t="s">
        <v>1571</v>
      </c>
      <c r="AG177" s="149" t="s">
        <v>1552</v>
      </c>
      <c r="AH177" s="3">
        <v>44216</v>
      </c>
      <c r="AI177" s="3">
        <v>44560</v>
      </c>
      <c r="AJ177" s="3">
        <v>44469</v>
      </c>
      <c r="AK177" s="4">
        <f t="shared" si="64"/>
        <v>0.73546511627906974</v>
      </c>
      <c r="AL177" s="4">
        <f t="shared" si="65"/>
        <v>0.73546511627906974</v>
      </c>
      <c r="AM177" s="196">
        <v>30</v>
      </c>
      <c r="AN177" s="17">
        <f t="shared" si="59"/>
        <v>30</v>
      </c>
      <c r="AO177" s="103" t="s">
        <v>1572</v>
      </c>
      <c r="AP177" s="152" t="s">
        <v>329</v>
      </c>
      <c r="AQ177" s="3">
        <v>44216</v>
      </c>
      <c r="AR177" s="3">
        <v>44560</v>
      </c>
      <c r="AS177" s="3">
        <v>44560</v>
      </c>
      <c r="AT177" s="572">
        <f t="shared" si="56"/>
        <v>1</v>
      </c>
      <c r="AU177" s="572">
        <f t="shared" si="57"/>
        <v>1</v>
      </c>
      <c r="AV177" s="196">
        <v>100</v>
      </c>
      <c r="AW177" s="21">
        <f t="shared" si="61"/>
        <v>100</v>
      </c>
      <c r="AX177" s="67" t="s">
        <v>1573</v>
      </c>
      <c r="AY177" s="301" t="s">
        <v>1556</v>
      </c>
    </row>
    <row r="178" spans="1:51" ht="75" hidden="1" customHeight="1" outlineLevel="1" x14ac:dyDescent="0.2">
      <c r="A178" s="383"/>
      <c r="B178" s="389"/>
      <c r="C178" s="389"/>
      <c r="D178" s="562"/>
      <c r="E178" s="567"/>
      <c r="F178" s="567"/>
      <c r="G178" s="322"/>
      <c r="H178" s="72" t="s">
        <v>1574</v>
      </c>
      <c r="I178" s="55" t="s">
        <v>1575</v>
      </c>
      <c r="J178" s="3">
        <v>44216</v>
      </c>
      <c r="K178" s="3">
        <v>44560</v>
      </c>
      <c r="L178" s="3">
        <v>44285</v>
      </c>
      <c r="M178" s="4">
        <f t="shared" si="66"/>
        <v>0.2005813953488372</v>
      </c>
      <c r="N178" s="4">
        <f t="shared" si="67"/>
        <v>0.2005813953488372</v>
      </c>
      <c r="O178" s="142">
        <v>1</v>
      </c>
      <c r="P178" s="143">
        <v>0.25</v>
      </c>
      <c r="Q178" s="143">
        <v>0.5</v>
      </c>
      <c r="R178" s="143">
        <v>0.75</v>
      </c>
      <c r="S178" s="143">
        <v>1</v>
      </c>
      <c r="T178" s="27">
        <v>5000000</v>
      </c>
      <c r="U178" s="99">
        <v>10</v>
      </c>
      <c r="V178" s="161">
        <f t="shared" si="60"/>
        <v>10</v>
      </c>
      <c r="W178" s="67" t="s">
        <v>1576</v>
      </c>
      <c r="X178" s="63" t="s">
        <v>1550</v>
      </c>
      <c r="Y178" s="3">
        <v>44216</v>
      </c>
      <c r="Z178" s="3">
        <v>44560</v>
      </c>
      <c r="AA178" s="3">
        <v>44377</v>
      </c>
      <c r="AB178" s="4">
        <f t="shared" si="62"/>
        <v>0.46802325581395349</v>
      </c>
      <c r="AC178" s="4">
        <f t="shared" si="63"/>
        <v>0.46802325581395349</v>
      </c>
      <c r="AD178" s="99">
        <v>10</v>
      </c>
      <c r="AE178" s="131">
        <f t="shared" si="58"/>
        <v>10</v>
      </c>
      <c r="AF178" s="139" t="s">
        <v>1577</v>
      </c>
      <c r="AG178" s="152" t="s">
        <v>329</v>
      </c>
      <c r="AH178" s="3">
        <v>44216</v>
      </c>
      <c r="AI178" s="3">
        <v>44560</v>
      </c>
      <c r="AJ178" s="3">
        <v>44469</v>
      </c>
      <c r="AK178" s="4">
        <f t="shared" si="64"/>
        <v>0.73546511627906974</v>
      </c>
      <c r="AL178" s="4">
        <f t="shared" si="65"/>
        <v>0.73546511627906974</v>
      </c>
      <c r="AM178" s="196">
        <v>10</v>
      </c>
      <c r="AN178" s="17">
        <f t="shared" si="59"/>
        <v>10</v>
      </c>
      <c r="AO178" s="67" t="s">
        <v>1577</v>
      </c>
      <c r="AP178" s="152" t="s">
        <v>329</v>
      </c>
      <c r="AQ178" s="3">
        <v>44216</v>
      </c>
      <c r="AR178" s="3">
        <v>44560</v>
      </c>
      <c r="AS178" s="3">
        <v>44560</v>
      </c>
      <c r="AT178" s="572">
        <f t="shared" si="56"/>
        <v>1</v>
      </c>
      <c r="AU178" s="572">
        <f t="shared" si="57"/>
        <v>1</v>
      </c>
      <c r="AV178" s="196">
        <v>10</v>
      </c>
      <c r="AW178" s="21">
        <f t="shared" si="61"/>
        <v>10</v>
      </c>
      <c r="AX178" s="67" t="s">
        <v>1578</v>
      </c>
      <c r="AY178" s="296" t="s">
        <v>329</v>
      </c>
    </row>
    <row r="179" spans="1:51" ht="121.15" hidden="1" customHeight="1" outlineLevel="1" x14ac:dyDescent="0.2">
      <c r="A179" s="383"/>
      <c r="B179" s="389"/>
      <c r="C179" s="389"/>
      <c r="D179" s="562"/>
      <c r="E179" s="567"/>
      <c r="F179" s="567"/>
      <c r="G179" s="322"/>
      <c r="H179" s="391" t="s">
        <v>1579</v>
      </c>
      <c r="I179" s="55" t="s">
        <v>1580</v>
      </c>
      <c r="J179" s="3">
        <v>44216</v>
      </c>
      <c r="K179" s="3">
        <v>44560</v>
      </c>
      <c r="L179" s="3">
        <v>44285</v>
      </c>
      <c r="M179" s="4">
        <f t="shared" si="66"/>
        <v>0.2005813953488372</v>
      </c>
      <c r="N179" s="4">
        <f t="shared" si="67"/>
        <v>0.2005813953488372</v>
      </c>
      <c r="O179" s="142">
        <v>1</v>
      </c>
      <c r="P179" s="143">
        <v>0.25</v>
      </c>
      <c r="Q179" s="143">
        <v>0.5</v>
      </c>
      <c r="R179" s="143">
        <v>0.75</v>
      </c>
      <c r="S179" s="143">
        <v>1</v>
      </c>
      <c r="T179" s="27" t="s">
        <v>329</v>
      </c>
      <c r="U179" s="99">
        <v>25</v>
      </c>
      <c r="V179" s="161">
        <f t="shared" si="60"/>
        <v>25</v>
      </c>
      <c r="W179" s="67" t="s">
        <v>1581</v>
      </c>
      <c r="X179" s="63" t="s">
        <v>1582</v>
      </c>
      <c r="Y179" s="3">
        <v>44216</v>
      </c>
      <c r="Z179" s="3">
        <v>44560</v>
      </c>
      <c r="AA179" s="3">
        <v>44377</v>
      </c>
      <c r="AB179" s="4">
        <f t="shared" si="62"/>
        <v>0.46802325581395349</v>
      </c>
      <c r="AC179" s="4">
        <f t="shared" si="63"/>
        <v>0.46802325581395349</v>
      </c>
      <c r="AD179" s="99">
        <v>50</v>
      </c>
      <c r="AE179" s="131">
        <f t="shared" si="58"/>
        <v>50</v>
      </c>
      <c r="AF179" s="139" t="s">
        <v>1583</v>
      </c>
      <c r="AG179" s="149" t="s">
        <v>1584</v>
      </c>
      <c r="AH179" s="3">
        <v>44216</v>
      </c>
      <c r="AI179" s="3">
        <v>44560</v>
      </c>
      <c r="AJ179" s="3">
        <v>44469</v>
      </c>
      <c r="AK179" s="4">
        <f t="shared" si="64"/>
        <v>0.73546511627906974</v>
      </c>
      <c r="AL179" s="4">
        <f t="shared" si="65"/>
        <v>0.73546511627906974</v>
      </c>
      <c r="AM179" s="196">
        <v>75</v>
      </c>
      <c r="AN179" s="17">
        <f t="shared" si="59"/>
        <v>75</v>
      </c>
      <c r="AO179" s="103" t="s">
        <v>1585</v>
      </c>
      <c r="AP179" s="130" t="s">
        <v>1586</v>
      </c>
      <c r="AQ179" s="3">
        <v>44216</v>
      </c>
      <c r="AR179" s="3">
        <v>44560</v>
      </c>
      <c r="AS179" s="3">
        <v>44560</v>
      </c>
      <c r="AT179" s="572">
        <f t="shared" si="56"/>
        <v>1</v>
      </c>
      <c r="AU179" s="572">
        <f t="shared" si="57"/>
        <v>1</v>
      </c>
      <c r="AV179" s="196">
        <v>100</v>
      </c>
      <c r="AW179" s="21">
        <f t="shared" si="61"/>
        <v>100</v>
      </c>
      <c r="AX179" s="67" t="s">
        <v>1587</v>
      </c>
      <c r="AY179" s="301" t="s">
        <v>1556</v>
      </c>
    </row>
    <row r="180" spans="1:51" ht="87" hidden="1" customHeight="1" outlineLevel="1" x14ac:dyDescent="0.2">
      <c r="A180" s="383"/>
      <c r="B180" s="389"/>
      <c r="C180" s="389"/>
      <c r="D180" s="562"/>
      <c r="E180" s="567"/>
      <c r="F180" s="567"/>
      <c r="G180" s="322"/>
      <c r="H180" s="392"/>
      <c r="I180" s="55" t="s">
        <v>1588</v>
      </c>
      <c r="J180" s="3">
        <v>44216</v>
      </c>
      <c r="K180" s="3">
        <v>44560</v>
      </c>
      <c r="L180" s="3">
        <v>44285</v>
      </c>
      <c r="M180" s="4">
        <f t="shared" si="66"/>
        <v>0.2005813953488372</v>
      </c>
      <c r="N180" s="4">
        <f t="shared" si="67"/>
        <v>0.2005813953488372</v>
      </c>
      <c r="O180" s="142">
        <v>1</v>
      </c>
      <c r="P180" s="143">
        <v>0.25</v>
      </c>
      <c r="Q180" s="143">
        <v>0.5</v>
      </c>
      <c r="R180" s="143">
        <v>0.75</v>
      </c>
      <c r="S180" s="143">
        <v>1</v>
      </c>
      <c r="T180" s="27" t="s">
        <v>329</v>
      </c>
      <c r="U180" s="99">
        <v>25</v>
      </c>
      <c r="V180" s="161">
        <f t="shared" si="60"/>
        <v>25</v>
      </c>
      <c r="W180" s="67" t="s">
        <v>1589</v>
      </c>
      <c r="X180" s="63" t="s">
        <v>1582</v>
      </c>
      <c r="Y180" s="3">
        <v>44216</v>
      </c>
      <c r="Z180" s="3">
        <v>44560</v>
      </c>
      <c r="AA180" s="3">
        <v>44377</v>
      </c>
      <c r="AB180" s="4">
        <f t="shared" si="62"/>
        <v>0.46802325581395349</v>
      </c>
      <c r="AC180" s="4">
        <f t="shared" si="63"/>
        <v>0.46802325581395349</v>
      </c>
      <c r="AD180" s="99">
        <v>50</v>
      </c>
      <c r="AE180" s="131">
        <f t="shared" si="58"/>
        <v>50</v>
      </c>
      <c r="AF180" s="139" t="s">
        <v>1590</v>
      </c>
      <c r="AG180" s="149" t="s">
        <v>1584</v>
      </c>
      <c r="AH180" s="3">
        <v>44216</v>
      </c>
      <c r="AI180" s="3">
        <v>44560</v>
      </c>
      <c r="AJ180" s="3">
        <v>44469</v>
      </c>
      <c r="AK180" s="4">
        <f t="shared" si="64"/>
        <v>0.73546511627906974</v>
      </c>
      <c r="AL180" s="4">
        <f t="shared" si="65"/>
        <v>0.73546511627906974</v>
      </c>
      <c r="AM180" s="196">
        <v>75</v>
      </c>
      <c r="AN180" s="17">
        <f t="shared" si="59"/>
        <v>75</v>
      </c>
      <c r="AO180" s="103" t="s">
        <v>1591</v>
      </c>
      <c r="AP180" s="130" t="s">
        <v>1586</v>
      </c>
      <c r="AQ180" s="3">
        <v>44216</v>
      </c>
      <c r="AR180" s="3">
        <v>44560</v>
      </c>
      <c r="AS180" s="3">
        <v>44560</v>
      </c>
      <c r="AT180" s="572">
        <f t="shared" si="56"/>
        <v>1</v>
      </c>
      <c r="AU180" s="572">
        <f t="shared" si="57"/>
        <v>1</v>
      </c>
      <c r="AV180" s="196">
        <v>100</v>
      </c>
      <c r="AW180" s="21">
        <f t="shared" si="61"/>
        <v>100</v>
      </c>
      <c r="AX180" s="67" t="s">
        <v>1592</v>
      </c>
      <c r="AY180" s="301" t="s">
        <v>1556</v>
      </c>
    </row>
    <row r="181" spans="1:51" ht="150" hidden="1" customHeight="1" outlineLevel="1" x14ac:dyDescent="0.2">
      <c r="A181" s="383"/>
      <c r="B181" s="389"/>
      <c r="C181" s="389"/>
      <c r="D181" s="562"/>
      <c r="E181" s="567"/>
      <c r="F181" s="567"/>
      <c r="G181" s="322"/>
      <c r="H181" s="392"/>
      <c r="I181" s="55" t="s">
        <v>1593</v>
      </c>
      <c r="J181" s="3">
        <v>44216</v>
      </c>
      <c r="K181" s="3">
        <v>44560</v>
      </c>
      <c r="L181" s="3">
        <v>44285</v>
      </c>
      <c r="M181" s="4">
        <f t="shared" si="66"/>
        <v>0.2005813953488372</v>
      </c>
      <c r="N181" s="4">
        <f t="shared" si="67"/>
        <v>0.2005813953488372</v>
      </c>
      <c r="O181" s="142">
        <v>1</v>
      </c>
      <c r="P181" s="143">
        <v>0.25</v>
      </c>
      <c r="Q181" s="143">
        <v>0.5</v>
      </c>
      <c r="R181" s="143">
        <v>0.75</v>
      </c>
      <c r="S181" s="143">
        <v>1</v>
      </c>
      <c r="T181" s="27" t="s">
        <v>329</v>
      </c>
      <c r="U181" s="99">
        <v>25</v>
      </c>
      <c r="V181" s="161">
        <f t="shared" si="60"/>
        <v>25</v>
      </c>
      <c r="W181" s="67" t="s">
        <v>1594</v>
      </c>
      <c r="X181" s="63" t="s">
        <v>1582</v>
      </c>
      <c r="Y181" s="3">
        <v>44216</v>
      </c>
      <c r="Z181" s="3">
        <v>44560</v>
      </c>
      <c r="AA181" s="3">
        <v>44377</v>
      </c>
      <c r="AB181" s="4">
        <f t="shared" si="62"/>
        <v>0.46802325581395349</v>
      </c>
      <c r="AC181" s="4">
        <f t="shared" si="63"/>
        <v>0.46802325581395349</v>
      </c>
      <c r="AD181" s="99">
        <v>50</v>
      </c>
      <c r="AE181" s="131">
        <f t="shared" si="58"/>
        <v>50</v>
      </c>
      <c r="AF181" s="139" t="s">
        <v>1595</v>
      </c>
      <c r="AG181" s="149" t="s">
        <v>1584</v>
      </c>
      <c r="AH181" s="3">
        <v>44216</v>
      </c>
      <c r="AI181" s="3">
        <v>44560</v>
      </c>
      <c r="AJ181" s="3">
        <v>44469</v>
      </c>
      <c r="AK181" s="4">
        <f t="shared" si="64"/>
        <v>0.73546511627906974</v>
      </c>
      <c r="AL181" s="4">
        <f t="shared" si="65"/>
        <v>0.73546511627906974</v>
      </c>
      <c r="AM181" s="196">
        <v>75</v>
      </c>
      <c r="AN181" s="17">
        <f t="shared" si="59"/>
        <v>75</v>
      </c>
      <c r="AO181" s="103" t="s">
        <v>1596</v>
      </c>
      <c r="AP181" s="130" t="s">
        <v>1586</v>
      </c>
      <c r="AQ181" s="3">
        <v>44216</v>
      </c>
      <c r="AR181" s="3">
        <v>44560</v>
      </c>
      <c r="AS181" s="3">
        <v>44560</v>
      </c>
      <c r="AT181" s="572">
        <f t="shared" si="56"/>
        <v>1</v>
      </c>
      <c r="AU181" s="572">
        <f t="shared" si="57"/>
        <v>1</v>
      </c>
      <c r="AV181" s="196">
        <v>100</v>
      </c>
      <c r="AW181" s="21">
        <f t="shared" si="61"/>
        <v>100</v>
      </c>
      <c r="AX181" s="67" t="s">
        <v>1597</v>
      </c>
      <c r="AY181" s="301" t="s">
        <v>1556</v>
      </c>
    </row>
    <row r="182" spans="1:51" ht="36.6" hidden="1" customHeight="1" outlineLevel="1" x14ac:dyDescent="0.2">
      <c r="A182" s="383"/>
      <c r="B182" s="389"/>
      <c r="C182" s="389"/>
      <c r="D182" s="562"/>
      <c r="E182" s="567"/>
      <c r="F182" s="567"/>
      <c r="G182" s="322"/>
      <c r="H182" s="392"/>
      <c r="I182" s="55" t="s">
        <v>1598</v>
      </c>
      <c r="J182" s="3">
        <v>44216</v>
      </c>
      <c r="K182" s="3">
        <v>44560</v>
      </c>
      <c r="L182" s="3">
        <v>44285</v>
      </c>
      <c r="M182" s="4">
        <f t="shared" si="66"/>
        <v>0.2005813953488372</v>
      </c>
      <c r="N182" s="4">
        <f t="shared" si="67"/>
        <v>0.2005813953488372</v>
      </c>
      <c r="O182" s="142">
        <v>1</v>
      </c>
      <c r="P182" s="143">
        <v>0.25</v>
      </c>
      <c r="Q182" s="143">
        <v>0.5</v>
      </c>
      <c r="R182" s="143">
        <v>0.75</v>
      </c>
      <c r="S182" s="143">
        <v>1</v>
      </c>
      <c r="T182" s="27" t="s">
        <v>329</v>
      </c>
      <c r="U182" s="99">
        <v>25</v>
      </c>
      <c r="V182" s="161">
        <f t="shared" si="60"/>
        <v>25</v>
      </c>
      <c r="W182" s="67" t="s">
        <v>1599</v>
      </c>
      <c r="X182" s="63" t="s">
        <v>1582</v>
      </c>
      <c r="Y182" s="3">
        <v>44216</v>
      </c>
      <c r="Z182" s="3">
        <v>44560</v>
      </c>
      <c r="AA182" s="3">
        <v>44377</v>
      </c>
      <c r="AB182" s="4">
        <f t="shared" si="62"/>
        <v>0.46802325581395349</v>
      </c>
      <c r="AC182" s="4">
        <f t="shared" si="63"/>
        <v>0.46802325581395349</v>
      </c>
      <c r="AD182" s="99">
        <v>50</v>
      </c>
      <c r="AE182" s="131">
        <f t="shared" si="58"/>
        <v>50</v>
      </c>
      <c r="AF182" s="139" t="s">
        <v>1600</v>
      </c>
      <c r="AG182" s="149" t="s">
        <v>1584</v>
      </c>
      <c r="AH182" s="3">
        <v>44216</v>
      </c>
      <c r="AI182" s="3">
        <v>44560</v>
      </c>
      <c r="AJ182" s="3">
        <v>44469</v>
      </c>
      <c r="AK182" s="4">
        <f t="shared" si="64"/>
        <v>0.73546511627906974</v>
      </c>
      <c r="AL182" s="4">
        <f t="shared" si="65"/>
        <v>0.73546511627906974</v>
      </c>
      <c r="AM182" s="196">
        <v>75</v>
      </c>
      <c r="AN182" s="17">
        <f t="shared" si="59"/>
        <v>75</v>
      </c>
      <c r="AO182" s="103" t="s">
        <v>1601</v>
      </c>
      <c r="AP182" s="130" t="s">
        <v>1586</v>
      </c>
      <c r="AQ182" s="3">
        <v>44216</v>
      </c>
      <c r="AR182" s="3">
        <v>44560</v>
      </c>
      <c r="AS182" s="3">
        <v>44560</v>
      </c>
      <c r="AT182" s="572">
        <f t="shared" si="56"/>
        <v>1</v>
      </c>
      <c r="AU182" s="572">
        <f t="shared" si="57"/>
        <v>1</v>
      </c>
      <c r="AV182" s="196">
        <v>100</v>
      </c>
      <c r="AW182" s="21">
        <f t="shared" si="61"/>
        <v>100</v>
      </c>
      <c r="AX182" s="67" t="s">
        <v>1602</v>
      </c>
      <c r="AY182" s="301" t="s">
        <v>1556</v>
      </c>
    </row>
    <row r="183" spans="1:51" ht="62.45" hidden="1" customHeight="1" outlineLevel="1" x14ac:dyDescent="0.2">
      <c r="A183" s="383"/>
      <c r="B183" s="389"/>
      <c r="C183" s="389"/>
      <c r="D183" s="562"/>
      <c r="E183" s="567"/>
      <c r="F183" s="567"/>
      <c r="G183" s="322"/>
      <c r="H183" s="392"/>
      <c r="I183" s="55" t="s">
        <v>1603</v>
      </c>
      <c r="J183" s="3">
        <v>44216</v>
      </c>
      <c r="K183" s="3">
        <v>44560</v>
      </c>
      <c r="L183" s="3">
        <v>44285</v>
      </c>
      <c r="M183" s="4">
        <f t="shared" si="66"/>
        <v>0.2005813953488372</v>
      </c>
      <c r="N183" s="4">
        <f t="shared" si="67"/>
        <v>0.2005813953488372</v>
      </c>
      <c r="O183" s="142">
        <v>1</v>
      </c>
      <c r="P183" s="143">
        <v>0.25</v>
      </c>
      <c r="Q183" s="143">
        <v>0.5</v>
      </c>
      <c r="R183" s="143">
        <v>0.75</v>
      </c>
      <c r="S183" s="143">
        <v>1</v>
      </c>
      <c r="T183" s="27" t="s">
        <v>329</v>
      </c>
      <c r="U183" s="99">
        <v>25</v>
      </c>
      <c r="V183" s="161">
        <f t="shared" si="60"/>
        <v>25</v>
      </c>
      <c r="W183" s="67" t="s">
        <v>1604</v>
      </c>
      <c r="X183" s="63" t="s">
        <v>1582</v>
      </c>
      <c r="Y183" s="3">
        <v>44216</v>
      </c>
      <c r="Z183" s="3">
        <v>44560</v>
      </c>
      <c r="AA183" s="3">
        <v>44377</v>
      </c>
      <c r="AB183" s="4">
        <f t="shared" si="62"/>
        <v>0.46802325581395349</v>
      </c>
      <c r="AC183" s="4">
        <f t="shared" si="63"/>
        <v>0.46802325581395349</v>
      </c>
      <c r="AD183" s="99">
        <v>50</v>
      </c>
      <c r="AE183" s="131">
        <f t="shared" si="58"/>
        <v>50</v>
      </c>
      <c r="AF183" s="139" t="s">
        <v>1605</v>
      </c>
      <c r="AG183" s="149" t="s">
        <v>1584</v>
      </c>
      <c r="AH183" s="3">
        <v>44216</v>
      </c>
      <c r="AI183" s="3">
        <v>44560</v>
      </c>
      <c r="AJ183" s="3">
        <v>44469</v>
      </c>
      <c r="AK183" s="4">
        <f t="shared" si="64"/>
        <v>0.73546511627906974</v>
      </c>
      <c r="AL183" s="4">
        <f t="shared" si="65"/>
        <v>0.73546511627906974</v>
      </c>
      <c r="AM183" s="196">
        <v>75</v>
      </c>
      <c r="AN183" s="17">
        <f t="shared" si="59"/>
        <v>75</v>
      </c>
      <c r="AO183" s="219" t="s">
        <v>1606</v>
      </c>
      <c r="AP183" s="130" t="s">
        <v>1586</v>
      </c>
      <c r="AQ183" s="3">
        <v>44216</v>
      </c>
      <c r="AR183" s="3">
        <v>44560</v>
      </c>
      <c r="AS183" s="3">
        <v>44560</v>
      </c>
      <c r="AT183" s="572">
        <f t="shared" si="56"/>
        <v>1</v>
      </c>
      <c r="AU183" s="572">
        <f t="shared" si="57"/>
        <v>1</v>
      </c>
      <c r="AV183" s="196">
        <v>100</v>
      </c>
      <c r="AW183" s="21">
        <f t="shared" si="61"/>
        <v>100</v>
      </c>
      <c r="AX183" s="67" t="s">
        <v>1607</v>
      </c>
      <c r="AY183" s="301" t="s">
        <v>1556</v>
      </c>
    </row>
    <row r="184" spans="1:51" ht="78.599999999999994" hidden="1" customHeight="1" outlineLevel="1" x14ac:dyDescent="0.2">
      <c r="A184" s="383"/>
      <c r="B184" s="389"/>
      <c r="C184" s="389"/>
      <c r="D184" s="562"/>
      <c r="E184" s="567"/>
      <c r="F184" s="567"/>
      <c r="G184" s="322"/>
      <c r="H184" s="392"/>
      <c r="I184" s="55" t="s">
        <v>1608</v>
      </c>
      <c r="J184" s="3">
        <v>44216</v>
      </c>
      <c r="K184" s="3">
        <v>44560</v>
      </c>
      <c r="L184" s="3">
        <v>44285</v>
      </c>
      <c r="M184" s="4">
        <f t="shared" si="66"/>
        <v>0.2005813953488372</v>
      </c>
      <c r="N184" s="4">
        <f t="shared" si="67"/>
        <v>0.2005813953488372</v>
      </c>
      <c r="O184" s="142">
        <v>1</v>
      </c>
      <c r="P184" s="143">
        <v>0.25</v>
      </c>
      <c r="Q184" s="143">
        <v>0.5</v>
      </c>
      <c r="R184" s="143">
        <v>0.75</v>
      </c>
      <c r="S184" s="143">
        <v>1</v>
      </c>
      <c r="T184" s="27" t="s">
        <v>329</v>
      </c>
      <c r="U184" s="99">
        <v>25</v>
      </c>
      <c r="V184" s="161">
        <f t="shared" si="60"/>
        <v>25</v>
      </c>
      <c r="W184" s="67" t="s">
        <v>1609</v>
      </c>
      <c r="X184" s="63" t="s">
        <v>1582</v>
      </c>
      <c r="Y184" s="3">
        <v>44216</v>
      </c>
      <c r="Z184" s="3">
        <v>44560</v>
      </c>
      <c r="AA184" s="3">
        <v>44377</v>
      </c>
      <c r="AB184" s="4">
        <f t="shared" si="62"/>
        <v>0.46802325581395349</v>
      </c>
      <c r="AC184" s="4">
        <f t="shared" si="63"/>
        <v>0.46802325581395349</v>
      </c>
      <c r="AD184" s="99">
        <v>50</v>
      </c>
      <c r="AE184" s="131">
        <f t="shared" si="58"/>
        <v>50</v>
      </c>
      <c r="AF184" s="139" t="s">
        <v>1610</v>
      </c>
      <c r="AG184" s="149" t="s">
        <v>1584</v>
      </c>
      <c r="AH184" s="3">
        <v>44216</v>
      </c>
      <c r="AI184" s="3">
        <v>44560</v>
      </c>
      <c r="AJ184" s="3">
        <v>44469</v>
      </c>
      <c r="AK184" s="4">
        <f t="shared" si="64"/>
        <v>0.73546511627906974</v>
      </c>
      <c r="AL184" s="4">
        <f t="shared" si="65"/>
        <v>0.73546511627906974</v>
      </c>
      <c r="AM184" s="196">
        <v>75</v>
      </c>
      <c r="AN184" s="17">
        <f t="shared" si="59"/>
        <v>75</v>
      </c>
      <c r="AO184" s="103" t="s">
        <v>1611</v>
      </c>
      <c r="AP184" s="130" t="s">
        <v>1586</v>
      </c>
      <c r="AQ184" s="3">
        <v>44216</v>
      </c>
      <c r="AR184" s="3">
        <v>44560</v>
      </c>
      <c r="AS184" s="3">
        <v>44560</v>
      </c>
      <c r="AT184" s="572">
        <f t="shared" si="56"/>
        <v>1</v>
      </c>
      <c r="AU184" s="572">
        <f t="shared" si="57"/>
        <v>1</v>
      </c>
      <c r="AV184" s="196">
        <v>100</v>
      </c>
      <c r="AW184" s="21">
        <f t="shared" si="61"/>
        <v>100</v>
      </c>
      <c r="AX184" s="67" t="s">
        <v>1612</v>
      </c>
      <c r="AY184" s="301" t="s">
        <v>1556</v>
      </c>
    </row>
    <row r="185" spans="1:51" ht="36.6" hidden="1" customHeight="1" outlineLevel="1" x14ac:dyDescent="0.2">
      <c r="A185" s="383"/>
      <c r="B185" s="389"/>
      <c r="C185" s="389"/>
      <c r="D185" s="562"/>
      <c r="E185" s="567"/>
      <c r="F185" s="567"/>
      <c r="G185" s="322"/>
      <c r="H185" s="393"/>
      <c r="I185" s="55" t="s">
        <v>1613</v>
      </c>
      <c r="J185" s="3">
        <v>44216</v>
      </c>
      <c r="K185" s="3">
        <v>44560</v>
      </c>
      <c r="L185" s="3">
        <v>44285</v>
      </c>
      <c r="M185" s="4">
        <f t="shared" si="66"/>
        <v>0.2005813953488372</v>
      </c>
      <c r="N185" s="4">
        <f t="shared" si="67"/>
        <v>0.2005813953488372</v>
      </c>
      <c r="O185" s="142">
        <v>1</v>
      </c>
      <c r="P185" s="143">
        <v>0.25</v>
      </c>
      <c r="Q185" s="143">
        <v>0.5</v>
      </c>
      <c r="R185" s="143">
        <v>0.75</v>
      </c>
      <c r="S185" s="143">
        <v>1</v>
      </c>
      <c r="T185" s="27" t="s">
        <v>329</v>
      </c>
      <c r="U185" s="99">
        <v>25</v>
      </c>
      <c r="V185" s="161">
        <f t="shared" si="60"/>
        <v>25</v>
      </c>
      <c r="W185" s="67" t="s">
        <v>1614</v>
      </c>
      <c r="X185" s="63" t="s">
        <v>1582</v>
      </c>
      <c r="Y185" s="3">
        <v>44216</v>
      </c>
      <c r="Z185" s="3">
        <v>44560</v>
      </c>
      <c r="AA185" s="3">
        <v>44377</v>
      </c>
      <c r="AB185" s="4">
        <f t="shared" si="62"/>
        <v>0.46802325581395349</v>
      </c>
      <c r="AC185" s="4">
        <f t="shared" si="63"/>
        <v>0.46802325581395349</v>
      </c>
      <c r="AD185" s="99">
        <v>50</v>
      </c>
      <c r="AE185" s="131">
        <f t="shared" si="58"/>
        <v>50</v>
      </c>
      <c r="AF185" s="139" t="s">
        <v>1615</v>
      </c>
      <c r="AG185" s="149" t="s">
        <v>1584</v>
      </c>
      <c r="AH185" s="3">
        <v>44216</v>
      </c>
      <c r="AI185" s="3">
        <v>44560</v>
      </c>
      <c r="AJ185" s="3">
        <v>44469</v>
      </c>
      <c r="AK185" s="4">
        <f t="shared" si="64"/>
        <v>0.73546511627906974</v>
      </c>
      <c r="AL185" s="4">
        <f t="shared" si="65"/>
        <v>0.73546511627906974</v>
      </c>
      <c r="AM185" s="196">
        <v>50</v>
      </c>
      <c r="AN185" s="17">
        <f t="shared" si="59"/>
        <v>50</v>
      </c>
      <c r="AO185" s="103" t="s">
        <v>1616</v>
      </c>
      <c r="AP185" s="130" t="s">
        <v>1586</v>
      </c>
      <c r="AQ185" s="3">
        <v>44216</v>
      </c>
      <c r="AR185" s="3">
        <v>44560</v>
      </c>
      <c r="AS185" s="3">
        <v>44560</v>
      </c>
      <c r="AT185" s="572">
        <f t="shared" si="56"/>
        <v>1</v>
      </c>
      <c r="AU185" s="572">
        <f t="shared" si="57"/>
        <v>1</v>
      </c>
      <c r="AV185" s="196">
        <v>100</v>
      </c>
      <c r="AW185" s="21">
        <f t="shared" si="61"/>
        <v>100</v>
      </c>
      <c r="AX185" s="67" t="s">
        <v>1617</v>
      </c>
      <c r="AY185" s="301" t="s">
        <v>1556</v>
      </c>
    </row>
    <row r="186" spans="1:51" ht="52.15" hidden="1" customHeight="1" outlineLevel="1" x14ac:dyDescent="0.2">
      <c r="A186" s="383"/>
      <c r="B186" s="389"/>
      <c r="C186" s="389"/>
      <c r="D186" s="562"/>
      <c r="E186" s="567"/>
      <c r="F186" s="567"/>
      <c r="G186" s="322"/>
      <c r="H186" s="350" t="s">
        <v>1618</v>
      </c>
      <c r="I186" s="55" t="s">
        <v>1619</v>
      </c>
      <c r="J186" s="3">
        <v>44216</v>
      </c>
      <c r="K186" s="3">
        <v>44560</v>
      </c>
      <c r="L186" s="3">
        <v>44285</v>
      </c>
      <c r="M186" s="4">
        <f t="shared" si="66"/>
        <v>0.2005813953488372</v>
      </c>
      <c r="N186" s="4">
        <f t="shared" si="67"/>
        <v>0.2005813953488372</v>
      </c>
      <c r="O186" s="142">
        <v>1</v>
      </c>
      <c r="P186" s="143">
        <v>0.25</v>
      </c>
      <c r="Q186" s="143">
        <v>0.5</v>
      </c>
      <c r="R186" s="143">
        <v>0.75</v>
      </c>
      <c r="S186" s="143">
        <v>1</v>
      </c>
      <c r="T186" s="27" t="s">
        <v>329</v>
      </c>
      <c r="U186" s="99">
        <v>25</v>
      </c>
      <c r="V186" s="161">
        <f t="shared" si="60"/>
        <v>25</v>
      </c>
      <c r="W186" s="64" t="s">
        <v>1620</v>
      </c>
      <c r="X186" s="63" t="s">
        <v>1582</v>
      </c>
      <c r="Y186" s="3">
        <v>44216</v>
      </c>
      <c r="Z186" s="3">
        <v>44560</v>
      </c>
      <c r="AA186" s="3">
        <v>44377</v>
      </c>
      <c r="AB186" s="4">
        <f t="shared" si="62"/>
        <v>0.46802325581395349</v>
      </c>
      <c r="AC186" s="4">
        <f t="shared" si="63"/>
        <v>0.46802325581395349</v>
      </c>
      <c r="AD186" s="99">
        <v>50</v>
      </c>
      <c r="AE186" s="131">
        <f t="shared" si="58"/>
        <v>50</v>
      </c>
      <c r="AF186" s="139" t="s">
        <v>1621</v>
      </c>
      <c r="AG186" s="120" t="s">
        <v>1622</v>
      </c>
      <c r="AH186" s="3">
        <v>44216</v>
      </c>
      <c r="AI186" s="3">
        <v>44560</v>
      </c>
      <c r="AJ186" s="3">
        <v>44469</v>
      </c>
      <c r="AK186" s="4">
        <f t="shared" si="64"/>
        <v>0.73546511627906974</v>
      </c>
      <c r="AL186" s="4">
        <f t="shared" si="65"/>
        <v>0.73546511627906974</v>
      </c>
      <c r="AM186" s="196">
        <v>75</v>
      </c>
      <c r="AN186" s="17">
        <f t="shared" si="59"/>
        <v>75</v>
      </c>
      <c r="AO186" s="103" t="s">
        <v>1623</v>
      </c>
      <c r="AP186" s="130" t="s">
        <v>1586</v>
      </c>
      <c r="AQ186" s="3">
        <v>44216</v>
      </c>
      <c r="AR186" s="3">
        <v>44560</v>
      </c>
      <c r="AS186" s="3">
        <v>44560</v>
      </c>
      <c r="AT186" s="572">
        <f t="shared" si="56"/>
        <v>1</v>
      </c>
      <c r="AU186" s="572">
        <f t="shared" si="57"/>
        <v>1</v>
      </c>
      <c r="AV186" s="196">
        <v>100</v>
      </c>
      <c r="AW186" s="21">
        <f t="shared" si="61"/>
        <v>100</v>
      </c>
      <c r="AX186" s="67" t="s">
        <v>1624</v>
      </c>
      <c r="AY186" s="301" t="s">
        <v>1556</v>
      </c>
    </row>
    <row r="187" spans="1:51" ht="36.6" hidden="1" customHeight="1" outlineLevel="1" x14ac:dyDescent="0.2">
      <c r="A187" s="383"/>
      <c r="B187" s="389"/>
      <c r="C187" s="389"/>
      <c r="D187" s="562"/>
      <c r="E187" s="567"/>
      <c r="F187" s="567"/>
      <c r="G187" s="322"/>
      <c r="H187" s="351"/>
      <c r="I187" s="55" t="s">
        <v>1625</v>
      </c>
      <c r="J187" s="3">
        <v>44216</v>
      </c>
      <c r="K187" s="3">
        <v>44560</v>
      </c>
      <c r="L187" s="3">
        <v>44285</v>
      </c>
      <c r="M187" s="4">
        <f t="shared" si="66"/>
        <v>0.2005813953488372</v>
      </c>
      <c r="N187" s="4">
        <f t="shared" si="67"/>
        <v>0.2005813953488372</v>
      </c>
      <c r="O187" s="142">
        <v>1</v>
      </c>
      <c r="P187" s="143">
        <v>0.25</v>
      </c>
      <c r="Q187" s="143">
        <v>0.5</v>
      </c>
      <c r="R187" s="143">
        <v>0.75</v>
      </c>
      <c r="S187" s="143">
        <v>1</v>
      </c>
      <c r="T187" s="27" t="s">
        <v>329</v>
      </c>
      <c r="U187" s="99">
        <v>25</v>
      </c>
      <c r="V187" s="161">
        <f t="shared" si="60"/>
        <v>25</v>
      </c>
      <c r="W187" s="67" t="s">
        <v>1626</v>
      </c>
      <c r="X187" s="63" t="s">
        <v>1582</v>
      </c>
      <c r="Y187" s="3">
        <v>44216</v>
      </c>
      <c r="Z187" s="3">
        <v>44560</v>
      </c>
      <c r="AA187" s="3">
        <v>44377</v>
      </c>
      <c r="AB187" s="4">
        <f t="shared" si="62"/>
        <v>0.46802325581395349</v>
      </c>
      <c r="AC187" s="4">
        <f t="shared" si="63"/>
        <v>0.46802325581395349</v>
      </c>
      <c r="AD187" s="99">
        <v>50</v>
      </c>
      <c r="AE187" s="131">
        <f t="shared" si="58"/>
        <v>50</v>
      </c>
      <c r="AF187" s="139" t="s">
        <v>1627</v>
      </c>
      <c r="AG187" s="149" t="s">
        <v>1584</v>
      </c>
      <c r="AH187" s="3">
        <v>44216</v>
      </c>
      <c r="AI187" s="3">
        <v>44560</v>
      </c>
      <c r="AJ187" s="3">
        <v>44469</v>
      </c>
      <c r="AK187" s="4">
        <f t="shared" si="64"/>
        <v>0.73546511627906974</v>
      </c>
      <c r="AL187" s="4">
        <f t="shared" si="65"/>
        <v>0.73546511627906974</v>
      </c>
      <c r="AM187" s="196">
        <v>75</v>
      </c>
      <c r="AN187" s="17">
        <f t="shared" si="59"/>
        <v>75</v>
      </c>
      <c r="AO187" s="219" t="s">
        <v>1628</v>
      </c>
      <c r="AP187" s="120" t="s">
        <v>1629</v>
      </c>
      <c r="AQ187" s="3">
        <v>44216</v>
      </c>
      <c r="AR187" s="3">
        <v>44560</v>
      </c>
      <c r="AS187" s="3">
        <v>44560</v>
      </c>
      <c r="AT187" s="572">
        <f t="shared" si="56"/>
        <v>1</v>
      </c>
      <c r="AU187" s="572">
        <f t="shared" si="57"/>
        <v>1</v>
      </c>
      <c r="AV187" s="196">
        <v>100</v>
      </c>
      <c r="AW187" s="21">
        <f t="shared" si="61"/>
        <v>100</v>
      </c>
      <c r="AX187" s="67" t="s">
        <v>1630</v>
      </c>
      <c r="AY187" s="301" t="s">
        <v>1556</v>
      </c>
    </row>
    <row r="188" spans="1:51" ht="36.6" hidden="1" customHeight="1" outlineLevel="1" x14ac:dyDescent="0.2">
      <c r="A188" s="383"/>
      <c r="B188" s="389"/>
      <c r="C188" s="389"/>
      <c r="D188" s="562"/>
      <c r="E188" s="567"/>
      <c r="F188" s="567"/>
      <c r="G188" s="322"/>
      <c r="H188" s="351"/>
      <c r="I188" s="55" t="s">
        <v>1631</v>
      </c>
      <c r="J188" s="3">
        <v>44216</v>
      </c>
      <c r="K188" s="3">
        <v>44560</v>
      </c>
      <c r="L188" s="3">
        <v>44285</v>
      </c>
      <c r="M188" s="4">
        <f t="shared" si="66"/>
        <v>0.2005813953488372</v>
      </c>
      <c r="N188" s="4">
        <f t="shared" si="67"/>
        <v>0.2005813953488372</v>
      </c>
      <c r="O188" s="142">
        <v>1</v>
      </c>
      <c r="P188" s="143">
        <v>0.25</v>
      </c>
      <c r="Q188" s="143">
        <v>0.5</v>
      </c>
      <c r="R188" s="143">
        <v>0.75</v>
      </c>
      <c r="S188" s="143">
        <v>1</v>
      </c>
      <c r="T188" s="27" t="s">
        <v>329</v>
      </c>
      <c r="U188" s="99">
        <v>25</v>
      </c>
      <c r="V188" s="161">
        <f t="shared" si="60"/>
        <v>25</v>
      </c>
      <c r="W188" s="111" t="s">
        <v>1632</v>
      </c>
      <c r="X188" s="63" t="s">
        <v>1582</v>
      </c>
      <c r="Y188" s="3">
        <v>44216</v>
      </c>
      <c r="Z188" s="3">
        <v>44560</v>
      </c>
      <c r="AA188" s="3">
        <v>44377</v>
      </c>
      <c r="AB188" s="4">
        <f t="shared" si="62"/>
        <v>0.46802325581395349</v>
      </c>
      <c r="AC188" s="4">
        <f t="shared" si="63"/>
        <v>0.46802325581395349</v>
      </c>
      <c r="AD188" s="99">
        <v>50</v>
      </c>
      <c r="AE188" s="131">
        <f t="shared" si="58"/>
        <v>50</v>
      </c>
      <c r="AF188" s="139" t="s">
        <v>1600</v>
      </c>
      <c r="AG188" s="149" t="s">
        <v>1584</v>
      </c>
      <c r="AH188" s="3">
        <v>44216</v>
      </c>
      <c r="AI188" s="3">
        <v>44560</v>
      </c>
      <c r="AJ188" s="3">
        <v>44469</v>
      </c>
      <c r="AK188" s="4">
        <f t="shared" si="64"/>
        <v>0.73546511627906974</v>
      </c>
      <c r="AL188" s="4">
        <f t="shared" si="65"/>
        <v>0.73546511627906974</v>
      </c>
      <c r="AM188" s="196">
        <v>75</v>
      </c>
      <c r="AN188" s="17">
        <f t="shared" si="59"/>
        <v>75</v>
      </c>
      <c r="AO188" s="103" t="s">
        <v>1633</v>
      </c>
      <c r="AP188" s="120" t="s">
        <v>1629</v>
      </c>
      <c r="AQ188" s="3">
        <v>44216</v>
      </c>
      <c r="AR188" s="3">
        <v>44560</v>
      </c>
      <c r="AS188" s="3">
        <v>44560</v>
      </c>
      <c r="AT188" s="572">
        <f t="shared" si="56"/>
        <v>1</v>
      </c>
      <c r="AU188" s="572">
        <f t="shared" si="57"/>
        <v>1</v>
      </c>
      <c r="AV188" s="196">
        <v>100</v>
      </c>
      <c r="AW188" s="21">
        <f t="shared" si="61"/>
        <v>100</v>
      </c>
      <c r="AX188" s="67" t="s">
        <v>1634</v>
      </c>
      <c r="AY188" s="301" t="s">
        <v>1556</v>
      </c>
    </row>
    <row r="189" spans="1:51" ht="63" hidden="1" customHeight="1" outlineLevel="1" x14ac:dyDescent="0.2">
      <c r="A189" s="383"/>
      <c r="B189" s="389"/>
      <c r="C189" s="389"/>
      <c r="D189" s="562"/>
      <c r="E189" s="567"/>
      <c r="F189" s="567"/>
      <c r="G189" s="322"/>
      <c r="H189" s="352"/>
      <c r="I189" s="55" t="s">
        <v>1635</v>
      </c>
      <c r="J189" s="3">
        <v>44216</v>
      </c>
      <c r="K189" s="3">
        <v>44560</v>
      </c>
      <c r="L189" s="3">
        <v>44285</v>
      </c>
      <c r="M189" s="4">
        <f t="shared" si="66"/>
        <v>0.2005813953488372</v>
      </c>
      <c r="N189" s="4">
        <f t="shared" si="67"/>
        <v>0.2005813953488372</v>
      </c>
      <c r="O189" s="142">
        <v>1</v>
      </c>
      <c r="P189" s="143">
        <v>0.25</v>
      </c>
      <c r="Q189" s="143">
        <v>0.5</v>
      </c>
      <c r="R189" s="143">
        <v>0.75</v>
      </c>
      <c r="S189" s="143">
        <v>1</v>
      </c>
      <c r="T189" s="27" t="s">
        <v>329</v>
      </c>
      <c r="U189" s="99">
        <v>25</v>
      </c>
      <c r="V189" s="161">
        <f t="shared" si="60"/>
        <v>25</v>
      </c>
      <c r="W189" s="139" t="s">
        <v>329</v>
      </c>
      <c r="X189" s="139" t="s">
        <v>329</v>
      </c>
      <c r="Y189" s="3">
        <v>44216</v>
      </c>
      <c r="Z189" s="3">
        <v>44560</v>
      </c>
      <c r="AA189" s="3">
        <v>44377</v>
      </c>
      <c r="AB189" s="4">
        <f t="shared" si="62"/>
        <v>0.46802325581395349</v>
      </c>
      <c r="AC189" s="4">
        <f t="shared" si="63"/>
        <v>0.46802325581395349</v>
      </c>
      <c r="AD189" s="99">
        <v>50</v>
      </c>
      <c r="AE189" s="131">
        <f t="shared" si="58"/>
        <v>50</v>
      </c>
      <c r="AF189" s="139" t="s">
        <v>329</v>
      </c>
      <c r="AG189" s="139" t="s">
        <v>329</v>
      </c>
      <c r="AH189" s="3">
        <v>44216</v>
      </c>
      <c r="AI189" s="3">
        <v>44560</v>
      </c>
      <c r="AJ189" s="3">
        <v>44469</v>
      </c>
      <c r="AK189" s="4">
        <f t="shared" si="64"/>
        <v>0.73546511627906974</v>
      </c>
      <c r="AL189" s="4">
        <f t="shared" si="65"/>
        <v>0.73546511627906974</v>
      </c>
      <c r="AM189" s="196">
        <v>50</v>
      </c>
      <c r="AN189" s="17">
        <f t="shared" si="59"/>
        <v>50</v>
      </c>
      <c r="AO189" s="219" t="s">
        <v>1636</v>
      </c>
      <c r="AP189" s="130" t="s">
        <v>1586</v>
      </c>
      <c r="AQ189" s="3">
        <v>44216</v>
      </c>
      <c r="AR189" s="3">
        <v>44560</v>
      </c>
      <c r="AS189" s="3">
        <v>44560</v>
      </c>
      <c r="AT189" s="572">
        <f t="shared" si="56"/>
        <v>1</v>
      </c>
      <c r="AU189" s="572">
        <f t="shared" si="57"/>
        <v>1</v>
      </c>
      <c r="AV189" s="196">
        <v>100</v>
      </c>
      <c r="AW189" s="21">
        <f t="shared" si="61"/>
        <v>100</v>
      </c>
      <c r="AX189" s="67" t="s">
        <v>1637</v>
      </c>
      <c r="AY189" s="301" t="s">
        <v>1556</v>
      </c>
    </row>
    <row r="190" spans="1:51" ht="58.15" hidden="1" customHeight="1" outlineLevel="1" x14ac:dyDescent="0.2">
      <c r="A190" s="383"/>
      <c r="B190" s="389"/>
      <c r="C190" s="389"/>
      <c r="D190" s="562"/>
      <c r="E190" s="567"/>
      <c r="F190" s="567"/>
      <c r="G190" s="322"/>
      <c r="H190" s="391" t="s">
        <v>1638</v>
      </c>
      <c r="I190" s="55" t="s">
        <v>1639</v>
      </c>
      <c r="J190" s="3">
        <v>44216</v>
      </c>
      <c r="K190" s="3">
        <v>44560</v>
      </c>
      <c r="L190" s="3">
        <v>44285</v>
      </c>
      <c r="M190" s="4">
        <f t="shared" si="66"/>
        <v>0.2005813953488372</v>
      </c>
      <c r="N190" s="4">
        <f t="shared" si="67"/>
        <v>0.2005813953488372</v>
      </c>
      <c r="O190" s="142">
        <v>1</v>
      </c>
      <c r="P190" s="143">
        <v>0.25</v>
      </c>
      <c r="Q190" s="143">
        <v>0.5</v>
      </c>
      <c r="R190" s="143">
        <v>0.75</v>
      </c>
      <c r="S190" s="143">
        <v>1</v>
      </c>
      <c r="T190" s="27" t="s">
        <v>329</v>
      </c>
      <c r="U190" s="99">
        <v>25</v>
      </c>
      <c r="V190" s="161">
        <f t="shared" si="60"/>
        <v>25</v>
      </c>
      <c r="W190" s="67" t="s">
        <v>1640</v>
      </c>
      <c r="X190" s="63" t="s">
        <v>1582</v>
      </c>
      <c r="Y190" s="3">
        <v>44216</v>
      </c>
      <c r="Z190" s="3">
        <v>44560</v>
      </c>
      <c r="AA190" s="3">
        <v>44377</v>
      </c>
      <c r="AB190" s="4">
        <f t="shared" si="62"/>
        <v>0.46802325581395349</v>
      </c>
      <c r="AC190" s="4">
        <f t="shared" si="63"/>
        <v>0.46802325581395349</v>
      </c>
      <c r="AD190" s="99">
        <v>50</v>
      </c>
      <c r="AE190" s="131">
        <f t="shared" si="58"/>
        <v>50</v>
      </c>
      <c r="AF190" s="139" t="s">
        <v>1641</v>
      </c>
      <c r="AG190" s="152" t="s">
        <v>329</v>
      </c>
      <c r="AH190" s="3">
        <v>44216</v>
      </c>
      <c r="AI190" s="3">
        <v>44560</v>
      </c>
      <c r="AJ190" s="3">
        <v>44469</v>
      </c>
      <c r="AK190" s="4">
        <f t="shared" si="64"/>
        <v>0.73546511627906974</v>
      </c>
      <c r="AL190" s="4">
        <f t="shared" si="65"/>
        <v>0.73546511627906974</v>
      </c>
      <c r="AM190" s="196">
        <v>75</v>
      </c>
      <c r="AN190" s="17">
        <f t="shared" si="59"/>
        <v>75</v>
      </c>
      <c r="AO190" s="219" t="s">
        <v>1642</v>
      </c>
      <c r="AP190" s="130" t="s">
        <v>1586</v>
      </c>
      <c r="AQ190" s="3">
        <v>44216</v>
      </c>
      <c r="AR190" s="3">
        <v>44560</v>
      </c>
      <c r="AS190" s="3">
        <v>44560</v>
      </c>
      <c r="AT190" s="572">
        <f t="shared" si="56"/>
        <v>1</v>
      </c>
      <c r="AU190" s="572">
        <f t="shared" si="57"/>
        <v>1</v>
      </c>
      <c r="AV190" s="196">
        <v>100</v>
      </c>
      <c r="AW190" s="21">
        <f t="shared" si="61"/>
        <v>100</v>
      </c>
      <c r="AX190" s="67" t="s">
        <v>1643</v>
      </c>
      <c r="AY190" s="301" t="s">
        <v>1556</v>
      </c>
    </row>
    <row r="191" spans="1:51" ht="36.6" hidden="1" customHeight="1" outlineLevel="1" x14ac:dyDescent="0.2">
      <c r="A191" s="383"/>
      <c r="B191" s="389"/>
      <c r="C191" s="389"/>
      <c r="D191" s="562"/>
      <c r="E191" s="567"/>
      <c r="F191" s="567"/>
      <c r="G191" s="322"/>
      <c r="H191" s="392"/>
      <c r="I191" s="55" t="s">
        <v>1644</v>
      </c>
      <c r="J191" s="3">
        <v>44216</v>
      </c>
      <c r="K191" s="3">
        <v>44560</v>
      </c>
      <c r="L191" s="3">
        <v>44285</v>
      </c>
      <c r="M191" s="4">
        <f t="shared" si="66"/>
        <v>0.2005813953488372</v>
      </c>
      <c r="N191" s="4">
        <f t="shared" si="67"/>
        <v>0.2005813953488372</v>
      </c>
      <c r="O191" s="142">
        <v>1</v>
      </c>
      <c r="P191" s="143">
        <v>0.25</v>
      </c>
      <c r="Q191" s="143">
        <v>0.5</v>
      </c>
      <c r="R191" s="143">
        <v>0.75</v>
      </c>
      <c r="S191" s="143">
        <v>1</v>
      </c>
      <c r="T191" s="27" t="s">
        <v>329</v>
      </c>
      <c r="U191" s="99">
        <v>25</v>
      </c>
      <c r="V191" s="161">
        <f t="shared" si="60"/>
        <v>25</v>
      </c>
      <c r="W191" s="67" t="s">
        <v>1645</v>
      </c>
      <c r="X191" s="63" t="s">
        <v>1582</v>
      </c>
      <c r="Y191" s="3">
        <v>44216</v>
      </c>
      <c r="Z191" s="3">
        <v>44560</v>
      </c>
      <c r="AA191" s="3">
        <v>44377</v>
      </c>
      <c r="AB191" s="4">
        <f t="shared" si="62"/>
        <v>0.46802325581395349</v>
      </c>
      <c r="AC191" s="4">
        <f t="shared" si="63"/>
        <v>0.46802325581395349</v>
      </c>
      <c r="AD191" s="99">
        <v>50</v>
      </c>
      <c r="AE191" s="131">
        <f t="shared" si="58"/>
        <v>50</v>
      </c>
      <c r="AF191" s="139" t="s">
        <v>1646</v>
      </c>
      <c r="AG191" s="149" t="s">
        <v>1647</v>
      </c>
      <c r="AH191" s="3">
        <v>44216</v>
      </c>
      <c r="AI191" s="3">
        <v>44560</v>
      </c>
      <c r="AJ191" s="3">
        <v>44469</v>
      </c>
      <c r="AK191" s="4">
        <f t="shared" si="64"/>
        <v>0.73546511627906974</v>
      </c>
      <c r="AL191" s="4">
        <f t="shared" si="65"/>
        <v>0.73546511627906974</v>
      </c>
      <c r="AM191" s="196">
        <v>75</v>
      </c>
      <c r="AN191" s="17">
        <f t="shared" si="59"/>
        <v>75</v>
      </c>
      <c r="AO191" s="220" t="s">
        <v>1648</v>
      </c>
      <c r="AP191" s="130" t="s">
        <v>1586</v>
      </c>
      <c r="AQ191" s="3">
        <v>44216</v>
      </c>
      <c r="AR191" s="3">
        <v>44560</v>
      </c>
      <c r="AS191" s="3">
        <v>44560</v>
      </c>
      <c r="AT191" s="572">
        <f t="shared" si="56"/>
        <v>1</v>
      </c>
      <c r="AU191" s="572">
        <f t="shared" si="57"/>
        <v>1</v>
      </c>
      <c r="AV191" s="196">
        <v>100</v>
      </c>
      <c r="AW191" s="21">
        <f t="shared" si="61"/>
        <v>100</v>
      </c>
      <c r="AX191" s="67" t="s">
        <v>1649</v>
      </c>
      <c r="AY191" s="301" t="s">
        <v>1556</v>
      </c>
    </row>
    <row r="192" spans="1:51" ht="36.6" hidden="1" customHeight="1" outlineLevel="1" x14ac:dyDescent="0.2">
      <c r="A192" s="383"/>
      <c r="B192" s="389"/>
      <c r="C192" s="389"/>
      <c r="D192" s="562"/>
      <c r="E192" s="567"/>
      <c r="F192" s="567"/>
      <c r="G192" s="322"/>
      <c r="H192" s="392"/>
      <c r="I192" s="55" t="s">
        <v>1650</v>
      </c>
      <c r="J192" s="3">
        <v>44216</v>
      </c>
      <c r="K192" s="3">
        <v>44560</v>
      </c>
      <c r="L192" s="3">
        <v>44285</v>
      </c>
      <c r="M192" s="4">
        <f t="shared" si="66"/>
        <v>0.2005813953488372</v>
      </c>
      <c r="N192" s="4">
        <f t="shared" si="67"/>
        <v>0.2005813953488372</v>
      </c>
      <c r="O192" s="142">
        <v>1</v>
      </c>
      <c r="P192" s="143">
        <v>0.25</v>
      </c>
      <c r="Q192" s="143">
        <v>0.5</v>
      </c>
      <c r="R192" s="143">
        <v>0.75</v>
      </c>
      <c r="S192" s="143">
        <v>1</v>
      </c>
      <c r="T192" s="27" t="s">
        <v>329</v>
      </c>
      <c r="U192" s="99">
        <v>25</v>
      </c>
      <c r="V192" s="161">
        <f t="shared" si="60"/>
        <v>25</v>
      </c>
      <c r="W192" s="67" t="s">
        <v>1651</v>
      </c>
      <c r="X192" s="63" t="s">
        <v>1582</v>
      </c>
      <c r="Y192" s="3">
        <v>44216</v>
      </c>
      <c r="Z192" s="3">
        <v>44560</v>
      </c>
      <c r="AA192" s="3">
        <v>44377</v>
      </c>
      <c r="AB192" s="4">
        <f t="shared" si="62"/>
        <v>0.46802325581395349</v>
      </c>
      <c r="AC192" s="4">
        <f t="shared" si="63"/>
        <v>0.46802325581395349</v>
      </c>
      <c r="AD192" s="99">
        <v>50</v>
      </c>
      <c r="AE192" s="131">
        <f t="shared" si="58"/>
        <v>50</v>
      </c>
      <c r="AF192" s="139" t="s">
        <v>1652</v>
      </c>
      <c r="AG192" s="149" t="s">
        <v>1653</v>
      </c>
      <c r="AH192" s="3">
        <v>44216</v>
      </c>
      <c r="AI192" s="3">
        <v>44560</v>
      </c>
      <c r="AJ192" s="3">
        <v>44469</v>
      </c>
      <c r="AK192" s="4">
        <f t="shared" si="64"/>
        <v>0.73546511627906974</v>
      </c>
      <c r="AL192" s="4">
        <f t="shared" si="65"/>
        <v>0.73546511627906974</v>
      </c>
      <c r="AM192" s="196">
        <v>75</v>
      </c>
      <c r="AN192" s="17">
        <f t="shared" si="59"/>
        <v>75</v>
      </c>
      <c r="AO192" s="220" t="s">
        <v>1654</v>
      </c>
      <c r="AP192" s="130" t="s">
        <v>1586</v>
      </c>
      <c r="AQ192" s="3">
        <v>44216</v>
      </c>
      <c r="AR192" s="3">
        <v>44560</v>
      </c>
      <c r="AS192" s="3">
        <v>44560</v>
      </c>
      <c r="AT192" s="572">
        <f t="shared" si="56"/>
        <v>1</v>
      </c>
      <c r="AU192" s="572">
        <f t="shared" si="57"/>
        <v>1</v>
      </c>
      <c r="AV192" s="196">
        <v>100</v>
      </c>
      <c r="AW192" s="21">
        <f t="shared" si="61"/>
        <v>100</v>
      </c>
      <c r="AX192" s="67" t="s">
        <v>1655</v>
      </c>
      <c r="AY192" s="301" t="s">
        <v>1556</v>
      </c>
    </row>
    <row r="193" spans="1:51" ht="36.6" hidden="1" customHeight="1" outlineLevel="1" x14ac:dyDescent="0.2">
      <c r="A193" s="383"/>
      <c r="B193" s="389"/>
      <c r="C193" s="389"/>
      <c r="D193" s="562"/>
      <c r="E193" s="567"/>
      <c r="F193" s="567"/>
      <c r="G193" s="322"/>
      <c r="H193" s="392"/>
      <c r="I193" s="205" t="s">
        <v>1656</v>
      </c>
      <c r="J193" s="3">
        <v>44216</v>
      </c>
      <c r="K193" s="3">
        <v>44560</v>
      </c>
      <c r="L193" s="3">
        <v>44285</v>
      </c>
      <c r="M193" s="4">
        <f t="shared" si="66"/>
        <v>0.2005813953488372</v>
      </c>
      <c r="N193" s="4">
        <f t="shared" si="67"/>
        <v>0.2005813953488372</v>
      </c>
      <c r="O193" s="142">
        <v>1</v>
      </c>
      <c r="P193" s="143">
        <v>0.25</v>
      </c>
      <c r="Q193" s="143">
        <v>0.5</v>
      </c>
      <c r="R193" s="143">
        <v>0.75</v>
      </c>
      <c r="S193" s="143">
        <v>1</v>
      </c>
      <c r="T193" s="27" t="s">
        <v>329</v>
      </c>
      <c r="U193" s="99">
        <v>25</v>
      </c>
      <c r="V193" s="161">
        <f t="shared" si="60"/>
        <v>25</v>
      </c>
      <c r="W193" s="67" t="s">
        <v>1651</v>
      </c>
      <c r="X193" s="63" t="s">
        <v>1582</v>
      </c>
      <c r="Y193" s="3">
        <v>44217</v>
      </c>
      <c r="Z193" s="3">
        <v>44561</v>
      </c>
      <c r="AA193" s="3">
        <v>44378</v>
      </c>
      <c r="AB193" s="4">
        <f t="shared" si="62"/>
        <v>0.46802325581395349</v>
      </c>
      <c r="AC193" s="4">
        <f t="shared" si="63"/>
        <v>0.46802325581395349</v>
      </c>
      <c r="AD193" s="99">
        <v>0</v>
      </c>
      <c r="AE193" s="131">
        <f>+AD193</f>
        <v>0</v>
      </c>
      <c r="AF193" s="139" t="s">
        <v>329</v>
      </c>
      <c r="AG193" s="139" t="s">
        <v>329</v>
      </c>
      <c r="AH193" s="3">
        <v>44217</v>
      </c>
      <c r="AI193" s="3">
        <v>44561</v>
      </c>
      <c r="AJ193" s="3">
        <v>44470</v>
      </c>
      <c r="AK193" s="4">
        <f t="shared" si="64"/>
        <v>0.73546511627906974</v>
      </c>
      <c r="AL193" s="4">
        <f t="shared" si="65"/>
        <v>0.73546511627906974</v>
      </c>
      <c r="AM193" s="196">
        <v>75</v>
      </c>
      <c r="AN193" s="17">
        <f t="shared" si="59"/>
        <v>75</v>
      </c>
      <c r="AO193" s="220" t="s">
        <v>1657</v>
      </c>
      <c r="AP193" s="130" t="s">
        <v>1586</v>
      </c>
      <c r="AQ193" s="3">
        <v>44216</v>
      </c>
      <c r="AR193" s="3">
        <v>44560</v>
      </c>
      <c r="AS193" s="3">
        <v>44560</v>
      </c>
      <c r="AT193" s="572">
        <f t="shared" si="56"/>
        <v>1</v>
      </c>
      <c r="AU193" s="572">
        <f t="shared" si="57"/>
        <v>1</v>
      </c>
      <c r="AV193" s="196">
        <v>100</v>
      </c>
      <c r="AW193" s="21">
        <f t="shared" si="61"/>
        <v>100</v>
      </c>
      <c r="AX193" s="67" t="s">
        <v>1658</v>
      </c>
      <c r="AY193" s="301" t="s">
        <v>1556</v>
      </c>
    </row>
    <row r="194" spans="1:51" ht="36.6" hidden="1" customHeight="1" outlineLevel="1" x14ac:dyDescent="0.2">
      <c r="A194" s="383"/>
      <c r="B194" s="389"/>
      <c r="C194" s="389"/>
      <c r="D194" s="562"/>
      <c r="E194" s="567"/>
      <c r="F194" s="567"/>
      <c r="G194" s="322"/>
      <c r="H194" s="392"/>
      <c r="I194" s="205" t="s">
        <v>1659</v>
      </c>
      <c r="J194" s="3">
        <v>44216</v>
      </c>
      <c r="K194" s="3">
        <v>44560</v>
      </c>
      <c r="L194" s="3">
        <v>44285</v>
      </c>
      <c r="M194" s="4">
        <f t="shared" si="66"/>
        <v>0.2005813953488372</v>
      </c>
      <c r="N194" s="4">
        <f t="shared" si="67"/>
        <v>0.2005813953488372</v>
      </c>
      <c r="O194" s="142">
        <v>1</v>
      </c>
      <c r="P194" s="143">
        <v>0.25</v>
      </c>
      <c r="Q194" s="143">
        <v>0.5</v>
      </c>
      <c r="R194" s="143">
        <v>0.75</v>
      </c>
      <c r="S194" s="143">
        <v>1</v>
      </c>
      <c r="T194" s="27" t="s">
        <v>329</v>
      </c>
      <c r="U194" s="99">
        <v>25</v>
      </c>
      <c r="V194" s="161">
        <f t="shared" si="60"/>
        <v>25</v>
      </c>
      <c r="W194" s="67" t="s">
        <v>1651</v>
      </c>
      <c r="X194" s="63" t="s">
        <v>1582</v>
      </c>
      <c r="Y194" s="3">
        <v>44218</v>
      </c>
      <c r="Z194" s="3">
        <v>44562</v>
      </c>
      <c r="AA194" s="3">
        <v>44379</v>
      </c>
      <c r="AB194" s="4">
        <f t="shared" si="62"/>
        <v>0.46802325581395349</v>
      </c>
      <c r="AC194" s="4">
        <f t="shared" si="63"/>
        <v>0.46802325581395349</v>
      </c>
      <c r="AD194" s="99">
        <v>0</v>
      </c>
      <c r="AE194" s="131">
        <f>+AD194</f>
        <v>0</v>
      </c>
      <c r="AF194" s="139" t="s">
        <v>329</v>
      </c>
      <c r="AG194" s="139" t="s">
        <v>329</v>
      </c>
      <c r="AH194" s="3">
        <v>44218</v>
      </c>
      <c r="AI194" s="3">
        <v>44562</v>
      </c>
      <c r="AJ194" s="3">
        <v>44471</v>
      </c>
      <c r="AK194" s="4">
        <f t="shared" si="64"/>
        <v>0.73546511627906974</v>
      </c>
      <c r="AL194" s="4">
        <f t="shared" si="65"/>
        <v>0.73546511627906974</v>
      </c>
      <c r="AM194" s="196">
        <v>75</v>
      </c>
      <c r="AN194" s="17">
        <f t="shared" si="59"/>
        <v>75</v>
      </c>
      <c r="AO194" s="220" t="s">
        <v>1660</v>
      </c>
      <c r="AP194" s="130" t="s">
        <v>1586</v>
      </c>
      <c r="AQ194" s="3">
        <v>44216</v>
      </c>
      <c r="AR194" s="3">
        <v>44560</v>
      </c>
      <c r="AS194" s="3">
        <v>44560</v>
      </c>
      <c r="AT194" s="572">
        <f t="shared" si="56"/>
        <v>1</v>
      </c>
      <c r="AU194" s="572">
        <f t="shared" si="57"/>
        <v>1</v>
      </c>
      <c r="AV194" s="196">
        <v>100</v>
      </c>
      <c r="AW194" s="21">
        <f t="shared" si="61"/>
        <v>100</v>
      </c>
      <c r="AX194" s="67" t="s">
        <v>1661</v>
      </c>
      <c r="AY194" s="301" t="s">
        <v>1556</v>
      </c>
    </row>
    <row r="195" spans="1:51" ht="36.6" hidden="1" customHeight="1" outlineLevel="1" x14ac:dyDescent="0.2">
      <c r="A195" s="383"/>
      <c r="B195" s="389"/>
      <c r="C195" s="389"/>
      <c r="D195" s="562"/>
      <c r="E195" s="567"/>
      <c r="F195" s="567"/>
      <c r="G195" s="322"/>
      <c r="H195" s="392"/>
      <c r="I195" s="55" t="s">
        <v>1662</v>
      </c>
      <c r="J195" s="3">
        <v>44216</v>
      </c>
      <c r="K195" s="3">
        <v>44560</v>
      </c>
      <c r="L195" s="3">
        <v>44285</v>
      </c>
      <c r="M195" s="4">
        <f t="shared" si="66"/>
        <v>0.2005813953488372</v>
      </c>
      <c r="N195" s="4">
        <f t="shared" si="67"/>
        <v>0.2005813953488372</v>
      </c>
      <c r="O195" s="142">
        <v>1</v>
      </c>
      <c r="P195" s="143">
        <v>0.25</v>
      </c>
      <c r="Q195" s="143">
        <v>0.5</v>
      </c>
      <c r="R195" s="143">
        <v>0.75</v>
      </c>
      <c r="S195" s="143">
        <v>1</v>
      </c>
      <c r="T195" s="27" t="s">
        <v>329</v>
      </c>
      <c r="U195" s="99">
        <v>25</v>
      </c>
      <c r="V195" s="161">
        <f t="shared" si="60"/>
        <v>25</v>
      </c>
      <c r="W195" s="67" t="s">
        <v>1663</v>
      </c>
      <c r="X195" s="63" t="s">
        <v>1582</v>
      </c>
      <c r="Y195" s="3">
        <v>44216</v>
      </c>
      <c r="Z195" s="3">
        <v>44560</v>
      </c>
      <c r="AA195" s="3">
        <v>44380</v>
      </c>
      <c r="AB195" s="4">
        <f t="shared" si="62"/>
        <v>0.47674418604651164</v>
      </c>
      <c r="AC195" s="4">
        <f t="shared" si="63"/>
        <v>0.47674418604651164</v>
      </c>
      <c r="AD195" s="99">
        <v>50</v>
      </c>
      <c r="AE195" s="131">
        <f t="shared" si="58"/>
        <v>50</v>
      </c>
      <c r="AF195" s="139" t="s">
        <v>1664</v>
      </c>
      <c r="AG195" s="149" t="s">
        <v>1653</v>
      </c>
      <c r="AH195" s="3">
        <v>44216</v>
      </c>
      <c r="AI195" s="3">
        <v>44560</v>
      </c>
      <c r="AJ195" s="3">
        <v>44469</v>
      </c>
      <c r="AK195" s="4">
        <f t="shared" si="64"/>
        <v>0.73546511627906974</v>
      </c>
      <c r="AL195" s="4">
        <f t="shared" si="65"/>
        <v>0.73546511627906974</v>
      </c>
      <c r="AM195" s="196">
        <v>75</v>
      </c>
      <c r="AN195" s="17">
        <f t="shared" si="59"/>
        <v>75</v>
      </c>
      <c r="AO195" s="220" t="s">
        <v>1665</v>
      </c>
      <c r="AP195" s="130" t="s">
        <v>1586</v>
      </c>
      <c r="AQ195" s="3">
        <v>44216</v>
      </c>
      <c r="AR195" s="3">
        <v>44560</v>
      </c>
      <c r="AS195" s="3">
        <v>44560</v>
      </c>
      <c r="AT195" s="572">
        <f t="shared" si="56"/>
        <v>1</v>
      </c>
      <c r="AU195" s="572">
        <f t="shared" si="57"/>
        <v>1</v>
      </c>
      <c r="AV195" s="196">
        <v>100</v>
      </c>
      <c r="AW195" s="21">
        <f t="shared" si="61"/>
        <v>100</v>
      </c>
      <c r="AX195" s="67" t="s">
        <v>1665</v>
      </c>
      <c r="AY195" s="301" t="s">
        <v>1556</v>
      </c>
    </row>
    <row r="196" spans="1:51" ht="36.6" hidden="1" customHeight="1" outlineLevel="1" x14ac:dyDescent="0.2">
      <c r="A196" s="383"/>
      <c r="B196" s="389"/>
      <c r="C196" s="389"/>
      <c r="D196" s="562"/>
      <c r="E196" s="567"/>
      <c r="F196" s="567"/>
      <c r="G196" s="322"/>
      <c r="H196" s="393"/>
      <c r="I196" s="55" t="s">
        <v>1666</v>
      </c>
      <c r="J196" s="3">
        <v>44216</v>
      </c>
      <c r="K196" s="3">
        <v>44560</v>
      </c>
      <c r="L196" s="3">
        <v>44285</v>
      </c>
      <c r="M196" s="4">
        <f t="shared" si="66"/>
        <v>0.2005813953488372</v>
      </c>
      <c r="N196" s="4">
        <f t="shared" si="67"/>
        <v>0.2005813953488372</v>
      </c>
      <c r="O196" s="142">
        <v>1</v>
      </c>
      <c r="P196" s="143">
        <v>0.25</v>
      </c>
      <c r="Q196" s="143">
        <v>0.5</v>
      </c>
      <c r="R196" s="143">
        <v>0.75</v>
      </c>
      <c r="S196" s="143">
        <v>1</v>
      </c>
      <c r="T196" s="27" t="s">
        <v>329</v>
      </c>
      <c r="U196" s="99">
        <v>25</v>
      </c>
      <c r="V196" s="161">
        <f t="shared" si="60"/>
        <v>25</v>
      </c>
      <c r="W196" s="67" t="s">
        <v>1667</v>
      </c>
      <c r="X196" s="63" t="s">
        <v>1582</v>
      </c>
      <c r="Y196" s="3">
        <v>44216</v>
      </c>
      <c r="Z196" s="3">
        <v>44560</v>
      </c>
      <c r="AA196" s="3">
        <v>44377</v>
      </c>
      <c r="AB196" s="4">
        <f t="shared" si="62"/>
        <v>0.46802325581395349</v>
      </c>
      <c r="AC196" s="4">
        <f t="shared" si="63"/>
        <v>0.46802325581395349</v>
      </c>
      <c r="AD196" s="99">
        <v>50</v>
      </c>
      <c r="AE196" s="131">
        <f t="shared" si="58"/>
        <v>50</v>
      </c>
      <c r="AF196" s="139" t="s">
        <v>1668</v>
      </c>
      <c r="AG196" s="149" t="s">
        <v>1653</v>
      </c>
      <c r="AH196" s="3">
        <v>44216</v>
      </c>
      <c r="AI196" s="3">
        <v>44560</v>
      </c>
      <c r="AJ196" s="3">
        <v>44469</v>
      </c>
      <c r="AK196" s="4">
        <f t="shared" si="64"/>
        <v>0.73546511627906974</v>
      </c>
      <c r="AL196" s="4">
        <f t="shared" si="65"/>
        <v>0.73546511627906974</v>
      </c>
      <c r="AM196" s="196">
        <v>75</v>
      </c>
      <c r="AN196" s="17">
        <f t="shared" si="59"/>
        <v>75</v>
      </c>
      <c r="AO196" s="219" t="s">
        <v>1669</v>
      </c>
      <c r="AP196" s="130" t="s">
        <v>1586</v>
      </c>
      <c r="AQ196" s="3">
        <v>44216</v>
      </c>
      <c r="AR196" s="3">
        <v>44560</v>
      </c>
      <c r="AS196" s="3">
        <v>44560</v>
      </c>
      <c r="AT196" s="572">
        <f t="shared" si="56"/>
        <v>1</v>
      </c>
      <c r="AU196" s="572">
        <f t="shared" si="57"/>
        <v>1</v>
      </c>
      <c r="AV196" s="196">
        <v>100</v>
      </c>
      <c r="AW196" s="21">
        <f t="shared" si="61"/>
        <v>100</v>
      </c>
      <c r="AX196" s="67" t="s">
        <v>1670</v>
      </c>
      <c r="AY196" s="301" t="s">
        <v>1556</v>
      </c>
    </row>
    <row r="197" spans="1:51" ht="36.6" hidden="1" customHeight="1" outlineLevel="1" x14ac:dyDescent="0.2">
      <c r="A197" s="383"/>
      <c r="B197" s="389"/>
      <c r="C197" s="389"/>
      <c r="D197" s="562"/>
      <c r="E197" s="567"/>
      <c r="F197" s="567"/>
      <c r="G197" s="322"/>
      <c r="H197" s="72" t="s">
        <v>1671</v>
      </c>
      <c r="I197" s="55" t="s">
        <v>1672</v>
      </c>
      <c r="J197" s="3">
        <v>44216</v>
      </c>
      <c r="K197" s="3">
        <v>44560</v>
      </c>
      <c r="L197" s="3">
        <v>44285</v>
      </c>
      <c r="M197" s="4">
        <f t="shared" si="66"/>
        <v>0.2005813953488372</v>
      </c>
      <c r="N197" s="4">
        <f t="shared" si="67"/>
        <v>0.2005813953488372</v>
      </c>
      <c r="O197" s="142">
        <v>1</v>
      </c>
      <c r="P197" s="143">
        <v>0.25</v>
      </c>
      <c r="Q197" s="143">
        <v>0.5</v>
      </c>
      <c r="R197" s="143">
        <v>0.75</v>
      </c>
      <c r="S197" s="143">
        <v>1</v>
      </c>
      <c r="T197" s="27" t="s">
        <v>329</v>
      </c>
      <c r="U197" s="99">
        <v>10</v>
      </c>
      <c r="V197" s="161">
        <f t="shared" si="60"/>
        <v>10</v>
      </c>
      <c r="W197" s="67" t="s">
        <v>329</v>
      </c>
      <c r="X197" s="67" t="s">
        <v>329</v>
      </c>
      <c r="Y197" s="3"/>
      <c r="Z197" s="3"/>
      <c r="AA197" s="3">
        <v>44377</v>
      </c>
      <c r="AB197" s="4"/>
      <c r="AC197" s="4"/>
      <c r="AD197" s="99">
        <v>50</v>
      </c>
      <c r="AE197" s="131">
        <f t="shared" si="58"/>
        <v>50</v>
      </c>
      <c r="AF197" s="139" t="s">
        <v>1673</v>
      </c>
      <c r="AG197" s="149" t="s">
        <v>1674</v>
      </c>
      <c r="AH197" s="3"/>
      <c r="AI197" s="3">
        <v>44560</v>
      </c>
      <c r="AJ197" s="3">
        <v>44469</v>
      </c>
      <c r="AK197" s="4">
        <f t="shared" si="64"/>
        <v>0.99795780969479353</v>
      </c>
      <c r="AL197" s="4">
        <f t="shared" si="65"/>
        <v>0.99795780969479353</v>
      </c>
      <c r="AM197" s="196">
        <v>75</v>
      </c>
      <c r="AN197" s="17">
        <f t="shared" si="59"/>
        <v>75</v>
      </c>
      <c r="AO197" s="219" t="s">
        <v>1675</v>
      </c>
      <c r="AP197" s="130" t="s">
        <v>1586</v>
      </c>
      <c r="AQ197" s="3">
        <v>44216</v>
      </c>
      <c r="AR197" s="3">
        <v>44560</v>
      </c>
      <c r="AS197" s="3">
        <v>44560</v>
      </c>
      <c r="AT197" s="572">
        <f t="shared" si="56"/>
        <v>1</v>
      </c>
      <c r="AU197" s="572">
        <f t="shared" si="57"/>
        <v>1</v>
      </c>
      <c r="AV197" s="196">
        <v>100</v>
      </c>
      <c r="AW197" s="21">
        <f t="shared" si="61"/>
        <v>100</v>
      </c>
      <c r="AX197" s="67" t="s">
        <v>1676</v>
      </c>
      <c r="AY197" s="301" t="s">
        <v>1556</v>
      </c>
    </row>
    <row r="198" spans="1:51" ht="36.6" hidden="1" customHeight="1" outlineLevel="1" x14ac:dyDescent="0.2">
      <c r="A198" s="383"/>
      <c r="B198" s="389"/>
      <c r="C198" s="389"/>
      <c r="D198" s="562"/>
      <c r="E198" s="567"/>
      <c r="F198" s="567"/>
      <c r="G198" s="322"/>
      <c r="H198" s="72" t="s">
        <v>1677</v>
      </c>
      <c r="I198" s="55" t="s">
        <v>1678</v>
      </c>
      <c r="J198" s="3">
        <v>44216</v>
      </c>
      <c r="K198" s="3">
        <v>44560</v>
      </c>
      <c r="L198" s="3">
        <v>44285</v>
      </c>
      <c r="M198" s="4">
        <f t="shared" si="66"/>
        <v>0.2005813953488372</v>
      </c>
      <c r="N198" s="4">
        <f t="shared" si="67"/>
        <v>0.2005813953488372</v>
      </c>
      <c r="O198" s="142">
        <v>1</v>
      </c>
      <c r="P198" s="143">
        <v>0.25</v>
      </c>
      <c r="Q198" s="143">
        <v>0.5</v>
      </c>
      <c r="R198" s="143">
        <v>0.75</v>
      </c>
      <c r="S198" s="143">
        <v>1</v>
      </c>
      <c r="T198" s="27" t="s">
        <v>329</v>
      </c>
      <c r="U198" s="99">
        <v>30</v>
      </c>
      <c r="V198" s="161">
        <f t="shared" si="60"/>
        <v>30</v>
      </c>
      <c r="W198" s="67" t="s">
        <v>1679</v>
      </c>
      <c r="X198" s="63" t="s">
        <v>1313</v>
      </c>
      <c r="Y198" s="3">
        <v>44216</v>
      </c>
      <c r="Z198" s="3">
        <v>44560</v>
      </c>
      <c r="AA198" s="3">
        <v>44377</v>
      </c>
      <c r="AB198" s="4">
        <f t="shared" ref="AB198:AB216" si="68">+(+_xlfn.DAYS(Y198,AA198))/(+_xlfn.DAYS(Y198,Z198))</f>
        <v>0.46802325581395349</v>
      </c>
      <c r="AC198" s="4">
        <f t="shared" ref="AC198:AC216" si="69">+IF(AB198&gt;=100,100,IF(AB198&lt;=0,0,AB198))</f>
        <v>0.46802325581395349</v>
      </c>
      <c r="AD198" s="99">
        <v>55</v>
      </c>
      <c r="AE198" s="131">
        <f t="shared" si="58"/>
        <v>55</v>
      </c>
      <c r="AF198" s="139" t="s">
        <v>1680</v>
      </c>
      <c r="AG198" s="149" t="s">
        <v>1674</v>
      </c>
      <c r="AH198" s="3">
        <v>44216</v>
      </c>
      <c r="AI198" s="3">
        <v>44560</v>
      </c>
      <c r="AJ198" s="3">
        <v>44469</v>
      </c>
      <c r="AK198" s="4">
        <f t="shared" si="64"/>
        <v>0.73546511627906974</v>
      </c>
      <c r="AL198" s="4">
        <f t="shared" ref="AL198:AL216" si="70">+IF(AK198&gt;=100,100,IF(AK198&lt;=0,0,AK198))</f>
        <v>0.73546511627906974</v>
      </c>
      <c r="AM198" s="196">
        <v>75</v>
      </c>
      <c r="AN198" s="17">
        <f t="shared" si="59"/>
        <v>75</v>
      </c>
      <c r="AO198" s="219" t="s">
        <v>1681</v>
      </c>
      <c r="AP198" s="130" t="s">
        <v>1586</v>
      </c>
      <c r="AQ198" s="3">
        <v>44216</v>
      </c>
      <c r="AR198" s="3">
        <v>44560</v>
      </c>
      <c r="AS198" s="3">
        <v>44560</v>
      </c>
      <c r="AT198" s="572">
        <f t="shared" si="56"/>
        <v>1</v>
      </c>
      <c r="AU198" s="572">
        <f t="shared" si="57"/>
        <v>1</v>
      </c>
      <c r="AV198" s="196">
        <v>100</v>
      </c>
      <c r="AW198" s="21">
        <f t="shared" si="61"/>
        <v>100</v>
      </c>
      <c r="AX198" s="67" t="s">
        <v>1682</v>
      </c>
      <c r="AY198" s="301" t="s">
        <v>1556</v>
      </c>
    </row>
    <row r="199" spans="1:51" ht="118.9" hidden="1" customHeight="1" outlineLevel="1" x14ac:dyDescent="0.2">
      <c r="A199" s="383"/>
      <c r="B199" s="389"/>
      <c r="C199" s="389"/>
      <c r="D199" s="562"/>
      <c r="E199" s="567"/>
      <c r="F199" s="567"/>
      <c r="G199" s="322"/>
      <c r="H199" s="72" t="s">
        <v>1683</v>
      </c>
      <c r="I199" s="55" t="s">
        <v>1684</v>
      </c>
      <c r="J199" s="3">
        <v>44216</v>
      </c>
      <c r="K199" s="3">
        <v>44560</v>
      </c>
      <c r="L199" s="3">
        <v>44285</v>
      </c>
      <c r="M199" s="4">
        <f t="shared" si="66"/>
        <v>0.2005813953488372</v>
      </c>
      <c r="N199" s="4">
        <f t="shared" si="67"/>
        <v>0.2005813953488372</v>
      </c>
      <c r="O199" s="142">
        <v>1</v>
      </c>
      <c r="P199" s="143">
        <v>0.25</v>
      </c>
      <c r="Q199" s="143">
        <v>0.5</v>
      </c>
      <c r="R199" s="143">
        <v>0.75</v>
      </c>
      <c r="S199" s="143">
        <v>1</v>
      </c>
      <c r="T199" s="27">
        <v>50000000</v>
      </c>
      <c r="U199" s="99">
        <v>10</v>
      </c>
      <c r="V199" s="161">
        <f t="shared" si="60"/>
        <v>10</v>
      </c>
      <c r="W199" s="108" t="s">
        <v>1685</v>
      </c>
      <c r="X199" s="63" t="s">
        <v>329</v>
      </c>
      <c r="Y199" s="3">
        <v>44216</v>
      </c>
      <c r="Z199" s="3">
        <v>44560</v>
      </c>
      <c r="AA199" s="3">
        <v>44377</v>
      </c>
      <c r="AB199" s="4">
        <f t="shared" si="68"/>
        <v>0.46802325581395349</v>
      </c>
      <c r="AC199" s="4">
        <f t="shared" si="69"/>
        <v>0.46802325581395349</v>
      </c>
      <c r="AD199" s="99">
        <v>50</v>
      </c>
      <c r="AE199" s="131">
        <f t="shared" si="58"/>
        <v>50</v>
      </c>
      <c r="AF199" s="139" t="s">
        <v>1686</v>
      </c>
      <c r="AG199" s="149" t="s">
        <v>1687</v>
      </c>
      <c r="AH199" s="3">
        <v>44216</v>
      </c>
      <c r="AI199" s="3">
        <v>44560</v>
      </c>
      <c r="AJ199" s="3">
        <v>44469</v>
      </c>
      <c r="AK199" s="4">
        <f t="shared" si="64"/>
        <v>0.73546511627906974</v>
      </c>
      <c r="AL199" s="4">
        <f t="shared" si="70"/>
        <v>0.73546511627906974</v>
      </c>
      <c r="AM199" s="196">
        <v>75</v>
      </c>
      <c r="AN199" s="17">
        <f t="shared" si="59"/>
        <v>75</v>
      </c>
      <c r="AO199" s="103" t="s">
        <v>1688</v>
      </c>
      <c r="AP199" s="130" t="s">
        <v>1689</v>
      </c>
      <c r="AQ199" s="3">
        <v>44216</v>
      </c>
      <c r="AR199" s="3">
        <v>44560</v>
      </c>
      <c r="AS199" s="3">
        <v>44560</v>
      </c>
      <c r="AT199" s="572">
        <f t="shared" ref="AT199:AT262" si="71">+(+_xlfn.DAYS(AQ199,AS199))/(+_xlfn.DAYS(AQ199,AR199))</f>
        <v>1</v>
      </c>
      <c r="AU199" s="572">
        <f t="shared" si="57"/>
        <v>1</v>
      </c>
      <c r="AV199" s="196">
        <v>100</v>
      </c>
      <c r="AW199" s="21">
        <f t="shared" si="61"/>
        <v>100</v>
      </c>
      <c r="AX199" s="67" t="s">
        <v>1690</v>
      </c>
      <c r="AY199" s="301" t="s">
        <v>1691</v>
      </c>
    </row>
    <row r="200" spans="1:51" ht="59.25" hidden="1" outlineLevel="1" x14ac:dyDescent="0.2">
      <c r="A200" s="383"/>
      <c r="B200" s="389"/>
      <c r="C200" s="389"/>
      <c r="D200" s="562"/>
      <c r="E200" s="567"/>
      <c r="F200" s="567"/>
      <c r="G200" s="322"/>
      <c r="H200" s="72" t="s">
        <v>1692</v>
      </c>
      <c r="I200" s="55" t="s">
        <v>1575</v>
      </c>
      <c r="J200" s="3">
        <v>44216</v>
      </c>
      <c r="K200" s="3">
        <v>44560</v>
      </c>
      <c r="L200" s="3">
        <v>44285</v>
      </c>
      <c r="M200" s="4">
        <f t="shared" si="66"/>
        <v>0.2005813953488372</v>
      </c>
      <c r="N200" s="4">
        <f t="shared" si="67"/>
        <v>0.2005813953488372</v>
      </c>
      <c r="O200" s="142">
        <v>1</v>
      </c>
      <c r="P200" s="143">
        <v>0.25</v>
      </c>
      <c r="Q200" s="143">
        <v>0.5</v>
      </c>
      <c r="R200" s="143">
        <v>0.75</v>
      </c>
      <c r="S200" s="143">
        <v>1</v>
      </c>
      <c r="T200" s="27">
        <v>20000000</v>
      </c>
      <c r="U200" s="99">
        <v>10</v>
      </c>
      <c r="V200" s="161">
        <f t="shared" si="60"/>
        <v>10</v>
      </c>
      <c r="W200" s="67" t="s">
        <v>1693</v>
      </c>
      <c r="X200" s="63" t="s">
        <v>329</v>
      </c>
      <c r="Y200" s="3">
        <v>44216</v>
      </c>
      <c r="Z200" s="3">
        <v>44560</v>
      </c>
      <c r="AA200" s="3">
        <v>44377</v>
      </c>
      <c r="AB200" s="4">
        <f t="shared" si="68"/>
        <v>0.46802325581395349</v>
      </c>
      <c r="AC200" s="4">
        <f t="shared" si="69"/>
        <v>0.46802325581395349</v>
      </c>
      <c r="AD200" s="99">
        <v>10</v>
      </c>
      <c r="AE200" s="131">
        <f t="shared" si="58"/>
        <v>10</v>
      </c>
      <c r="AF200" s="139" t="s">
        <v>1693</v>
      </c>
      <c r="AG200" s="150" t="s">
        <v>329</v>
      </c>
      <c r="AH200" s="3">
        <v>44216</v>
      </c>
      <c r="AI200" s="3">
        <v>44560</v>
      </c>
      <c r="AJ200" s="3">
        <v>44469</v>
      </c>
      <c r="AK200" s="4">
        <f t="shared" si="64"/>
        <v>0.73546511627906974</v>
      </c>
      <c r="AL200" s="4">
        <f t="shared" si="70"/>
        <v>0.73546511627906974</v>
      </c>
      <c r="AM200" s="196">
        <v>10</v>
      </c>
      <c r="AN200" s="17">
        <f t="shared" si="59"/>
        <v>10</v>
      </c>
      <c r="AO200" s="67" t="s">
        <v>1693</v>
      </c>
      <c r="AP200" s="147"/>
      <c r="AQ200" s="3">
        <v>44216</v>
      </c>
      <c r="AR200" s="3">
        <v>44560</v>
      </c>
      <c r="AS200" s="3">
        <v>44560</v>
      </c>
      <c r="AT200" s="572">
        <f t="shared" si="71"/>
        <v>1</v>
      </c>
      <c r="AU200" s="572">
        <f t="shared" ref="AU200:AU263" si="72">+IF(AT200&gt;=100,100,IF(AT200&lt;=0,0,AT200))</f>
        <v>1</v>
      </c>
      <c r="AV200" s="196">
        <v>10</v>
      </c>
      <c r="AW200" s="21">
        <f t="shared" si="61"/>
        <v>10</v>
      </c>
      <c r="AX200" s="67" t="s">
        <v>1694</v>
      </c>
      <c r="AY200" s="296" t="s">
        <v>329</v>
      </c>
    </row>
    <row r="201" spans="1:51" ht="43.15" hidden="1" customHeight="1" outlineLevel="1" x14ac:dyDescent="0.2">
      <c r="A201" s="383"/>
      <c r="B201" s="389"/>
      <c r="C201" s="389"/>
      <c r="D201" s="562"/>
      <c r="E201" s="567"/>
      <c r="F201" s="567"/>
      <c r="G201" s="322"/>
      <c r="H201" s="72" t="s">
        <v>1695</v>
      </c>
      <c r="I201" s="55" t="s">
        <v>810</v>
      </c>
      <c r="J201" s="3">
        <v>44216</v>
      </c>
      <c r="K201" s="3">
        <v>44560</v>
      </c>
      <c r="L201" s="3">
        <v>44285</v>
      </c>
      <c r="M201" s="4">
        <f t="shared" si="66"/>
        <v>0.2005813953488372</v>
      </c>
      <c r="N201" s="4">
        <f t="shared" si="67"/>
        <v>0.2005813953488372</v>
      </c>
      <c r="O201" s="142">
        <v>1</v>
      </c>
      <c r="P201" s="143">
        <v>0.25</v>
      </c>
      <c r="Q201" s="143">
        <v>0.5</v>
      </c>
      <c r="R201" s="143">
        <v>0.75</v>
      </c>
      <c r="S201" s="143">
        <v>1</v>
      </c>
      <c r="T201" s="24">
        <v>20000000</v>
      </c>
      <c r="U201" s="99">
        <v>10</v>
      </c>
      <c r="V201" s="161">
        <f t="shared" si="60"/>
        <v>10</v>
      </c>
      <c r="W201" s="67" t="s">
        <v>1696</v>
      </c>
      <c r="X201" s="63" t="s">
        <v>329</v>
      </c>
      <c r="Y201" s="3">
        <v>44216</v>
      </c>
      <c r="Z201" s="3">
        <v>44560</v>
      </c>
      <c r="AA201" s="3">
        <v>44377</v>
      </c>
      <c r="AB201" s="4">
        <f t="shared" si="68"/>
        <v>0.46802325581395349</v>
      </c>
      <c r="AC201" s="4">
        <f t="shared" si="69"/>
        <v>0.46802325581395349</v>
      </c>
      <c r="AD201" s="99">
        <v>10</v>
      </c>
      <c r="AE201" s="131">
        <f t="shared" si="58"/>
        <v>10</v>
      </c>
      <c r="AF201" s="139" t="s">
        <v>1697</v>
      </c>
      <c r="AG201" s="150" t="s">
        <v>329</v>
      </c>
      <c r="AH201" s="3">
        <v>44216</v>
      </c>
      <c r="AI201" s="3">
        <v>44560</v>
      </c>
      <c r="AJ201" s="3">
        <v>44469</v>
      </c>
      <c r="AK201" s="4">
        <f t="shared" si="64"/>
        <v>0.73546511627906974</v>
      </c>
      <c r="AL201" s="4">
        <f t="shared" si="70"/>
        <v>0.73546511627906974</v>
      </c>
      <c r="AM201" s="196">
        <v>30</v>
      </c>
      <c r="AN201" s="17">
        <f t="shared" si="59"/>
        <v>30</v>
      </c>
      <c r="AO201" s="103" t="s">
        <v>1698</v>
      </c>
      <c r="AP201" s="130" t="s">
        <v>1699</v>
      </c>
      <c r="AQ201" s="3">
        <v>44216</v>
      </c>
      <c r="AR201" s="3">
        <v>44560</v>
      </c>
      <c r="AS201" s="3">
        <v>44560</v>
      </c>
      <c r="AT201" s="572">
        <f t="shared" si="71"/>
        <v>1</v>
      </c>
      <c r="AU201" s="572">
        <f t="shared" si="72"/>
        <v>1</v>
      </c>
      <c r="AV201" s="196">
        <v>30</v>
      </c>
      <c r="AW201" s="21">
        <f t="shared" si="61"/>
        <v>30</v>
      </c>
      <c r="AX201" s="67" t="s">
        <v>1700</v>
      </c>
      <c r="AY201" s="296" t="s">
        <v>329</v>
      </c>
    </row>
    <row r="202" spans="1:51" ht="109.15" hidden="1" customHeight="1" outlineLevel="1" x14ac:dyDescent="0.2">
      <c r="A202" s="383"/>
      <c r="B202" s="389"/>
      <c r="C202" s="389"/>
      <c r="D202" s="562"/>
      <c r="E202" s="567"/>
      <c r="F202" s="567"/>
      <c r="G202" s="322"/>
      <c r="H202" s="72" t="s">
        <v>1701</v>
      </c>
      <c r="I202" s="55" t="s">
        <v>1702</v>
      </c>
      <c r="J202" s="3">
        <v>44216</v>
      </c>
      <c r="K202" s="3">
        <v>44560</v>
      </c>
      <c r="L202" s="3">
        <v>44285</v>
      </c>
      <c r="M202" s="4">
        <f t="shared" si="66"/>
        <v>0.2005813953488372</v>
      </c>
      <c r="N202" s="4">
        <f t="shared" si="67"/>
        <v>0.2005813953488372</v>
      </c>
      <c r="O202" s="142">
        <v>1</v>
      </c>
      <c r="P202" s="143">
        <v>0.25</v>
      </c>
      <c r="Q202" s="143">
        <v>0.5</v>
      </c>
      <c r="R202" s="143">
        <v>0.75</v>
      </c>
      <c r="S202" s="143">
        <v>1</v>
      </c>
      <c r="T202" s="27" t="s">
        <v>329</v>
      </c>
      <c r="U202" s="99">
        <v>25</v>
      </c>
      <c r="V202" s="161">
        <f t="shared" si="60"/>
        <v>25</v>
      </c>
      <c r="W202" s="67" t="s">
        <v>1703</v>
      </c>
      <c r="X202" s="63" t="s">
        <v>1704</v>
      </c>
      <c r="Y202" s="3">
        <v>44216</v>
      </c>
      <c r="Z202" s="3">
        <v>44560</v>
      </c>
      <c r="AA202" s="3">
        <v>44377</v>
      </c>
      <c r="AB202" s="4">
        <f t="shared" si="68"/>
        <v>0.46802325581395349</v>
      </c>
      <c r="AC202" s="4">
        <f t="shared" si="69"/>
        <v>0.46802325581395349</v>
      </c>
      <c r="AD202" s="99">
        <v>50</v>
      </c>
      <c r="AE202" s="131">
        <f t="shared" si="58"/>
        <v>50</v>
      </c>
      <c r="AF202" s="139" t="s">
        <v>1705</v>
      </c>
      <c r="AG202" s="149" t="s">
        <v>1687</v>
      </c>
      <c r="AH202" s="3">
        <v>44216</v>
      </c>
      <c r="AI202" s="3">
        <v>44560</v>
      </c>
      <c r="AJ202" s="3">
        <v>44469</v>
      </c>
      <c r="AK202" s="4">
        <f t="shared" si="64"/>
        <v>0.73546511627906974</v>
      </c>
      <c r="AL202" s="4">
        <f t="shared" si="70"/>
        <v>0.73546511627906974</v>
      </c>
      <c r="AM202" s="196">
        <v>75</v>
      </c>
      <c r="AN202" s="17">
        <f t="shared" si="59"/>
        <v>75</v>
      </c>
      <c r="AO202" s="103" t="s">
        <v>1706</v>
      </c>
      <c r="AP202" s="130" t="s">
        <v>1699</v>
      </c>
      <c r="AQ202" s="3">
        <v>44216</v>
      </c>
      <c r="AR202" s="3">
        <v>44560</v>
      </c>
      <c r="AS202" s="3">
        <v>44560</v>
      </c>
      <c r="AT202" s="572">
        <f t="shared" si="71"/>
        <v>1</v>
      </c>
      <c r="AU202" s="572">
        <f t="shared" si="72"/>
        <v>1</v>
      </c>
      <c r="AV202" s="196">
        <v>100</v>
      </c>
      <c r="AW202" s="21">
        <f t="shared" si="61"/>
        <v>100</v>
      </c>
      <c r="AX202" s="67" t="s">
        <v>1707</v>
      </c>
      <c r="AY202" s="301" t="s">
        <v>1708</v>
      </c>
    </row>
    <row r="203" spans="1:51" ht="60" hidden="1" customHeight="1" outlineLevel="1" x14ac:dyDescent="0.2">
      <c r="A203" s="383"/>
      <c r="B203" s="389"/>
      <c r="C203" s="389"/>
      <c r="D203" s="562"/>
      <c r="E203" s="567"/>
      <c r="F203" s="567"/>
      <c r="G203" s="322"/>
      <c r="H203" s="72" t="s">
        <v>1709</v>
      </c>
      <c r="I203" s="55" t="s">
        <v>1710</v>
      </c>
      <c r="J203" s="3">
        <v>44216</v>
      </c>
      <c r="K203" s="3">
        <v>44560</v>
      </c>
      <c r="L203" s="3">
        <v>44285</v>
      </c>
      <c r="M203" s="4">
        <f t="shared" si="66"/>
        <v>0.2005813953488372</v>
      </c>
      <c r="N203" s="4">
        <f t="shared" si="67"/>
        <v>0.2005813953488372</v>
      </c>
      <c r="O203" s="142">
        <v>1</v>
      </c>
      <c r="P203" s="143">
        <v>0.25</v>
      </c>
      <c r="Q203" s="143">
        <v>0.5</v>
      </c>
      <c r="R203" s="143">
        <v>0.75</v>
      </c>
      <c r="S203" s="143">
        <v>1</v>
      </c>
      <c r="T203" s="27" t="s">
        <v>329</v>
      </c>
      <c r="U203" s="99">
        <v>25</v>
      </c>
      <c r="V203" s="161">
        <f t="shared" si="60"/>
        <v>25</v>
      </c>
      <c r="W203" s="67" t="s">
        <v>1711</v>
      </c>
      <c r="X203" s="63" t="s">
        <v>1704</v>
      </c>
      <c r="Y203" s="3">
        <v>44216</v>
      </c>
      <c r="Z203" s="3">
        <v>44560</v>
      </c>
      <c r="AA203" s="3">
        <v>44377</v>
      </c>
      <c r="AB203" s="4">
        <f t="shared" si="68"/>
        <v>0.46802325581395349</v>
      </c>
      <c r="AC203" s="4">
        <f t="shared" si="69"/>
        <v>0.46802325581395349</v>
      </c>
      <c r="AD203" s="99">
        <v>50</v>
      </c>
      <c r="AE203" s="131">
        <f t="shared" si="58"/>
        <v>50</v>
      </c>
      <c r="AF203" s="139" t="s">
        <v>1712</v>
      </c>
      <c r="AG203" s="149" t="s">
        <v>1687</v>
      </c>
      <c r="AH203" s="3">
        <v>44216</v>
      </c>
      <c r="AI203" s="3">
        <v>44560</v>
      </c>
      <c r="AJ203" s="3">
        <v>44469</v>
      </c>
      <c r="AK203" s="4">
        <f t="shared" si="64"/>
        <v>0.73546511627906974</v>
      </c>
      <c r="AL203" s="4">
        <f t="shared" si="70"/>
        <v>0.73546511627906974</v>
      </c>
      <c r="AM203" s="196">
        <v>75</v>
      </c>
      <c r="AN203" s="17">
        <f t="shared" si="59"/>
        <v>75</v>
      </c>
      <c r="AO203" s="103" t="s">
        <v>1713</v>
      </c>
      <c r="AP203" s="130" t="s">
        <v>1689</v>
      </c>
      <c r="AQ203" s="3">
        <v>44216</v>
      </c>
      <c r="AR203" s="3">
        <v>44560</v>
      </c>
      <c r="AS203" s="3">
        <v>44560</v>
      </c>
      <c r="AT203" s="572">
        <f t="shared" si="71"/>
        <v>1</v>
      </c>
      <c r="AU203" s="572">
        <f t="shared" si="72"/>
        <v>1</v>
      </c>
      <c r="AV203" s="196">
        <v>100</v>
      </c>
      <c r="AW203" s="21">
        <f t="shared" si="61"/>
        <v>100</v>
      </c>
      <c r="AX203" s="67" t="s">
        <v>1714</v>
      </c>
      <c r="AY203" s="301" t="s">
        <v>1708</v>
      </c>
    </row>
    <row r="204" spans="1:51" ht="91.15" hidden="1" customHeight="1" outlineLevel="1" x14ac:dyDescent="0.2">
      <c r="A204" s="383"/>
      <c r="B204" s="389"/>
      <c r="C204" s="389"/>
      <c r="D204" s="562"/>
      <c r="E204" s="567"/>
      <c r="F204" s="567"/>
      <c r="G204" s="322"/>
      <c r="H204" s="72" t="s">
        <v>1715</v>
      </c>
      <c r="I204" s="55" t="s">
        <v>1384</v>
      </c>
      <c r="J204" s="3">
        <v>44216</v>
      </c>
      <c r="K204" s="3">
        <v>44560</v>
      </c>
      <c r="L204" s="3">
        <v>44285</v>
      </c>
      <c r="M204" s="4">
        <f t="shared" si="66"/>
        <v>0.2005813953488372</v>
      </c>
      <c r="N204" s="4">
        <f t="shared" si="67"/>
        <v>0.2005813953488372</v>
      </c>
      <c r="O204" s="142">
        <v>1</v>
      </c>
      <c r="P204" s="143">
        <v>0.25</v>
      </c>
      <c r="Q204" s="143">
        <v>0.5</v>
      </c>
      <c r="R204" s="143">
        <v>0.75</v>
      </c>
      <c r="S204" s="143">
        <v>1</v>
      </c>
      <c r="T204" s="24">
        <v>20000000</v>
      </c>
      <c r="U204" s="99">
        <v>25</v>
      </c>
      <c r="V204" s="161">
        <f t="shared" si="60"/>
        <v>25</v>
      </c>
      <c r="W204" s="67" t="s">
        <v>1716</v>
      </c>
      <c r="X204" s="63" t="s">
        <v>329</v>
      </c>
      <c r="Y204" s="3">
        <v>44216</v>
      </c>
      <c r="Z204" s="3">
        <v>44560</v>
      </c>
      <c r="AA204" s="3">
        <v>44377</v>
      </c>
      <c r="AB204" s="4">
        <f t="shared" si="68"/>
        <v>0.46802325581395349</v>
      </c>
      <c r="AC204" s="4">
        <f t="shared" si="69"/>
        <v>0.46802325581395349</v>
      </c>
      <c r="AD204" s="99">
        <v>25</v>
      </c>
      <c r="AE204" s="131">
        <f t="shared" si="58"/>
        <v>25</v>
      </c>
      <c r="AF204" s="139" t="s">
        <v>1717</v>
      </c>
      <c r="AG204" s="149" t="s">
        <v>1687</v>
      </c>
      <c r="AH204" s="3">
        <v>44216</v>
      </c>
      <c r="AI204" s="3">
        <v>44560</v>
      </c>
      <c r="AJ204" s="3">
        <v>44469</v>
      </c>
      <c r="AK204" s="4">
        <f t="shared" si="64"/>
        <v>0.73546511627906974</v>
      </c>
      <c r="AL204" s="4">
        <f t="shared" si="70"/>
        <v>0.73546511627906974</v>
      </c>
      <c r="AM204" s="196">
        <v>25</v>
      </c>
      <c r="AN204" s="17">
        <f t="shared" si="59"/>
        <v>25</v>
      </c>
      <c r="AO204" s="103" t="s">
        <v>1718</v>
      </c>
      <c r="AP204" s="130" t="s">
        <v>1699</v>
      </c>
      <c r="AQ204" s="3">
        <v>44216</v>
      </c>
      <c r="AR204" s="3">
        <v>44560</v>
      </c>
      <c r="AS204" s="3">
        <v>44560</v>
      </c>
      <c r="AT204" s="572">
        <f t="shared" si="71"/>
        <v>1</v>
      </c>
      <c r="AU204" s="572">
        <f t="shared" si="72"/>
        <v>1</v>
      </c>
      <c r="AV204" s="196">
        <v>100</v>
      </c>
      <c r="AW204" s="21">
        <f t="shared" si="61"/>
        <v>100</v>
      </c>
      <c r="AX204" s="67" t="s">
        <v>1719</v>
      </c>
      <c r="AY204" s="301" t="s">
        <v>1708</v>
      </c>
    </row>
    <row r="205" spans="1:51" ht="285" hidden="1" customHeight="1" outlineLevel="1" x14ac:dyDescent="0.2">
      <c r="A205" s="383"/>
      <c r="B205" s="389"/>
      <c r="C205" s="389"/>
      <c r="D205" s="562"/>
      <c r="E205" s="567"/>
      <c r="F205" s="567"/>
      <c r="G205" s="322"/>
      <c r="H205" s="72" t="s">
        <v>1720</v>
      </c>
      <c r="I205" s="55" t="s">
        <v>1721</v>
      </c>
      <c r="J205" s="3">
        <v>44216</v>
      </c>
      <c r="K205" s="3">
        <v>44560</v>
      </c>
      <c r="L205" s="3">
        <v>44285</v>
      </c>
      <c r="M205" s="4">
        <f t="shared" si="66"/>
        <v>0.2005813953488372</v>
      </c>
      <c r="N205" s="4">
        <f t="shared" si="67"/>
        <v>0.2005813953488372</v>
      </c>
      <c r="O205" s="142">
        <v>1</v>
      </c>
      <c r="P205" s="143">
        <v>0.25</v>
      </c>
      <c r="Q205" s="143">
        <v>0.5</v>
      </c>
      <c r="R205" s="143">
        <v>0.75</v>
      </c>
      <c r="S205" s="143">
        <v>1</v>
      </c>
      <c r="T205" s="24">
        <v>12000000</v>
      </c>
      <c r="U205" s="99">
        <v>30</v>
      </c>
      <c r="V205" s="161">
        <f t="shared" si="60"/>
        <v>30</v>
      </c>
      <c r="W205" s="67" t="s">
        <v>1722</v>
      </c>
      <c r="X205" s="63" t="s">
        <v>1723</v>
      </c>
      <c r="Y205" s="3">
        <v>44216</v>
      </c>
      <c r="Z205" s="3">
        <v>44560</v>
      </c>
      <c r="AA205" s="3">
        <v>44377</v>
      </c>
      <c r="AB205" s="4">
        <f t="shared" si="68"/>
        <v>0.46802325581395349</v>
      </c>
      <c r="AC205" s="4">
        <f t="shared" si="69"/>
        <v>0.46802325581395349</v>
      </c>
      <c r="AD205" s="99">
        <v>55</v>
      </c>
      <c r="AE205" s="131">
        <f t="shared" si="58"/>
        <v>55</v>
      </c>
      <c r="AF205" s="139" t="s">
        <v>1724</v>
      </c>
      <c r="AG205" s="149" t="s">
        <v>1725</v>
      </c>
      <c r="AH205" s="3">
        <v>44216</v>
      </c>
      <c r="AI205" s="3">
        <v>44560</v>
      </c>
      <c r="AJ205" s="3">
        <v>44469</v>
      </c>
      <c r="AK205" s="4">
        <f t="shared" ref="AK205:AK216" si="73">+(+_xlfn.DAYS(AH205,AJ205))/(+_xlfn.DAYS(AH205,AI205))</f>
        <v>0.73546511627906974</v>
      </c>
      <c r="AL205" s="4">
        <f t="shared" si="70"/>
        <v>0.73546511627906974</v>
      </c>
      <c r="AM205" s="196">
        <v>75</v>
      </c>
      <c r="AN205" s="17">
        <f t="shared" si="59"/>
        <v>75</v>
      </c>
      <c r="AO205" s="103" t="s">
        <v>1726</v>
      </c>
      <c r="AP205" s="130" t="s">
        <v>1727</v>
      </c>
      <c r="AQ205" s="3">
        <v>44216</v>
      </c>
      <c r="AR205" s="3">
        <v>44560</v>
      </c>
      <c r="AS205" s="3">
        <v>44560</v>
      </c>
      <c r="AT205" s="572">
        <f t="shared" si="71"/>
        <v>1</v>
      </c>
      <c r="AU205" s="572">
        <f t="shared" si="72"/>
        <v>1</v>
      </c>
      <c r="AV205" s="196">
        <v>100</v>
      </c>
      <c r="AW205" s="21">
        <f t="shared" si="61"/>
        <v>100</v>
      </c>
      <c r="AX205" s="67" t="s">
        <v>1728</v>
      </c>
      <c r="AY205" s="301" t="s">
        <v>1729</v>
      </c>
    </row>
    <row r="206" spans="1:51" ht="69" hidden="1" customHeight="1" outlineLevel="1" x14ac:dyDescent="0.2">
      <c r="A206" s="383"/>
      <c r="B206" s="389"/>
      <c r="C206" s="389"/>
      <c r="D206" s="562"/>
      <c r="E206" s="567"/>
      <c r="F206" s="567"/>
      <c r="G206" s="322"/>
      <c r="H206" s="72" t="s">
        <v>1730</v>
      </c>
      <c r="I206" s="55" t="s">
        <v>1384</v>
      </c>
      <c r="J206" s="3">
        <v>44216</v>
      </c>
      <c r="K206" s="3">
        <v>44560</v>
      </c>
      <c r="L206" s="3">
        <v>44285</v>
      </c>
      <c r="M206" s="4">
        <f t="shared" si="66"/>
        <v>0.2005813953488372</v>
      </c>
      <c r="N206" s="4">
        <f t="shared" si="67"/>
        <v>0.2005813953488372</v>
      </c>
      <c r="O206" s="142">
        <v>1</v>
      </c>
      <c r="P206" s="143">
        <v>0.25</v>
      </c>
      <c r="Q206" s="143">
        <v>0.5</v>
      </c>
      <c r="R206" s="143">
        <v>0.75</v>
      </c>
      <c r="S206" s="143">
        <v>1</v>
      </c>
      <c r="T206" s="24">
        <v>3000000</v>
      </c>
      <c r="U206" s="99">
        <v>20</v>
      </c>
      <c r="V206" s="161">
        <f t="shared" si="60"/>
        <v>20</v>
      </c>
      <c r="W206" s="67" t="s">
        <v>1731</v>
      </c>
      <c r="X206" s="63" t="s">
        <v>1723</v>
      </c>
      <c r="Y206" s="3">
        <v>44216</v>
      </c>
      <c r="Z206" s="3">
        <v>44560</v>
      </c>
      <c r="AA206" s="3">
        <v>44377</v>
      </c>
      <c r="AB206" s="4">
        <f t="shared" si="68"/>
        <v>0.46802325581395349</v>
      </c>
      <c r="AC206" s="4">
        <f t="shared" si="69"/>
        <v>0.46802325581395349</v>
      </c>
      <c r="AD206" s="99">
        <v>40</v>
      </c>
      <c r="AE206" s="131">
        <f t="shared" si="58"/>
        <v>40</v>
      </c>
      <c r="AF206" s="139" t="s">
        <v>1732</v>
      </c>
      <c r="AG206" s="149" t="s">
        <v>1733</v>
      </c>
      <c r="AH206" s="3">
        <v>44216</v>
      </c>
      <c r="AI206" s="3">
        <v>44560</v>
      </c>
      <c r="AJ206" s="3">
        <v>44469</v>
      </c>
      <c r="AK206" s="4">
        <f t="shared" si="73"/>
        <v>0.73546511627906974</v>
      </c>
      <c r="AL206" s="4">
        <f t="shared" si="70"/>
        <v>0.73546511627906974</v>
      </c>
      <c r="AM206" s="196">
        <v>50</v>
      </c>
      <c r="AN206" s="17">
        <f t="shared" si="59"/>
        <v>50</v>
      </c>
      <c r="AO206" s="103" t="s">
        <v>1734</v>
      </c>
      <c r="AP206" s="130" t="s">
        <v>1727</v>
      </c>
      <c r="AQ206" s="3">
        <v>44216</v>
      </c>
      <c r="AR206" s="3">
        <v>44560</v>
      </c>
      <c r="AS206" s="3">
        <v>44560</v>
      </c>
      <c r="AT206" s="572">
        <f t="shared" si="71"/>
        <v>1</v>
      </c>
      <c r="AU206" s="572">
        <f t="shared" si="72"/>
        <v>1</v>
      </c>
      <c r="AV206" s="196">
        <v>100</v>
      </c>
      <c r="AW206" s="21">
        <f t="shared" si="61"/>
        <v>100</v>
      </c>
      <c r="AX206" s="67" t="s">
        <v>1735</v>
      </c>
      <c r="AY206" s="301" t="s">
        <v>1729</v>
      </c>
    </row>
    <row r="207" spans="1:51" ht="67.150000000000006" hidden="1" customHeight="1" outlineLevel="1" x14ac:dyDescent="0.2">
      <c r="A207" s="383"/>
      <c r="B207" s="389"/>
      <c r="C207" s="389"/>
      <c r="D207" s="562"/>
      <c r="E207" s="567"/>
      <c r="F207" s="567"/>
      <c r="G207" s="322"/>
      <c r="H207" s="72" t="s">
        <v>1736</v>
      </c>
      <c r="I207" s="55" t="s">
        <v>1737</v>
      </c>
      <c r="J207" s="3">
        <v>44216</v>
      </c>
      <c r="K207" s="3">
        <v>44560</v>
      </c>
      <c r="L207" s="3">
        <v>44285</v>
      </c>
      <c r="M207" s="4">
        <f t="shared" si="66"/>
        <v>0.2005813953488372</v>
      </c>
      <c r="N207" s="4">
        <f t="shared" si="67"/>
        <v>0.2005813953488372</v>
      </c>
      <c r="O207" s="142">
        <v>1</v>
      </c>
      <c r="P207" s="143">
        <v>0.25</v>
      </c>
      <c r="Q207" s="143">
        <v>0.5</v>
      </c>
      <c r="R207" s="143">
        <v>0.75</v>
      </c>
      <c r="S207" s="143">
        <v>1</v>
      </c>
      <c r="T207" s="27" t="s">
        <v>329</v>
      </c>
      <c r="U207" s="99">
        <v>10</v>
      </c>
      <c r="V207" s="161">
        <f t="shared" si="60"/>
        <v>10</v>
      </c>
      <c r="W207" s="67" t="s">
        <v>1738</v>
      </c>
      <c r="X207" s="63" t="s">
        <v>329</v>
      </c>
      <c r="Y207" s="3">
        <v>44216</v>
      </c>
      <c r="Z207" s="3">
        <v>44560</v>
      </c>
      <c r="AA207" s="3">
        <v>44377</v>
      </c>
      <c r="AB207" s="4">
        <f t="shared" si="68"/>
        <v>0.46802325581395349</v>
      </c>
      <c r="AC207" s="4">
        <f t="shared" si="69"/>
        <v>0.46802325581395349</v>
      </c>
      <c r="AD207" s="99">
        <v>10</v>
      </c>
      <c r="AE207" s="131">
        <f t="shared" si="58"/>
        <v>10</v>
      </c>
      <c r="AF207" s="139" t="s">
        <v>1738</v>
      </c>
      <c r="AG207" s="150" t="s">
        <v>329</v>
      </c>
      <c r="AH207" s="3">
        <v>44216</v>
      </c>
      <c r="AI207" s="3">
        <v>44560</v>
      </c>
      <c r="AJ207" s="3">
        <v>44469</v>
      </c>
      <c r="AK207" s="4">
        <f t="shared" si="73"/>
        <v>0.73546511627906974</v>
      </c>
      <c r="AL207" s="4">
        <f t="shared" si="70"/>
        <v>0.73546511627906974</v>
      </c>
      <c r="AM207" s="196">
        <v>10</v>
      </c>
      <c r="AN207" s="17">
        <f t="shared" si="59"/>
        <v>10</v>
      </c>
      <c r="AO207" s="103" t="s">
        <v>1739</v>
      </c>
      <c r="AP207" s="150" t="s">
        <v>329</v>
      </c>
      <c r="AQ207" s="3">
        <v>44216</v>
      </c>
      <c r="AR207" s="3">
        <v>44560</v>
      </c>
      <c r="AS207" s="3">
        <v>44560</v>
      </c>
      <c r="AT207" s="572">
        <f t="shared" si="71"/>
        <v>1</v>
      </c>
      <c r="AU207" s="572">
        <f t="shared" si="72"/>
        <v>1</v>
      </c>
      <c r="AV207" s="196">
        <v>10</v>
      </c>
      <c r="AW207" s="21">
        <f t="shared" si="61"/>
        <v>10</v>
      </c>
      <c r="AX207" s="67" t="s">
        <v>1740</v>
      </c>
      <c r="AY207" s="296" t="s">
        <v>329</v>
      </c>
    </row>
    <row r="208" spans="1:51" ht="139.15" hidden="1" customHeight="1" outlineLevel="1" x14ac:dyDescent="0.2">
      <c r="A208" s="383"/>
      <c r="B208" s="389"/>
      <c r="C208" s="389"/>
      <c r="D208" s="562"/>
      <c r="E208" s="567"/>
      <c r="F208" s="567"/>
      <c r="G208" s="322"/>
      <c r="H208" s="72" t="s">
        <v>1741</v>
      </c>
      <c r="I208" s="55" t="s">
        <v>1742</v>
      </c>
      <c r="J208" s="3">
        <v>44216</v>
      </c>
      <c r="K208" s="3">
        <v>44560</v>
      </c>
      <c r="L208" s="3">
        <v>44285</v>
      </c>
      <c r="M208" s="4">
        <f t="shared" si="66"/>
        <v>0.2005813953488372</v>
      </c>
      <c r="N208" s="4">
        <f t="shared" si="67"/>
        <v>0.2005813953488372</v>
      </c>
      <c r="O208" s="142">
        <v>1</v>
      </c>
      <c r="P208" s="143">
        <v>0.25</v>
      </c>
      <c r="Q208" s="143">
        <v>0.5</v>
      </c>
      <c r="R208" s="143">
        <v>0.75</v>
      </c>
      <c r="S208" s="143">
        <v>1</v>
      </c>
      <c r="T208" s="24">
        <v>7000000</v>
      </c>
      <c r="U208" s="99">
        <v>10</v>
      </c>
      <c r="V208" s="161">
        <f t="shared" si="60"/>
        <v>10</v>
      </c>
      <c r="W208" s="67" t="s">
        <v>1743</v>
      </c>
      <c r="X208" s="63" t="s">
        <v>329</v>
      </c>
      <c r="Y208" s="3">
        <v>44216</v>
      </c>
      <c r="Z208" s="3">
        <v>44560</v>
      </c>
      <c r="AA208" s="3">
        <v>44377</v>
      </c>
      <c r="AB208" s="4">
        <f t="shared" si="68"/>
        <v>0.46802325581395349</v>
      </c>
      <c r="AC208" s="4">
        <f t="shared" si="69"/>
        <v>0.46802325581395349</v>
      </c>
      <c r="AD208" s="99">
        <v>20</v>
      </c>
      <c r="AE208" s="131">
        <f t="shared" si="58"/>
        <v>20</v>
      </c>
      <c r="AF208" s="139" t="s">
        <v>1744</v>
      </c>
      <c r="AG208" s="120" t="s">
        <v>1745</v>
      </c>
      <c r="AH208" s="3">
        <v>44216</v>
      </c>
      <c r="AI208" s="3">
        <v>44560</v>
      </c>
      <c r="AJ208" s="3">
        <v>44469</v>
      </c>
      <c r="AK208" s="4">
        <f t="shared" si="73"/>
        <v>0.73546511627906974</v>
      </c>
      <c r="AL208" s="4">
        <f t="shared" si="70"/>
        <v>0.73546511627906974</v>
      </c>
      <c r="AM208" s="196">
        <v>20</v>
      </c>
      <c r="AN208" s="17">
        <f t="shared" si="59"/>
        <v>20</v>
      </c>
      <c r="AO208" s="103" t="s">
        <v>1746</v>
      </c>
      <c r="AP208" s="120" t="s">
        <v>1747</v>
      </c>
      <c r="AQ208" s="3">
        <v>44216</v>
      </c>
      <c r="AR208" s="3">
        <v>44560</v>
      </c>
      <c r="AS208" s="3">
        <v>44560</v>
      </c>
      <c r="AT208" s="572">
        <f t="shared" si="71"/>
        <v>1</v>
      </c>
      <c r="AU208" s="572">
        <f t="shared" si="72"/>
        <v>1</v>
      </c>
      <c r="AV208" s="196">
        <v>30</v>
      </c>
      <c r="AW208" s="21">
        <f t="shared" si="61"/>
        <v>30</v>
      </c>
      <c r="AX208" s="67" t="s">
        <v>1748</v>
      </c>
      <c r="AY208" s="296" t="s">
        <v>329</v>
      </c>
    </row>
    <row r="209" spans="1:51" ht="75" hidden="1" customHeight="1" outlineLevel="1" x14ac:dyDescent="0.2">
      <c r="A209" s="383"/>
      <c r="B209" s="389"/>
      <c r="C209" s="389"/>
      <c r="D209" s="562"/>
      <c r="E209" s="567"/>
      <c r="F209" s="567"/>
      <c r="G209" s="322"/>
      <c r="H209" s="72" t="s">
        <v>1749</v>
      </c>
      <c r="I209" s="55" t="s">
        <v>1750</v>
      </c>
      <c r="J209" s="3">
        <v>44216</v>
      </c>
      <c r="K209" s="3">
        <v>44560</v>
      </c>
      <c r="L209" s="3">
        <v>44285</v>
      </c>
      <c r="M209" s="4">
        <f t="shared" si="66"/>
        <v>0.2005813953488372</v>
      </c>
      <c r="N209" s="4">
        <f t="shared" si="67"/>
        <v>0.2005813953488372</v>
      </c>
      <c r="O209" s="142">
        <v>1</v>
      </c>
      <c r="P209" s="143">
        <v>0.25</v>
      </c>
      <c r="Q209" s="143">
        <v>0.5</v>
      </c>
      <c r="R209" s="143">
        <v>0.75</v>
      </c>
      <c r="S209" s="143">
        <v>1</v>
      </c>
      <c r="T209" s="24">
        <v>10000000</v>
      </c>
      <c r="U209" s="99">
        <v>25</v>
      </c>
      <c r="V209" s="161">
        <f t="shared" si="60"/>
        <v>25</v>
      </c>
      <c r="W209" s="67" t="s">
        <v>1751</v>
      </c>
      <c r="X209" s="63" t="s">
        <v>1752</v>
      </c>
      <c r="Y209" s="3">
        <v>44216</v>
      </c>
      <c r="Z209" s="3">
        <v>44560</v>
      </c>
      <c r="AA209" s="3">
        <v>44377</v>
      </c>
      <c r="AB209" s="4">
        <f t="shared" si="68"/>
        <v>0.46802325581395349</v>
      </c>
      <c r="AC209" s="4">
        <f t="shared" si="69"/>
        <v>0.46802325581395349</v>
      </c>
      <c r="AD209" s="99">
        <v>50</v>
      </c>
      <c r="AE209" s="131">
        <f t="shared" si="58"/>
        <v>50</v>
      </c>
      <c r="AF209" s="139" t="s">
        <v>1753</v>
      </c>
      <c r="AG209" s="149" t="s">
        <v>1754</v>
      </c>
      <c r="AH209" s="3">
        <v>44216</v>
      </c>
      <c r="AI209" s="3">
        <v>44560</v>
      </c>
      <c r="AJ209" s="3">
        <v>44469</v>
      </c>
      <c r="AK209" s="4">
        <f t="shared" si="73"/>
        <v>0.73546511627906974</v>
      </c>
      <c r="AL209" s="4">
        <f t="shared" si="70"/>
        <v>0.73546511627906974</v>
      </c>
      <c r="AM209" s="196">
        <v>75</v>
      </c>
      <c r="AN209" s="17">
        <f t="shared" si="59"/>
        <v>75</v>
      </c>
      <c r="AO209" s="103" t="s">
        <v>1755</v>
      </c>
      <c r="AP209" s="130" t="s">
        <v>1756</v>
      </c>
      <c r="AQ209" s="3">
        <v>44216</v>
      </c>
      <c r="AR209" s="3">
        <v>44560</v>
      </c>
      <c r="AS209" s="3">
        <v>44560</v>
      </c>
      <c r="AT209" s="572">
        <f t="shared" si="71"/>
        <v>1</v>
      </c>
      <c r="AU209" s="572">
        <f t="shared" si="72"/>
        <v>1</v>
      </c>
      <c r="AV209" s="196">
        <v>90</v>
      </c>
      <c r="AW209" s="21">
        <f t="shared" si="61"/>
        <v>90</v>
      </c>
      <c r="AX209" s="67" t="s">
        <v>1757</v>
      </c>
      <c r="AY209" s="296" t="s">
        <v>1758</v>
      </c>
    </row>
    <row r="210" spans="1:51" ht="116.45" hidden="1" customHeight="1" outlineLevel="1" x14ac:dyDescent="0.2">
      <c r="A210" s="383"/>
      <c r="B210" s="389"/>
      <c r="C210" s="389"/>
      <c r="D210" s="562"/>
      <c r="E210" s="567"/>
      <c r="F210" s="567"/>
      <c r="G210" s="322"/>
      <c r="H210" s="72" t="s">
        <v>1759</v>
      </c>
      <c r="I210" s="55" t="s">
        <v>1760</v>
      </c>
      <c r="J210" s="3">
        <v>44216</v>
      </c>
      <c r="K210" s="3">
        <v>44560</v>
      </c>
      <c r="L210" s="3">
        <v>44285</v>
      </c>
      <c r="M210" s="4">
        <f t="shared" si="66"/>
        <v>0.2005813953488372</v>
      </c>
      <c r="N210" s="4">
        <f t="shared" si="67"/>
        <v>0.2005813953488372</v>
      </c>
      <c r="O210" s="142">
        <v>1</v>
      </c>
      <c r="P210" s="143">
        <v>0.25</v>
      </c>
      <c r="Q210" s="143">
        <v>0.5</v>
      </c>
      <c r="R210" s="143">
        <v>0.75</v>
      </c>
      <c r="S210" s="143">
        <v>1</v>
      </c>
      <c r="T210" s="27" t="s">
        <v>329</v>
      </c>
      <c r="U210" s="99">
        <v>25</v>
      </c>
      <c r="V210" s="161">
        <f t="shared" si="60"/>
        <v>25</v>
      </c>
      <c r="W210" s="67" t="s">
        <v>1761</v>
      </c>
      <c r="X210" s="63" t="s">
        <v>1752</v>
      </c>
      <c r="Y210" s="3">
        <v>44216</v>
      </c>
      <c r="Z210" s="3">
        <v>44560</v>
      </c>
      <c r="AA210" s="3">
        <v>44377</v>
      </c>
      <c r="AB210" s="4">
        <f t="shared" si="68"/>
        <v>0.46802325581395349</v>
      </c>
      <c r="AC210" s="4">
        <f t="shared" si="69"/>
        <v>0.46802325581395349</v>
      </c>
      <c r="AD210" s="99">
        <v>50</v>
      </c>
      <c r="AE210" s="131">
        <f t="shared" si="58"/>
        <v>50</v>
      </c>
      <c r="AF210" s="139" t="s">
        <v>1762</v>
      </c>
      <c r="AG210" s="149" t="s">
        <v>1754</v>
      </c>
      <c r="AH210" s="3">
        <v>44216</v>
      </c>
      <c r="AI210" s="3">
        <v>44560</v>
      </c>
      <c r="AJ210" s="3">
        <v>44469</v>
      </c>
      <c r="AK210" s="4">
        <f t="shared" si="73"/>
        <v>0.73546511627906974</v>
      </c>
      <c r="AL210" s="4">
        <f t="shared" si="70"/>
        <v>0.73546511627906974</v>
      </c>
      <c r="AM210" s="196">
        <v>75</v>
      </c>
      <c r="AN210" s="17">
        <f t="shared" si="59"/>
        <v>75</v>
      </c>
      <c r="AO210" s="103" t="s">
        <v>1763</v>
      </c>
      <c r="AP210" s="130" t="s">
        <v>1764</v>
      </c>
      <c r="AQ210" s="3">
        <v>44216</v>
      </c>
      <c r="AR210" s="3">
        <v>44560</v>
      </c>
      <c r="AS210" s="3">
        <v>44560</v>
      </c>
      <c r="AT210" s="572">
        <f t="shared" si="71"/>
        <v>1</v>
      </c>
      <c r="AU210" s="572">
        <f t="shared" si="72"/>
        <v>1</v>
      </c>
      <c r="AV210" s="196">
        <v>100</v>
      </c>
      <c r="AW210" s="21">
        <f t="shared" si="61"/>
        <v>100</v>
      </c>
      <c r="AX210" s="67" t="s">
        <v>1765</v>
      </c>
      <c r="AY210" s="296" t="s">
        <v>1766</v>
      </c>
    </row>
    <row r="211" spans="1:51" ht="134.44999999999999" hidden="1" customHeight="1" outlineLevel="1" x14ac:dyDescent="0.2">
      <c r="A211" s="383"/>
      <c r="B211" s="389"/>
      <c r="C211" s="389"/>
      <c r="D211" s="562"/>
      <c r="E211" s="567"/>
      <c r="F211" s="567"/>
      <c r="G211" s="322"/>
      <c r="H211" s="72" t="s">
        <v>1767</v>
      </c>
      <c r="I211" s="55" t="s">
        <v>1768</v>
      </c>
      <c r="J211" s="3">
        <v>44216</v>
      </c>
      <c r="K211" s="3">
        <v>44560</v>
      </c>
      <c r="L211" s="3">
        <v>44285</v>
      </c>
      <c r="M211" s="4">
        <f t="shared" si="66"/>
        <v>0.2005813953488372</v>
      </c>
      <c r="N211" s="4">
        <f t="shared" si="67"/>
        <v>0.2005813953488372</v>
      </c>
      <c r="O211" s="142">
        <v>1</v>
      </c>
      <c r="P211" s="143">
        <v>0.25</v>
      </c>
      <c r="Q211" s="143">
        <v>0.5</v>
      </c>
      <c r="R211" s="143">
        <v>0.75</v>
      </c>
      <c r="S211" s="143">
        <v>1</v>
      </c>
      <c r="T211" s="27" t="s">
        <v>329</v>
      </c>
      <c r="U211" s="99">
        <v>15</v>
      </c>
      <c r="V211" s="161">
        <f t="shared" si="60"/>
        <v>15</v>
      </c>
      <c r="W211" s="67" t="s">
        <v>1769</v>
      </c>
      <c r="X211" s="63" t="s">
        <v>329</v>
      </c>
      <c r="Y211" s="3">
        <v>44216</v>
      </c>
      <c r="Z211" s="3">
        <v>44560</v>
      </c>
      <c r="AA211" s="3">
        <v>44377</v>
      </c>
      <c r="AB211" s="4">
        <f t="shared" si="68"/>
        <v>0.46802325581395349</v>
      </c>
      <c r="AC211" s="4">
        <f t="shared" si="69"/>
        <v>0.46802325581395349</v>
      </c>
      <c r="AD211" s="99">
        <v>50</v>
      </c>
      <c r="AE211" s="131">
        <f t="shared" si="58"/>
        <v>50</v>
      </c>
      <c r="AF211" s="139" t="s">
        <v>1770</v>
      </c>
      <c r="AG211" s="149" t="s">
        <v>1754</v>
      </c>
      <c r="AH211" s="3">
        <v>44216</v>
      </c>
      <c r="AI211" s="3">
        <v>44560</v>
      </c>
      <c r="AJ211" s="3">
        <v>44469</v>
      </c>
      <c r="AK211" s="4">
        <f t="shared" si="73"/>
        <v>0.73546511627906974</v>
      </c>
      <c r="AL211" s="4">
        <f t="shared" si="70"/>
        <v>0.73546511627906974</v>
      </c>
      <c r="AM211" s="196">
        <v>66</v>
      </c>
      <c r="AN211" s="17">
        <f t="shared" si="59"/>
        <v>66</v>
      </c>
      <c r="AO211" s="103" t="s">
        <v>1771</v>
      </c>
      <c r="AP211" s="130" t="s">
        <v>1772</v>
      </c>
      <c r="AQ211" s="3">
        <v>44216</v>
      </c>
      <c r="AR211" s="3">
        <v>44560</v>
      </c>
      <c r="AS211" s="3">
        <v>44560</v>
      </c>
      <c r="AT211" s="572">
        <f t="shared" si="71"/>
        <v>1</v>
      </c>
      <c r="AU211" s="572">
        <f t="shared" si="72"/>
        <v>1</v>
      </c>
      <c r="AV211" s="196">
        <v>100</v>
      </c>
      <c r="AW211" s="21">
        <f t="shared" si="61"/>
        <v>100</v>
      </c>
      <c r="AX211" s="67" t="s">
        <v>1773</v>
      </c>
      <c r="AY211" s="301" t="s">
        <v>1774</v>
      </c>
    </row>
    <row r="212" spans="1:51" ht="99" hidden="1" customHeight="1" outlineLevel="1" x14ac:dyDescent="0.2">
      <c r="A212" s="383"/>
      <c r="B212" s="389"/>
      <c r="C212" s="389"/>
      <c r="D212" s="562"/>
      <c r="E212" s="567"/>
      <c r="F212" s="567"/>
      <c r="G212" s="322"/>
      <c r="H212" s="72" t="s">
        <v>1775</v>
      </c>
      <c r="I212" s="55" t="s">
        <v>1776</v>
      </c>
      <c r="J212" s="3">
        <v>44216</v>
      </c>
      <c r="K212" s="3">
        <v>44560</v>
      </c>
      <c r="L212" s="3">
        <v>44285</v>
      </c>
      <c r="M212" s="4">
        <f>+(+_xlfn.DAYS(J212,L212))/(+_xlfn.DAYS(J212,K212))</f>
        <v>0.2005813953488372</v>
      </c>
      <c r="N212" s="4">
        <f>+IF(M212&gt;=100,100,IF(M212&lt;=0,0,M212))</f>
        <v>0.2005813953488372</v>
      </c>
      <c r="O212" s="142">
        <v>1</v>
      </c>
      <c r="P212" s="143">
        <v>0.25</v>
      </c>
      <c r="Q212" s="143">
        <v>0.5</v>
      </c>
      <c r="R212" s="143">
        <v>0.75</v>
      </c>
      <c r="S212" s="143">
        <v>1</v>
      </c>
      <c r="T212" s="27">
        <v>35000000</v>
      </c>
      <c r="U212" s="99">
        <v>10</v>
      </c>
      <c r="V212" s="161">
        <f>+U212</f>
        <v>10</v>
      </c>
      <c r="W212" s="67" t="s">
        <v>1777</v>
      </c>
      <c r="X212" s="63" t="s">
        <v>1752</v>
      </c>
      <c r="Y212" s="3">
        <v>44216</v>
      </c>
      <c r="Z212" s="3">
        <v>44560</v>
      </c>
      <c r="AA212" s="3">
        <v>44377</v>
      </c>
      <c r="AB212" s="4">
        <f t="shared" si="68"/>
        <v>0.46802325581395349</v>
      </c>
      <c r="AC212" s="4">
        <f t="shared" si="69"/>
        <v>0.46802325581395349</v>
      </c>
      <c r="AD212" s="99">
        <v>10</v>
      </c>
      <c r="AE212" s="131">
        <f t="shared" si="58"/>
        <v>10</v>
      </c>
      <c r="AF212" s="139" t="s">
        <v>1778</v>
      </c>
      <c r="AG212" s="152" t="s">
        <v>329</v>
      </c>
      <c r="AH212" s="3">
        <v>44216</v>
      </c>
      <c r="AI212" s="3">
        <v>44560</v>
      </c>
      <c r="AJ212" s="3">
        <v>44469</v>
      </c>
      <c r="AK212" s="4">
        <f t="shared" si="73"/>
        <v>0.73546511627906974</v>
      </c>
      <c r="AL212" s="4">
        <f t="shared" si="70"/>
        <v>0.73546511627906974</v>
      </c>
      <c r="AM212" s="196">
        <v>50</v>
      </c>
      <c r="AN212" s="17">
        <f t="shared" si="59"/>
        <v>50</v>
      </c>
      <c r="AO212" s="103" t="s">
        <v>1779</v>
      </c>
      <c r="AP212" s="120" t="s">
        <v>877</v>
      </c>
      <c r="AQ212" s="3">
        <v>44216</v>
      </c>
      <c r="AR212" s="3">
        <v>44560</v>
      </c>
      <c r="AS212" s="3">
        <v>44560</v>
      </c>
      <c r="AT212" s="572">
        <f t="shared" si="71"/>
        <v>1</v>
      </c>
      <c r="AU212" s="572">
        <f t="shared" si="72"/>
        <v>1</v>
      </c>
      <c r="AV212" s="196">
        <v>50</v>
      </c>
      <c r="AW212" s="21">
        <f t="shared" si="61"/>
        <v>50</v>
      </c>
      <c r="AX212" s="67" t="s">
        <v>1780</v>
      </c>
      <c r="AY212" s="296" t="s">
        <v>329</v>
      </c>
    </row>
    <row r="213" spans="1:51" ht="60" hidden="1" outlineLevel="1" x14ac:dyDescent="0.2">
      <c r="A213" s="383"/>
      <c r="B213" s="389"/>
      <c r="C213" s="389"/>
      <c r="D213" s="562"/>
      <c r="E213" s="567"/>
      <c r="F213" s="567"/>
      <c r="G213" s="322"/>
      <c r="H213" s="72" t="s">
        <v>1781</v>
      </c>
      <c r="I213" s="55" t="s">
        <v>1575</v>
      </c>
      <c r="J213" s="3">
        <v>44216</v>
      </c>
      <c r="K213" s="3">
        <v>44560</v>
      </c>
      <c r="L213" s="3">
        <v>44285</v>
      </c>
      <c r="M213" s="4">
        <f t="shared" si="66"/>
        <v>0.2005813953488372</v>
      </c>
      <c r="N213" s="4">
        <f t="shared" si="67"/>
        <v>0.2005813953488372</v>
      </c>
      <c r="O213" s="142">
        <v>1</v>
      </c>
      <c r="P213" s="143">
        <v>0.25</v>
      </c>
      <c r="Q213" s="143">
        <v>0.5</v>
      </c>
      <c r="R213" s="143">
        <v>0.75</v>
      </c>
      <c r="S213" s="143">
        <v>1</v>
      </c>
      <c r="T213" s="27">
        <v>20000000</v>
      </c>
      <c r="U213" s="99">
        <v>10</v>
      </c>
      <c r="V213" s="161">
        <f t="shared" si="60"/>
        <v>10</v>
      </c>
      <c r="W213" s="67" t="s">
        <v>1782</v>
      </c>
      <c r="X213" s="63" t="s">
        <v>329</v>
      </c>
      <c r="Y213" s="3">
        <v>44216</v>
      </c>
      <c r="Z213" s="3">
        <v>44560</v>
      </c>
      <c r="AA213" s="3">
        <v>44377</v>
      </c>
      <c r="AB213" s="4">
        <f t="shared" si="68"/>
        <v>0.46802325581395349</v>
      </c>
      <c r="AC213" s="4">
        <f t="shared" si="69"/>
        <v>0.46802325581395349</v>
      </c>
      <c r="AD213" s="99">
        <v>10</v>
      </c>
      <c r="AE213" s="131">
        <f t="shared" si="58"/>
        <v>10</v>
      </c>
      <c r="AF213" s="139" t="s">
        <v>1783</v>
      </c>
      <c r="AG213" s="152" t="s">
        <v>329</v>
      </c>
      <c r="AH213" s="3">
        <v>44216</v>
      </c>
      <c r="AI213" s="3">
        <v>44560</v>
      </c>
      <c r="AJ213" s="3">
        <v>44469</v>
      </c>
      <c r="AK213" s="4">
        <f t="shared" si="73"/>
        <v>0.73546511627906974</v>
      </c>
      <c r="AL213" s="4">
        <f t="shared" si="70"/>
        <v>0.73546511627906974</v>
      </c>
      <c r="AM213" s="196">
        <v>10</v>
      </c>
      <c r="AN213" s="17">
        <f t="shared" si="59"/>
        <v>10</v>
      </c>
      <c r="AO213" s="103" t="s">
        <v>1784</v>
      </c>
      <c r="AP213" s="120" t="s">
        <v>329</v>
      </c>
      <c r="AQ213" s="3">
        <v>44216</v>
      </c>
      <c r="AR213" s="3">
        <v>44560</v>
      </c>
      <c r="AS213" s="3">
        <v>44560</v>
      </c>
      <c r="AT213" s="572">
        <f t="shared" si="71"/>
        <v>1</v>
      </c>
      <c r="AU213" s="572">
        <f t="shared" si="72"/>
        <v>1</v>
      </c>
      <c r="AV213" s="196">
        <v>10</v>
      </c>
      <c r="AW213" s="21">
        <f t="shared" si="61"/>
        <v>10</v>
      </c>
      <c r="AX213" s="67" t="s">
        <v>1785</v>
      </c>
      <c r="AY213" s="296" t="s">
        <v>329</v>
      </c>
    </row>
    <row r="214" spans="1:51" ht="190.15" hidden="1" customHeight="1" outlineLevel="1" x14ac:dyDescent="0.2">
      <c r="A214" s="383"/>
      <c r="B214" s="389"/>
      <c r="C214" s="389"/>
      <c r="D214" s="562"/>
      <c r="E214" s="567"/>
      <c r="F214" s="567"/>
      <c r="G214" s="322"/>
      <c r="H214" s="72" t="s">
        <v>1786</v>
      </c>
      <c r="I214" s="109" t="s">
        <v>373</v>
      </c>
      <c r="J214" s="3">
        <v>44216</v>
      </c>
      <c r="K214" s="3">
        <v>44560</v>
      </c>
      <c r="L214" s="3">
        <v>44285</v>
      </c>
      <c r="M214" s="4">
        <f t="shared" si="66"/>
        <v>0.2005813953488372</v>
      </c>
      <c r="N214" s="4">
        <f t="shared" si="67"/>
        <v>0.2005813953488372</v>
      </c>
      <c r="O214" s="142">
        <v>1</v>
      </c>
      <c r="P214" s="143">
        <v>0.25</v>
      </c>
      <c r="Q214" s="143">
        <v>0.5</v>
      </c>
      <c r="R214" s="143">
        <v>0.75</v>
      </c>
      <c r="S214" s="143">
        <v>1</v>
      </c>
      <c r="T214" s="27" t="s">
        <v>329</v>
      </c>
      <c r="U214" s="99">
        <v>25</v>
      </c>
      <c r="V214" s="161">
        <f t="shared" si="60"/>
        <v>25</v>
      </c>
      <c r="W214" s="67" t="s">
        <v>1787</v>
      </c>
      <c r="X214" s="63" t="s">
        <v>1752</v>
      </c>
      <c r="Y214" s="3">
        <v>44216</v>
      </c>
      <c r="Z214" s="3">
        <v>44560</v>
      </c>
      <c r="AA214" s="3">
        <v>44377</v>
      </c>
      <c r="AB214" s="4">
        <f t="shared" si="68"/>
        <v>0.46802325581395349</v>
      </c>
      <c r="AC214" s="4">
        <f t="shared" si="69"/>
        <v>0.46802325581395349</v>
      </c>
      <c r="AD214" s="99">
        <v>50</v>
      </c>
      <c r="AE214" s="131">
        <f>+AD214</f>
        <v>50</v>
      </c>
      <c r="AF214" s="139" t="s">
        <v>1788</v>
      </c>
      <c r="AG214" s="149" t="s">
        <v>1754</v>
      </c>
      <c r="AH214" s="3">
        <v>44216</v>
      </c>
      <c r="AI214" s="3">
        <v>44560</v>
      </c>
      <c r="AJ214" s="3">
        <v>44469</v>
      </c>
      <c r="AK214" s="4">
        <f t="shared" si="73"/>
        <v>0.73546511627906974</v>
      </c>
      <c r="AL214" s="4">
        <f t="shared" si="70"/>
        <v>0.73546511627906974</v>
      </c>
      <c r="AM214" s="196">
        <v>75</v>
      </c>
      <c r="AN214" s="17">
        <f t="shared" ref="AN214:AN286" si="74">+AM214</f>
        <v>75</v>
      </c>
      <c r="AO214" s="103" t="s">
        <v>1789</v>
      </c>
      <c r="AP214" s="130" t="s">
        <v>1790</v>
      </c>
      <c r="AQ214" s="3">
        <v>44216</v>
      </c>
      <c r="AR214" s="3">
        <v>44560</v>
      </c>
      <c r="AS214" s="3">
        <v>44560</v>
      </c>
      <c r="AT214" s="572">
        <f t="shared" si="71"/>
        <v>1</v>
      </c>
      <c r="AU214" s="572">
        <f t="shared" si="72"/>
        <v>1</v>
      </c>
      <c r="AV214" s="196">
        <v>100</v>
      </c>
      <c r="AW214" s="21">
        <f t="shared" si="61"/>
        <v>100</v>
      </c>
      <c r="AX214" s="67" t="s">
        <v>1791</v>
      </c>
      <c r="AY214" s="296" t="s">
        <v>1792</v>
      </c>
    </row>
    <row r="215" spans="1:51" ht="219" hidden="1" customHeight="1" outlineLevel="1" x14ac:dyDescent="0.2">
      <c r="A215" s="383"/>
      <c r="B215" s="178"/>
      <c r="C215" s="178"/>
      <c r="D215" s="562"/>
      <c r="E215" s="567"/>
      <c r="F215" s="567"/>
      <c r="G215" s="322"/>
      <c r="H215" s="72" t="s">
        <v>1793</v>
      </c>
      <c r="I215" s="109" t="s">
        <v>3</v>
      </c>
      <c r="J215" s="3">
        <v>44216</v>
      </c>
      <c r="K215" s="3">
        <v>44560</v>
      </c>
      <c r="L215" s="3">
        <v>44285</v>
      </c>
      <c r="M215" s="4">
        <f t="shared" si="66"/>
        <v>0.2005813953488372</v>
      </c>
      <c r="N215" s="4">
        <f t="shared" si="67"/>
        <v>0.2005813953488372</v>
      </c>
      <c r="O215" s="142">
        <v>1</v>
      </c>
      <c r="P215" s="143">
        <v>0.25</v>
      </c>
      <c r="Q215" s="143">
        <v>0.5</v>
      </c>
      <c r="R215" s="143">
        <v>0.75</v>
      </c>
      <c r="S215" s="143">
        <v>1</v>
      </c>
      <c r="T215" s="27" t="s">
        <v>329</v>
      </c>
      <c r="U215" s="99">
        <v>25</v>
      </c>
      <c r="V215" s="161">
        <f t="shared" si="60"/>
        <v>25</v>
      </c>
      <c r="W215" s="67" t="s">
        <v>1794</v>
      </c>
      <c r="X215" s="63" t="s">
        <v>1795</v>
      </c>
      <c r="Y215" s="3">
        <v>44216</v>
      </c>
      <c r="Z215" s="3">
        <v>44560</v>
      </c>
      <c r="AA215" s="3">
        <v>44377</v>
      </c>
      <c r="AB215" s="4">
        <f t="shared" si="68"/>
        <v>0.46802325581395349</v>
      </c>
      <c r="AC215" s="4">
        <f t="shared" si="69"/>
        <v>0.46802325581395349</v>
      </c>
      <c r="AD215" s="99">
        <v>44</v>
      </c>
      <c r="AE215" s="131">
        <f>+AD215</f>
        <v>44</v>
      </c>
      <c r="AF215" s="139" t="s">
        <v>1796</v>
      </c>
      <c r="AG215" s="149" t="s">
        <v>1522</v>
      </c>
      <c r="AH215" s="3">
        <v>44216</v>
      </c>
      <c r="AI215" s="3">
        <v>44560</v>
      </c>
      <c r="AJ215" s="3">
        <v>44469</v>
      </c>
      <c r="AK215" s="4">
        <f t="shared" si="73"/>
        <v>0.73546511627906974</v>
      </c>
      <c r="AL215" s="4">
        <f t="shared" si="70"/>
        <v>0.73546511627906974</v>
      </c>
      <c r="AM215" s="196">
        <v>75</v>
      </c>
      <c r="AN215" s="17">
        <f t="shared" si="74"/>
        <v>75</v>
      </c>
      <c r="AO215" s="103" t="s">
        <v>1797</v>
      </c>
      <c r="AP215" s="120" t="s">
        <v>1798</v>
      </c>
      <c r="AQ215" s="3">
        <v>44216</v>
      </c>
      <c r="AR215" s="3">
        <v>44560</v>
      </c>
      <c r="AS215" s="3">
        <v>44560</v>
      </c>
      <c r="AT215" s="572">
        <f t="shared" si="71"/>
        <v>1</v>
      </c>
      <c r="AU215" s="572">
        <f t="shared" si="72"/>
        <v>1</v>
      </c>
      <c r="AV215" s="196">
        <v>100</v>
      </c>
      <c r="AW215" s="21">
        <f t="shared" si="61"/>
        <v>100</v>
      </c>
      <c r="AX215" s="67" t="s">
        <v>1799</v>
      </c>
      <c r="AY215" s="301" t="s">
        <v>1800</v>
      </c>
    </row>
    <row r="216" spans="1:51" ht="324.60000000000002" hidden="1" customHeight="1" outlineLevel="1" x14ac:dyDescent="0.2">
      <c r="A216" s="383"/>
      <c r="B216" s="178"/>
      <c r="C216" s="178"/>
      <c r="D216" s="562"/>
      <c r="E216" s="567"/>
      <c r="F216" s="568"/>
      <c r="G216" s="323"/>
      <c r="H216" s="72" t="s">
        <v>1801</v>
      </c>
      <c r="I216" s="109" t="s">
        <v>373</v>
      </c>
      <c r="J216" s="3">
        <v>44216</v>
      </c>
      <c r="K216" s="3">
        <v>44560</v>
      </c>
      <c r="L216" s="3">
        <v>44285</v>
      </c>
      <c r="M216" s="4">
        <f t="shared" si="66"/>
        <v>0.2005813953488372</v>
      </c>
      <c r="N216" s="4">
        <f t="shared" si="67"/>
        <v>0.2005813953488372</v>
      </c>
      <c r="O216" s="142">
        <v>1</v>
      </c>
      <c r="P216" s="143">
        <v>0.25</v>
      </c>
      <c r="Q216" s="143">
        <v>0.5</v>
      </c>
      <c r="R216" s="143">
        <v>0.75</v>
      </c>
      <c r="S216" s="143">
        <v>1</v>
      </c>
      <c r="T216" s="27" t="s">
        <v>329</v>
      </c>
      <c r="U216" s="99">
        <v>25</v>
      </c>
      <c r="V216" s="161">
        <f t="shared" si="60"/>
        <v>25</v>
      </c>
      <c r="W216" s="67" t="s">
        <v>1802</v>
      </c>
      <c r="X216" s="63" t="s">
        <v>329</v>
      </c>
      <c r="Y216" s="3">
        <v>44216</v>
      </c>
      <c r="Z216" s="3">
        <v>44560</v>
      </c>
      <c r="AA216" s="3">
        <v>44377</v>
      </c>
      <c r="AB216" s="4">
        <f t="shared" si="68"/>
        <v>0.46802325581395349</v>
      </c>
      <c r="AC216" s="4">
        <f t="shared" si="69"/>
        <v>0.46802325581395349</v>
      </c>
      <c r="AD216" s="99">
        <v>50</v>
      </c>
      <c r="AE216" s="131">
        <f>+AD216</f>
        <v>50</v>
      </c>
      <c r="AF216" s="139" t="s">
        <v>1803</v>
      </c>
      <c r="AG216" s="153" t="s">
        <v>1804</v>
      </c>
      <c r="AH216" s="3">
        <v>44216</v>
      </c>
      <c r="AI216" s="3">
        <v>44560</v>
      </c>
      <c r="AJ216" s="3">
        <v>44469</v>
      </c>
      <c r="AK216" s="4">
        <f t="shared" si="73"/>
        <v>0.73546511627906974</v>
      </c>
      <c r="AL216" s="4">
        <f t="shared" si="70"/>
        <v>0.73546511627906974</v>
      </c>
      <c r="AM216" s="196">
        <v>75</v>
      </c>
      <c r="AN216" s="17">
        <f t="shared" si="74"/>
        <v>75</v>
      </c>
      <c r="AO216" s="103" t="s">
        <v>1805</v>
      </c>
      <c r="AP216" s="130" t="s">
        <v>1806</v>
      </c>
      <c r="AQ216" s="3">
        <v>44216</v>
      </c>
      <c r="AR216" s="3">
        <v>44560</v>
      </c>
      <c r="AS216" s="3">
        <v>44560</v>
      </c>
      <c r="AT216" s="572">
        <f t="shared" si="71"/>
        <v>1</v>
      </c>
      <c r="AU216" s="572">
        <f t="shared" si="72"/>
        <v>1</v>
      </c>
      <c r="AV216" s="196">
        <v>100</v>
      </c>
      <c r="AW216" s="21">
        <f t="shared" si="61"/>
        <v>100</v>
      </c>
      <c r="AX216" s="67" t="s">
        <v>1807</v>
      </c>
      <c r="AY216" s="306" t="s">
        <v>1808</v>
      </c>
    </row>
    <row r="217" spans="1:51" ht="171.6" hidden="1" customHeight="1" outlineLevel="1" x14ac:dyDescent="0.2">
      <c r="A217" s="383"/>
      <c r="B217" s="178"/>
      <c r="C217" s="178"/>
      <c r="D217" s="562"/>
      <c r="E217" s="567"/>
      <c r="F217" s="556" t="s">
        <v>1809</v>
      </c>
      <c r="G217" s="363" t="s">
        <v>1810</v>
      </c>
      <c r="H217" s="72" t="s">
        <v>1811</v>
      </c>
      <c r="I217" s="55" t="s">
        <v>1812</v>
      </c>
      <c r="J217" s="3">
        <v>44216</v>
      </c>
      <c r="K217" s="3">
        <v>44560</v>
      </c>
      <c r="L217" s="3">
        <v>44285</v>
      </c>
      <c r="M217" s="4">
        <f>+(+_xlfn.DAYS(J217,L217))/(+_xlfn.DAYS(J217,K217))</f>
        <v>0.2005813953488372</v>
      </c>
      <c r="N217" s="4">
        <f>+IF(M217&gt;=100,100,IF(M217&lt;=0,0,M217))</f>
        <v>0.2005813953488372</v>
      </c>
      <c r="O217" s="142">
        <v>1</v>
      </c>
      <c r="P217" s="143">
        <v>0.25</v>
      </c>
      <c r="Q217" s="143">
        <v>0.5</v>
      </c>
      <c r="R217" s="143">
        <v>0.75</v>
      </c>
      <c r="S217" s="143">
        <v>1</v>
      </c>
      <c r="T217" s="27" t="s">
        <v>329</v>
      </c>
      <c r="U217" s="99">
        <v>70</v>
      </c>
      <c r="V217" s="161">
        <f>+U217</f>
        <v>70</v>
      </c>
      <c r="W217" s="67" t="s">
        <v>1813</v>
      </c>
      <c r="X217" s="63" t="s">
        <v>1313</v>
      </c>
      <c r="Y217" s="3">
        <v>44216</v>
      </c>
      <c r="Z217" s="3">
        <v>44560</v>
      </c>
      <c r="AA217" s="3">
        <v>44377</v>
      </c>
      <c r="AB217" s="4">
        <f t="shared" ref="AB217:AB237" si="75">+(+_xlfn.DAYS(Y217,AA217))/(+_xlfn.DAYS(Y217,Z217))</f>
        <v>0.46802325581395349</v>
      </c>
      <c r="AC217" s="4">
        <f>+IF(AB217&gt;=100,100,IF(AB217&lt;=0,0,AB217))</f>
        <v>0.46802325581395349</v>
      </c>
      <c r="AD217" s="99">
        <v>100</v>
      </c>
      <c r="AE217" s="131">
        <f t="shared" ref="AE217:AE249" si="76">+AD217</f>
        <v>100</v>
      </c>
      <c r="AF217" s="139" t="s">
        <v>1814</v>
      </c>
      <c r="AG217" s="63" t="s">
        <v>329</v>
      </c>
      <c r="AH217" s="3">
        <v>44216</v>
      </c>
      <c r="AI217" s="3">
        <v>44560</v>
      </c>
      <c r="AJ217" s="3">
        <v>44469</v>
      </c>
      <c r="AK217" s="4">
        <f t="shared" ref="AK217:AK237" si="77">+(+_xlfn.DAYS(AH217,AJ217))/(+_xlfn.DAYS(AH217,AI217))</f>
        <v>0.73546511627906974</v>
      </c>
      <c r="AL217" s="4">
        <f>+IF(AK217&gt;=100,100,IF(AK217&lt;=0,0,AK217))</f>
        <v>0.73546511627906974</v>
      </c>
      <c r="AM217" s="196">
        <v>100</v>
      </c>
      <c r="AN217" s="17">
        <f>+AM217</f>
        <v>100</v>
      </c>
      <c r="AO217" s="111" t="s">
        <v>834</v>
      </c>
      <c r="AP217" s="63" t="s">
        <v>329</v>
      </c>
      <c r="AQ217" s="3">
        <v>44216</v>
      </c>
      <c r="AR217" s="3">
        <v>44560</v>
      </c>
      <c r="AS217" s="3">
        <v>44560</v>
      </c>
      <c r="AT217" s="572">
        <f t="shared" si="71"/>
        <v>1</v>
      </c>
      <c r="AU217" s="572">
        <f t="shared" si="72"/>
        <v>1</v>
      </c>
      <c r="AV217" s="196">
        <v>100</v>
      </c>
      <c r="AW217" s="21">
        <f>+AV217</f>
        <v>100</v>
      </c>
      <c r="AX217" s="67" t="s">
        <v>834</v>
      </c>
      <c r="AY217" s="296" t="s">
        <v>329</v>
      </c>
    </row>
    <row r="218" spans="1:51" ht="154.15" hidden="1" customHeight="1" outlineLevel="1" x14ac:dyDescent="0.2">
      <c r="A218" s="383"/>
      <c r="B218" s="178"/>
      <c r="C218" s="178"/>
      <c r="D218" s="562"/>
      <c r="E218" s="567"/>
      <c r="F218" s="557"/>
      <c r="G218" s="364"/>
      <c r="H218" s="72" t="s">
        <v>1811</v>
      </c>
      <c r="I218" s="55" t="s">
        <v>1815</v>
      </c>
      <c r="J218" s="3">
        <v>44216</v>
      </c>
      <c r="K218" s="3">
        <v>44560</v>
      </c>
      <c r="L218" s="3">
        <v>44285</v>
      </c>
      <c r="M218" s="4">
        <f>+(+_xlfn.DAYS(J218,L218))/(+_xlfn.DAYS(J218,K218))</f>
        <v>0.2005813953488372</v>
      </c>
      <c r="N218" s="4">
        <f>+IF(M218&gt;=100,100,IF(M218&lt;=0,0,M218))</f>
        <v>0.2005813953488372</v>
      </c>
      <c r="O218" s="142">
        <v>1</v>
      </c>
      <c r="P218" s="143">
        <v>0.25</v>
      </c>
      <c r="Q218" s="143">
        <v>0.5</v>
      </c>
      <c r="R218" s="143">
        <v>0.75</v>
      </c>
      <c r="S218" s="143">
        <v>1</v>
      </c>
      <c r="T218" s="27" t="s">
        <v>329</v>
      </c>
      <c r="U218" s="99">
        <v>0</v>
      </c>
      <c r="V218" s="161">
        <f>+U218</f>
        <v>0</v>
      </c>
      <c r="W218" s="67" t="s">
        <v>1816</v>
      </c>
      <c r="X218" s="63" t="s">
        <v>329</v>
      </c>
      <c r="Y218" s="3">
        <v>44216</v>
      </c>
      <c r="Z218" s="3">
        <v>44560</v>
      </c>
      <c r="AA218" s="3">
        <v>44377</v>
      </c>
      <c r="AB218" s="4">
        <f t="shared" si="75"/>
        <v>0.46802325581395349</v>
      </c>
      <c r="AC218" s="4">
        <f>+IF(AB218&gt;=100,100,IF(AB218&lt;=0,0,AB218))</f>
        <v>0.46802325581395349</v>
      </c>
      <c r="AD218" s="99">
        <v>0</v>
      </c>
      <c r="AE218" s="131">
        <f t="shared" si="76"/>
        <v>0</v>
      </c>
      <c r="AF218" s="139" t="s">
        <v>1816</v>
      </c>
      <c r="AG218" s="63" t="s">
        <v>329</v>
      </c>
      <c r="AH218" s="3">
        <v>44216</v>
      </c>
      <c r="AI218" s="3">
        <v>44560</v>
      </c>
      <c r="AJ218" s="3">
        <v>44469</v>
      </c>
      <c r="AK218" s="4">
        <f t="shared" si="77"/>
        <v>0.73546511627906974</v>
      </c>
      <c r="AL218" s="4">
        <f>+IF(AK218&gt;=100,100,IF(AK218&lt;=0,0,AK218))</f>
        <v>0.73546511627906974</v>
      </c>
      <c r="AM218" s="196">
        <v>0</v>
      </c>
      <c r="AN218" s="17">
        <f>+AM218</f>
        <v>0</v>
      </c>
      <c r="AO218" s="103" t="s">
        <v>1817</v>
      </c>
      <c r="AP218" s="63" t="s">
        <v>329</v>
      </c>
      <c r="AQ218" s="3">
        <v>44216</v>
      </c>
      <c r="AR218" s="3">
        <v>44560</v>
      </c>
      <c r="AS218" s="3">
        <v>44560</v>
      </c>
      <c r="AT218" s="572">
        <f t="shared" si="71"/>
        <v>1</v>
      </c>
      <c r="AU218" s="572">
        <f t="shared" si="72"/>
        <v>1</v>
      </c>
      <c r="AV218" s="196">
        <v>90</v>
      </c>
      <c r="AW218" s="21">
        <f t="shared" ref="AW218:AW223" si="78">+AV218</f>
        <v>90</v>
      </c>
      <c r="AX218" s="67" t="s">
        <v>1818</v>
      </c>
      <c r="AY218" s="301" t="s">
        <v>1819</v>
      </c>
    </row>
    <row r="219" spans="1:51" ht="409.5" hidden="1" outlineLevel="1" x14ac:dyDescent="0.2">
      <c r="A219" s="383"/>
      <c r="B219" s="178"/>
      <c r="C219" s="178"/>
      <c r="D219" s="562"/>
      <c r="E219" s="567"/>
      <c r="F219" s="124" t="s">
        <v>1820</v>
      </c>
      <c r="G219" s="176" t="s">
        <v>1821</v>
      </c>
      <c r="H219" s="72" t="s">
        <v>1822</v>
      </c>
      <c r="I219" s="55" t="s">
        <v>1823</v>
      </c>
      <c r="J219" s="3">
        <v>44216</v>
      </c>
      <c r="K219" s="3">
        <v>44560</v>
      </c>
      <c r="L219" s="3">
        <v>44285</v>
      </c>
      <c r="M219" s="4">
        <f>+(+_xlfn.DAYS(J219,L219))/(+_xlfn.DAYS(J219,K219))</f>
        <v>0.2005813953488372</v>
      </c>
      <c r="N219" s="4">
        <f>+IF(M219&gt;=100,100,IF(M219&lt;=0,0,M219))</f>
        <v>0.2005813953488372</v>
      </c>
      <c r="O219" s="142">
        <v>1</v>
      </c>
      <c r="P219" s="143">
        <v>0.25</v>
      </c>
      <c r="Q219" s="143">
        <v>0.5</v>
      </c>
      <c r="R219" s="143">
        <v>0.75</v>
      </c>
      <c r="S219" s="143">
        <v>1</v>
      </c>
      <c r="T219" s="27" t="s">
        <v>329</v>
      </c>
      <c r="U219" s="99">
        <v>0</v>
      </c>
      <c r="V219" s="161">
        <f>+U219</f>
        <v>0</v>
      </c>
      <c r="W219" s="106" t="s">
        <v>1824</v>
      </c>
      <c r="X219" s="63" t="s">
        <v>329</v>
      </c>
      <c r="Y219" s="3">
        <v>44216</v>
      </c>
      <c r="Z219" s="3">
        <v>44560</v>
      </c>
      <c r="AA219" s="3">
        <v>44377</v>
      </c>
      <c r="AB219" s="4">
        <f t="shared" si="75"/>
        <v>0.46802325581395349</v>
      </c>
      <c r="AC219" s="4">
        <f>+IF(AB219&gt;=100,100,IF(AB219&lt;=0,0,AB219))</f>
        <v>0.46802325581395349</v>
      </c>
      <c r="AD219" s="99">
        <v>0</v>
      </c>
      <c r="AE219" s="131">
        <f t="shared" si="76"/>
        <v>0</v>
      </c>
      <c r="AF219" s="106" t="s">
        <v>1825</v>
      </c>
      <c r="AG219" s="63" t="s">
        <v>329</v>
      </c>
      <c r="AH219" s="3">
        <v>44216</v>
      </c>
      <c r="AI219" s="3">
        <v>44560</v>
      </c>
      <c r="AJ219" s="3">
        <v>44469</v>
      </c>
      <c r="AK219" s="4">
        <f t="shared" si="77"/>
        <v>0.73546511627906974</v>
      </c>
      <c r="AL219" s="4">
        <f>+IF(AK219&gt;=100,100,IF(AK219&lt;=0,0,AK219))</f>
        <v>0.73546511627906974</v>
      </c>
      <c r="AM219" s="196">
        <v>50</v>
      </c>
      <c r="AN219" s="17">
        <f>+AM219</f>
        <v>50</v>
      </c>
      <c r="AO219" s="103" t="s">
        <v>1826</v>
      </c>
      <c r="AP219" s="130" t="s">
        <v>1586</v>
      </c>
      <c r="AQ219" s="3">
        <v>44216</v>
      </c>
      <c r="AR219" s="3">
        <v>44560</v>
      </c>
      <c r="AS219" s="3">
        <v>44560</v>
      </c>
      <c r="AT219" s="572">
        <f t="shared" si="71"/>
        <v>1</v>
      </c>
      <c r="AU219" s="572">
        <f t="shared" si="72"/>
        <v>1</v>
      </c>
      <c r="AV219" s="196">
        <v>100</v>
      </c>
      <c r="AW219" s="21">
        <f t="shared" si="78"/>
        <v>100</v>
      </c>
      <c r="AX219" s="67" t="s">
        <v>1827</v>
      </c>
      <c r="AY219" s="301" t="s">
        <v>1828</v>
      </c>
    </row>
    <row r="220" spans="1:51" ht="243.75" hidden="1" outlineLevel="1" x14ac:dyDescent="0.2">
      <c r="A220" s="383"/>
      <c r="B220" s="178"/>
      <c r="C220" s="178"/>
      <c r="D220" s="562"/>
      <c r="E220" s="568"/>
      <c r="F220" s="124" t="s">
        <v>1829</v>
      </c>
      <c r="G220" s="176" t="s">
        <v>1830</v>
      </c>
      <c r="H220" s="72" t="s">
        <v>1831</v>
      </c>
      <c r="I220" s="55" t="s">
        <v>1832</v>
      </c>
      <c r="J220" s="3">
        <v>44216</v>
      </c>
      <c r="K220" s="3">
        <v>44560</v>
      </c>
      <c r="L220" s="3">
        <v>44285</v>
      </c>
      <c r="M220" s="4">
        <f>+(+_xlfn.DAYS(J220,L220))/(+_xlfn.DAYS(J220,K220))</f>
        <v>0.2005813953488372</v>
      </c>
      <c r="N220" s="4">
        <f>+IF(M220&gt;=100,100,IF(M220&lt;=0,0,M220))</f>
        <v>0.2005813953488372</v>
      </c>
      <c r="O220" s="142">
        <v>1</v>
      </c>
      <c r="P220" s="143">
        <v>0.25</v>
      </c>
      <c r="Q220" s="143">
        <v>0.5</v>
      </c>
      <c r="R220" s="143">
        <v>0.75</v>
      </c>
      <c r="S220" s="143">
        <v>1</v>
      </c>
      <c r="T220" s="27" t="s">
        <v>329</v>
      </c>
      <c r="U220" s="99">
        <v>30</v>
      </c>
      <c r="V220" s="161">
        <f>+U220</f>
        <v>30</v>
      </c>
      <c r="W220" s="67" t="s">
        <v>1833</v>
      </c>
      <c r="X220" s="63" t="s">
        <v>329</v>
      </c>
      <c r="Y220" s="3">
        <v>44216</v>
      </c>
      <c r="Z220" s="3">
        <v>44560</v>
      </c>
      <c r="AA220" s="3">
        <v>44377</v>
      </c>
      <c r="AB220" s="4">
        <f t="shared" si="75"/>
        <v>0.46802325581395349</v>
      </c>
      <c r="AC220" s="4">
        <f>+IF(AB220&gt;=100,100,IF(AB220&lt;=0,0,AB220))</f>
        <v>0.46802325581395349</v>
      </c>
      <c r="AD220" s="99">
        <v>50</v>
      </c>
      <c r="AE220" s="131">
        <f t="shared" si="76"/>
        <v>50</v>
      </c>
      <c r="AF220" s="106" t="s">
        <v>1824</v>
      </c>
      <c r="AG220" s="63" t="s">
        <v>329</v>
      </c>
      <c r="AH220" s="3">
        <v>44216</v>
      </c>
      <c r="AI220" s="3">
        <v>44560</v>
      </c>
      <c r="AJ220" s="3">
        <v>44469</v>
      </c>
      <c r="AK220" s="4">
        <f t="shared" si="77"/>
        <v>0.73546511627906974</v>
      </c>
      <c r="AL220" s="4">
        <f>+IF(AK220&gt;=100,100,IF(AK220&lt;=0,0,AK220))</f>
        <v>0.73546511627906974</v>
      </c>
      <c r="AM220" s="196">
        <v>75</v>
      </c>
      <c r="AN220" s="17">
        <f>+AM220</f>
        <v>75</v>
      </c>
      <c r="AO220" s="103" t="s">
        <v>1834</v>
      </c>
      <c r="AP220" s="120" t="s">
        <v>1747</v>
      </c>
      <c r="AQ220" s="3">
        <v>44216</v>
      </c>
      <c r="AR220" s="3">
        <v>44560</v>
      </c>
      <c r="AS220" s="3">
        <v>44560</v>
      </c>
      <c r="AT220" s="572">
        <f t="shared" si="71"/>
        <v>1</v>
      </c>
      <c r="AU220" s="572">
        <f t="shared" si="72"/>
        <v>1</v>
      </c>
      <c r="AV220" s="196">
        <v>100</v>
      </c>
      <c r="AW220" s="21">
        <f t="shared" si="78"/>
        <v>100</v>
      </c>
      <c r="AX220" s="67" t="s">
        <v>1835</v>
      </c>
      <c r="AY220" s="301" t="s">
        <v>1556</v>
      </c>
    </row>
    <row r="221" spans="1:51" ht="180" hidden="1" customHeight="1" outlineLevel="1" x14ac:dyDescent="0.2">
      <c r="A221" s="383"/>
      <c r="B221" s="178"/>
      <c r="C221" s="178"/>
      <c r="D221" s="563"/>
      <c r="E221" s="206" t="s">
        <v>1836</v>
      </c>
      <c r="F221" s="124" t="s">
        <v>1837</v>
      </c>
      <c r="G221" s="176" t="s">
        <v>1838</v>
      </c>
      <c r="H221" s="72" t="s">
        <v>1839</v>
      </c>
      <c r="I221" s="105" t="s">
        <v>1840</v>
      </c>
      <c r="J221" s="133"/>
      <c r="K221" s="133"/>
      <c r="L221" s="133"/>
      <c r="M221" s="134"/>
      <c r="N221" s="134"/>
      <c r="O221" s="142">
        <v>1</v>
      </c>
      <c r="P221" s="143">
        <v>0.25</v>
      </c>
      <c r="Q221" s="143">
        <v>0.5</v>
      </c>
      <c r="R221" s="143">
        <v>0.75</v>
      </c>
      <c r="S221" s="143">
        <v>1</v>
      </c>
      <c r="T221" s="27" t="s">
        <v>329</v>
      </c>
      <c r="U221" s="99">
        <v>30</v>
      </c>
      <c r="V221" s="161">
        <f>+U221</f>
        <v>30</v>
      </c>
      <c r="W221" s="106" t="s">
        <v>329</v>
      </c>
      <c r="X221" s="106" t="s">
        <v>329</v>
      </c>
      <c r="Y221" s="3">
        <v>44217</v>
      </c>
      <c r="Z221" s="3">
        <v>44561</v>
      </c>
      <c r="AA221" s="3">
        <v>44378</v>
      </c>
      <c r="AB221" s="4">
        <f t="shared" si="75"/>
        <v>0.46802325581395349</v>
      </c>
      <c r="AC221" s="4">
        <f>+IF(AB221&gt;=100,100,IF(AB221&lt;=0,0,AB221))</f>
        <v>0.46802325581395349</v>
      </c>
      <c r="AD221" s="216">
        <v>20</v>
      </c>
      <c r="AE221" s="159">
        <f t="shared" si="76"/>
        <v>20</v>
      </c>
      <c r="AF221" s="106" t="s">
        <v>1841</v>
      </c>
      <c r="AG221" s="218" t="s">
        <v>329</v>
      </c>
      <c r="AH221" s="3">
        <v>44217</v>
      </c>
      <c r="AI221" s="3">
        <v>44561</v>
      </c>
      <c r="AJ221" s="3">
        <v>44470</v>
      </c>
      <c r="AK221" s="4">
        <f t="shared" si="77"/>
        <v>0.73546511627906974</v>
      </c>
      <c r="AL221" s="4">
        <f>+IF(AK221&gt;=100,100,IF(AK221&lt;=0,0,AK221))</f>
        <v>0.73546511627906974</v>
      </c>
      <c r="AM221" s="196">
        <v>20</v>
      </c>
      <c r="AN221" s="217">
        <f>+AM221</f>
        <v>20</v>
      </c>
      <c r="AO221" s="221" t="s">
        <v>1841</v>
      </c>
      <c r="AP221" s="218" t="s">
        <v>329</v>
      </c>
      <c r="AQ221" s="3">
        <v>44216</v>
      </c>
      <c r="AR221" s="3">
        <v>44560</v>
      </c>
      <c r="AS221" s="3">
        <v>44560</v>
      </c>
      <c r="AT221" s="572">
        <f t="shared" si="71"/>
        <v>1</v>
      </c>
      <c r="AU221" s="572">
        <f t="shared" si="72"/>
        <v>1</v>
      </c>
      <c r="AV221" s="196">
        <v>20</v>
      </c>
      <c r="AW221" s="21">
        <f t="shared" si="78"/>
        <v>20</v>
      </c>
      <c r="AX221" s="67" t="s">
        <v>1842</v>
      </c>
      <c r="AY221" s="296" t="s">
        <v>329</v>
      </c>
    </row>
    <row r="222" spans="1:51" ht="95.45" hidden="1" customHeight="1" outlineLevel="1" x14ac:dyDescent="0.2">
      <c r="A222" s="383"/>
      <c r="B222" s="388" t="s">
        <v>321</v>
      </c>
      <c r="C222" s="388" t="s">
        <v>322</v>
      </c>
      <c r="D222" s="558" t="s">
        <v>265</v>
      </c>
      <c r="E222" s="171" t="s">
        <v>586</v>
      </c>
      <c r="F222" s="171" t="s">
        <v>587</v>
      </c>
      <c r="G222" s="175" t="s">
        <v>588</v>
      </c>
      <c r="H222" s="48" t="s">
        <v>1843</v>
      </c>
      <c r="I222" s="55" t="s">
        <v>411</v>
      </c>
      <c r="J222" s="3">
        <v>44216</v>
      </c>
      <c r="K222" s="3">
        <v>44560</v>
      </c>
      <c r="L222" s="3">
        <v>44285</v>
      </c>
      <c r="M222" s="4">
        <f t="shared" si="66"/>
        <v>0.2005813953488372</v>
      </c>
      <c r="N222" s="4">
        <f t="shared" si="67"/>
        <v>0.2005813953488372</v>
      </c>
      <c r="O222" s="142">
        <v>1</v>
      </c>
      <c r="P222" s="143">
        <v>0.25</v>
      </c>
      <c r="Q222" s="143">
        <v>0.5</v>
      </c>
      <c r="R222" s="143">
        <v>0.75</v>
      </c>
      <c r="S222" s="143">
        <v>1</v>
      </c>
      <c r="T222" s="27">
        <v>86530500</v>
      </c>
      <c r="U222" s="99">
        <v>25</v>
      </c>
      <c r="V222" s="161">
        <f t="shared" si="60"/>
        <v>25</v>
      </c>
      <c r="W222" s="67" t="s">
        <v>1844</v>
      </c>
      <c r="X222" s="63" t="s">
        <v>1845</v>
      </c>
      <c r="Y222" s="3">
        <v>44216</v>
      </c>
      <c r="Z222" s="3">
        <v>44560</v>
      </c>
      <c r="AA222" s="3">
        <v>44377</v>
      </c>
      <c r="AB222" s="4">
        <f t="shared" si="75"/>
        <v>0.46802325581395349</v>
      </c>
      <c r="AC222" s="4">
        <f t="shared" ref="AC222:AC231" si="79">+IF(AB222&gt;=100,100,IF(AB222&lt;=0,0,AB222))</f>
        <v>0.46802325581395349</v>
      </c>
      <c r="AD222" s="99">
        <v>50</v>
      </c>
      <c r="AE222" s="131">
        <f t="shared" si="76"/>
        <v>50</v>
      </c>
      <c r="AF222" s="141" t="s">
        <v>1846</v>
      </c>
      <c r="AG222" s="152" t="s">
        <v>1235</v>
      </c>
      <c r="AH222" s="3">
        <v>44216</v>
      </c>
      <c r="AI222" s="3">
        <v>44560</v>
      </c>
      <c r="AJ222" s="3">
        <v>44469</v>
      </c>
      <c r="AK222" s="4">
        <f t="shared" si="77"/>
        <v>0.73546511627906974</v>
      </c>
      <c r="AL222" s="4">
        <f t="shared" ref="AL222:AL271" si="80">+IF(AK222&gt;=100,100,IF(AK222&lt;=0,0,AK222))</f>
        <v>0.73546511627906974</v>
      </c>
      <c r="AM222" s="196">
        <v>75</v>
      </c>
      <c r="AN222" s="17">
        <f t="shared" si="74"/>
        <v>75</v>
      </c>
      <c r="AO222" s="103" t="s">
        <v>1846</v>
      </c>
      <c r="AP222" s="147" t="s">
        <v>411</v>
      </c>
      <c r="AQ222" s="3">
        <v>44216</v>
      </c>
      <c r="AR222" s="3">
        <v>44560</v>
      </c>
      <c r="AS222" s="3">
        <v>44560</v>
      </c>
      <c r="AT222" s="572">
        <f t="shared" si="71"/>
        <v>1</v>
      </c>
      <c r="AU222" s="572">
        <f t="shared" si="72"/>
        <v>1</v>
      </c>
      <c r="AV222" s="196">
        <v>100</v>
      </c>
      <c r="AW222" s="21">
        <f t="shared" si="78"/>
        <v>100</v>
      </c>
      <c r="AX222" s="67" t="s">
        <v>1847</v>
      </c>
      <c r="AY222" s="147" t="s">
        <v>411</v>
      </c>
    </row>
    <row r="223" spans="1:51" ht="167.45" hidden="1" customHeight="1" outlineLevel="1" x14ac:dyDescent="0.2">
      <c r="A223" s="383"/>
      <c r="B223" s="389"/>
      <c r="C223" s="389"/>
      <c r="D223" s="559"/>
      <c r="E223" s="440" t="s">
        <v>1848</v>
      </c>
      <c r="F223" s="440" t="s">
        <v>1849</v>
      </c>
      <c r="G223" s="314" t="s">
        <v>1850</v>
      </c>
      <c r="H223" s="48" t="s">
        <v>1851</v>
      </c>
      <c r="I223" s="55" t="s">
        <v>1852</v>
      </c>
      <c r="J223" s="3">
        <v>44216</v>
      </c>
      <c r="K223" s="3">
        <v>44560</v>
      </c>
      <c r="L223" s="3">
        <v>44285</v>
      </c>
      <c r="M223" s="4">
        <f t="shared" ref="M223:M234" si="81">+(+_xlfn.DAYS(J223,L223))/(+_xlfn.DAYS(J223,K223))</f>
        <v>0.2005813953488372</v>
      </c>
      <c r="N223" s="4">
        <f t="shared" ref="N223:N267" si="82">+IF(M223&gt;=100,100,IF(M223&lt;=0,0,M223))</f>
        <v>0.2005813953488372</v>
      </c>
      <c r="O223" s="142">
        <v>1</v>
      </c>
      <c r="P223" s="143">
        <v>0.25</v>
      </c>
      <c r="Q223" s="143">
        <v>0.5</v>
      </c>
      <c r="R223" s="143">
        <v>0.75</v>
      </c>
      <c r="S223" s="143">
        <v>1</v>
      </c>
      <c r="T223" s="25">
        <v>90000000</v>
      </c>
      <c r="U223" s="99">
        <v>25</v>
      </c>
      <c r="V223" s="161">
        <f t="shared" si="60"/>
        <v>25</v>
      </c>
      <c r="W223" s="67" t="s">
        <v>1853</v>
      </c>
      <c r="X223" s="63" t="s">
        <v>1854</v>
      </c>
      <c r="Y223" s="3">
        <v>44216</v>
      </c>
      <c r="Z223" s="3">
        <v>44560</v>
      </c>
      <c r="AA223" s="3">
        <v>44377</v>
      </c>
      <c r="AB223" s="4">
        <f t="shared" si="75"/>
        <v>0.46802325581395349</v>
      </c>
      <c r="AC223" s="4">
        <f t="shared" si="79"/>
        <v>0.46802325581395349</v>
      </c>
      <c r="AD223" s="99">
        <v>50</v>
      </c>
      <c r="AE223" s="131">
        <f t="shared" si="76"/>
        <v>50</v>
      </c>
      <c r="AF223" s="141" t="s">
        <v>1855</v>
      </c>
      <c r="AG223" s="152" t="s">
        <v>1856</v>
      </c>
      <c r="AH223" s="3">
        <v>44216</v>
      </c>
      <c r="AI223" s="3">
        <v>44560</v>
      </c>
      <c r="AJ223" s="3">
        <v>44469</v>
      </c>
      <c r="AK223" s="4">
        <f t="shared" si="77"/>
        <v>0.73546511627906974</v>
      </c>
      <c r="AL223" s="4">
        <f t="shared" si="80"/>
        <v>0.73546511627906974</v>
      </c>
      <c r="AM223" s="196">
        <v>75</v>
      </c>
      <c r="AN223" s="17">
        <f t="shared" si="74"/>
        <v>75</v>
      </c>
      <c r="AO223" s="103" t="s">
        <v>1857</v>
      </c>
      <c r="AP223" s="147" t="s">
        <v>329</v>
      </c>
      <c r="AQ223" s="3">
        <v>44216</v>
      </c>
      <c r="AR223" s="3">
        <v>44560</v>
      </c>
      <c r="AS223" s="3">
        <v>44560</v>
      </c>
      <c r="AT223" s="572">
        <f t="shared" si="71"/>
        <v>1</v>
      </c>
      <c r="AU223" s="572">
        <f t="shared" si="72"/>
        <v>1</v>
      </c>
      <c r="AV223" s="196">
        <v>100</v>
      </c>
      <c r="AW223" s="21">
        <f t="shared" si="78"/>
        <v>100</v>
      </c>
      <c r="AX223" s="67" t="s">
        <v>1858</v>
      </c>
      <c r="AY223" s="147" t="s">
        <v>329</v>
      </c>
    </row>
    <row r="224" spans="1:51" ht="154.9" hidden="1" customHeight="1" outlineLevel="1" x14ac:dyDescent="0.2">
      <c r="A224" s="383"/>
      <c r="B224" s="390"/>
      <c r="C224" s="390"/>
      <c r="D224" s="559"/>
      <c r="E224" s="440"/>
      <c r="F224" s="440"/>
      <c r="G224" s="315"/>
      <c r="H224" s="48" t="s">
        <v>1859</v>
      </c>
      <c r="I224" s="55" t="s">
        <v>1860</v>
      </c>
      <c r="J224" s="3">
        <v>44216</v>
      </c>
      <c r="K224" s="3">
        <v>44560</v>
      </c>
      <c r="L224" s="3">
        <v>44285</v>
      </c>
      <c r="M224" s="4">
        <f t="shared" si="81"/>
        <v>0.2005813953488372</v>
      </c>
      <c r="N224" s="4">
        <f t="shared" si="82"/>
        <v>0.2005813953488372</v>
      </c>
      <c r="O224" s="142">
        <v>1</v>
      </c>
      <c r="P224" s="143">
        <v>0.25</v>
      </c>
      <c r="Q224" s="143">
        <v>0.5</v>
      </c>
      <c r="R224" s="143">
        <v>0.75</v>
      </c>
      <c r="S224" s="143">
        <v>1</v>
      </c>
      <c r="T224" s="27">
        <v>90000000</v>
      </c>
      <c r="U224" s="99">
        <v>25</v>
      </c>
      <c r="V224" s="161">
        <f t="shared" si="60"/>
        <v>25</v>
      </c>
      <c r="W224" s="67" t="s">
        <v>1861</v>
      </c>
      <c r="X224" s="63" t="s">
        <v>1862</v>
      </c>
      <c r="Y224" s="3">
        <v>44216</v>
      </c>
      <c r="Z224" s="3">
        <v>44560</v>
      </c>
      <c r="AA224" s="3">
        <v>44377</v>
      </c>
      <c r="AB224" s="4">
        <f t="shared" si="75"/>
        <v>0.46802325581395349</v>
      </c>
      <c r="AC224" s="4">
        <f t="shared" si="79"/>
        <v>0.46802325581395349</v>
      </c>
      <c r="AD224" s="99">
        <v>50</v>
      </c>
      <c r="AE224" s="131">
        <f t="shared" si="76"/>
        <v>50</v>
      </c>
      <c r="AF224" s="141" t="s">
        <v>1863</v>
      </c>
      <c r="AG224" s="120" t="s">
        <v>1864</v>
      </c>
      <c r="AH224" s="3">
        <v>44216</v>
      </c>
      <c r="AI224" s="3">
        <v>44560</v>
      </c>
      <c r="AJ224" s="3">
        <v>44469</v>
      </c>
      <c r="AK224" s="4">
        <f t="shared" si="77"/>
        <v>0.73546511627906974</v>
      </c>
      <c r="AL224" s="4">
        <f t="shared" si="80"/>
        <v>0.73546511627906974</v>
      </c>
      <c r="AM224" s="196">
        <v>100</v>
      </c>
      <c r="AN224" s="17">
        <f t="shared" si="74"/>
        <v>100</v>
      </c>
      <c r="AO224" s="103" t="s">
        <v>1865</v>
      </c>
      <c r="AP224" s="120" t="s">
        <v>1866</v>
      </c>
      <c r="AQ224" s="3">
        <v>44216</v>
      </c>
      <c r="AR224" s="3">
        <v>44560</v>
      </c>
      <c r="AS224" s="3">
        <v>44560</v>
      </c>
      <c r="AT224" s="572">
        <f t="shared" si="71"/>
        <v>1</v>
      </c>
      <c r="AU224" s="572">
        <f t="shared" si="72"/>
        <v>1</v>
      </c>
      <c r="AV224" s="196">
        <v>100</v>
      </c>
      <c r="AW224" s="21">
        <f t="shared" si="61"/>
        <v>100</v>
      </c>
      <c r="AX224" s="67" t="s">
        <v>1867</v>
      </c>
      <c r="AY224" s="120" t="s">
        <v>1866</v>
      </c>
    </row>
    <row r="225" spans="1:51" ht="109.9" hidden="1" customHeight="1" outlineLevel="1" x14ac:dyDescent="0.2">
      <c r="A225" s="383"/>
      <c r="B225" s="347" t="s">
        <v>1163</v>
      </c>
      <c r="C225" s="347" t="s">
        <v>1429</v>
      </c>
      <c r="D225" s="559"/>
      <c r="E225" s="171" t="s">
        <v>1868</v>
      </c>
      <c r="F225" s="171" t="s">
        <v>1869</v>
      </c>
      <c r="G225" s="175" t="s">
        <v>1870</v>
      </c>
      <c r="H225" s="48" t="s">
        <v>1871</v>
      </c>
      <c r="I225" s="55" t="s">
        <v>1872</v>
      </c>
      <c r="J225" s="3">
        <v>44216</v>
      </c>
      <c r="K225" s="3">
        <v>44560</v>
      </c>
      <c r="L225" s="3">
        <v>44285</v>
      </c>
      <c r="M225" s="4">
        <f t="shared" si="81"/>
        <v>0.2005813953488372</v>
      </c>
      <c r="N225" s="4">
        <f t="shared" si="82"/>
        <v>0.2005813953488372</v>
      </c>
      <c r="O225" s="142">
        <v>1</v>
      </c>
      <c r="P225" s="143">
        <v>0.25</v>
      </c>
      <c r="Q225" s="143">
        <v>0.5</v>
      </c>
      <c r="R225" s="143">
        <v>0.75</v>
      </c>
      <c r="S225" s="143">
        <v>1</v>
      </c>
      <c r="T225" s="27">
        <v>100000000</v>
      </c>
      <c r="U225" s="99">
        <v>10</v>
      </c>
      <c r="V225" s="161">
        <f t="shared" si="60"/>
        <v>10</v>
      </c>
      <c r="W225" s="67" t="s">
        <v>1873</v>
      </c>
      <c r="X225" s="63" t="s">
        <v>329</v>
      </c>
      <c r="Y225" s="3">
        <v>44216</v>
      </c>
      <c r="Z225" s="3">
        <v>44560</v>
      </c>
      <c r="AA225" s="3">
        <v>44377</v>
      </c>
      <c r="AB225" s="4">
        <f t="shared" si="75"/>
        <v>0.46802325581395349</v>
      </c>
      <c r="AC225" s="4">
        <f t="shared" si="79"/>
        <v>0.46802325581395349</v>
      </c>
      <c r="AD225" s="99">
        <v>25</v>
      </c>
      <c r="AE225" s="131">
        <f t="shared" si="76"/>
        <v>25</v>
      </c>
      <c r="AF225" s="141" t="s">
        <v>1874</v>
      </c>
      <c r="AG225" s="63" t="s">
        <v>329</v>
      </c>
      <c r="AH225" s="3">
        <v>44216</v>
      </c>
      <c r="AI225" s="3">
        <v>44560</v>
      </c>
      <c r="AJ225" s="3">
        <v>44469</v>
      </c>
      <c r="AK225" s="4">
        <f t="shared" si="77"/>
        <v>0.73546511627906974</v>
      </c>
      <c r="AL225" s="4">
        <f t="shared" si="80"/>
        <v>0.73546511627906974</v>
      </c>
      <c r="AM225" s="196">
        <v>50</v>
      </c>
      <c r="AN225" s="17">
        <f t="shared" si="74"/>
        <v>50</v>
      </c>
      <c r="AO225" s="103" t="s">
        <v>1875</v>
      </c>
      <c r="AP225" s="147" t="s">
        <v>329</v>
      </c>
      <c r="AQ225" s="3">
        <v>44216</v>
      </c>
      <c r="AR225" s="3">
        <v>44560</v>
      </c>
      <c r="AS225" s="3">
        <v>44560</v>
      </c>
      <c r="AT225" s="572">
        <f t="shared" si="71"/>
        <v>1</v>
      </c>
      <c r="AU225" s="572">
        <f t="shared" si="72"/>
        <v>1</v>
      </c>
      <c r="AV225" s="196">
        <v>50</v>
      </c>
      <c r="AW225" s="21">
        <f t="shared" si="61"/>
        <v>50</v>
      </c>
      <c r="AX225" s="67" t="s">
        <v>1876</v>
      </c>
      <c r="AY225" s="147" t="s">
        <v>329</v>
      </c>
    </row>
    <row r="226" spans="1:51" ht="109.9" hidden="1" customHeight="1" outlineLevel="1" x14ac:dyDescent="0.2">
      <c r="A226" s="383"/>
      <c r="B226" s="349"/>
      <c r="C226" s="349"/>
      <c r="D226" s="559"/>
      <c r="E226" s="171" t="s">
        <v>1877</v>
      </c>
      <c r="F226" s="171" t="s">
        <v>1878</v>
      </c>
      <c r="G226" s="175" t="s">
        <v>1879</v>
      </c>
      <c r="H226" s="48" t="s">
        <v>1880</v>
      </c>
      <c r="I226" s="55" t="s">
        <v>1881</v>
      </c>
      <c r="J226" s="3">
        <v>44216</v>
      </c>
      <c r="K226" s="3">
        <v>44560</v>
      </c>
      <c r="L226" s="3">
        <v>44285</v>
      </c>
      <c r="M226" s="4">
        <f t="shared" si="81"/>
        <v>0.2005813953488372</v>
      </c>
      <c r="N226" s="4">
        <f t="shared" si="82"/>
        <v>0.2005813953488372</v>
      </c>
      <c r="O226" s="142">
        <v>1</v>
      </c>
      <c r="P226" s="143">
        <v>0.25</v>
      </c>
      <c r="Q226" s="143">
        <v>0.5</v>
      </c>
      <c r="R226" s="143">
        <v>0.75</v>
      </c>
      <c r="S226" s="143">
        <v>1</v>
      </c>
      <c r="T226" s="12">
        <v>20000000</v>
      </c>
      <c r="U226" s="99">
        <v>10</v>
      </c>
      <c r="V226" s="161">
        <f t="shared" ref="V226:V231" si="83">+U226</f>
        <v>10</v>
      </c>
      <c r="W226" s="63" t="s">
        <v>1882</v>
      </c>
      <c r="X226" s="63" t="s">
        <v>329</v>
      </c>
      <c r="Y226" s="3">
        <v>44216</v>
      </c>
      <c r="Z226" s="3">
        <v>44560</v>
      </c>
      <c r="AA226" s="3">
        <v>44377</v>
      </c>
      <c r="AB226" s="4">
        <f t="shared" si="75"/>
        <v>0.46802325581395349</v>
      </c>
      <c r="AC226" s="4">
        <f t="shared" si="79"/>
        <v>0.46802325581395349</v>
      </c>
      <c r="AD226" s="99">
        <v>40</v>
      </c>
      <c r="AE226" s="131">
        <f t="shared" si="76"/>
        <v>40</v>
      </c>
      <c r="AF226" s="141" t="s">
        <v>1883</v>
      </c>
      <c r="AG226" s="63" t="s">
        <v>329</v>
      </c>
      <c r="AH226" s="3">
        <v>44216</v>
      </c>
      <c r="AI226" s="3">
        <v>44560</v>
      </c>
      <c r="AJ226" s="3">
        <v>44469</v>
      </c>
      <c r="AK226" s="4">
        <f t="shared" si="77"/>
        <v>0.73546511627906974</v>
      </c>
      <c r="AL226" s="4">
        <f t="shared" si="80"/>
        <v>0.73546511627906974</v>
      </c>
      <c r="AM226" s="196">
        <v>75</v>
      </c>
      <c r="AN226" s="17">
        <f t="shared" si="74"/>
        <v>75</v>
      </c>
      <c r="AO226" s="103" t="s">
        <v>1884</v>
      </c>
      <c r="AP226" s="147" t="s">
        <v>1885</v>
      </c>
      <c r="AQ226" s="3">
        <v>44216</v>
      </c>
      <c r="AR226" s="3">
        <v>44560</v>
      </c>
      <c r="AS226" s="3">
        <v>44560</v>
      </c>
      <c r="AT226" s="572">
        <f t="shared" si="71"/>
        <v>1</v>
      </c>
      <c r="AU226" s="572">
        <f t="shared" si="72"/>
        <v>1</v>
      </c>
      <c r="AV226" s="196">
        <v>75</v>
      </c>
      <c r="AW226" s="21">
        <f t="shared" ref="AW226:AW231" si="84">+AV226</f>
        <v>75</v>
      </c>
      <c r="AX226" s="67" t="s">
        <v>1867</v>
      </c>
      <c r="AY226" s="147" t="s">
        <v>329</v>
      </c>
    </row>
    <row r="227" spans="1:51" ht="77.45" hidden="1" customHeight="1" outlineLevel="1" x14ac:dyDescent="0.2">
      <c r="A227" s="383"/>
      <c r="B227" s="347" t="s">
        <v>321</v>
      </c>
      <c r="C227" s="177" t="s">
        <v>428</v>
      </c>
      <c r="D227" s="559"/>
      <c r="E227" s="187" t="s">
        <v>1886</v>
      </c>
      <c r="F227" s="186" t="s">
        <v>1887</v>
      </c>
      <c r="G227" s="186" t="s">
        <v>1888</v>
      </c>
      <c r="H227" s="48" t="s">
        <v>1889</v>
      </c>
      <c r="I227" s="55" t="s">
        <v>1890</v>
      </c>
      <c r="J227" s="3">
        <v>44216</v>
      </c>
      <c r="K227" s="3">
        <v>44560</v>
      </c>
      <c r="L227" s="3">
        <v>44285</v>
      </c>
      <c r="M227" s="4">
        <f t="shared" si="81"/>
        <v>0.2005813953488372</v>
      </c>
      <c r="N227" s="4">
        <f t="shared" si="82"/>
        <v>0.2005813953488372</v>
      </c>
      <c r="O227" s="142">
        <v>1</v>
      </c>
      <c r="P227" s="143">
        <v>0.25</v>
      </c>
      <c r="Q227" s="143">
        <v>0.5</v>
      </c>
      <c r="R227" s="143">
        <v>0.75</v>
      </c>
      <c r="S227" s="143">
        <v>1</v>
      </c>
      <c r="T227" s="12" t="s">
        <v>329</v>
      </c>
      <c r="U227" s="99">
        <v>10</v>
      </c>
      <c r="V227" s="161">
        <f t="shared" si="83"/>
        <v>10</v>
      </c>
      <c r="W227" s="67" t="s">
        <v>1246</v>
      </c>
      <c r="X227" s="63" t="s">
        <v>329</v>
      </c>
      <c r="Y227" s="3">
        <v>44216</v>
      </c>
      <c r="Z227" s="3">
        <v>44560</v>
      </c>
      <c r="AA227" s="3">
        <v>44377</v>
      </c>
      <c r="AB227" s="4">
        <f t="shared" si="75"/>
        <v>0.46802325581395349</v>
      </c>
      <c r="AC227" s="4">
        <f t="shared" si="79"/>
        <v>0.46802325581395349</v>
      </c>
      <c r="AD227" s="99">
        <v>10</v>
      </c>
      <c r="AE227" s="131">
        <f t="shared" si="76"/>
        <v>10</v>
      </c>
      <c r="AF227" s="141" t="s">
        <v>1891</v>
      </c>
      <c r="AG227" s="63" t="s">
        <v>329</v>
      </c>
      <c r="AH227" s="3">
        <v>44216</v>
      </c>
      <c r="AI227" s="3">
        <v>44560</v>
      </c>
      <c r="AJ227" s="3">
        <v>44469</v>
      </c>
      <c r="AK227" s="4">
        <f t="shared" si="77"/>
        <v>0.73546511627906974</v>
      </c>
      <c r="AL227" s="4">
        <f t="shared" si="80"/>
        <v>0.73546511627906974</v>
      </c>
      <c r="AM227" s="196">
        <v>10</v>
      </c>
      <c r="AN227" s="17">
        <f t="shared" si="74"/>
        <v>10</v>
      </c>
      <c r="AO227" s="103" t="s">
        <v>1892</v>
      </c>
      <c r="AP227" s="147" t="s">
        <v>329</v>
      </c>
      <c r="AQ227" s="3">
        <v>44216</v>
      </c>
      <c r="AR227" s="3">
        <v>44560</v>
      </c>
      <c r="AS227" s="3">
        <v>44560</v>
      </c>
      <c r="AT227" s="572">
        <f t="shared" si="71"/>
        <v>1</v>
      </c>
      <c r="AU227" s="572">
        <f t="shared" si="72"/>
        <v>1</v>
      </c>
      <c r="AV227" s="196">
        <v>10</v>
      </c>
      <c r="AW227" s="21">
        <f t="shared" si="84"/>
        <v>10</v>
      </c>
      <c r="AX227" s="67" t="s">
        <v>1892</v>
      </c>
      <c r="AY227" s="147" t="s">
        <v>329</v>
      </c>
    </row>
    <row r="228" spans="1:51" ht="125.45" hidden="1" customHeight="1" outlineLevel="1" x14ac:dyDescent="0.2">
      <c r="A228" s="383"/>
      <c r="B228" s="348"/>
      <c r="C228" s="347" t="s">
        <v>322</v>
      </c>
      <c r="D228" s="559"/>
      <c r="E228" s="442" t="s">
        <v>586</v>
      </c>
      <c r="F228" s="442" t="s">
        <v>587</v>
      </c>
      <c r="G228" s="442" t="s">
        <v>588</v>
      </c>
      <c r="H228" s="102" t="s">
        <v>1893</v>
      </c>
      <c r="I228" s="55" t="s">
        <v>1894</v>
      </c>
      <c r="J228" s="3">
        <v>44216</v>
      </c>
      <c r="K228" s="3">
        <v>44560</v>
      </c>
      <c r="L228" s="3">
        <v>44285</v>
      </c>
      <c r="M228" s="4">
        <f t="shared" si="81"/>
        <v>0.2005813953488372</v>
      </c>
      <c r="N228" s="4">
        <f t="shared" si="82"/>
        <v>0.2005813953488372</v>
      </c>
      <c r="O228" s="142">
        <v>1</v>
      </c>
      <c r="P228" s="143" t="s">
        <v>329</v>
      </c>
      <c r="Q228" s="143">
        <v>0.4</v>
      </c>
      <c r="R228" s="143">
        <v>0.8</v>
      </c>
      <c r="S228" s="143">
        <v>1</v>
      </c>
      <c r="T228" s="27" t="s">
        <v>329</v>
      </c>
      <c r="U228" s="99">
        <v>10</v>
      </c>
      <c r="V228" s="161">
        <f t="shared" si="83"/>
        <v>10</v>
      </c>
      <c r="W228" s="63" t="s">
        <v>329</v>
      </c>
      <c r="X228" s="63" t="s">
        <v>329</v>
      </c>
      <c r="Y228" s="3">
        <v>44371</v>
      </c>
      <c r="Z228" s="3">
        <v>44560</v>
      </c>
      <c r="AA228" s="3">
        <v>44377</v>
      </c>
      <c r="AB228" s="4">
        <f t="shared" si="75"/>
        <v>3.1746031746031744E-2</v>
      </c>
      <c r="AC228" s="4">
        <f t="shared" si="79"/>
        <v>3.1746031746031744E-2</v>
      </c>
      <c r="AD228" s="99">
        <v>20</v>
      </c>
      <c r="AE228" s="131">
        <f t="shared" si="76"/>
        <v>20</v>
      </c>
      <c r="AF228" s="141" t="s">
        <v>1895</v>
      </c>
      <c r="AG228" s="63" t="s">
        <v>329</v>
      </c>
      <c r="AH228" s="3">
        <v>44371</v>
      </c>
      <c r="AI228" s="3">
        <v>44560</v>
      </c>
      <c r="AJ228" s="3">
        <v>44469</v>
      </c>
      <c r="AK228" s="4">
        <f t="shared" si="77"/>
        <v>0.51851851851851849</v>
      </c>
      <c r="AL228" s="4">
        <f t="shared" si="80"/>
        <v>0.51851851851851849</v>
      </c>
      <c r="AM228" s="196">
        <v>30</v>
      </c>
      <c r="AN228" s="17">
        <f t="shared" si="74"/>
        <v>30</v>
      </c>
      <c r="AO228" s="103" t="s">
        <v>1896</v>
      </c>
      <c r="AP228" s="147" t="s">
        <v>1897</v>
      </c>
      <c r="AQ228" s="3">
        <v>44216</v>
      </c>
      <c r="AR228" s="3">
        <v>44560</v>
      </c>
      <c r="AS228" s="3">
        <v>44560</v>
      </c>
      <c r="AT228" s="572">
        <f t="shared" si="71"/>
        <v>1</v>
      </c>
      <c r="AU228" s="572">
        <f t="shared" si="72"/>
        <v>1</v>
      </c>
      <c r="AV228" s="196">
        <v>100</v>
      </c>
      <c r="AW228" s="21">
        <f t="shared" si="84"/>
        <v>100</v>
      </c>
      <c r="AX228" s="67" t="s">
        <v>1898</v>
      </c>
      <c r="AY228" s="147" t="s">
        <v>329</v>
      </c>
    </row>
    <row r="229" spans="1:51" ht="121.15" hidden="1" customHeight="1" outlineLevel="1" x14ac:dyDescent="0.2">
      <c r="A229" s="383"/>
      <c r="B229" s="348"/>
      <c r="C229" s="348"/>
      <c r="D229" s="559"/>
      <c r="E229" s="443"/>
      <c r="F229" s="443"/>
      <c r="G229" s="443"/>
      <c r="H229" s="102" t="s">
        <v>1899</v>
      </c>
      <c r="I229" s="55" t="s">
        <v>1900</v>
      </c>
      <c r="J229" s="3">
        <v>44216</v>
      </c>
      <c r="K229" s="3">
        <v>44560</v>
      </c>
      <c r="L229" s="3">
        <v>44285</v>
      </c>
      <c r="M229" s="4">
        <f t="shared" si="81"/>
        <v>0.2005813953488372</v>
      </c>
      <c r="N229" s="4">
        <f t="shared" si="82"/>
        <v>0.2005813953488372</v>
      </c>
      <c r="O229" s="142">
        <v>1</v>
      </c>
      <c r="P229" s="143" t="s">
        <v>329</v>
      </c>
      <c r="Q229" s="143">
        <v>0.4</v>
      </c>
      <c r="R229" s="143">
        <v>0.8</v>
      </c>
      <c r="S229" s="143">
        <v>1</v>
      </c>
      <c r="T229" s="27" t="s">
        <v>329</v>
      </c>
      <c r="U229" s="99">
        <v>10</v>
      </c>
      <c r="V229" s="161">
        <f t="shared" si="83"/>
        <v>10</v>
      </c>
      <c r="W229" s="63" t="s">
        <v>329</v>
      </c>
      <c r="X229" s="63" t="s">
        <v>329</v>
      </c>
      <c r="Y229" s="3">
        <v>44371</v>
      </c>
      <c r="Z229" s="3">
        <v>44560</v>
      </c>
      <c r="AA229" s="3">
        <v>44377</v>
      </c>
      <c r="AB229" s="4">
        <f t="shared" si="75"/>
        <v>3.1746031746031744E-2</v>
      </c>
      <c r="AC229" s="4">
        <f t="shared" si="79"/>
        <v>3.1746031746031744E-2</v>
      </c>
      <c r="AD229" s="99">
        <v>10</v>
      </c>
      <c r="AE229" s="131">
        <f t="shared" si="76"/>
        <v>10</v>
      </c>
      <c r="AF229" s="139" t="s">
        <v>1901</v>
      </c>
      <c r="AG229" s="63" t="s">
        <v>329</v>
      </c>
      <c r="AH229" s="3">
        <v>44371</v>
      </c>
      <c r="AI229" s="3">
        <v>44560</v>
      </c>
      <c r="AJ229" s="3">
        <v>44469</v>
      </c>
      <c r="AK229" s="4">
        <f t="shared" si="77"/>
        <v>0.51851851851851849</v>
      </c>
      <c r="AL229" s="4">
        <f t="shared" si="80"/>
        <v>0.51851851851851849</v>
      </c>
      <c r="AM229" s="196">
        <v>75</v>
      </c>
      <c r="AN229" s="17">
        <f t="shared" si="74"/>
        <v>75</v>
      </c>
      <c r="AO229" s="103" t="s">
        <v>1902</v>
      </c>
      <c r="AP229" s="120" t="s">
        <v>1903</v>
      </c>
      <c r="AQ229" s="3">
        <v>44216</v>
      </c>
      <c r="AR229" s="3">
        <v>44560</v>
      </c>
      <c r="AS229" s="3">
        <v>44560</v>
      </c>
      <c r="AT229" s="572">
        <f t="shared" si="71"/>
        <v>1</v>
      </c>
      <c r="AU229" s="572">
        <f t="shared" si="72"/>
        <v>1</v>
      </c>
      <c r="AV229" s="196">
        <v>100</v>
      </c>
      <c r="AW229" s="21">
        <f t="shared" si="84"/>
        <v>100</v>
      </c>
      <c r="AX229" s="67" t="s">
        <v>1904</v>
      </c>
      <c r="AY229" s="147" t="s">
        <v>1905</v>
      </c>
    </row>
    <row r="230" spans="1:51" ht="108.75" hidden="1" customHeight="1" outlineLevel="1" x14ac:dyDescent="0.2">
      <c r="A230" s="383"/>
      <c r="B230" s="348"/>
      <c r="C230" s="348"/>
      <c r="D230" s="559"/>
      <c r="E230" s="443"/>
      <c r="F230" s="443"/>
      <c r="G230" s="443"/>
      <c r="H230" s="102" t="s">
        <v>1906</v>
      </c>
      <c r="I230" s="55" t="s">
        <v>1907</v>
      </c>
      <c r="J230" s="3">
        <v>44216</v>
      </c>
      <c r="K230" s="3">
        <v>44560</v>
      </c>
      <c r="L230" s="3">
        <v>44285</v>
      </c>
      <c r="M230" s="4">
        <f t="shared" si="81"/>
        <v>0.2005813953488372</v>
      </c>
      <c r="N230" s="4">
        <f t="shared" si="82"/>
        <v>0.2005813953488372</v>
      </c>
      <c r="O230" s="142">
        <v>1</v>
      </c>
      <c r="P230" s="143" t="s">
        <v>329</v>
      </c>
      <c r="Q230" s="143">
        <v>0.4</v>
      </c>
      <c r="R230" s="143">
        <v>0.8</v>
      </c>
      <c r="S230" s="143">
        <v>1</v>
      </c>
      <c r="T230" s="27" t="s">
        <v>329</v>
      </c>
      <c r="U230" s="99">
        <v>10</v>
      </c>
      <c r="V230" s="161">
        <f t="shared" si="83"/>
        <v>10</v>
      </c>
      <c r="W230" s="63" t="s">
        <v>329</v>
      </c>
      <c r="X230" s="63" t="s">
        <v>329</v>
      </c>
      <c r="Y230" s="3">
        <v>44371</v>
      </c>
      <c r="Z230" s="3">
        <v>44560</v>
      </c>
      <c r="AA230" s="3">
        <v>44377</v>
      </c>
      <c r="AB230" s="4">
        <f t="shared" si="75"/>
        <v>3.1746031746031744E-2</v>
      </c>
      <c r="AC230" s="4">
        <f t="shared" si="79"/>
        <v>3.1746031746031744E-2</v>
      </c>
      <c r="AD230" s="99">
        <v>40</v>
      </c>
      <c r="AE230" s="131">
        <f t="shared" si="76"/>
        <v>40</v>
      </c>
      <c r="AF230" s="141" t="s">
        <v>1908</v>
      </c>
      <c r="AG230" s="63" t="s">
        <v>329</v>
      </c>
      <c r="AH230" s="3">
        <v>44371</v>
      </c>
      <c r="AI230" s="3">
        <v>44560</v>
      </c>
      <c r="AJ230" s="3">
        <v>44469</v>
      </c>
      <c r="AK230" s="4">
        <f t="shared" si="77"/>
        <v>0.51851851851851849</v>
      </c>
      <c r="AL230" s="4">
        <f t="shared" si="80"/>
        <v>0.51851851851851849</v>
      </c>
      <c r="AM230" s="196">
        <v>50</v>
      </c>
      <c r="AN230" s="17">
        <f t="shared" si="74"/>
        <v>50</v>
      </c>
      <c r="AO230" s="103" t="s">
        <v>1909</v>
      </c>
      <c r="AP230" s="120" t="s">
        <v>1910</v>
      </c>
      <c r="AQ230" s="3">
        <v>44216</v>
      </c>
      <c r="AR230" s="3">
        <v>44560</v>
      </c>
      <c r="AS230" s="3">
        <v>44560</v>
      </c>
      <c r="AT230" s="572">
        <f t="shared" si="71"/>
        <v>1</v>
      </c>
      <c r="AU230" s="572">
        <f t="shared" si="72"/>
        <v>1</v>
      </c>
      <c r="AV230" s="196">
        <v>100</v>
      </c>
      <c r="AW230" s="21">
        <f t="shared" si="84"/>
        <v>100</v>
      </c>
      <c r="AX230" s="67" t="s">
        <v>1911</v>
      </c>
      <c r="AY230" s="103" t="s">
        <v>1912</v>
      </c>
    </row>
    <row r="231" spans="1:51" ht="77.45" hidden="1" customHeight="1" outlineLevel="1" x14ac:dyDescent="0.2">
      <c r="A231" s="383"/>
      <c r="B231" s="349"/>
      <c r="C231" s="349"/>
      <c r="D231" s="560"/>
      <c r="E231" s="444"/>
      <c r="F231" s="444"/>
      <c r="G231" s="444"/>
      <c r="H231" s="102" t="s">
        <v>1913</v>
      </c>
      <c r="I231" s="55" t="s">
        <v>558</v>
      </c>
      <c r="J231" s="3">
        <v>44216</v>
      </c>
      <c r="K231" s="3">
        <v>44560</v>
      </c>
      <c r="L231" s="3">
        <v>44285</v>
      </c>
      <c r="M231" s="4">
        <f t="shared" si="81"/>
        <v>0.2005813953488372</v>
      </c>
      <c r="N231" s="4">
        <f t="shared" si="82"/>
        <v>0.2005813953488372</v>
      </c>
      <c r="O231" s="142">
        <v>1</v>
      </c>
      <c r="P231" s="143" t="s">
        <v>329</v>
      </c>
      <c r="Q231" s="143">
        <v>0.4</v>
      </c>
      <c r="R231" s="143">
        <v>0.8</v>
      </c>
      <c r="S231" s="143">
        <v>1</v>
      </c>
      <c r="T231" s="27" t="s">
        <v>329</v>
      </c>
      <c r="U231" s="99">
        <v>10</v>
      </c>
      <c r="V231" s="161">
        <f t="shared" si="83"/>
        <v>10</v>
      </c>
      <c r="W231" s="63" t="s">
        <v>329</v>
      </c>
      <c r="X231" s="63" t="s">
        <v>329</v>
      </c>
      <c r="Y231" s="3">
        <v>44371</v>
      </c>
      <c r="Z231" s="3">
        <v>44560</v>
      </c>
      <c r="AA231" s="3">
        <v>44377</v>
      </c>
      <c r="AB231" s="4">
        <f t="shared" si="75"/>
        <v>3.1746031746031744E-2</v>
      </c>
      <c r="AC231" s="4">
        <f t="shared" si="79"/>
        <v>3.1746031746031744E-2</v>
      </c>
      <c r="AD231" s="99">
        <v>10</v>
      </c>
      <c r="AE231" s="131">
        <f t="shared" si="76"/>
        <v>10</v>
      </c>
      <c r="AF231" s="139" t="s">
        <v>1901</v>
      </c>
      <c r="AG231" s="63" t="s">
        <v>329</v>
      </c>
      <c r="AH231" s="3">
        <v>44371</v>
      </c>
      <c r="AI231" s="3">
        <v>44560</v>
      </c>
      <c r="AJ231" s="3">
        <v>44469</v>
      </c>
      <c r="AK231" s="4">
        <f t="shared" si="77"/>
        <v>0.51851851851851849</v>
      </c>
      <c r="AL231" s="4">
        <f t="shared" si="80"/>
        <v>0.51851851851851849</v>
      </c>
      <c r="AM231" s="196">
        <v>100</v>
      </c>
      <c r="AN231" s="17">
        <f t="shared" si="74"/>
        <v>100</v>
      </c>
      <c r="AO231" s="103" t="s">
        <v>1865</v>
      </c>
      <c r="AP231" s="63" t="s">
        <v>329</v>
      </c>
      <c r="AQ231" s="3">
        <v>44216</v>
      </c>
      <c r="AR231" s="3">
        <v>44560</v>
      </c>
      <c r="AS231" s="3">
        <v>44560</v>
      </c>
      <c r="AT231" s="572">
        <f t="shared" si="71"/>
        <v>1</v>
      </c>
      <c r="AU231" s="572">
        <f t="shared" si="72"/>
        <v>1</v>
      </c>
      <c r="AV231" s="196">
        <v>100</v>
      </c>
      <c r="AW231" s="21">
        <f t="shared" si="84"/>
        <v>100</v>
      </c>
      <c r="AX231" s="67" t="s">
        <v>1914</v>
      </c>
      <c r="AY231" s="63" t="s">
        <v>329</v>
      </c>
    </row>
    <row r="232" spans="1:51" ht="58.15" hidden="1" customHeight="1" outlineLevel="1" x14ac:dyDescent="0.2">
      <c r="A232" s="383"/>
      <c r="B232" s="347" t="s">
        <v>321</v>
      </c>
      <c r="C232" s="347" t="s">
        <v>322</v>
      </c>
      <c r="D232" s="474" t="s">
        <v>1915</v>
      </c>
      <c r="E232" s="436" t="s">
        <v>586</v>
      </c>
      <c r="F232" s="436" t="s">
        <v>587</v>
      </c>
      <c r="G232" s="360" t="s">
        <v>588</v>
      </c>
      <c r="H232" s="84" t="s">
        <v>1916</v>
      </c>
      <c r="I232" s="55" t="s">
        <v>411</v>
      </c>
      <c r="J232" s="3">
        <v>44216</v>
      </c>
      <c r="K232" s="3">
        <v>44560</v>
      </c>
      <c r="L232" s="3">
        <v>44285</v>
      </c>
      <c r="M232" s="4">
        <f t="shared" si="81"/>
        <v>0.2005813953488372</v>
      </c>
      <c r="N232" s="4">
        <f t="shared" si="82"/>
        <v>0.2005813953488372</v>
      </c>
      <c r="O232" s="142">
        <v>1</v>
      </c>
      <c r="P232" s="143">
        <v>0.25</v>
      </c>
      <c r="Q232" s="143">
        <v>0.5</v>
      </c>
      <c r="R232" s="143">
        <v>0.75</v>
      </c>
      <c r="S232" s="143">
        <v>1</v>
      </c>
      <c r="T232" s="27">
        <v>34650000</v>
      </c>
      <c r="U232" s="99">
        <v>25</v>
      </c>
      <c r="V232" s="161">
        <f t="shared" si="60"/>
        <v>25</v>
      </c>
      <c r="W232" s="67" t="s">
        <v>1917</v>
      </c>
      <c r="X232" s="63" t="s">
        <v>1918</v>
      </c>
      <c r="Y232" s="3">
        <v>44216</v>
      </c>
      <c r="Z232" s="3">
        <v>44560</v>
      </c>
      <c r="AA232" s="3">
        <v>44377</v>
      </c>
      <c r="AB232" s="4">
        <f t="shared" si="75"/>
        <v>0.46802325581395349</v>
      </c>
      <c r="AC232" s="4">
        <f t="shared" ref="AC232:AC271" si="85">+IF(AB232&gt;=100,100,IF(AB232&lt;=0,0,AB232))</f>
        <v>0.46802325581395349</v>
      </c>
      <c r="AD232" s="99">
        <v>50</v>
      </c>
      <c r="AE232" s="131">
        <f t="shared" si="76"/>
        <v>50</v>
      </c>
      <c r="AF232" s="139" t="s">
        <v>1919</v>
      </c>
      <c r="AG232" s="63" t="s">
        <v>329</v>
      </c>
      <c r="AH232" s="3">
        <v>44216</v>
      </c>
      <c r="AI232" s="3">
        <v>44560</v>
      </c>
      <c r="AJ232" s="3">
        <v>44469</v>
      </c>
      <c r="AK232" s="4">
        <f t="shared" si="77"/>
        <v>0.73546511627906974</v>
      </c>
      <c r="AL232" s="4">
        <f t="shared" si="80"/>
        <v>0.73546511627906974</v>
      </c>
      <c r="AM232" s="196">
        <v>75</v>
      </c>
      <c r="AN232" s="17">
        <f t="shared" si="74"/>
        <v>75</v>
      </c>
      <c r="AO232" s="67" t="s">
        <v>1920</v>
      </c>
      <c r="AP232" s="147" t="s">
        <v>641</v>
      </c>
      <c r="AQ232" s="3">
        <v>44216</v>
      </c>
      <c r="AR232" s="3">
        <v>44560</v>
      </c>
      <c r="AS232" s="3">
        <v>44560</v>
      </c>
      <c r="AT232" s="572">
        <f t="shared" si="71"/>
        <v>1</v>
      </c>
      <c r="AU232" s="572">
        <f t="shared" si="72"/>
        <v>1</v>
      </c>
      <c r="AV232" s="196">
        <v>100</v>
      </c>
      <c r="AW232" s="21">
        <f t="shared" si="61"/>
        <v>100</v>
      </c>
      <c r="AX232" s="67" t="s">
        <v>1921</v>
      </c>
      <c r="AY232" s="147"/>
    </row>
    <row r="233" spans="1:51" ht="58.15" hidden="1" customHeight="1" outlineLevel="1" x14ac:dyDescent="0.2">
      <c r="A233" s="383"/>
      <c r="B233" s="348"/>
      <c r="C233" s="348"/>
      <c r="D233" s="475"/>
      <c r="E233" s="437"/>
      <c r="F233" s="437"/>
      <c r="G233" s="361"/>
      <c r="H233" s="84" t="s">
        <v>1922</v>
      </c>
      <c r="I233" s="55" t="s">
        <v>1923</v>
      </c>
      <c r="J233" s="3">
        <v>44216</v>
      </c>
      <c r="K233" s="3">
        <v>44560</v>
      </c>
      <c r="L233" s="3">
        <v>44285</v>
      </c>
      <c r="M233" s="4">
        <f t="shared" si="81"/>
        <v>0.2005813953488372</v>
      </c>
      <c r="N233" s="4">
        <f>+IF(M233&gt;=100,100,IF(M233&lt;=0,0,M233))</f>
        <v>0.2005813953488372</v>
      </c>
      <c r="O233" s="142">
        <v>1</v>
      </c>
      <c r="P233" s="143">
        <v>0.25</v>
      </c>
      <c r="Q233" s="143">
        <v>0.5</v>
      </c>
      <c r="R233" s="143">
        <v>0.75</v>
      </c>
      <c r="S233" s="143">
        <v>1</v>
      </c>
      <c r="T233" s="27">
        <v>5000000</v>
      </c>
      <c r="U233" s="99">
        <v>25</v>
      </c>
      <c r="V233" s="161">
        <f>+U233</f>
        <v>25</v>
      </c>
      <c r="W233" s="67" t="s">
        <v>1924</v>
      </c>
      <c r="X233" s="63" t="s">
        <v>1925</v>
      </c>
      <c r="Y233" s="3">
        <v>44216</v>
      </c>
      <c r="Z233" s="3">
        <v>44560</v>
      </c>
      <c r="AA233" s="3">
        <v>44377</v>
      </c>
      <c r="AB233" s="4">
        <f t="shared" si="75"/>
        <v>0.46802325581395349</v>
      </c>
      <c r="AC233" s="4">
        <f>+IF(AB233&gt;=100,100,IF(AB233&lt;=0,0,AB233))</f>
        <v>0.46802325581395349</v>
      </c>
      <c r="AD233" s="99">
        <v>30</v>
      </c>
      <c r="AE233" s="131">
        <f>+AD233</f>
        <v>30</v>
      </c>
      <c r="AF233" s="139" t="s">
        <v>1926</v>
      </c>
      <c r="AG233" s="120" t="s">
        <v>1927</v>
      </c>
      <c r="AH233" s="3">
        <v>44216</v>
      </c>
      <c r="AI233" s="3">
        <v>44560</v>
      </c>
      <c r="AJ233" s="3">
        <v>44469</v>
      </c>
      <c r="AK233" s="4">
        <f t="shared" si="77"/>
        <v>0.73546511627906974</v>
      </c>
      <c r="AL233" s="4">
        <f>+IF(AK233&gt;=100,100,IF(AK233&lt;=0,0,AK233))</f>
        <v>0.73546511627906974</v>
      </c>
      <c r="AM233" s="196">
        <v>50</v>
      </c>
      <c r="AN233" s="17">
        <f>+AM233</f>
        <v>50</v>
      </c>
      <c r="AO233" s="103" t="s">
        <v>1928</v>
      </c>
      <c r="AP233" s="200" t="s">
        <v>1929</v>
      </c>
      <c r="AQ233" s="3">
        <v>44216</v>
      </c>
      <c r="AR233" s="3">
        <v>44560</v>
      </c>
      <c r="AS233" s="3">
        <v>44560</v>
      </c>
      <c r="AT233" s="572">
        <f t="shared" si="71"/>
        <v>1</v>
      </c>
      <c r="AU233" s="572">
        <f t="shared" si="72"/>
        <v>1</v>
      </c>
      <c r="AV233" s="196">
        <v>100</v>
      </c>
      <c r="AW233" s="21">
        <f t="shared" si="61"/>
        <v>100</v>
      </c>
      <c r="AX233" s="67" t="s">
        <v>1930</v>
      </c>
      <c r="AY233" s="130" t="s">
        <v>1931</v>
      </c>
    </row>
    <row r="234" spans="1:51" ht="58.15" hidden="1" customHeight="1" outlineLevel="1" x14ac:dyDescent="0.2">
      <c r="A234" s="383"/>
      <c r="B234" s="349"/>
      <c r="C234" s="349"/>
      <c r="D234" s="475"/>
      <c r="E234" s="438"/>
      <c r="F234" s="437"/>
      <c r="G234" s="361"/>
      <c r="H234" s="84" t="s">
        <v>1932</v>
      </c>
      <c r="I234" s="55" t="s">
        <v>1933</v>
      </c>
      <c r="J234" s="3">
        <v>44217</v>
      </c>
      <c r="K234" s="3">
        <v>44561</v>
      </c>
      <c r="L234" s="3">
        <v>44286</v>
      </c>
      <c r="M234" s="4">
        <f t="shared" si="81"/>
        <v>0.2005813953488372</v>
      </c>
      <c r="N234" s="4">
        <f>+IF(M234&gt;=100,100,IF(M234&lt;=0,0,M234))</f>
        <v>0.2005813953488372</v>
      </c>
      <c r="O234" s="142">
        <v>1</v>
      </c>
      <c r="P234" s="143">
        <v>0.25</v>
      </c>
      <c r="Q234" s="143">
        <v>0.5</v>
      </c>
      <c r="R234" s="143">
        <v>0.75</v>
      </c>
      <c r="S234" s="143">
        <v>1</v>
      </c>
      <c r="T234" s="27" t="s">
        <v>329</v>
      </c>
      <c r="U234" s="99">
        <v>10</v>
      </c>
      <c r="V234" s="161">
        <f>+U234</f>
        <v>10</v>
      </c>
      <c r="W234" s="27" t="s">
        <v>329</v>
      </c>
      <c r="X234" s="27" t="s">
        <v>329</v>
      </c>
      <c r="Y234" s="3">
        <v>44217</v>
      </c>
      <c r="Z234" s="3">
        <v>44561</v>
      </c>
      <c r="AA234" s="3">
        <v>44378</v>
      </c>
      <c r="AB234" s="4">
        <f t="shared" si="75"/>
        <v>0.46802325581395349</v>
      </c>
      <c r="AC234" s="4">
        <f>+IF(AB234&gt;=100,100,IF(AB234&lt;=0,0,AB234))</f>
        <v>0.46802325581395349</v>
      </c>
      <c r="AD234" s="99">
        <v>10</v>
      </c>
      <c r="AE234" s="131">
        <f>+AD234</f>
        <v>10</v>
      </c>
      <c r="AF234" s="223" t="s">
        <v>329</v>
      </c>
      <c r="AG234" s="27" t="s">
        <v>329</v>
      </c>
      <c r="AH234" s="3">
        <v>44217</v>
      </c>
      <c r="AI234" s="3">
        <v>44561</v>
      </c>
      <c r="AJ234" s="3">
        <v>44470</v>
      </c>
      <c r="AK234" s="4">
        <f t="shared" si="77"/>
        <v>0.73546511627906974</v>
      </c>
      <c r="AL234" s="4">
        <f>+IF(AK234&gt;=100,100,IF(AK234&lt;=0,0,AK234))</f>
        <v>0.73546511627906974</v>
      </c>
      <c r="AM234" s="196">
        <v>50</v>
      </c>
      <c r="AN234" s="17">
        <f t="shared" si="74"/>
        <v>50</v>
      </c>
      <c r="AO234" s="67" t="s">
        <v>1934</v>
      </c>
      <c r="AP234" s="199" t="s">
        <v>1929</v>
      </c>
      <c r="AQ234" s="3">
        <v>44216</v>
      </c>
      <c r="AR234" s="3">
        <v>44560</v>
      </c>
      <c r="AS234" s="3">
        <v>44560</v>
      </c>
      <c r="AT234" s="572">
        <f t="shared" si="71"/>
        <v>1</v>
      </c>
      <c r="AU234" s="572">
        <f t="shared" si="72"/>
        <v>1</v>
      </c>
      <c r="AV234" s="196">
        <v>100</v>
      </c>
      <c r="AW234" s="21">
        <f t="shared" si="61"/>
        <v>100</v>
      </c>
      <c r="AX234" s="67" t="s">
        <v>1935</v>
      </c>
      <c r="AY234" s="130" t="s">
        <v>1936</v>
      </c>
    </row>
    <row r="235" spans="1:51" ht="186.6" hidden="1" customHeight="1" outlineLevel="1" x14ac:dyDescent="0.2">
      <c r="A235" s="383"/>
      <c r="B235" s="347" t="s">
        <v>427</v>
      </c>
      <c r="C235" s="347" t="s">
        <v>680</v>
      </c>
      <c r="D235" s="475"/>
      <c r="E235" s="436" t="s">
        <v>1937</v>
      </c>
      <c r="F235" s="436" t="s">
        <v>1938</v>
      </c>
      <c r="G235" s="360" t="s">
        <v>1284</v>
      </c>
      <c r="H235" s="84" t="s">
        <v>1939</v>
      </c>
      <c r="I235" s="202" t="s">
        <v>1940</v>
      </c>
      <c r="J235" s="3">
        <v>44218</v>
      </c>
      <c r="K235" s="3">
        <v>44562</v>
      </c>
      <c r="L235" s="3">
        <v>44287</v>
      </c>
      <c r="M235" s="4">
        <f>+(+_xlfn.DAYS(J235,L236))/(+_xlfn.DAYS(J235,K235))</f>
        <v>0.2005813953488372</v>
      </c>
      <c r="N235" s="4">
        <f>+IF(M235&gt;=100,100,IF(M235&lt;=0,0,M235))</f>
        <v>0.2005813953488372</v>
      </c>
      <c r="O235" s="142">
        <v>1</v>
      </c>
      <c r="P235" s="143">
        <v>0.25</v>
      </c>
      <c r="Q235" s="143">
        <v>0.5</v>
      </c>
      <c r="R235" s="143">
        <v>0.75</v>
      </c>
      <c r="S235" s="143">
        <v>1</v>
      </c>
      <c r="T235" s="27" t="s">
        <v>329</v>
      </c>
      <c r="U235" s="201">
        <v>10</v>
      </c>
      <c r="V235" s="161">
        <f>+U235</f>
        <v>10</v>
      </c>
      <c r="W235" s="27" t="s">
        <v>329</v>
      </c>
      <c r="X235" s="27" t="s">
        <v>329</v>
      </c>
      <c r="Y235" s="3">
        <v>44218</v>
      </c>
      <c r="Z235" s="3">
        <v>44562</v>
      </c>
      <c r="AA235" s="3">
        <v>44379</v>
      </c>
      <c r="AB235" s="4">
        <f t="shared" si="75"/>
        <v>0.46802325581395349</v>
      </c>
      <c r="AC235" s="4">
        <f>+IF(AB235&gt;=100,100,IF(AB235&lt;=0,0,AB235))</f>
        <v>0.46802325581395349</v>
      </c>
      <c r="AD235" s="99">
        <v>10</v>
      </c>
      <c r="AE235" s="131">
        <f>+AD235</f>
        <v>10</v>
      </c>
      <c r="AF235" s="223" t="s">
        <v>329</v>
      </c>
      <c r="AG235" s="27" t="s">
        <v>329</v>
      </c>
      <c r="AH235" s="3">
        <v>44218</v>
      </c>
      <c r="AI235" s="3">
        <v>44562</v>
      </c>
      <c r="AJ235" s="3">
        <v>44471</v>
      </c>
      <c r="AK235" s="4">
        <f t="shared" si="77"/>
        <v>0.73546511627906974</v>
      </c>
      <c r="AL235" s="4">
        <f>+IF(AK235&gt;=100,100,IF(AK235&lt;=0,0,AK235))</f>
        <v>0.73546511627906974</v>
      </c>
      <c r="AM235" s="196">
        <v>80</v>
      </c>
      <c r="AN235" s="17">
        <f t="shared" si="74"/>
        <v>80</v>
      </c>
      <c r="AO235" s="103" t="s">
        <v>1941</v>
      </c>
      <c r="AP235" s="130" t="s">
        <v>1942</v>
      </c>
      <c r="AQ235" s="3">
        <v>44216</v>
      </c>
      <c r="AR235" s="3">
        <v>44560</v>
      </c>
      <c r="AS235" s="3">
        <v>44560</v>
      </c>
      <c r="AT235" s="572">
        <f t="shared" si="71"/>
        <v>1</v>
      </c>
      <c r="AU235" s="572">
        <f t="shared" si="72"/>
        <v>1</v>
      </c>
      <c r="AV235" s="196">
        <v>100</v>
      </c>
      <c r="AW235" s="21">
        <f t="shared" si="61"/>
        <v>100</v>
      </c>
      <c r="AX235" s="67" t="s">
        <v>1943</v>
      </c>
      <c r="AY235" s="130" t="s">
        <v>1944</v>
      </c>
    </row>
    <row r="236" spans="1:51" ht="186.6" hidden="1" customHeight="1" outlineLevel="1" x14ac:dyDescent="0.2">
      <c r="A236" s="383"/>
      <c r="B236" s="348"/>
      <c r="C236" s="348"/>
      <c r="D236" s="475"/>
      <c r="E236" s="437"/>
      <c r="F236" s="437"/>
      <c r="G236" s="361"/>
      <c r="H236" s="84" t="s">
        <v>1945</v>
      </c>
      <c r="I236" s="202" t="s">
        <v>1940</v>
      </c>
      <c r="J236" s="3">
        <v>44219</v>
      </c>
      <c r="K236" s="3">
        <v>44563</v>
      </c>
      <c r="L236" s="3">
        <v>44287</v>
      </c>
      <c r="M236" s="4" t="e">
        <f>+(+_xlfn.DAYS(J236,#REF!))/(+_xlfn.DAYS(J236,K236))</f>
        <v>#REF!</v>
      </c>
      <c r="N236" s="4" t="e">
        <f>+IF(M236&gt;=100,100,IF(M236&lt;=0,0,M236))</f>
        <v>#REF!</v>
      </c>
      <c r="O236" s="142">
        <v>1</v>
      </c>
      <c r="P236" s="143">
        <v>0.25</v>
      </c>
      <c r="Q236" s="143">
        <v>0.5</v>
      </c>
      <c r="R236" s="143">
        <v>0.75</v>
      </c>
      <c r="S236" s="143">
        <v>1</v>
      </c>
      <c r="T236" s="27" t="s">
        <v>329</v>
      </c>
      <c r="U236" s="99">
        <v>10</v>
      </c>
      <c r="V236" s="161">
        <f>+U236</f>
        <v>10</v>
      </c>
      <c r="W236" s="27" t="s">
        <v>329</v>
      </c>
      <c r="X236" s="27" t="s">
        <v>329</v>
      </c>
      <c r="Y236" s="3">
        <v>44219</v>
      </c>
      <c r="Z236" s="3">
        <v>44563</v>
      </c>
      <c r="AA236" s="3">
        <v>44380</v>
      </c>
      <c r="AB236" s="4">
        <f t="shared" si="75"/>
        <v>0.46802325581395349</v>
      </c>
      <c r="AC236" s="4">
        <f>+IF(AB236&gt;=100,100,IF(AB236&lt;=0,0,AB236))</f>
        <v>0.46802325581395349</v>
      </c>
      <c r="AD236" s="99">
        <v>10</v>
      </c>
      <c r="AE236" s="131">
        <f>+AD236</f>
        <v>10</v>
      </c>
      <c r="AF236" s="223" t="s">
        <v>329</v>
      </c>
      <c r="AG236" s="27" t="s">
        <v>329</v>
      </c>
      <c r="AH236" s="3">
        <v>44219</v>
      </c>
      <c r="AI236" s="3">
        <v>44563</v>
      </c>
      <c r="AJ236" s="3">
        <v>44472</v>
      </c>
      <c r="AK236" s="4">
        <f t="shared" si="77"/>
        <v>0.73546511627906974</v>
      </c>
      <c r="AL236" s="4">
        <f>+IF(AK236&gt;=100,100,IF(AK236&lt;=0,0,AK236))</f>
        <v>0.73546511627906974</v>
      </c>
      <c r="AM236" s="196">
        <v>20</v>
      </c>
      <c r="AN236" s="17">
        <f t="shared" si="74"/>
        <v>20</v>
      </c>
      <c r="AO236" s="67" t="s">
        <v>1946</v>
      </c>
      <c r="AP236" s="130" t="s">
        <v>1947</v>
      </c>
      <c r="AQ236" s="3">
        <v>44216</v>
      </c>
      <c r="AR236" s="3">
        <v>44560</v>
      </c>
      <c r="AS236" s="3">
        <v>44560</v>
      </c>
      <c r="AT236" s="572">
        <f t="shared" si="71"/>
        <v>1</v>
      </c>
      <c r="AU236" s="572">
        <f t="shared" si="72"/>
        <v>1</v>
      </c>
      <c r="AV236" s="196">
        <v>100</v>
      </c>
      <c r="AW236" s="21">
        <f t="shared" si="61"/>
        <v>100</v>
      </c>
      <c r="AX236" s="67" t="s">
        <v>1948</v>
      </c>
      <c r="AY236" s="130" t="s">
        <v>1949</v>
      </c>
    </row>
    <row r="237" spans="1:51" ht="172.15" hidden="1" customHeight="1" outlineLevel="1" x14ac:dyDescent="0.2">
      <c r="A237" s="383"/>
      <c r="B237" s="348"/>
      <c r="C237" s="349"/>
      <c r="D237" s="475"/>
      <c r="E237" s="438"/>
      <c r="F237" s="438"/>
      <c r="G237" s="362"/>
      <c r="H237" s="84" t="s">
        <v>1950</v>
      </c>
      <c r="I237" s="55" t="s">
        <v>1951</v>
      </c>
      <c r="J237" s="3">
        <v>44216</v>
      </c>
      <c r="K237" s="3">
        <v>44560</v>
      </c>
      <c r="L237" s="3">
        <v>44285</v>
      </c>
      <c r="M237" s="4">
        <f>+(+_xlfn.DAYS(J237,L237))/(+_xlfn.DAYS(J237,K237))</f>
        <v>0.2005813953488372</v>
      </c>
      <c r="N237" s="4">
        <f>+IF(M237&gt;=100,100,IF(M237&lt;=0,0,M237))</f>
        <v>0.2005813953488372</v>
      </c>
      <c r="O237" s="142">
        <v>1</v>
      </c>
      <c r="P237" s="143">
        <v>0.25</v>
      </c>
      <c r="Q237" s="143">
        <v>0.5</v>
      </c>
      <c r="R237" s="143">
        <v>0.75</v>
      </c>
      <c r="S237" s="143">
        <v>1</v>
      </c>
      <c r="T237" s="24">
        <v>450000000</v>
      </c>
      <c r="U237" s="99">
        <v>15</v>
      </c>
      <c r="V237" s="161">
        <f>+U237</f>
        <v>15</v>
      </c>
      <c r="W237" s="67" t="s">
        <v>1952</v>
      </c>
      <c r="X237" s="63" t="s">
        <v>329</v>
      </c>
      <c r="Y237" s="3">
        <v>44216</v>
      </c>
      <c r="Z237" s="3">
        <v>44560</v>
      </c>
      <c r="AA237" s="3">
        <v>44377</v>
      </c>
      <c r="AB237" s="4">
        <f t="shared" si="75"/>
        <v>0.46802325581395349</v>
      </c>
      <c r="AC237" s="4">
        <f>+IF(AB237&gt;=100,100,IF(AB237&lt;=0,0,AB237))</f>
        <v>0.46802325581395349</v>
      </c>
      <c r="AD237" s="99">
        <v>20</v>
      </c>
      <c r="AE237" s="131">
        <f>+AD237</f>
        <v>20</v>
      </c>
      <c r="AF237" s="139" t="s">
        <v>1953</v>
      </c>
      <c r="AG237" s="120" t="s">
        <v>329</v>
      </c>
      <c r="AH237" s="3">
        <v>44216</v>
      </c>
      <c r="AI237" s="3">
        <v>44560</v>
      </c>
      <c r="AJ237" s="3">
        <v>44469</v>
      </c>
      <c r="AK237" s="4">
        <f t="shared" si="77"/>
        <v>0.73546511627906974</v>
      </c>
      <c r="AL237" s="4">
        <f>+IF(AK237&gt;=100,100,IF(AK237&lt;=0,0,AK237))</f>
        <v>0.73546511627906974</v>
      </c>
      <c r="AM237" s="196">
        <v>25</v>
      </c>
      <c r="AN237" s="17">
        <f>+AM237</f>
        <v>25</v>
      </c>
      <c r="AO237" s="103" t="s">
        <v>1954</v>
      </c>
      <c r="AP237" s="120" t="s">
        <v>329</v>
      </c>
      <c r="AQ237" s="3">
        <v>44216</v>
      </c>
      <c r="AR237" s="3">
        <v>44560</v>
      </c>
      <c r="AS237" s="3">
        <v>44560</v>
      </c>
      <c r="AT237" s="572">
        <f t="shared" si="71"/>
        <v>1</v>
      </c>
      <c r="AU237" s="572">
        <f t="shared" si="72"/>
        <v>1</v>
      </c>
      <c r="AV237" s="196">
        <v>100</v>
      </c>
      <c r="AW237" s="21">
        <f>+AV237</f>
        <v>100</v>
      </c>
      <c r="AX237" s="67" t="s">
        <v>1955</v>
      </c>
      <c r="AY237" s="130" t="s">
        <v>1956</v>
      </c>
    </row>
    <row r="238" spans="1:51" ht="237" hidden="1" customHeight="1" outlineLevel="1" x14ac:dyDescent="0.2">
      <c r="A238" s="383"/>
      <c r="B238" s="347" t="s">
        <v>321</v>
      </c>
      <c r="C238" s="347" t="s">
        <v>405</v>
      </c>
      <c r="D238" s="475"/>
      <c r="E238" s="436" t="s">
        <v>1957</v>
      </c>
      <c r="F238" s="436" t="s">
        <v>440</v>
      </c>
      <c r="G238" s="360" t="s">
        <v>441</v>
      </c>
      <c r="H238" s="84" t="s">
        <v>1958</v>
      </c>
      <c r="I238" s="55" t="s">
        <v>1959</v>
      </c>
      <c r="J238" s="3">
        <v>44216</v>
      </c>
      <c r="K238" s="3">
        <v>44560</v>
      </c>
      <c r="L238" s="3">
        <v>44285</v>
      </c>
      <c r="M238" s="4">
        <f t="shared" ref="M238:M259" si="86">+(+_xlfn.DAYS(J238,L238))/(+_xlfn.DAYS(J238,K238))</f>
        <v>0.2005813953488372</v>
      </c>
      <c r="N238" s="4">
        <f t="shared" si="82"/>
        <v>0.2005813953488372</v>
      </c>
      <c r="O238" s="142">
        <v>1</v>
      </c>
      <c r="P238" s="143">
        <v>0.25</v>
      </c>
      <c r="Q238" s="143">
        <v>0.5</v>
      </c>
      <c r="R238" s="143">
        <v>0.75</v>
      </c>
      <c r="S238" s="143">
        <v>1</v>
      </c>
      <c r="T238" s="27">
        <v>60000000</v>
      </c>
      <c r="U238" s="99">
        <v>15</v>
      </c>
      <c r="V238" s="161">
        <f t="shared" si="60"/>
        <v>15</v>
      </c>
      <c r="W238" s="67" t="s">
        <v>1960</v>
      </c>
      <c r="X238" s="63" t="s">
        <v>1961</v>
      </c>
      <c r="Y238" s="3">
        <v>44216</v>
      </c>
      <c r="Z238" s="3">
        <v>44560</v>
      </c>
      <c r="AA238" s="3">
        <v>44377</v>
      </c>
      <c r="AB238" s="4">
        <f t="shared" ref="AB238:AB259" si="87">+(+_xlfn.DAYS(Y238,AA238))/(+_xlfn.DAYS(Y238,Z238))</f>
        <v>0.46802325581395349</v>
      </c>
      <c r="AC238" s="4">
        <f t="shared" si="85"/>
        <v>0.46802325581395349</v>
      </c>
      <c r="AD238" s="99">
        <v>45</v>
      </c>
      <c r="AE238" s="131">
        <f t="shared" si="76"/>
        <v>45</v>
      </c>
      <c r="AF238" s="139" t="s">
        <v>1962</v>
      </c>
      <c r="AG238" s="120" t="s">
        <v>329</v>
      </c>
      <c r="AH238" s="3">
        <v>44216</v>
      </c>
      <c r="AI238" s="3">
        <v>44560</v>
      </c>
      <c r="AJ238" s="3">
        <v>44469</v>
      </c>
      <c r="AK238" s="4">
        <f t="shared" ref="AK238:AK259" si="88">+(+_xlfn.DAYS(AH238,AJ238))/(+_xlfn.DAYS(AH238,AI238))</f>
        <v>0.73546511627906974</v>
      </c>
      <c r="AL238" s="4">
        <f t="shared" si="80"/>
        <v>0.73546511627906974</v>
      </c>
      <c r="AM238" s="196">
        <v>50</v>
      </c>
      <c r="AN238" s="17">
        <f t="shared" si="74"/>
        <v>50</v>
      </c>
      <c r="AO238" s="103" t="s">
        <v>1963</v>
      </c>
      <c r="AP238" s="200" t="s">
        <v>1964</v>
      </c>
      <c r="AQ238" s="3">
        <v>44216</v>
      </c>
      <c r="AR238" s="3">
        <v>44560</v>
      </c>
      <c r="AS238" s="3">
        <v>44560</v>
      </c>
      <c r="AT238" s="572">
        <f t="shared" si="71"/>
        <v>1</v>
      </c>
      <c r="AU238" s="572">
        <f t="shared" si="72"/>
        <v>1</v>
      </c>
      <c r="AV238" s="196">
        <v>100</v>
      </c>
      <c r="AW238" s="21">
        <f t="shared" si="61"/>
        <v>100</v>
      </c>
      <c r="AX238" s="67" t="s">
        <v>1965</v>
      </c>
      <c r="AY238" s="130" t="s">
        <v>1966</v>
      </c>
    </row>
    <row r="239" spans="1:51" ht="97.9" hidden="1" customHeight="1" outlineLevel="1" x14ac:dyDescent="0.2">
      <c r="A239" s="383"/>
      <c r="B239" s="348"/>
      <c r="C239" s="348"/>
      <c r="D239" s="475"/>
      <c r="E239" s="437"/>
      <c r="F239" s="437"/>
      <c r="G239" s="361"/>
      <c r="H239" s="84" t="s">
        <v>1967</v>
      </c>
      <c r="I239" s="55" t="s">
        <v>373</v>
      </c>
      <c r="J239" s="3">
        <v>44217</v>
      </c>
      <c r="K239" s="3">
        <v>44561</v>
      </c>
      <c r="L239" s="3">
        <v>44286</v>
      </c>
      <c r="M239" s="4">
        <f t="shared" si="86"/>
        <v>0.2005813953488372</v>
      </c>
      <c r="N239" s="4">
        <f t="shared" si="82"/>
        <v>0.2005813953488372</v>
      </c>
      <c r="O239" s="142">
        <v>1</v>
      </c>
      <c r="P239" s="143">
        <v>0.25</v>
      </c>
      <c r="Q239" s="143">
        <v>0.5</v>
      </c>
      <c r="R239" s="143">
        <v>0.75</v>
      </c>
      <c r="S239" s="143">
        <v>1</v>
      </c>
      <c r="T239" s="158" t="s">
        <v>329</v>
      </c>
      <c r="U239" s="99">
        <v>10</v>
      </c>
      <c r="V239" s="161">
        <f t="shared" si="60"/>
        <v>10</v>
      </c>
      <c r="W239" s="158" t="s">
        <v>329</v>
      </c>
      <c r="X239" s="158" t="s">
        <v>329</v>
      </c>
      <c r="Y239" s="3">
        <v>44217</v>
      </c>
      <c r="Z239" s="3">
        <v>44561</v>
      </c>
      <c r="AA239" s="3">
        <v>44378</v>
      </c>
      <c r="AB239" s="4">
        <f t="shared" si="87"/>
        <v>0.46802325581395349</v>
      </c>
      <c r="AC239" s="4">
        <f t="shared" si="85"/>
        <v>0.46802325581395349</v>
      </c>
      <c r="AD239" s="99">
        <v>10</v>
      </c>
      <c r="AE239" s="131">
        <f t="shared" si="76"/>
        <v>10</v>
      </c>
      <c r="AF239" s="141" t="s">
        <v>1968</v>
      </c>
      <c r="AG239" s="120" t="s">
        <v>329</v>
      </c>
      <c r="AH239" s="3">
        <v>44217</v>
      </c>
      <c r="AI239" s="3">
        <v>44561</v>
      </c>
      <c r="AJ239" s="3">
        <v>44470</v>
      </c>
      <c r="AK239" s="4">
        <f t="shared" si="88"/>
        <v>0.73546511627906974</v>
      </c>
      <c r="AL239" s="4">
        <f t="shared" si="80"/>
        <v>0.73546511627906974</v>
      </c>
      <c r="AM239" s="196">
        <v>100</v>
      </c>
      <c r="AN239" s="17">
        <f t="shared" si="74"/>
        <v>100</v>
      </c>
      <c r="AO239" s="67" t="s">
        <v>1969</v>
      </c>
      <c r="AP239" s="200" t="s">
        <v>1970</v>
      </c>
      <c r="AQ239" s="3">
        <v>44216</v>
      </c>
      <c r="AR239" s="3">
        <v>44560</v>
      </c>
      <c r="AS239" s="3">
        <v>44560</v>
      </c>
      <c r="AT239" s="572">
        <f t="shared" si="71"/>
        <v>1</v>
      </c>
      <c r="AU239" s="572">
        <f t="shared" si="72"/>
        <v>1</v>
      </c>
      <c r="AV239" s="196">
        <v>100</v>
      </c>
      <c r="AW239" s="21">
        <f t="shared" si="61"/>
        <v>100</v>
      </c>
      <c r="AX239" s="67" t="s">
        <v>1971</v>
      </c>
      <c r="AY239" s="200" t="s">
        <v>1970</v>
      </c>
    </row>
    <row r="240" spans="1:51" ht="97.9" hidden="1" customHeight="1" outlineLevel="1" x14ac:dyDescent="0.2">
      <c r="A240" s="383"/>
      <c r="B240" s="349"/>
      <c r="C240" s="349"/>
      <c r="D240" s="476"/>
      <c r="E240" s="438"/>
      <c r="F240" s="438"/>
      <c r="G240" s="362"/>
      <c r="H240" s="84" t="s">
        <v>1972</v>
      </c>
      <c r="I240" s="55" t="s">
        <v>373</v>
      </c>
      <c r="J240" s="3">
        <v>44218</v>
      </c>
      <c r="K240" s="3">
        <v>44562</v>
      </c>
      <c r="L240" s="3">
        <v>44287</v>
      </c>
      <c r="M240" s="4">
        <f t="shared" si="86"/>
        <v>0.2005813953488372</v>
      </c>
      <c r="N240" s="4">
        <f t="shared" si="82"/>
        <v>0.2005813953488372</v>
      </c>
      <c r="O240" s="142">
        <v>1</v>
      </c>
      <c r="P240" s="143">
        <v>0.25</v>
      </c>
      <c r="Q240" s="143">
        <v>0.5</v>
      </c>
      <c r="R240" s="143">
        <v>0.75</v>
      </c>
      <c r="S240" s="143">
        <v>1</v>
      </c>
      <c r="T240" s="158" t="s">
        <v>329</v>
      </c>
      <c r="U240" s="99">
        <v>10</v>
      </c>
      <c r="V240" s="161">
        <f t="shared" si="60"/>
        <v>10</v>
      </c>
      <c r="W240" s="158" t="s">
        <v>329</v>
      </c>
      <c r="X240" s="158" t="s">
        <v>329</v>
      </c>
      <c r="Y240" s="3">
        <v>44218</v>
      </c>
      <c r="Z240" s="3">
        <v>44562</v>
      </c>
      <c r="AA240" s="3">
        <v>44379</v>
      </c>
      <c r="AB240" s="4">
        <f t="shared" si="87"/>
        <v>0.46802325581395349</v>
      </c>
      <c r="AC240" s="4">
        <f t="shared" si="85"/>
        <v>0.46802325581395349</v>
      </c>
      <c r="AD240" s="99">
        <v>10</v>
      </c>
      <c r="AE240" s="131">
        <f t="shared" si="76"/>
        <v>10</v>
      </c>
      <c r="AF240" s="158" t="s">
        <v>329</v>
      </c>
      <c r="AG240" s="120" t="s">
        <v>329</v>
      </c>
      <c r="AH240" s="3">
        <v>44218</v>
      </c>
      <c r="AI240" s="3">
        <v>44562</v>
      </c>
      <c r="AJ240" s="3">
        <v>44471</v>
      </c>
      <c r="AK240" s="4">
        <f t="shared" si="88"/>
        <v>0.73546511627906974</v>
      </c>
      <c r="AL240" s="4">
        <f t="shared" si="80"/>
        <v>0.73546511627906974</v>
      </c>
      <c r="AM240" s="196">
        <v>100</v>
      </c>
      <c r="AN240" s="17">
        <f t="shared" si="74"/>
        <v>100</v>
      </c>
      <c r="AO240" s="67" t="s">
        <v>1973</v>
      </c>
      <c r="AP240" s="200" t="s">
        <v>1974</v>
      </c>
      <c r="AQ240" s="3">
        <v>44216</v>
      </c>
      <c r="AR240" s="3">
        <v>44560</v>
      </c>
      <c r="AS240" s="3">
        <v>44560</v>
      </c>
      <c r="AT240" s="572">
        <f t="shared" si="71"/>
        <v>1</v>
      </c>
      <c r="AU240" s="572">
        <f t="shared" si="72"/>
        <v>1</v>
      </c>
      <c r="AV240" s="196">
        <v>100</v>
      </c>
      <c r="AW240" s="21">
        <f t="shared" si="61"/>
        <v>100</v>
      </c>
      <c r="AX240" s="67" t="s">
        <v>1971</v>
      </c>
      <c r="AY240" s="200" t="s">
        <v>1970</v>
      </c>
    </row>
    <row r="241" spans="1:51" ht="100.9" hidden="1" customHeight="1" outlineLevel="1" x14ac:dyDescent="0.2">
      <c r="A241" s="383"/>
      <c r="B241" s="388" t="s">
        <v>321</v>
      </c>
      <c r="C241" s="388" t="s">
        <v>322</v>
      </c>
      <c r="D241" s="473" t="s">
        <v>1975</v>
      </c>
      <c r="E241" s="171" t="s">
        <v>586</v>
      </c>
      <c r="F241" s="171" t="s">
        <v>587</v>
      </c>
      <c r="G241" s="175" t="s">
        <v>588</v>
      </c>
      <c r="H241" s="48" t="s">
        <v>1976</v>
      </c>
      <c r="I241" s="55" t="s">
        <v>411</v>
      </c>
      <c r="J241" s="3">
        <v>44216</v>
      </c>
      <c r="K241" s="3">
        <v>44560</v>
      </c>
      <c r="L241" s="3">
        <v>44285</v>
      </c>
      <c r="M241" s="4">
        <f t="shared" si="86"/>
        <v>0.2005813953488372</v>
      </c>
      <c r="N241" s="4">
        <f t="shared" si="82"/>
        <v>0.2005813953488372</v>
      </c>
      <c r="O241" s="142">
        <v>1</v>
      </c>
      <c r="P241" s="143">
        <v>0.25</v>
      </c>
      <c r="Q241" s="143">
        <v>0.5</v>
      </c>
      <c r="R241" s="143">
        <v>0.75</v>
      </c>
      <c r="S241" s="143">
        <v>1</v>
      </c>
      <c r="T241" s="24">
        <v>34650000</v>
      </c>
      <c r="U241" s="99">
        <v>25</v>
      </c>
      <c r="V241" s="161">
        <f t="shared" si="60"/>
        <v>25</v>
      </c>
      <c r="W241" s="67" t="s">
        <v>1977</v>
      </c>
      <c r="X241" s="63" t="s">
        <v>869</v>
      </c>
      <c r="Y241" s="3">
        <v>44216</v>
      </c>
      <c r="Z241" s="3">
        <v>44560</v>
      </c>
      <c r="AA241" s="3">
        <v>44377</v>
      </c>
      <c r="AB241" s="4">
        <f t="shared" si="87"/>
        <v>0.46802325581395349</v>
      </c>
      <c r="AC241" s="4">
        <f t="shared" si="85"/>
        <v>0.46802325581395349</v>
      </c>
      <c r="AD241" s="99">
        <v>50</v>
      </c>
      <c r="AE241" s="131">
        <f t="shared" si="76"/>
        <v>50</v>
      </c>
      <c r="AF241" s="139" t="s">
        <v>1978</v>
      </c>
      <c r="AG241" s="120" t="s">
        <v>1235</v>
      </c>
      <c r="AH241" s="3">
        <v>44216</v>
      </c>
      <c r="AI241" s="3">
        <v>44560</v>
      </c>
      <c r="AJ241" s="3">
        <v>44469</v>
      </c>
      <c r="AK241" s="4">
        <f t="shared" si="88"/>
        <v>0.73546511627906974</v>
      </c>
      <c r="AL241" s="4">
        <f t="shared" si="80"/>
        <v>0.73546511627906974</v>
      </c>
      <c r="AM241" s="196">
        <v>75</v>
      </c>
      <c r="AN241" s="17">
        <f t="shared" si="74"/>
        <v>75</v>
      </c>
      <c r="AO241" s="67" t="s">
        <v>1978</v>
      </c>
      <c r="AP241" s="120" t="s">
        <v>1235</v>
      </c>
      <c r="AQ241" s="3">
        <v>44216</v>
      </c>
      <c r="AR241" s="3">
        <v>44560</v>
      </c>
      <c r="AS241" s="3">
        <v>44560</v>
      </c>
      <c r="AT241" s="572">
        <f t="shared" si="71"/>
        <v>1</v>
      </c>
      <c r="AU241" s="572">
        <f t="shared" si="72"/>
        <v>1</v>
      </c>
      <c r="AV241" s="196">
        <v>100</v>
      </c>
      <c r="AW241" s="21">
        <f t="shared" si="61"/>
        <v>100</v>
      </c>
      <c r="AX241" s="67" t="s">
        <v>1979</v>
      </c>
      <c r="AY241" s="120" t="s">
        <v>1235</v>
      </c>
    </row>
    <row r="242" spans="1:51" ht="81" hidden="1" customHeight="1" outlineLevel="1" x14ac:dyDescent="0.2">
      <c r="A242" s="383"/>
      <c r="B242" s="389"/>
      <c r="C242" s="390"/>
      <c r="D242" s="473"/>
      <c r="E242" s="171" t="s">
        <v>1848</v>
      </c>
      <c r="F242" s="171" t="s">
        <v>1980</v>
      </c>
      <c r="G242" s="175" t="s">
        <v>1850</v>
      </c>
      <c r="H242" s="48" t="s">
        <v>1981</v>
      </c>
      <c r="I242" s="55" t="s">
        <v>1982</v>
      </c>
      <c r="J242" s="3">
        <v>44216</v>
      </c>
      <c r="K242" s="3">
        <v>44560</v>
      </c>
      <c r="L242" s="3">
        <v>44285</v>
      </c>
      <c r="M242" s="4">
        <f t="shared" si="86"/>
        <v>0.2005813953488372</v>
      </c>
      <c r="N242" s="4">
        <f t="shared" si="82"/>
        <v>0.2005813953488372</v>
      </c>
      <c r="O242" s="142">
        <v>1</v>
      </c>
      <c r="P242" s="143">
        <v>0.25</v>
      </c>
      <c r="Q242" s="143">
        <v>0.5</v>
      </c>
      <c r="R242" s="143">
        <v>0.75</v>
      </c>
      <c r="S242" s="143">
        <v>1</v>
      </c>
      <c r="T242" s="24">
        <v>12000000</v>
      </c>
      <c r="U242" s="99">
        <v>25</v>
      </c>
      <c r="V242" s="161">
        <f t="shared" si="60"/>
        <v>25</v>
      </c>
      <c r="W242" s="67" t="s">
        <v>1983</v>
      </c>
      <c r="X242" s="63" t="s">
        <v>329</v>
      </c>
      <c r="Y242" s="3">
        <v>44216</v>
      </c>
      <c r="Z242" s="3">
        <v>44560</v>
      </c>
      <c r="AA242" s="3">
        <v>44377</v>
      </c>
      <c r="AB242" s="4">
        <f t="shared" si="87"/>
        <v>0.46802325581395349</v>
      </c>
      <c r="AC242" s="4">
        <f t="shared" si="85"/>
        <v>0.46802325581395349</v>
      </c>
      <c r="AD242" s="99">
        <v>25</v>
      </c>
      <c r="AE242" s="131">
        <f t="shared" si="76"/>
        <v>25</v>
      </c>
      <c r="AF242" s="139" t="s">
        <v>1984</v>
      </c>
      <c r="AG242" s="63" t="s">
        <v>329</v>
      </c>
      <c r="AH242" s="3">
        <v>44216</v>
      </c>
      <c r="AI242" s="3">
        <v>44560</v>
      </c>
      <c r="AJ242" s="3">
        <v>44469</v>
      </c>
      <c r="AK242" s="4">
        <f t="shared" si="88"/>
        <v>0.73546511627906974</v>
      </c>
      <c r="AL242" s="4">
        <f t="shared" si="80"/>
        <v>0.73546511627906974</v>
      </c>
      <c r="AM242" s="196">
        <v>75</v>
      </c>
      <c r="AN242" s="17">
        <f t="shared" si="74"/>
        <v>75</v>
      </c>
      <c r="AO242" s="103" t="s">
        <v>1985</v>
      </c>
      <c r="AP242" s="120" t="s">
        <v>1986</v>
      </c>
      <c r="AQ242" s="3">
        <v>44216</v>
      </c>
      <c r="AR242" s="3">
        <v>44560</v>
      </c>
      <c r="AS242" s="3">
        <v>44560</v>
      </c>
      <c r="AT242" s="572">
        <f t="shared" si="71"/>
        <v>1</v>
      </c>
      <c r="AU242" s="572">
        <f t="shared" si="72"/>
        <v>1</v>
      </c>
      <c r="AV242" s="196">
        <v>100</v>
      </c>
      <c r="AW242" s="21">
        <f t="shared" si="61"/>
        <v>100</v>
      </c>
      <c r="AX242" s="67" t="s">
        <v>1987</v>
      </c>
      <c r="AY242" s="303" t="s">
        <v>1986</v>
      </c>
    </row>
    <row r="243" spans="1:51" ht="86.45" hidden="1" customHeight="1" outlineLevel="1" x14ac:dyDescent="0.2">
      <c r="A243" s="383"/>
      <c r="B243" s="389"/>
      <c r="C243" s="388" t="s">
        <v>797</v>
      </c>
      <c r="D243" s="473"/>
      <c r="E243" s="171" t="s">
        <v>1988</v>
      </c>
      <c r="F243" s="171" t="s">
        <v>1307</v>
      </c>
      <c r="G243" s="175" t="s">
        <v>1308</v>
      </c>
      <c r="H243" s="48" t="s">
        <v>1989</v>
      </c>
      <c r="I243" s="55" t="s">
        <v>1990</v>
      </c>
      <c r="J243" s="3">
        <v>44216</v>
      </c>
      <c r="K243" s="3">
        <v>44560</v>
      </c>
      <c r="L243" s="3">
        <v>44285</v>
      </c>
      <c r="M243" s="4">
        <f t="shared" si="86"/>
        <v>0.2005813953488372</v>
      </c>
      <c r="N243" s="4">
        <f t="shared" si="82"/>
        <v>0.2005813953488372</v>
      </c>
      <c r="O243" s="142">
        <v>1</v>
      </c>
      <c r="P243" s="143">
        <v>0.25</v>
      </c>
      <c r="Q243" s="143">
        <v>0.5</v>
      </c>
      <c r="R243" s="143">
        <v>0.75</v>
      </c>
      <c r="S243" s="143">
        <v>1</v>
      </c>
      <c r="T243" s="24">
        <v>40000000</v>
      </c>
      <c r="U243" s="99">
        <v>10</v>
      </c>
      <c r="V243" s="161">
        <f t="shared" si="60"/>
        <v>10</v>
      </c>
      <c r="W243" s="67" t="s">
        <v>1991</v>
      </c>
      <c r="X243" s="63" t="s">
        <v>329</v>
      </c>
      <c r="Y243" s="3">
        <v>44216</v>
      </c>
      <c r="Z243" s="3">
        <v>44560</v>
      </c>
      <c r="AA243" s="3">
        <v>44377</v>
      </c>
      <c r="AB243" s="4">
        <f t="shared" si="87"/>
        <v>0.46802325581395349</v>
      </c>
      <c r="AC243" s="4">
        <f t="shared" si="85"/>
        <v>0.46802325581395349</v>
      </c>
      <c r="AD243" s="99">
        <v>10</v>
      </c>
      <c r="AE243" s="131">
        <f t="shared" si="76"/>
        <v>10</v>
      </c>
      <c r="AF243" s="139" t="s">
        <v>1992</v>
      </c>
      <c r="AG243" s="63" t="s">
        <v>329</v>
      </c>
      <c r="AH243" s="3">
        <v>44216</v>
      </c>
      <c r="AI243" s="3">
        <v>44560</v>
      </c>
      <c r="AJ243" s="3">
        <v>44469</v>
      </c>
      <c r="AK243" s="4">
        <f t="shared" si="88"/>
        <v>0.73546511627906974</v>
      </c>
      <c r="AL243" s="4">
        <f t="shared" si="80"/>
        <v>0.73546511627906974</v>
      </c>
      <c r="AM243" s="196">
        <v>100</v>
      </c>
      <c r="AN243" s="17">
        <f t="shared" si="74"/>
        <v>100</v>
      </c>
      <c r="AO243" s="103" t="s">
        <v>1993</v>
      </c>
      <c r="AP243" s="63" t="s">
        <v>329</v>
      </c>
      <c r="AQ243" s="3">
        <v>44216</v>
      </c>
      <c r="AR243" s="3">
        <v>44560</v>
      </c>
      <c r="AS243" s="3">
        <v>44560</v>
      </c>
      <c r="AT243" s="572">
        <f t="shared" si="71"/>
        <v>1</v>
      </c>
      <c r="AU243" s="572">
        <f t="shared" si="72"/>
        <v>1</v>
      </c>
      <c r="AV243" s="196">
        <v>100</v>
      </c>
      <c r="AW243" s="21">
        <f t="shared" si="61"/>
        <v>100</v>
      </c>
      <c r="AX243" s="67" t="s">
        <v>1994</v>
      </c>
      <c r="AY243" s="202" t="s">
        <v>329</v>
      </c>
    </row>
    <row r="244" spans="1:51" ht="94.9" hidden="1" customHeight="1" outlineLevel="1" x14ac:dyDescent="0.2">
      <c r="A244" s="383"/>
      <c r="B244" s="389"/>
      <c r="C244" s="390"/>
      <c r="D244" s="473"/>
      <c r="E244" s="171" t="s">
        <v>1995</v>
      </c>
      <c r="F244" s="171" t="s">
        <v>1414</v>
      </c>
      <c r="G244" s="175" t="s">
        <v>1415</v>
      </c>
      <c r="H244" s="48" t="s">
        <v>1996</v>
      </c>
      <c r="I244" s="55" t="s">
        <v>1997</v>
      </c>
      <c r="J244" s="3">
        <v>44216</v>
      </c>
      <c r="K244" s="3">
        <v>44560</v>
      </c>
      <c r="L244" s="3">
        <v>44285</v>
      </c>
      <c r="M244" s="4">
        <f t="shared" si="86"/>
        <v>0.2005813953488372</v>
      </c>
      <c r="N244" s="4">
        <f t="shared" si="82"/>
        <v>0.2005813953488372</v>
      </c>
      <c r="O244" s="142">
        <v>1</v>
      </c>
      <c r="P244" s="143">
        <v>0.25</v>
      </c>
      <c r="Q244" s="143">
        <v>0.5</v>
      </c>
      <c r="R244" s="143">
        <v>0.75</v>
      </c>
      <c r="S244" s="143">
        <v>1</v>
      </c>
      <c r="T244" s="27">
        <v>10000000</v>
      </c>
      <c r="U244" s="99">
        <v>10</v>
      </c>
      <c r="V244" s="161">
        <f t="shared" si="60"/>
        <v>10</v>
      </c>
      <c r="W244" s="67" t="s">
        <v>1998</v>
      </c>
      <c r="X244" s="63" t="s">
        <v>329</v>
      </c>
      <c r="Y244" s="3">
        <v>44216</v>
      </c>
      <c r="Z244" s="3">
        <v>44560</v>
      </c>
      <c r="AA244" s="3">
        <v>44377</v>
      </c>
      <c r="AB244" s="4">
        <f t="shared" si="87"/>
        <v>0.46802325581395349</v>
      </c>
      <c r="AC244" s="4">
        <f t="shared" si="85"/>
        <v>0.46802325581395349</v>
      </c>
      <c r="AD244" s="99">
        <v>40</v>
      </c>
      <c r="AE244" s="131">
        <f t="shared" si="76"/>
        <v>40</v>
      </c>
      <c r="AF244" s="139" t="s">
        <v>1999</v>
      </c>
      <c r="AG244" s="63" t="s">
        <v>329</v>
      </c>
      <c r="AH244" s="3">
        <v>44216</v>
      </c>
      <c r="AI244" s="3">
        <v>44560</v>
      </c>
      <c r="AJ244" s="3">
        <v>44469</v>
      </c>
      <c r="AK244" s="4">
        <f t="shared" si="88"/>
        <v>0.73546511627906974</v>
      </c>
      <c r="AL244" s="4">
        <f t="shared" si="80"/>
        <v>0.73546511627906974</v>
      </c>
      <c r="AM244" s="196">
        <v>70</v>
      </c>
      <c r="AN244" s="17">
        <f t="shared" si="74"/>
        <v>70</v>
      </c>
      <c r="AO244" s="103" t="s">
        <v>2000</v>
      </c>
      <c r="AP244" s="55" t="s">
        <v>1997</v>
      </c>
      <c r="AQ244" s="3">
        <v>44216</v>
      </c>
      <c r="AR244" s="3">
        <v>44560</v>
      </c>
      <c r="AS244" s="3">
        <v>44560</v>
      </c>
      <c r="AT244" s="572">
        <f t="shared" si="71"/>
        <v>1</v>
      </c>
      <c r="AU244" s="572">
        <f t="shared" si="72"/>
        <v>1</v>
      </c>
      <c r="AV244" s="196">
        <v>100</v>
      </c>
      <c r="AW244" s="21">
        <f t="shared" si="61"/>
        <v>100</v>
      </c>
      <c r="AX244" s="67" t="s">
        <v>2001</v>
      </c>
      <c r="AY244" s="302" t="s">
        <v>2002</v>
      </c>
    </row>
    <row r="245" spans="1:51" ht="75" hidden="1" customHeight="1" outlineLevel="1" x14ac:dyDescent="0.2">
      <c r="A245" s="383"/>
      <c r="B245" s="389"/>
      <c r="C245" s="398" t="s">
        <v>405</v>
      </c>
      <c r="D245" s="473"/>
      <c r="E245" s="440" t="s">
        <v>2003</v>
      </c>
      <c r="F245" s="440" t="s">
        <v>440</v>
      </c>
      <c r="G245" s="555" t="s">
        <v>441</v>
      </c>
      <c r="H245" s="48" t="s">
        <v>2004</v>
      </c>
      <c r="I245" s="55" t="s">
        <v>2005</v>
      </c>
      <c r="J245" s="3">
        <v>44216</v>
      </c>
      <c r="K245" s="3">
        <v>44560</v>
      </c>
      <c r="L245" s="3">
        <v>44285</v>
      </c>
      <c r="M245" s="4">
        <f t="shared" si="86"/>
        <v>0.2005813953488372</v>
      </c>
      <c r="N245" s="4">
        <f t="shared" si="82"/>
        <v>0.2005813953488372</v>
      </c>
      <c r="O245" s="142">
        <v>1</v>
      </c>
      <c r="P245" s="143">
        <v>0.25</v>
      </c>
      <c r="Q245" s="143">
        <v>0.5</v>
      </c>
      <c r="R245" s="143">
        <v>0.75</v>
      </c>
      <c r="S245" s="143">
        <v>1</v>
      </c>
      <c r="T245" s="24">
        <v>117000000</v>
      </c>
      <c r="U245" s="99">
        <v>10</v>
      </c>
      <c r="V245" s="161">
        <f t="shared" si="60"/>
        <v>10</v>
      </c>
      <c r="W245" s="67" t="s">
        <v>2006</v>
      </c>
      <c r="X245" s="63" t="s">
        <v>329</v>
      </c>
      <c r="Y245" s="3">
        <v>44216</v>
      </c>
      <c r="Z245" s="3">
        <v>44560</v>
      </c>
      <c r="AA245" s="3">
        <v>44377</v>
      </c>
      <c r="AB245" s="4">
        <f t="shared" si="87"/>
        <v>0.46802325581395349</v>
      </c>
      <c r="AC245" s="4">
        <f t="shared" si="85"/>
        <v>0.46802325581395349</v>
      </c>
      <c r="AD245" s="99">
        <v>10</v>
      </c>
      <c r="AE245" s="131">
        <f t="shared" si="76"/>
        <v>10</v>
      </c>
      <c r="AF245" s="139" t="s">
        <v>2007</v>
      </c>
      <c r="AG245" s="63" t="s">
        <v>329</v>
      </c>
      <c r="AH245" s="3">
        <v>44216</v>
      </c>
      <c r="AI245" s="3">
        <v>44560</v>
      </c>
      <c r="AJ245" s="3">
        <v>44469</v>
      </c>
      <c r="AK245" s="4">
        <f t="shared" si="88"/>
        <v>0.73546511627906974</v>
      </c>
      <c r="AL245" s="4">
        <f t="shared" si="80"/>
        <v>0.73546511627906974</v>
      </c>
      <c r="AM245" s="196">
        <v>10</v>
      </c>
      <c r="AN245" s="17">
        <f t="shared" si="74"/>
        <v>10</v>
      </c>
      <c r="AO245" s="67" t="s">
        <v>2007</v>
      </c>
      <c r="AP245" s="63" t="s">
        <v>329</v>
      </c>
      <c r="AQ245" s="3">
        <v>44216</v>
      </c>
      <c r="AR245" s="3">
        <v>44560</v>
      </c>
      <c r="AS245" s="3">
        <v>44560</v>
      </c>
      <c r="AT245" s="572">
        <f t="shared" si="71"/>
        <v>1</v>
      </c>
      <c r="AU245" s="572">
        <f t="shared" si="72"/>
        <v>1</v>
      </c>
      <c r="AV245" s="196">
        <v>10</v>
      </c>
      <c r="AW245" s="21">
        <f t="shared" si="61"/>
        <v>10</v>
      </c>
      <c r="AX245" s="67" t="s">
        <v>2008</v>
      </c>
      <c r="AY245" s="202" t="s">
        <v>329</v>
      </c>
    </row>
    <row r="246" spans="1:51" ht="62.45" hidden="1" customHeight="1" outlineLevel="1" x14ac:dyDescent="0.2">
      <c r="A246" s="383"/>
      <c r="B246" s="390"/>
      <c r="C246" s="398"/>
      <c r="D246" s="473"/>
      <c r="E246" s="440"/>
      <c r="F246" s="440"/>
      <c r="G246" s="555"/>
      <c r="H246" s="48" t="s">
        <v>2009</v>
      </c>
      <c r="I246" s="55" t="s">
        <v>2010</v>
      </c>
      <c r="J246" s="3">
        <v>44216</v>
      </c>
      <c r="K246" s="3">
        <v>44560</v>
      </c>
      <c r="L246" s="3">
        <v>44285</v>
      </c>
      <c r="M246" s="4">
        <f t="shared" si="86"/>
        <v>0.2005813953488372</v>
      </c>
      <c r="N246" s="4">
        <f t="shared" si="82"/>
        <v>0.2005813953488372</v>
      </c>
      <c r="O246" s="142">
        <v>1</v>
      </c>
      <c r="P246" s="143">
        <v>0.25</v>
      </c>
      <c r="Q246" s="143">
        <v>0.5</v>
      </c>
      <c r="R246" s="143">
        <v>0.75</v>
      </c>
      <c r="S246" s="143">
        <v>1</v>
      </c>
      <c r="T246" s="24">
        <v>25000000</v>
      </c>
      <c r="U246" s="99">
        <v>10</v>
      </c>
      <c r="V246" s="161">
        <f t="shared" si="60"/>
        <v>10</v>
      </c>
      <c r="W246" s="67" t="s">
        <v>2011</v>
      </c>
      <c r="X246" s="63" t="s">
        <v>329</v>
      </c>
      <c r="Y246" s="3">
        <v>44216</v>
      </c>
      <c r="Z246" s="3">
        <v>44560</v>
      </c>
      <c r="AA246" s="3">
        <v>44377</v>
      </c>
      <c r="AB246" s="4">
        <f t="shared" si="87"/>
        <v>0.46802325581395349</v>
      </c>
      <c r="AC246" s="4">
        <f t="shared" si="85"/>
        <v>0.46802325581395349</v>
      </c>
      <c r="AD246" s="99">
        <v>10</v>
      </c>
      <c r="AE246" s="131">
        <f t="shared" si="76"/>
        <v>10</v>
      </c>
      <c r="AF246" s="139" t="s">
        <v>2012</v>
      </c>
      <c r="AG246" s="63" t="s">
        <v>329</v>
      </c>
      <c r="AH246" s="3">
        <v>44216</v>
      </c>
      <c r="AI246" s="3">
        <v>44560</v>
      </c>
      <c r="AJ246" s="3">
        <v>44469</v>
      </c>
      <c r="AK246" s="4">
        <f t="shared" si="88"/>
        <v>0.73546511627906974</v>
      </c>
      <c r="AL246" s="4">
        <f t="shared" si="80"/>
        <v>0.73546511627906974</v>
      </c>
      <c r="AM246" s="196">
        <v>10</v>
      </c>
      <c r="AN246" s="131">
        <f t="shared" si="74"/>
        <v>10</v>
      </c>
      <c r="AO246" s="67" t="s">
        <v>2012</v>
      </c>
      <c r="AP246" s="63" t="s">
        <v>329</v>
      </c>
      <c r="AQ246" s="3">
        <v>44216</v>
      </c>
      <c r="AR246" s="3">
        <v>44560</v>
      </c>
      <c r="AS246" s="3">
        <v>44560</v>
      </c>
      <c r="AT246" s="572">
        <f t="shared" si="71"/>
        <v>1</v>
      </c>
      <c r="AU246" s="572">
        <f t="shared" si="72"/>
        <v>1</v>
      </c>
      <c r="AV246" s="196">
        <v>70</v>
      </c>
      <c r="AW246" s="21">
        <f t="shared" si="61"/>
        <v>70</v>
      </c>
      <c r="AX246" s="67" t="s">
        <v>2013</v>
      </c>
      <c r="AY246" s="303" t="s">
        <v>1986</v>
      </c>
    </row>
    <row r="247" spans="1:51" ht="204.75" hidden="1" outlineLevel="1" x14ac:dyDescent="0.2">
      <c r="A247" s="383"/>
      <c r="B247" s="347" t="s">
        <v>1163</v>
      </c>
      <c r="C247" s="180" t="s">
        <v>1429</v>
      </c>
      <c r="D247" s="473"/>
      <c r="E247" s="171" t="s">
        <v>2014</v>
      </c>
      <c r="F247" s="171" t="s">
        <v>2015</v>
      </c>
      <c r="G247" s="175" t="s">
        <v>2016</v>
      </c>
      <c r="H247" s="48" t="s">
        <v>2017</v>
      </c>
      <c r="I247" s="55" t="s">
        <v>2018</v>
      </c>
      <c r="J247" s="3">
        <v>44216</v>
      </c>
      <c r="K247" s="3">
        <v>44560</v>
      </c>
      <c r="L247" s="3">
        <v>44285</v>
      </c>
      <c r="M247" s="4">
        <f t="shared" si="86"/>
        <v>0.2005813953488372</v>
      </c>
      <c r="N247" s="4">
        <f t="shared" si="82"/>
        <v>0.2005813953488372</v>
      </c>
      <c r="O247" s="142">
        <v>1</v>
      </c>
      <c r="P247" s="143">
        <v>0.25</v>
      </c>
      <c r="Q247" s="143">
        <v>0.5</v>
      </c>
      <c r="R247" s="143">
        <v>0.75</v>
      </c>
      <c r="S247" s="143">
        <v>1</v>
      </c>
      <c r="T247" s="24">
        <v>30000000</v>
      </c>
      <c r="U247" s="99">
        <v>20</v>
      </c>
      <c r="V247" s="161">
        <f t="shared" si="60"/>
        <v>20</v>
      </c>
      <c r="W247" s="67" t="s">
        <v>2019</v>
      </c>
      <c r="X247" s="63" t="s">
        <v>329</v>
      </c>
      <c r="Y247" s="3">
        <v>44216</v>
      </c>
      <c r="Z247" s="3">
        <v>44560</v>
      </c>
      <c r="AA247" s="3">
        <v>44377</v>
      </c>
      <c r="AB247" s="4">
        <f t="shared" si="87"/>
        <v>0.46802325581395349</v>
      </c>
      <c r="AC247" s="4">
        <f t="shared" si="85"/>
        <v>0.46802325581395349</v>
      </c>
      <c r="AD247" s="99">
        <v>10</v>
      </c>
      <c r="AE247" s="131">
        <f t="shared" si="76"/>
        <v>10</v>
      </c>
      <c r="AF247" s="139" t="s">
        <v>1992</v>
      </c>
      <c r="AG247" s="63" t="s">
        <v>329</v>
      </c>
      <c r="AH247" s="3">
        <v>44216</v>
      </c>
      <c r="AI247" s="3">
        <v>44560</v>
      </c>
      <c r="AJ247" s="3">
        <v>44469</v>
      </c>
      <c r="AK247" s="4">
        <f t="shared" si="88"/>
        <v>0.73546511627906974</v>
      </c>
      <c r="AL247" s="4">
        <f t="shared" si="80"/>
        <v>0.73546511627906974</v>
      </c>
      <c r="AM247" s="196">
        <v>10</v>
      </c>
      <c r="AN247" s="17">
        <f t="shared" si="74"/>
        <v>10</v>
      </c>
      <c r="AO247" s="103" t="s">
        <v>2020</v>
      </c>
      <c r="AP247" s="63" t="s">
        <v>329</v>
      </c>
      <c r="AQ247" s="3">
        <v>44216</v>
      </c>
      <c r="AR247" s="3">
        <v>44560</v>
      </c>
      <c r="AS247" s="3">
        <v>44560</v>
      </c>
      <c r="AT247" s="572">
        <f t="shared" si="71"/>
        <v>1</v>
      </c>
      <c r="AU247" s="572">
        <f t="shared" si="72"/>
        <v>1</v>
      </c>
      <c r="AV247" s="196">
        <v>10</v>
      </c>
      <c r="AW247" s="21">
        <f t="shared" si="61"/>
        <v>10</v>
      </c>
      <c r="AX247" s="67" t="s">
        <v>2020</v>
      </c>
      <c r="AY247" s="303" t="s">
        <v>2021</v>
      </c>
    </row>
    <row r="248" spans="1:51" ht="113.45" hidden="1" customHeight="1" outlineLevel="1" x14ac:dyDescent="0.2">
      <c r="A248" s="383"/>
      <c r="B248" s="349"/>
      <c r="C248" s="180" t="s">
        <v>2022</v>
      </c>
      <c r="D248" s="473"/>
      <c r="E248" s="171" t="s">
        <v>2023</v>
      </c>
      <c r="F248" s="171" t="s">
        <v>2024</v>
      </c>
      <c r="G248" s="175" t="s">
        <v>2025</v>
      </c>
      <c r="H248" s="48" t="s">
        <v>2026</v>
      </c>
      <c r="I248" s="55" t="s">
        <v>2027</v>
      </c>
      <c r="J248" s="3">
        <v>44216</v>
      </c>
      <c r="K248" s="3">
        <v>44560</v>
      </c>
      <c r="L248" s="3">
        <v>44285</v>
      </c>
      <c r="M248" s="4">
        <f t="shared" si="86"/>
        <v>0.2005813953488372</v>
      </c>
      <c r="N248" s="4">
        <f t="shared" si="82"/>
        <v>0.2005813953488372</v>
      </c>
      <c r="O248" s="142">
        <v>1</v>
      </c>
      <c r="P248" s="143">
        <v>0.25</v>
      </c>
      <c r="Q248" s="143">
        <v>0.5</v>
      </c>
      <c r="R248" s="143">
        <v>0.75</v>
      </c>
      <c r="S248" s="143">
        <v>1</v>
      </c>
      <c r="T248" s="24">
        <v>15000000</v>
      </c>
      <c r="U248" s="99">
        <v>10</v>
      </c>
      <c r="V248" s="161">
        <f t="shared" si="60"/>
        <v>10</v>
      </c>
      <c r="W248" s="67" t="s">
        <v>2028</v>
      </c>
      <c r="X248" s="63" t="s">
        <v>329</v>
      </c>
      <c r="Y248" s="3">
        <v>44216</v>
      </c>
      <c r="Z248" s="3">
        <v>44560</v>
      </c>
      <c r="AA248" s="3">
        <v>44377</v>
      </c>
      <c r="AB248" s="4">
        <f t="shared" si="87"/>
        <v>0.46802325581395349</v>
      </c>
      <c r="AC248" s="4">
        <f t="shared" si="85"/>
        <v>0.46802325581395349</v>
      </c>
      <c r="AD248" s="99">
        <v>50</v>
      </c>
      <c r="AE248" s="131">
        <f t="shared" si="76"/>
        <v>50</v>
      </c>
      <c r="AF248" s="139" t="s">
        <v>2029</v>
      </c>
      <c r="AG248" s="63" t="s">
        <v>329</v>
      </c>
      <c r="AH248" s="3">
        <v>44216</v>
      </c>
      <c r="AI248" s="3">
        <v>44560</v>
      </c>
      <c r="AJ248" s="3">
        <v>44469</v>
      </c>
      <c r="AK248" s="4">
        <f t="shared" si="88"/>
        <v>0.73546511627906974</v>
      </c>
      <c r="AL248" s="4">
        <f t="shared" si="80"/>
        <v>0.73546511627906974</v>
      </c>
      <c r="AM248" s="196">
        <v>75</v>
      </c>
      <c r="AN248" s="17">
        <f t="shared" si="74"/>
        <v>75</v>
      </c>
      <c r="AO248" s="103" t="s">
        <v>2030</v>
      </c>
      <c r="AP248" s="120" t="s">
        <v>2031</v>
      </c>
      <c r="AQ248" s="3">
        <v>44216</v>
      </c>
      <c r="AR248" s="3">
        <v>44560</v>
      </c>
      <c r="AS248" s="3">
        <v>44560</v>
      </c>
      <c r="AT248" s="572">
        <f t="shared" si="71"/>
        <v>1</v>
      </c>
      <c r="AU248" s="572">
        <f t="shared" si="72"/>
        <v>1</v>
      </c>
      <c r="AV248" s="196">
        <v>100</v>
      </c>
      <c r="AW248" s="21">
        <f t="shared" si="61"/>
        <v>100</v>
      </c>
      <c r="AX248" s="67" t="s">
        <v>2032</v>
      </c>
      <c r="AY248" s="302" t="s">
        <v>2002</v>
      </c>
    </row>
    <row r="249" spans="1:51" ht="109.9" hidden="1" customHeight="1" outlineLevel="1" x14ac:dyDescent="0.2">
      <c r="A249" s="383"/>
      <c r="B249" s="347" t="s">
        <v>321</v>
      </c>
      <c r="C249" s="180" t="s">
        <v>322</v>
      </c>
      <c r="D249" s="561" t="s">
        <v>2033</v>
      </c>
      <c r="E249" s="195" t="s">
        <v>586</v>
      </c>
      <c r="F249" s="195" t="s">
        <v>587</v>
      </c>
      <c r="G249" s="176" t="s">
        <v>588</v>
      </c>
      <c r="H249" s="85" t="s">
        <v>2034</v>
      </c>
      <c r="I249" s="55" t="s">
        <v>411</v>
      </c>
      <c r="J249" s="3">
        <v>44216</v>
      </c>
      <c r="K249" s="3">
        <v>44560</v>
      </c>
      <c r="L249" s="3">
        <v>44285</v>
      </c>
      <c r="M249" s="4">
        <f t="shared" si="86"/>
        <v>0.2005813953488372</v>
      </c>
      <c r="N249" s="4">
        <f t="shared" si="82"/>
        <v>0.2005813953488372</v>
      </c>
      <c r="O249" s="142">
        <v>1</v>
      </c>
      <c r="P249" s="143">
        <v>0.25</v>
      </c>
      <c r="Q249" s="143">
        <v>0.5</v>
      </c>
      <c r="R249" s="143">
        <v>0.75</v>
      </c>
      <c r="S249" s="143">
        <v>1</v>
      </c>
      <c r="T249" s="24">
        <v>34650000</v>
      </c>
      <c r="U249" s="99">
        <v>25</v>
      </c>
      <c r="V249" s="161">
        <v>2</v>
      </c>
      <c r="W249" s="67" t="s">
        <v>2035</v>
      </c>
      <c r="X249" s="63" t="s">
        <v>2036</v>
      </c>
      <c r="Y249" s="3">
        <v>44216</v>
      </c>
      <c r="Z249" s="3">
        <v>44560</v>
      </c>
      <c r="AA249" s="3">
        <v>44377</v>
      </c>
      <c r="AB249" s="4">
        <f t="shared" si="87"/>
        <v>0.46802325581395349</v>
      </c>
      <c r="AC249" s="4">
        <f t="shared" si="85"/>
        <v>0.46802325581395349</v>
      </c>
      <c r="AD249" s="99">
        <v>50</v>
      </c>
      <c r="AE249" s="131">
        <f t="shared" si="76"/>
        <v>50</v>
      </c>
      <c r="AF249" s="139" t="s">
        <v>2037</v>
      </c>
      <c r="AG249" s="147" t="s">
        <v>2038</v>
      </c>
      <c r="AH249" s="3">
        <v>44216</v>
      </c>
      <c r="AI249" s="3">
        <v>44560</v>
      </c>
      <c r="AJ249" s="3">
        <v>44469</v>
      </c>
      <c r="AK249" s="4">
        <f t="shared" si="88"/>
        <v>0.73546511627906974</v>
      </c>
      <c r="AL249" s="4">
        <f t="shared" si="80"/>
        <v>0.73546511627906974</v>
      </c>
      <c r="AM249" s="196">
        <v>75</v>
      </c>
      <c r="AN249" s="17">
        <f t="shared" si="74"/>
        <v>75</v>
      </c>
      <c r="AO249" s="67" t="s">
        <v>2037</v>
      </c>
      <c r="AP249" s="147" t="s">
        <v>2038</v>
      </c>
      <c r="AQ249" s="3">
        <v>44216</v>
      </c>
      <c r="AR249" s="3">
        <v>44560</v>
      </c>
      <c r="AS249" s="3">
        <v>44560</v>
      </c>
      <c r="AT249" s="572">
        <f t="shared" si="71"/>
        <v>1</v>
      </c>
      <c r="AU249" s="572">
        <f t="shared" si="72"/>
        <v>1</v>
      </c>
      <c r="AV249" s="196">
        <v>100</v>
      </c>
      <c r="AW249" s="294">
        <f t="shared" si="61"/>
        <v>100</v>
      </c>
      <c r="AX249" s="67" t="s">
        <v>2039</v>
      </c>
      <c r="AY249" s="299" t="s">
        <v>2040</v>
      </c>
    </row>
    <row r="250" spans="1:51" ht="88.9" hidden="1" customHeight="1" outlineLevel="1" x14ac:dyDescent="0.2">
      <c r="A250" s="383"/>
      <c r="B250" s="348"/>
      <c r="C250" s="180" t="s">
        <v>1143</v>
      </c>
      <c r="D250" s="562"/>
      <c r="E250" s="195" t="s">
        <v>1145</v>
      </c>
      <c r="F250" s="195" t="s">
        <v>1146</v>
      </c>
      <c r="G250" s="176" t="s">
        <v>1147</v>
      </c>
      <c r="H250" s="85" t="s">
        <v>2041</v>
      </c>
      <c r="I250" s="55" t="s">
        <v>1982</v>
      </c>
      <c r="J250" s="3">
        <v>44216</v>
      </c>
      <c r="K250" s="3">
        <v>44560</v>
      </c>
      <c r="L250" s="3">
        <v>44285</v>
      </c>
      <c r="M250" s="4">
        <f t="shared" si="86"/>
        <v>0.2005813953488372</v>
      </c>
      <c r="N250" s="4">
        <f t="shared" si="82"/>
        <v>0.2005813953488372</v>
      </c>
      <c r="O250" s="142">
        <v>1</v>
      </c>
      <c r="P250" s="143">
        <v>0.25</v>
      </c>
      <c r="Q250" s="143">
        <v>0.5</v>
      </c>
      <c r="R250" s="143">
        <v>0.75</v>
      </c>
      <c r="S250" s="143">
        <v>1</v>
      </c>
      <c r="T250" s="24">
        <v>9418400</v>
      </c>
      <c r="U250" s="99">
        <v>10</v>
      </c>
      <c r="V250" s="161">
        <f t="shared" si="60"/>
        <v>10</v>
      </c>
      <c r="W250" s="67" t="s">
        <v>2042</v>
      </c>
      <c r="X250" s="63" t="s">
        <v>329</v>
      </c>
      <c r="Y250" s="3">
        <v>44216</v>
      </c>
      <c r="Z250" s="3">
        <v>44560</v>
      </c>
      <c r="AA250" s="3">
        <v>44377</v>
      </c>
      <c r="AB250" s="4">
        <f t="shared" si="87"/>
        <v>0.46802325581395349</v>
      </c>
      <c r="AC250" s="4">
        <f t="shared" si="85"/>
        <v>0.46802325581395349</v>
      </c>
      <c r="AD250" s="99">
        <v>10</v>
      </c>
      <c r="AE250" s="131">
        <f>+AD250</f>
        <v>10</v>
      </c>
      <c r="AF250" s="139" t="s">
        <v>2043</v>
      </c>
      <c r="AG250" s="63" t="s">
        <v>329</v>
      </c>
      <c r="AH250" s="3">
        <v>44216</v>
      </c>
      <c r="AI250" s="3">
        <v>44560</v>
      </c>
      <c r="AJ250" s="3">
        <v>44469</v>
      </c>
      <c r="AK250" s="4">
        <f t="shared" si="88"/>
        <v>0.73546511627906974</v>
      </c>
      <c r="AL250" s="4">
        <f t="shared" si="80"/>
        <v>0.73546511627906974</v>
      </c>
      <c r="AM250" s="196">
        <v>20</v>
      </c>
      <c r="AN250" s="17">
        <f t="shared" si="74"/>
        <v>20</v>
      </c>
      <c r="AO250" s="103" t="s">
        <v>2044</v>
      </c>
      <c r="AP250" s="63" t="s">
        <v>329</v>
      </c>
      <c r="AQ250" s="3">
        <v>44216</v>
      </c>
      <c r="AR250" s="3">
        <v>44560</v>
      </c>
      <c r="AS250" s="3">
        <v>44560</v>
      </c>
      <c r="AT250" s="572">
        <f t="shared" si="71"/>
        <v>1</v>
      </c>
      <c r="AU250" s="572">
        <f t="shared" si="72"/>
        <v>1</v>
      </c>
      <c r="AV250" s="196">
        <v>100</v>
      </c>
      <c r="AW250" s="294">
        <f t="shared" si="61"/>
        <v>100</v>
      </c>
      <c r="AX250" s="67" t="s">
        <v>2045</v>
      </c>
      <c r="AY250" s="302" t="s">
        <v>2040</v>
      </c>
    </row>
    <row r="251" spans="1:51" ht="68.45" hidden="1" customHeight="1" outlineLevel="1" x14ac:dyDescent="0.2">
      <c r="A251" s="383"/>
      <c r="B251" s="348"/>
      <c r="C251" s="180" t="s">
        <v>797</v>
      </c>
      <c r="D251" s="562"/>
      <c r="E251" s="195" t="s">
        <v>1988</v>
      </c>
      <c r="F251" s="195" t="s">
        <v>1307</v>
      </c>
      <c r="G251" s="176" t="s">
        <v>1308</v>
      </c>
      <c r="H251" s="85" t="s">
        <v>2046</v>
      </c>
      <c r="I251" s="55" t="s">
        <v>2047</v>
      </c>
      <c r="J251" s="3">
        <v>44216</v>
      </c>
      <c r="K251" s="3">
        <v>44560</v>
      </c>
      <c r="L251" s="3">
        <v>44285</v>
      </c>
      <c r="M251" s="4">
        <f t="shared" si="86"/>
        <v>0.2005813953488372</v>
      </c>
      <c r="N251" s="4">
        <f t="shared" si="82"/>
        <v>0.2005813953488372</v>
      </c>
      <c r="O251" s="142">
        <v>1</v>
      </c>
      <c r="P251" s="143">
        <v>0.25</v>
      </c>
      <c r="Q251" s="143">
        <v>0.5</v>
      </c>
      <c r="R251" s="143">
        <v>0.75</v>
      </c>
      <c r="S251" s="143">
        <v>1</v>
      </c>
      <c r="T251" s="24">
        <v>20060000</v>
      </c>
      <c r="U251" s="99">
        <v>20</v>
      </c>
      <c r="V251" s="161">
        <f t="shared" si="60"/>
        <v>20</v>
      </c>
      <c r="W251" s="67" t="s">
        <v>2048</v>
      </c>
      <c r="X251" s="63" t="s">
        <v>2049</v>
      </c>
      <c r="Y251" s="3">
        <v>44216</v>
      </c>
      <c r="Z251" s="3">
        <v>44560</v>
      </c>
      <c r="AA251" s="3">
        <v>44377</v>
      </c>
      <c r="AB251" s="4">
        <f t="shared" si="87"/>
        <v>0.46802325581395349</v>
      </c>
      <c r="AC251" s="4">
        <f t="shared" si="85"/>
        <v>0.46802325581395349</v>
      </c>
      <c r="AD251" s="99">
        <v>25</v>
      </c>
      <c r="AE251" s="131">
        <f t="shared" ref="AE251:AE313" si="89">+AD251</f>
        <v>25</v>
      </c>
      <c r="AF251" s="139" t="s">
        <v>2050</v>
      </c>
      <c r="AG251" s="121" t="s">
        <v>2051</v>
      </c>
      <c r="AH251" s="3">
        <v>44216</v>
      </c>
      <c r="AI251" s="3">
        <v>44560</v>
      </c>
      <c r="AJ251" s="3">
        <v>44469</v>
      </c>
      <c r="AK251" s="4">
        <f t="shared" si="88"/>
        <v>0.73546511627906974</v>
      </c>
      <c r="AL251" s="4">
        <f t="shared" si="80"/>
        <v>0.73546511627906974</v>
      </c>
      <c r="AM251" s="196">
        <v>100</v>
      </c>
      <c r="AN251" s="17">
        <f t="shared" si="74"/>
        <v>100</v>
      </c>
      <c r="AO251" s="103" t="s">
        <v>2052</v>
      </c>
      <c r="AP251" s="130" t="s">
        <v>2053</v>
      </c>
      <c r="AQ251" s="3">
        <v>44216</v>
      </c>
      <c r="AR251" s="3">
        <v>44560</v>
      </c>
      <c r="AS251" s="3">
        <v>44560</v>
      </c>
      <c r="AT251" s="572">
        <f t="shared" si="71"/>
        <v>1</v>
      </c>
      <c r="AU251" s="572">
        <f t="shared" si="72"/>
        <v>1</v>
      </c>
      <c r="AV251" s="196">
        <v>100</v>
      </c>
      <c r="AW251" s="294">
        <f t="shared" si="61"/>
        <v>100</v>
      </c>
      <c r="AX251" s="67" t="s">
        <v>2054</v>
      </c>
      <c r="AY251" s="302" t="s">
        <v>2040</v>
      </c>
    </row>
    <row r="252" spans="1:51" ht="61.9" hidden="1" customHeight="1" outlineLevel="1" x14ac:dyDescent="0.2">
      <c r="A252" s="383"/>
      <c r="B252" s="348"/>
      <c r="C252" s="388" t="s">
        <v>2055</v>
      </c>
      <c r="D252" s="562"/>
      <c r="E252" s="564" t="s">
        <v>2003</v>
      </c>
      <c r="F252" s="564" t="s">
        <v>440</v>
      </c>
      <c r="G252" s="538" t="s">
        <v>441</v>
      </c>
      <c r="H252" s="85" t="s">
        <v>2056</v>
      </c>
      <c r="I252" s="55" t="s">
        <v>2005</v>
      </c>
      <c r="J252" s="3">
        <v>44216</v>
      </c>
      <c r="K252" s="3">
        <v>44560</v>
      </c>
      <c r="L252" s="3">
        <v>44285</v>
      </c>
      <c r="M252" s="4">
        <f t="shared" si="86"/>
        <v>0.2005813953488372</v>
      </c>
      <c r="N252" s="4">
        <f t="shared" si="82"/>
        <v>0.2005813953488372</v>
      </c>
      <c r="O252" s="142">
        <v>1</v>
      </c>
      <c r="P252" s="143">
        <v>0.25</v>
      </c>
      <c r="Q252" s="143">
        <v>0.5</v>
      </c>
      <c r="R252" s="143">
        <v>0.75</v>
      </c>
      <c r="S252" s="143">
        <v>1</v>
      </c>
      <c r="T252" s="24">
        <v>4100000</v>
      </c>
      <c r="U252" s="99">
        <v>10</v>
      </c>
      <c r="V252" s="161">
        <f t="shared" ref="V252:V316" si="90">+U252</f>
        <v>10</v>
      </c>
      <c r="W252" s="67" t="s">
        <v>2057</v>
      </c>
      <c r="X252" s="63" t="s">
        <v>329</v>
      </c>
      <c r="Y252" s="3">
        <v>44216</v>
      </c>
      <c r="Z252" s="3">
        <v>44560</v>
      </c>
      <c r="AA252" s="3">
        <v>44377</v>
      </c>
      <c r="AB252" s="4">
        <f t="shared" si="87"/>
        <v>0.46802325581395349</v>
      </c>
      <c r="AC252" s="4">
        <f t="shared" si="85"/>
        <v>0.46802325581395349</v>
      </c>
      <c r="AD252" s="99">
        <v>100</v>
      </c>
      <c r="AE252" s="131">
        <f t="shared" si="89"/>
        <v>100</v>
      </c>
      <c r="AF252" s="139" t="s">
        <v>2058</v>
      </c>
      <c r="AG252" s="121" t="s">
        <v>2051</v>
      </c>
      <c r="AH252" s="3">
        <v>44216</v>
      </c>
      <c r="AI252" s="3">
        <v>44560</v>
      </c>
      <c r="AJ252" s="3">
        <v>44469</v>
      </c>
      <c r="AK252" s="4">
        <f t="shared" si="88"/>
        <v>0.73546511627906974</v>
      </c>
      <c r="AL252" s="4">
        <f t="shared" si="80"/>
        <v>0.73546511627906974</v>
      </c>
      <c r="AM252" s="196">
        <v>100</v>
      </c>
      <c r="AN252" s="17">
        <f t="shared" si="74"/>
        <v>100</v>
      </c>
      <c r="AO252" s="67" t="s">
        <v>2058</v>
      </c>
      <c r="AP252" s="121" t="s">
        <v>2051</v>
      </c>
      <c r="AQ252" s="3">
        <v>44216</v>
      </c>
      <c r="AR252" s="3">
        <v>44560</v>
      </c>
      <c r="AS252" s="3">
        <v>44560</v>
      </c>
      <c r="AT252" s="572">
        <f t="shared" si="71"/>
        <v>1</v>
      </c>
      <c r="AU252" s="572">
        <f t="shared" si="72"/>
        <v>1</v>
      </c>
      <c r="AV252" s="196">
        <v>100</v>
      </c>
      <c r="AW252" s="294">
        <f t="shared" ref="AW252:AW316" si="91">+AV252</f>
        <v>100</v>
      </c>
      <c r="AX252" s="67" t="s">
        <v>2059</v>
      </c>
      <c r="AY252" s="302" t="s">
        <v>2040</v>
      </c>
    </row>
    <row r="253" spans="1:51" ht="71.45" hidden="1" customHeight="1" outlineLevel="1" x14ac:dyDescent="0.2">
      <c r="A253" s="383"/>
      <c r="B253" s="348"/>
      <c r="C253" s="389"/>
      <c r="D253" s="562"/>
      <c r="E253" s="564"/>
      <c r="F253" s="564"/>
      <c r="G253" s="538"/>
      <c r="H253" s="85" t="s">
        <v>2060</v>
      </c>
      <c r="I253" s="55" t="s">
        <v>2061</v>
      </c>
      <c r="J253" s="3">
        <v>44216</v>
      </c>
      <c r="K253" s="3">
        <v>44560</v>
      </c>
      <c r="L253" s="3">
        <v>44285</v>
      </c>
      <c r="M253" s="4">
        <f t="shared" si="86"/>
        <v>0.2005813953488372</v>
      </c>
      <c r="N253" s="4">
        <f t="shared" si="82"/>
        <v>0.2005813953488372</v>
      </c>
      <c r="O253" s="142">
        <v>1</v>
      </c>
      <c r="P253" s="143">
        <v>0.25</v>
      </c>
      <c r="Q253" s="143">
        <v>0.5</v>
      </c>
      <c r="R253" s="143">
        <v>0.75</v>
      </c>
      <c r="S253" s="143">
        <v>1</v>
      </c>
      <c r="T253" s="24">
        <v>1000000</v>
      </c>
      <c r="U253" s="99">
        <v>10</v>
      </c>
      <c r="V253" s="161">
        <f t="shared" si="90"/>
        <v>10</v>
      </c>
      <c r="W253" s="67" t="s">
        <v>2062</v>
      </c>
      <c r="X253" s="63" t="s">
        <v>329</v>
      </c>
      <c r="Y253" s="3">
        <v>44216</v>
      </c>
      <c r="Z253" s="3">
        <v>44560</v>
      </c>
      <c r="AA253" s="3">
        <v>44377</v>
      </c>
      <c r="AB253" s="4">
        <f t="shared" si="87"/>
        <v>0.46802325581395349</v>
      </c>
      <c r="AC253" s="4">
        <f t="shared" si="85"/>
        <v>0.46802325581395349</v>
      </c>
      <c r="AD253" s="99">
        <v>25</v>
      </c>
      <c r="AE253" s="131">
        <f t="shared" si="89"/>
        <v>25</v>
      </c>
      <c r="AF253" s="139" t="s">
        <v>2063</v>
      </c>
      <c r="AG253" s="121" t="s">
        <v>2051</v>
      </c>
      <c r="AH253" s="3">
        <v>44216</v>
      </c>
      <c r="AI253" s="3">
        <v>44560</v>
      </c>
      <c r="AJ253" s="3">
        <v>44469</v>
      </c>
      <c r="AK253" s="4">
        <f t="shared" si="88"/>
        <v>0.73546511627906974</v>
      </c>
      <c r="AL253" s="4">
        <f t="shared" si="80"/>
        <v>0.73546511627906974</v>
      </c>
      <c r="AM253" s="196">
        <v>25</v>
      </c>
      <c r="AN253" s="17">
        <f t="shared" si="74"/>
        <v>25</v>
      </c>
      <c r="AO253" s="67" t="s">
        <v>2064</v>
      </c>
      <c r="AP253" s="121" t="s">
        <v>2051</v>
      </c>
      <c r="AQ253" s="3">
        <v>44216</v>
      </c>
      <c r="AR253" s="3">
        <v>44560</v>
      </c>
      <c r="AS253" s="3">
        <v>44560</v>
      </c>
      <c r="AT253" s="572">
        <f t="shared" si="71"/>
        <v>1</v>
      </c>
      <c r="AU253" s="572">
        <f t="shared" si="72"/>
        <v>1</v>
      </c>
      <c r="AV253" s="196">
        <v>100</v>
      </c>
      <c r="AW253" s="294">
        <f t="shared" si="91"/>
        <v>100</v>
      </c>
      <c r="AX253" s="67" t="s">
        <v>2065</v>
      </c>
      <c r="AY253" s="302" t="s">
        <v>2040</v>
      </c>
    </row>
    <row r="254" spans="1:51" ht="79.150000000000006" hidden="1" customHeight="1" outlineLevel="1" x14ac:dyDescent="0.2">
      <c r="A254" s="383"/>
      <c r="B254" s="348"/>
      <c r="C254" s="389"/>
      <c r="D254" s="562"/>
      <c r="E254" s="564"/>
      <c r="F254" s="564"/>
      <c r="G254" s="538"/>
      <c r="H254" s="85" t="s">
        <v>2066</v>
      </c>
      <c r="I254" s="55" t="s">
        <v>2010</v>
      </c>
      <c r="J254" s="3">
        <v>44216</v>
      </c>
      <c r="K254" s="3">
        <v>44560</v>
      </c>
      <c r="L254" s="3">
        <v>44285</v>
      </c>
      <c r="M254" s="4">
        <f t="shared" si="86"/>
        <v>0.2005813953488372</v>
      </c>
      <c r="N254" s="4">
        <f t="shared" si="82"/>
        <v>0.2005813953488372</v>
      </c>
      <c r="O254" s="142">
        <v>1</v>
      </c>
      <c r="P254" s="143">
        <v>0.25</v>
      </c>
      <c r="Q254" s="143">
        <v>0.5</v>
      </c>
      <c r="R254" s="143">
        <v>0.75</v>
      </c>
      <c r="S254" s="143">
        <v>1</v>
      </c>
      <c r="T254" s="24">
        <v>245000</v>
      </c>
      <c r="U254" s="99">
        <v>10</v>
      </c>
      <c r="V254" s="161">
        <f t="shared" si="90"/>
        <v>10</v>
      </c>
      <c r="W254" s="67" t="s">
        <v>2067</v>
      </c>
      <c r="X254" s="63" t="s">
        <v>329</v>
      </c>
      <c r="Y254" s="3">
        <v>44216</v>
      </c>
      <c r="Z254" s="3">
        <v>44560</v>
      </c>
      <c r="AA254" s="3">
        <v>44377</v>
      </c>
      <c r="AB254" s="4">
        <f t="shared" si="87"/>
        <v>0.46802325581395349</v>
      </c>
      <c r="AC254" s="4">
        <f t="shared" si="85"/>
        <v>0.46802325581395349</v>
      </c>
      <c r="AD254" s="99">
        <v>10</v>
      </c>
      <c r="AE254" s="131">
        <f t="shared" si="89"/>
        <v>10</v>
      </c>
      <c r="AF254" s="139" t="s">
        <v>2068</v>
      </c>
      <c r="AG254" s="121" t="s">
        <v>2051</v>
      </c>
      <c r="AH254" s="3">
        <v>44216</v>
      </c>
      <c r="AI254" s="3">
        <v>44560</v>
      </c>
      <c r="AJ254" s="3">
        <v>44469</v>
      </c>
      <c r="AK254" s="4">
        <f t="shared" si="88"/>
        <v>0.73546511627906974</v>
      </c>
      <c r="AL254" s="4">
        <f t="shared" si="80"/>
        <v>0.73546511627906974</v>
      </c>
      <c r="AM254" s="196">
        <v>10</v>
      </c>
      <c r="AN254" s="17">
        <f t="shared" si="74"/>
        <v>10</v>
      </c>
      <c r="AO254" s="67" t="s">
        <v>2068</v>
      </c>
      <c r="AP254" s="121" t="s">
        <v>2051</v>
      </c>
      <c r="AQ254" s="3">
        <v>44216</v>
      </c>
      <c r="AR254" s="3">
        <v>44560</v>
      </c>
      <c r="AS254" s="3">
        <v>44560</v>
      </c>
      <c r="AT254" s="572">
        <f t="shared" si="71"/>
        <v>1</v>
      </c>
      <c r="AU254" s="572">
        <f t="shared" si="72"/>
        <v>1</v>
      </c>
      <c r="AV254" s="196">
        <v>10</v>
      </c>
      <c r="AW254" s="294">
        <f t="shared" si="91"/>
        <v>10</v>
      </c>
      <c r="AX254" s="67" t="s">
        <v>2069</v>
      </c>
      <c r="AY254" s="302" t="s">
        <v>2040</v>
      </c>
    </row>
    <row r="255" spans="1:51" ht="63.75" hidden="1" outlineLevel="1" x14ac:dyDescent="0.2">
      <c r="A255" s="383"/>
      <c r="B255" s="348"/>
      <c r="C255" s="389"/>
      <c r="D255" s="562"/>
      <c r="E255" s="564"/>
      <c r="F255" s="564"/>
      <c r="G255" s="538"/>
      <c r="H255" s="85" t="s">
        <v>2070</v>
      </c>
      <c r="I255" s="55" t="s">
        <v>2071</v>
      </c>
      <c r="J255" s="3">
        <v>44216</v>
      </c>
      <c r="K255" s="3">
        <v>44560</v>
      </c>
      <c r="L255" s="3">
        <v>44285</v>
      </c>
      <c r="M255" s="4">
        <f t="shared" si="86"/>
        <v>0.2005813953488372</v>
      </c>
      <c r="N255" s="4">
        <f t="shared" si="82"/>
        <v>0.2005813953488372</v>
      </c>
      <c r="O255" s="142">
        <v>1</v>
      </c>
      <c r="P255" s="143">
        <v>0.25</v>
      </c>
      <c r="Q255" s="143">
        <v>0.5</v>
      </c>
      <c r="R255" s="143">
        <v>0.75</v>
      </c>
      <c r="S255" s="143">
        <v>1</v>
      </c>
      <c r="T255" s="24">
        <v>1200000</v>
      </c>
      <c r="U255" s="99">
        <v>10</v>
      </c>
      <c r="V255" s="161">
        <f t="shared" si="90"/>
        <v>10</v>
      </c>
      <c r="W255" s="67" t="s">
        <v>2062</v>
      </c>
      <c r="X255" s="63" t="s">
        <v>329</v>
      </c>
      <c r="Y255" s="3">
        <v>44216</v>
      </c>
      <c r="Z255" s="3">
        <v>44560</v>
      </c>
      <c r="AA255" s="3">
        <v>44377</v>
      </c>
      <c r="AB255" s="4">
        <f t="shared" si="87"/>
        <v>0.46802325581395349</v>
      </c>
      <c r="AC255" s="4">
        <f t="shared" si="85"/>
        <v>0.46802325581395349</v>
      </c>
      <c r="AD255" s="99">
        <v>10</v>
      </c>
      <c r="AE255" s="131">
        <f t="shared" si="89"/>
        <v>10</v>
      </c>
      <c r="AF255" s="139" t="s">
        <v>1992</v>
      </c>
      <c r="AG255" s="147" t="s">
        <v>329</v>
      </c>
      <c r="AH255" s="3">
        <v>44216</v>
      </c>
      <c r="AI255" s="3">
        <v>44560</v>
      </c>
      <c r="AJ255" s="3">
        <v>44469</v>
      </c>
      <c r="AK255" s="4">
        <f t="shared" si="88"/>
        <v>0.73546511627906974</v>
      </c>
      <c r="AL255" s="4">
        <f t="shared" si="80"/>
        <v>0.73546511627906974</v>
      </c>
      <c r="AM255" s="196">
        <v>10</v>
      </c>
      <c r="AN255" s="17">
        <f t="shared" si="74"/>
        <v>10</v>
      </c>
      <c r="AO255" s="67" t="s">
        <v>1992</v>
      </c>
      <c r="AP255" s="147" t="s">
        <v>329</v>
      </c>
      <c r="AQ255" s="3">
        <v>44216</v>
      </c>
      <c r="AR255" s="3">
        <v>44560</v>
      </c>
      <c r="AS255" s="3">
        <v>44560</v>
      </c>
      <c r="AT255" s="572">
        <f t="shared" si="71"/>
        <v>1</v>
      </c>
      <c r="AU255" s="572">
        <f t="shared" si="72"/>
        <v>1</v>
      </c>
      <c r="AV255" s="196">
        <v>10</v>
      </c>
      <c r="AW255" s="294">
        <f t="shared" si="91"/>
        <v>10</v>
      </c>
      <c r="AX255" s="67" t="s">
        <v>2072</v>
      </c>
      <c r="AY255" s="302" t="s">
        <v>2040</v>
      </c>
    </row>
    <row r="256" spans="1:51" ht="60" hidden="1" customHeight="1" outlineLevel="1" x14ac:dyDescent="0.2">
      <c r="A256" s="383"/>
      <c r="B256" s="348"/>
      <c r="C256" s="389"/>
      <c r="D256" s="562"/>
      <c r="E256" s="564"/>
      <c r="F256" s="564"/>
      <c r="G256" s="538"/>
      <c r="H256" s="85" t="s">
        <v>2073</v>
      </c>
      <c r="I256" s="55" t="s">
        <v>2074</v>
      </c>
      <c r="J256" s="3">
        <v>44216</v>
      </c>
      <c r="K256" s="3">
        <v>44560</v>
      </c>
      <c r="L256" s="3">
        <v>44285</v>
      </c>
      <c r="M256" s="4">
        <f t="shared" si="86"/>
        <v>0.2005813953488372</v>
      </c>
      <c r="N256" s="4">
        <f t="shared" si="82"/>
        <v>0.2005813953488372</v>
      </c>
      <c r="O256" s="142">
        <v>1</v>
      </c>
      <c r="P256" s="143">
        <v>0.25</v>
      </c>
      <c r="Q256" s="143">
        <v>0.5</v>
      </c>
      <c r="R256" s="143">
        <v>0.75</v>
      </c>
      <c r="S256" s="143">
        <v>1</v>
      </c>
      <c r="T256" s="24">
        <v>45000000</v>
      </c>
      <c r="U256" s="99">
        <v>10</v>
      </c>
      <c r="V256" s="161">
        <f t="shared" si="90"/>
        <v>10</v>
      </c>
      <c r="W256" s="67" t="s">
        <v>2075</v>
      </c>
      <c r="X256" s="63" t="s">
        <v>329</v>
      </c>
      <c r="Y256" s="3">
        <v>44216</v>
      </c>
      <c r="Z256" s="3">
        <v>44560</v>
      </c>
      <c r="AA256" s="3">
        <v>44377</v>
      </c>
      <c r="AB256" s="4">
        <f t="shared" si="87"/>
        <v>0.46802325581395349</v>
      </c>
      <c r="AC256" s="4">
        <f t="shared" si="85"/>
        <v>0.46802325581395349</v>
      </c>
      <c r="AD256" s="99">
        <v>50</v>
      </c>
      <c r="AE256" s="131">
        <f t="shared" si="89"/>
        <v>50</v>
      </c>
      <c r="AF256" s="139" t="s">
        <v>2076</v>
      </c>
      <c r="AG256" s="121" t="s">
        <v>2051</v>
      </c>
      <c r="AH256" s="3">
        <v>44216</v>
      </c>
      <c r="AI256" s="3">
        <v>44560</v>
      </c>
      <c r="AJ256" s="3">
        <v>44469</v>
      </c>
      <c r="AK256" s="4">
        <f t="shared" si="88"/>
        <v>0.73546511627906974</v>
      </c>
      <c r="AL256" s="4">
        <f t="shared" si="80"/>
        <v>0.73546511627906974</v>
      </c>
      <c r="AM256" s="196">
        <v>100</v>
      </c>
      <c r="AN256" s="17">
        <f t="shared" si="74"/>
        <v>100</v>
      </c>
      <c r="AO256" s="67" t="s">
        <v>2076</v>
      </c>
      <c r="AP256" s="121" t="s">
        <v>2077</v>
      </c>
      <c r="AQ256" s="3">
        <v>44216</v>
      </c>
      <c r="AR256" s="3">
        <v>44560</v>
      </c>
      <c r="AS256" s="3">
        <v>44560</v>
      </c>
      <c r="AT256" s="572">
        <f t="shared" si="71"/>
        <v>1</v>
      </c>
      <c r="AU256" s="572">
        <f t="shared" si="72"/>
        <v>1</v>
      </c>
      <c r="AV256" s="196">
        <v>100</v>
      </c>
      <c r="AW256" s="294">
        <f t="shared" si="91"/>
        <v>100</v>
      </c>
      <c r="AX256" s="67" t="s">
        <v>2078</v>
      </c>
      <c r="AY256" s="302" t="s">
        <v>2040</v>
      </c>
    </row>
    <row r="257" spans="1:51" ht="62.45" hidden="1" customHeight="1" outlineLevel="1" x14ac:dyDescent="0.2">
      <c r="A257" s="383"/>
      <c r="B257" s="348"/>
      <c r="C257" s="390"/>
      <c r="D257" s="562"/>
      <c r="E257" s="195" t="s">
        <v>2079</v>
      </c>
      <c r="F257" s="195" t="s">
        <v>408</v>
      </c>
      <c r="G257" s="176" t="s">
        <v>409</v>
      </c>
      <c r="H257" s="85" t="s">
        <v>2080</v>
      </c>
      <c r="I257" s="55" t="s">
        <v>1569</v>
      </c>
      <c r="J257" s="3">
        <v>44216</v>
      </c>
      <c r="K257" s="3">
        <v>44560</v>
      </c>
      <c r="L257" s="3">
        <v>44285</v>
      </c>
      <c r="M257" s="4">
        <f t="shared" si="86"/>
        <v>0.2005813953488372</v>
      </c>
      <c r="N257" s="4">
        <f t="shared" si="82"/>
        <v>0.2005813953488372</v>
      </c>
      <c r="O257" s="142">
        <v>1</v>
      </c>
      <c r="P257" s="143">
        <v>0.25</v>
      </c>
      <c r="Q257" s="143">
        <v>0.5</v>
      </c>
      <c r="R257" s="143">
        <v>0.75</v>
      </c>
      <c r="S257" s="143">
        <v>1</v>
      </c>
      <c r="T257" s="24">
        <v>1600000</v>
      </c>
      <c r="U257" s="99">
        <v>10</v>
      </c>
      <c r="V257" s="161">
        <f t="shared" si="90"/>
        <v>10</v>
      </c>
      <c r="W257" s="67" t="s">
        <v>2081</v>
      </c>
      <c r="X257" s="63" t="s">
        <v>329</v>
      </c>
      <c r="Y257" s="3">
        <v>44216</v>
      </c>
      <c r="Z257" s="3">
        <v>44560</v>
      </c>
      <c r="AA257" s="3">
        <v>44377</v>
      </c>
      <c r="AB257" s="4">
        <f t="shared" si="87"/>
        <v>0.46802325581395349</v>
      </c>
      <c r="AC257" s="4">
        <f t="shared" si="85"/>
        <v>0.46802325581395349</v>
      </c>
      <c r="AD257" s="99">
        <v>10</v>
      </c>
      <c r="AE257" s="131">
        <f t="shared" si="89"/>
        <v>10</v>
      </c>
      <c r="AF257" s="139" t="s">
        <v>2082</v>
      </c>
      <c r="AG257" s="147" t="s">
        <v>329</v>
      </c>
      <c r="AH257" s="3">
        <v>44216</v>
      </c>
      <c r="AI257" s="3">
        <v>44560</v>
      </c>
      <c r="AJ257" s="3">
        <v>44469</v>
      </c>
      <c r="AK257" s="4">
        <f t="shared" si="88"/>
        <v>0.73546511627906974</v>
      </c>
      <c r="AL257" s="4">
        <f t="shared" si="80"/>
        <v>0.73546511627906974</v>
      </c>
      <c r="AM257" s="196">
        <v>75</v>
      </c>
      <c r="AN257" s="17">
        <f t="shared" si="74"/>
        <v>75</v>
      </c>
      <c r="AO257" s="103" t="s">
        <v>2083</v>
      </c>
      <c r="AP257" s="147" t="s">
        <v>329</v>
      </c>
      <c r="AQ257" s="3">
        <v>44216</v>
      </c>
      <c r="AR257" s="3">
        <v>44560</v>
      </c>
      <c r="AS257" s="3">
        <v>44560</v>
      </c>
      <c r="AT257" s="572">
        <f t="shared" si="71"/>
        <v>1</v>
      </c>
      <c r="AU257" s="572">
        <f t="shared" si="72"/>
        <v>1</v>
      </c>
      <c r="AV257" s="196">
        <v>100</v>
      </c>
      <c r="AW257" s="294">
        <f t="shared" si="91"/>
        <v>100</v>
      </c>
      <c r="AX257" s="67" t="s">
        <v>2084</v>
      </c>
      <c r="AY257" s="302" t="s">
        <v>2040</v>
      </c>
    </row>
    <row r="258" spans="1:51" ht="90" hidden="1" customHeight="1" outlineLevel="1" x14ac:dyDescent="0.2">
      <c r="A258" s="383"/>
      <c r="B258" s="348"/>
      <c r="C258" s="388" t="s">
        <v>322</v>
      </c>
      <c r="D258" s="562"/>
      <c r="E258" s="195" t="s">
        <v>2085</v>
      </c>
      <c r="F258" s="195" t="s">
        <v>2086</v>
      </c>
      <c r="G258" s="176" t="s">
        <v>2087</v>
      </c>
      <c r="H258" s="85" t="s">
        <v>2088</v>
      </c>
      <c r="I258" s="55" t="s">
        <v>1569</v>
      </c>
      <c r="J258" s="3">
        <v>44216</v>
      </c>
      <c r="K258" s="3">
        <v>44560</v>
      </c>
      <c r="L258" s="3">
        <v>44285</v>
      </c>
      <c r="M258" s="4">
        <f t="shared" si="86"/>
        <v>0.2005813953488372</v>
      </c>
      <c r="N258" s="4">
        <f t="shared" si="82"/>
        <v>0.2005813953488372</v>
      </c>
      <c r="O258" s="142">
        <v>1</v>
      </c>
      <c r="P258" s="143">
        <v>0.25</v>
      </c>
      <c r="Q258" s="143">
        <v>0.5</v>
      </c>
      <c r="R258" s="143">
        <v>0.75</v>
      </c>
      <c r="S258" s="143">
        <v>1</v>
      </c>
      <c r="T258" s="24">
        <v>2000000</v>
      </c>
      <c r="U258" s="99">
        <v>10</v>
      </c>
      <c r="V258" s="161">
        <f t="shared" si="90"/>
        <v>10</v>
      </c>
      <c r="W258" s="67" t="s">
        <v>2081</v>
      </c>
      <c r="X258" s="63" t="s">
        <v>329</v>
      </c>
      <c r="Y258" s="3">
        <v>44216</v>
      </c>
      <c r="Z258" s="3">
        <v>44560</v>
      </c>
      <c r="AA258" s="3">
        <v>44377</v>
      </c>
      <c r="AB258" s="4">
        <f t="shared" si="87"/>
        <v>0.46802325581395349</v>
      </c>
      <c r="AC258" s="4">
        <f t="shared" si="85"/>
        <v>0.46802325581395349</v>
      </c>
      <c r="AD258" s="99">
        <v>10</v>
      </c>
      <c r="AE258" s="131">
        <f t="shared" si="89"/>
        <v>10</v>
      </c>
      <c r="AF258" s="141" t="s">
        <v>2089</v>
      </c>
      <c r="AG258" s="152" t="s">
        <v>2090</v>
      </c>
      <c r="AH258" s="3">
        <v>44216</v>
      </c>
      <c r="AI258" s="3">
        <v>44560</v>
      </c>
      <c r="AJ258" s="3">
        <v>44469</v>
      </c>
      <c r="AK258" s="4">
        <f t="shared" si="88"/>
        <v>0.73546511627906974</v>
      </c>
      <c r="AL258" s="4">
        <f t="shared" si="80"/>
        <v>0.73546511627906974</v>
      </c>
      <c r="AM258" s="196">
        <v>100</v>
      </c>
      <c r="AN258" s="17">
        <f t="shared" si="74"/>
        <v>100</v>
      </c>
      <c r="AO258" s="103" t="s">
        <v>2091</v>
      </c>
      <c r="AP258" s="120" t="s">
        <v>2092</v>
      </c>
      <c r="AQ258" s="3">
        <v>44216</v>
      </c>
      <c r="AR258" s="3">
        <v>44560</v>
      </c>
      <c r="AS258" s="3">
        <v>44560</v>
      </c>
      <c r="AT258" s="572">
        <f t="shared" si="71"/>
        <v>1</v>
      </c>
      <c r="AU258" s="572">
        <f t="shared" si="72"/>
        <v>1</v>
      </c>
      <c r="AV258" s="196">
        <v>100</v>
      </c>
      <c r="AW258" s="294">
        <f t="shared" si="91"/>
        <v>100</v>
      </c>
      <c r="AX258" s="67" t="s">
        <v>2093</v>
      </c>
      <c r="AY258" s="302" t="s">
        <v>2040</v>
      </c>
    </row>
    <row r="259" spans="1:51" ht="62.45" hidden="1" customHeight="1" outlineLevel="1" x14ac:dyDescent="0.2">
      <c r="A259" s="383"/>
      <c r="B259" s="348"/>
      <c r="C259" s="390"/>
      <c r="D259" s="562"/>
      <c r="E259" s="195" t="s">
        <v>1848</v>
      </c>
      <c r="F259" s="195" t="s">
        <v>1980</v>
      </c>
      <c r="G259" s="176" t="s">
        <v>1850</v>
      </c>
      <c r="H259" s="85" t="s">
        <v>2094</v>
      </c>
      <c r="I259" s="55" t="s">
        <v>1569</v>
      </c>
      <c r="J259" s="3">
        <v>44216</v>
      </c>
      <c r="K259" s="3">
        <v>44560</v>
      </c>
      <c r="L259" s="3">
        <v>44285</v>
      </c>
      <c r="M259" s="4">
        <f t="shared" si="86"/>
        <v>0.2005813953488372</v>
      </c>
      <c r="N259" s="4">
        <f t="shared" si="82"/>
        <v>0.2005813953488372</v>
      </c>
      <c r="O259" s="142">
        <v>1</v>
      </c>
      <c r="P259" s="143">
        <v>0.25</v>
      </c>
      <c r="Q259" s="143">
        <v>0.5</v>
      </c>
      <c r="R259" s="143">
        <v>0.75</v>
      </c>
      <c r="S259" s="143">
        <v>1</v>
      </c>
      <c r="T259" s="24">
        <v>1400000</v>
      </c>
      <c r="U259" s="99">
        <v>10</v>
      </c>
      <c r="V259" s="161">
        <f t="shared" si="90"/>
        <v>10</v>
      </c>
      <c r="W259" s="67" t="s">
        <v>2095</v>
      </c>
      <c r="X259" s="63" t="s">
        <v>329</v>
      </c>
      <c r="Y259" s="3">
        <v>44216</v>
      </c>
      <c r="Z259" s="3">
        <v>44560</v>
      </c>
      <c r="AA259" s="3">
        <v>44377</v>
      </c>
      <c r="AB259" s="4">
        <f t="shared" si="87"/>
        <v>0.46802325581395349</v>
      </c>
      <c r="AC259" s="4">
        <f t="shared" si="85"/>
        <v>0.46802325581395349</v>
      </c>
      <c r="AD259" s="99">
        <v>50</v>
      </c>
      <c r="AE259" s="131">
        <f t="shared" si="89"/>
        <v>50</v>
      </c>
      <c r="AF259" s="141" t="s">
        <v>2096</v>
      </c>
      <c r="AG259" s="121" t="s">
        <v>2051</v>
      </c>
      <c r="AH259" s="3">
        <v>44216</v>
      </c>
      <c r="AI259" s="3">
        <v>44560</v>
      </c>
      <c r="AJ259" s="3">
        <v>44469</v>
      </c>
      <c r="AK259" s="4">
        <f t="shared" si="88"/>
        <v>0.73546511627906974</v>
      </c>
      <c r="AL259" s="4">
        <f t="shared" si="80"/>
        <v>0.73546511627906974</v>
      </c>
      <c r="AM259" s="196">
        <v>75</v>
      </c>
      <c r="AN259" s="17">
        <f t="shared" si="74"/>
        <v>75</v>
      </c>
      <c r="AO259" s="103" t="s">
        <v>2097</v>
      </c>
      <c r="AP259" s="152" t="s">
        <v>2090</v>
      </c>
      <c r="AQ259" s="3">
        <v>44216</v>
      </c>
      <c r="AR259" s="3">
        <v>44560</v>
      </c>
      <c r="AS259" s="3">
        <v>44560</v>
      </c>
      <c r="AT259" s="572">
        <f t="shared" si="71"/>
        <v>1</v>
      </c>
      <c r="AU259" s="572">
        <f t="shared" si="72"/>
        <v>1</v>
      </c>
      <c r="AV259" s="196">
        <v>100</v>
      </c>
      <c r="AW259" s="294">
        <f t="shared" si="91"/>
        <v>100</v>
      </c>
      <c r="AX259" s="67" t="s">
        <v>2098</v>
      </c>
      <c r="AY259" s="302" t="s">
        <v>2040</v>
      </c>
    </row>
    <row r="260" spans="1:51" ht="85.15" hidden="1" customHeight="1" outlineLevel="1" x14ac:dyDescent="0.2">
      <c r="A260" s="383"/>
      <c r="B260" s="348"/>
      <c r="C260" s="180" t="s">
        <v>797</v>
      </c>
      <c r="D260" s="562"/>
      <c r="E260" s="195" t="s">
        <v>2099</v>
      </c>
      <c r="F260" s="195" t="s">
        <v>1414</v>
      </c>
      <c r="G260" s="176" t="s">
        <v>1415</v>
      </c>
      <c r="H260" s="85" t="s">
        <v>2100</v>
      </c>
      <c r="I260" s="55" t="s">
        <v>1997</v>
      </c>
      <c r="J260" s="3">
        <v>44216</v>
      </c>
      <c r="K260" s="3">
        <v>44560</v>
      </c>
      <c r="L260" s="3">
        <v>44285</v>
      </c>
      <c r="M260" s="4">
        <f t="shared" ref="M260:M267" si="92">+(+_xlfn.DAYS(J260,L260))/(+_xlfn.DAYS(J260,K260))</f>
        <v>0.2005813953488372</v>
      </c>
      <c r="N260" s="4">
        <f t="shared" si="82"/>
        <v>0.2005813953488372</v>
      </c>
      <c r="O260" s="142">
        <v>1</v>
      </c>
      <c r="P260" s="143">
        <v>0.25</v>
      </c>
      <c r="Q260" s="143">
        <v>0.5</v>
      </c>
      <c r="R260" s="143">
        <v>0.75</v>
      </c>
      <c r="S260" s="143">
        <v>1</v>
      </c>
      <c r="T260" s="24">
        <v>5000000</v>
      </c>
      <c r="U260" s="99">
        <v>10</v>
      </c>
      <c r="V260" s="161">
        <f t="shared" si="90"/>
        <v>10</v>
      </c>
      <c r="W260" s="67" t="s">
        <v>2101</v>
      </c>
      <c r="X260" s="63" t="s">
        <v>329</v>
      </c>
      <c r="Y260" s="3">
        <v>44216</v>
      </c>
      <c r="Z260" s="3">
        <v>44560</v>
      </c>
      <c r="AA260" s="3">
        <v>44377</v>
      </c>
      <c r="AB260" s="4">
        <f>+(+_xlfn.DAYS(Y260,AA260))/(+_xlfn.DAYS(Y260,Z260))</f>
        <v>0.46802325581395349</v>
      </c>
      <c r="AC260" s="4">
        <f t="shared" si="85"/>
        <v>0.46802325581395349</v>
      </c>
      <c r="AD260" s="99">
        <v>10</v>
      </c>
      <c r="AE260" s="131">
        <f t="shared" si="89"/>
        <v>10</v>
      </c>
      <c r="AF260" s="141" t="s">
        <v>2102</v>
      </c>
      <c r="AG260" s="152" t="s">
        <v>2090</v>
      </c>
      <c r="AH260" s="3">
        <v>44216</v>
      </c>
      <c r="AI260" s="3">
        <v>44560</v>
      </c>
      <c r="AJ260" s="3">
        <v>44469</v>
      </c>
      <c r="AK260" s="4">
        <f>+(+_xlfn.DAYS(AH260,AJ260))/(+_xlfn.DAYS(AH260,AI260))</f>
        <v>0.73546511627906974</v>
      </c>
      <c r="AL260" s="4">
        <f t="shared" si="80"/>
        <v>0.73546511627906974</v>
      </c>
      <c r="AM260" s="196">
        <v>10</v>
      </c>
      <c r="AN260" s="17">
        <f t="shared" si="74"/>
        <v>10</v>
      </c>
      <c r="AO260" s="103" t="s">
        <v>2102</v>
      </c>
      <c r="AP260" s="152" t="s">
        <v>2090</v>
      </c>
      <c r="AQ260" s="3">
        <v>44216</v>
      </c>
      <c r="AR260" s="3">
        <v>44560</v>
      </c>
      <c r="AS260" s="3">
        <v>44560</v>
      </c>
      <c r="AT260" s="572">
        <f t="shared" si="71"/>
        <v>1</v>
      </c>
      <c r="AU260" s="572">
        <f t="shared" si="72"/>
        <v>1</v>
      </c>
      <c r="AV260" s="196">
        <v>10</v>
      </c>
      <c r="AW260" s="294">
        <f t="shared" si="91"/>
        <v>10</v>
      </c>
      <c r="AX260" s="67" t="s">
        <v>2102</v>
      </c>
      <c r="AY260" s="303" t="s">
        <v>2090</v>
      </c>
    </row>
    <row r="261" spans="1:51" ht="85.15" hidden="1" customHeight="1" outlineLevel="1" x14ac:dyDescent="0.2">
      <c r="A261" s="383"/>
      <c r="B261" s="231" t="s">
        <v>1163</v>
      </c>
      <c r="C261" s="180" t="s">
        <v>1514</v>
      </c>
      <c r="D261" s="563"/>
      <c r="E261" s="195" t="s">
        <v>2103</v>
      </c>
      <c r="F261" s="195" t="s">
        <v>2104</v>
      </c>
      <c r="G261" s="176" t="s">
        <v>2105</v>
      </c>
      <c r="H261" s="85" t="s">
        <v>2106</v>
      </c>
      <c r="I261" s="55" t="s">
        <v>2107</v>
      </c>
      <c r="J261" s="3">
        <v>44216</v>
      </c>
      <c r="K261" s="3">
        <v>44560</v>
      </c>
      <c r="L261" s="3">
        <v>44285</v>
      </c>
      <c r="M261" s="4">
        <f t="shared" si="92"/>
        <v>0.2005813953488372</v>
      </c>
      <c r="N261" s="4">
        <f t="shared" si="82"/>
        <v>0.2005813953488372</v>
      </c>
      <c r="O261" s="142">
        <v>1</v>
      </c>
      <c r="P261" s="143">
        <v>0.25</v>
      </c>
      <c r="Q261" s="143">
        <v>0.5</v>
      </c>
      <c r="R261" s="143">
        <v>0.75</v>
      </c>
      <c r="S261" s="143">
        <v>1</v>
      </c>
      <c r="T261" s="24">
        <v>42000000</v>
      </c>
      <c r="U261" s="99">
        <v>25</v>
      </c>
      <c r="V261" s="161">
        <f t="shared" si="90"/>
        <v>25</v>
      </c>
      <c r="W261" s="67" t="s">
        <v>2108</v>
      </c>
      <c r="X261" s="63" t="s">
        <v>2109</v>
      </c>
      <c r="Y261" s="3">
        <v>44216</v>
      </c>
      <c r="Z261" s="3">
        <v>44560</v>
      </c>
      <c r="AA261" s="3">
        <v>44377</v>
      </c>
      <c r="AB261" s="4">
        <f>+(+_xlfn.DAYS(Y261,AA261))/(+_xlfn.DAYS(Y261,Z261))</f>
        <v>0.46802325581395349</v>
      </c>
      <c r="AC261" s="4">
        <f t="shared" si="85"/>
        <v>0.46802325581395349</v>
      </c>
      <c r="AD261" s="99">
        <v>30</v>
      </c>
      <c r="AE261" s="131">
        <f t="shared" si="89"/>
        <v>30</v>
      </c>
      <c r="AF261" s="141" t="s">
        <v>2110</v>
      </c>
      <c r="AG261" s="152" t="s">
        <v>1235</v>
      </c>
      <c r="AH261" s="3">
        <v>44216</v>
      </c>
      <c r="AI261" s="3">
        <v>44560</v>
      </c>
      <c r="AJ261" s="3">
        <v>44469</v>
      </c>
      <c r="AK261" s="4">
        <f>+(+_xlfn.DAYS(AH261,AJ261))/(+_xlfn.DAYS(AH261,AI261))</f>
        <v>0.73546511627906974</v>
      </c>
      <c r="AL261" s="4">
        <f t="shared" si="80"/>
        <v>0.73546511627906974</v>
      </c>
      <c r="AM261" s="196">
        <v>75</v>
      </c>
      <c r="AN261" s="17">
        <f t="shared" si="74"/>
        <v>75</v>
      </c>
      <c r="AO261" s="103" t="s">
        <v>2111</v>
      </c>
      <c r="AP261" s="130" t="s">
        <v>2112</v>
      </c>
      <c r="AQ261" s="3">
        <v>44216</v>
      </c>
      <c r="AR261" s="3">
        <v>44560</v>
      </c>
      <c r="AS261" s="3">
        <v>44560</v>
      </c>
      <c r="AT261" s="572">
        <f t="shared" si="71"/>
        <v>1</v>
      </c>
      <c r="AU261" s="572">
        <f t="shared" si="72"/>
        <v>1</v>
      </c>
      <c r="AV261" s="196">
        <v>100</v>
      </c>
      <c r="AW261" s="294">
        <f t="shared" si="91"/>
        <v>100</v>
      </c>
      <c r="AX261" s="67" t="s">
        <v>2113</v>
      </c>
      <c r="AY261" s="302" t="s">
        <v>2040</v>
      </c>
    </row>
    <row r="262" spans="1:51" ht="139.9" hidden="1" customHeight="1" outlineLevel="1" x14ac:dyDescent="0.2">
      <c r="A262" s="383"/>
      <c r="B262" s="388" t="s">
        <v>321</v>
      </c>
      <c r="C262" s="180" t="s">
        <v>322</v>
      </c>
      <c r="D262" s="472" t="s">
        <v>2114</v>
      </c>
      <c r="E262" s="170" t="s">
        <v>586</v>
      </c>
      <c r="F262" s="170" t="s">
        <v>587</v>
      </c>
      <c r="G262" s="165" t="s">
        <v>588</v>
      </c>
      <c r="H262" s="49" t="s">
        <v>2115</v>
      </c>
      <c r="I262" s="55" t="s">
        <v>411</v>
      </c>
      <c r="J262" s="3">
        <v>44216</v>
      </c>
      <c r="K262" s="3">
        <v>44560</v>
      </c>
      <c r="L262" s="3">
        <v>44285</v>
      </c>
      <c r="M262" s="4">
        <f t="shared" si="92"/>
        <v>0.2005813953488372</v>
      </c>
      <c r="N262" s="4">
        <f t="shared" si="82"/>
        <v>0.2005813953488372</v>
      </c>
      <c r="O262" s="142">
        <v>1</v>
      </c>
      <c r="P262" s="143">
        <v>0.25</v>
      </c>
      <c r="Q262" s="143">
        <v>0.5</v>
      </c>
      <c r="R262" s="143">
        <v>0.75</v>
      </c>
      <c r="S262" s="143">
        <v>1</v>
      </c>
      <c r="T262" s="24">
        <v>34650000</v>
      </c>
      <c r="U262" s="99">
        <v>25</v>
      </c>
      <c r="V262" s="161">
        <f t="shared" si="90"/>
        <v>25</v>
      </c>
      <c r="W262" s="67" t="s">
        <v>2116</v>
      </c>
      <c r="X262" s="63" t="s">
        <v>2117</v>
      </c>
      <c r="Y262" s="3">
        <v>44216</v>
      </c>
      <c r="Z262" s="3">
        <v>44560</v>
      </c>
      <c r="AA262" s="3">
        <v>44377</v>
      </c>
      <c r="AB262" s="4">
        <f t="shared" ref="AB262:AB271" si="93">+(+_xlfn.DAYS(Y262,AA262))/(+_xlfn.DAYS(Y262,Z262))</f>
        <v>0.46802325581395349</v>
      </c>
      <c r="AC262" s="4">
        <f t="shared" si="85"/>
        <v>0.46802325581395349</v>
      </c>
      <c r="AD262" s="99">
        <v>49.22</v>
      </c>
      <c r="AE262" s="131">
        <f t="shared" si="89"/>
        <v>49.22</v>
      </c>
      <c r="AF262" s="141" t="s">
        <v>2118</v>
      </c>
      <c r="AG262" s="154" t="s">
        <v>2119</v>
      </c>
      <c r="AH262" s="3">
        <v>44216</v>
      </c>
      <c r="AI262" s="3">
        <v>44560</v>
      </c>
      <c r="AJ262" s="3">
        <v>44469</v>
      </c>
      <c r="AK262" s="4">
        <f t="shared" ref="AK262:AK271" si="94">+(+_xlfn.DAYS(AH262,AJ262))/(+_xlfn.DAYS(AH262,AI262))</f>
        <v>0.73546511627906974</v>
      </c>
      <c r="AL262" s="4">
        <f t="shared" si="80"/>
        <v>0.73546511627906974</v>
      </c>
      <c r="AM262" s="196">
        <v>75</v>
      </c>
      <c r="AN262" s="17">
        <f t="shared" si="74"/>
        <v>75</v>
      </c>
      <c r="AO262" s="103" t="s">
        <v>2120</v>
      </c>
      <c r="AP262" s="154" t="s">
        <v>2119</v>
      </c>
      <c r="AQ262" s="3">
        <v>44216</v>
      </c>
      <c r="AR262" s="3">
        <v>44560</v>
      </c>
      <c r="AS262" s="3">
        <v>44560</v>
      </c>
      <c r="AT262" s="572">
        <f t="shared" si="71"/>
        <v>1</v>
      </c>
      <c r="AU262" s="572">
        <f t="shared" si="72"/>
        <v>1</v>
      </c>
      <c r="AV262" s="196">
        <v>100</v>
      </c>
      <c r="AW262" s="294">
        <f t="shared" si="91"/>
        <v>100</v>
      </c>
      <c r="AX262" s="67" t="s">
        <v>2121</v>
      </c>
      <c r="AY262" s="304" t="s">
        <v>2122</v>
      </c>
    </row>
    <row r="263" spans="1:51" ht="95.45" hidden="1" customHeight="1" outlineLevel="1" x14ac:dyDescent="0.2">
      <c r="A263" s="383"/>
      <c r="B263" s="390"/>
      <c r="C263" s="180" t="s">
        <v>405</v>
      </c>
      <c r="D263" s="472"/>
      <c r="E263" s="170" t="s">
        <v>2003</v>
      </c>
      <c r="F263" s="170" t="s">
        <v>440</v>
      </c>
      <c r="G263" s="165" t="s">
        <v>441</v>
      </c>
      <c r="H263" s="50" t="s">
        <v>2123</v>
      </c>
      <c r="I263" s="55" t="s">
        <v>2124</v>
      </c>
      <c r="J263" s="3">
        <v>44216</v>
      </c>
      <c r="K263" s="3">
        <v>44560</v>
      </c>
      <c r="L263" s="3">
        <v>44285</v>
      </c>
      <c r="M263" s="4">
        <f t="shared" si="92"/>
        <v>0.2005813953488372</v>
      </c>
      <c r="N263" s="4">
        <f t="shared" si="82"/>
        <v>0.2005813953488372</v>
      </c>
      <c r="O263" s="142">
        <v>1</v>
      </c>
      <c r="P263" s="143">
        <v>0.25</v>
      </c>
      <c r="Q263" s="143">
        <v>0.5</v>
      </c>
      <c r="R263" s="143">
        <v>0.75</v>
      </c>
      <c r="S263" s="143">
        <v>1</v>
      </c>
      <c r="T263" s="24">
        <v>10000000</v>
      </c>
      <c r="U263" s="99">
        <v>10</v>
      </c>
      <c r="V263" s="161">
        <f t="shared" si="90"/>
        <v>10</v>
      </c>
      <c r="W263" s="67" t="s">
        <v>2125</v>
      </c>
      <c r="X263" s="63" t="s">
        <v>329</v>
      </c>
      <c r="Y263" s="3">
        <v>44216</v>
      </c>
      <c r="Z263" s="3">
        <v>44560</v>
      </c>
      <c r="AA263" s="3">
        <v>44377</v>
      </c>
      <c r="AB263" s="4">
        <f t="shared" si="93"/>
        <v>0.46802325581395349</v>
      </c>
      <c r="AC263" s="4">
        <f t="shared" si="85"/>
        <v>0.46802325581395349</v>
      </c>
      <c r="AD263" s="99">
        <v>10</v>
      </c>
      <c r="AE263" s="131">
        <f t="shared" si="89"/>
        <v>10</v>
      </c>
      <c r="AF263" s="139" t="s">
        <v>2125</v>
      </c>
      <c r="AG263" s="150" t="s">
        <v>329</v>
      </c>
      <c r="AH263" s="3">
        <v>44216</v>
      </c>
      <c r="AI263" s="3">
        <v>44560</v>
      </c>
      <c r="AJ263" s="3">
        <v>44469</v>
      </c>
      <c r="AK263" s="4">
        <f t="shared" si="94"/>
        <v>0.73546511627906974</v>
      </c>
      <c r="AL263" s="4">
        <f t="shared" si="80"/>
        <v>0.73546511627906974</v>
      </c>
      <c r="AM263" s="196">
        <v>40</v>
      </c>
      <c r="AN263" s="17">
        <f t="shared" si="74"/>
        <v>40</v>
      </c>
      <c r="AO263" s="103" t="s">
        <v>2126</v>
      </c>
      <c r="AP263" s="120" t="s">
        <v>2127</v>
      </c>
      <c r="AQ263" s="3">
        <v>44216</v>
      </c>
      <c r="AR263" s="3">
        <v>44560</v>
      </c>
      <c r="AS263" s="3">
        <v>44560</v>
      </c>
      <c r="AT263" s="572">
        <f t="shared" ref="AT263:AT326" si="95">+(+_xlfn.DAYS(AQ263,AS263))/(+_xlfn.DAYS(AQ263,AR263))</f>
        <v>1</v>
      </c>
      <c r="AU263" s="572">
        <f t="shared" si="72"/>
        <v>1</v>
      </c>
      <c r="AV263" s="196">
        <v>100</v>
      </c>
      <c r="AW263" s="294">
        <f t="shared" si="91"/>
        <v>100</v>
      </c>
      <c r="AX263" s="67" t="s">
        <v>2128</v>
      </c>
      <c r="AY263" s="302" t="s">
        <v>2129</v>
      </c>
    </row>
    <row r="264" spans="1:51" ht="116.45" hidden="1" customHeight="1" outlineLevel="1" x14ac:dyDescent="0.2">
      <c r="A264" s="383"/>
      <c r="B264" s="398" t="s">
        <v>427</v>
      </c>
      <c r="C264" s="398" t="s">
        <v>428</v>
      </c>
      <c r="D264" s="472"/>
      <c r="E264" s="451" t="s">
        <v>1886</v>
      </c>
      <c r="F264" s="451" t="s">
        <v>2130</v>
      </c>
      <c r="G264" s="394" t="s">
        <v>2131</v>
      </c>
      <c r="H264" s="50" t="s">
        <v>2132</v>
      </c>
      <c r="I264" s="55" t="s">
        <v>2133</v>
      </c>
      <c r="J264" s="3">
        <v>44216</v>
      </c>
      <c r="K264" s="3">
        <v>44560</v>
      </c>
      <c r="L264" s="3">
        <v>44285</v>
      </c>
      <c r="M264" s="4">
        <f t="shared" si="92"/>
        <v>0.2005813953488372</v>
      </c>
      <c r="N264" s="4">
        <f t="shared" si="82"/>
        <v>0.2005813953488372</v>
      </c>
      <c r="O264" s="142">
        <v>1</v>
      </c>
      <c r="P264" s="143">
        <v>0.25</v>
      </c>
      <c r="Q264" s="143">
        <v>0.5</v>
      </c>
      <c r="R264" s="143">
        <v>0.75</v>
      </c>
      <c r="S264" s="143">
        <v>1</v>
      </c>
      <c r="T264" s="27" t="s">
        <v>329</v>
      </c>
      <c r="U264" s="99">
        <v>10</v>
      </c>
      <c r="V264" s="161">
        <f t="shared" si="90"/>
        <v>10</v>
      </c>
      <c r="W264" s="67" t="s">
        <v>2134</v>
      </c>
      <c r="X264" s="63" t="s">
        <v>329</v>
      </c>
      <c r="Y264" s="3">
        <v>44216</v>
      </c>
      <c r="Z264" s="3">
        <v>44560</v>
      </c>
      <c r="AA264" s="3">
        <v>44377</v>
      </c>
      <c r="AB264" s="4">
        <f t="shared" si="93"/>
        <v>0.46802325581395349</v>
      </c>
      <c r="AC264" s="4">
        <f t="shared" si="85"/>
        <v>0.46802325581395349</v>
      </c>
      <c r="AD264" s="99">
        <v>50</v>
      </c>
      <c r="AE264" s="131">
        <f t="shared" si="89"/>
        <v>50</v>
      </c>
      <c r="AF264" s="141" t="s">
        <v>2135</v>
      </c>
      <c r="AG264" s="149" t="s">
        <v>2136</v>
      </c>
      <c r="AH264" s="3">
        <v>44216</v>
      </c>
      <c r="AI264" s="3">
        <v>44560</v>
      </c>
      <c r="AJ264" s="3">
        <v>44469</v>
      </c>
      <c r="AK264" s="4">
        <f t="shared" si="94"/>
        <v>0.73546511627906974</v>
      </c>
      <c r="AL264" s="4">
        <f t="shared" si="80"/>
        <v>0.73546511627906974</v>
      </c>
      <c r="AM264" s="196">
        <v>70</v>
      </c>
      <c r="AN264" s="17">
        <f t="shared" si="74"/>
        <v>70</v>
      </c>
      <c r="AO264" s="103" t="s">
        <v>2137</v>
      </c>
      <c r="AP264" s="120" t="s">
        <v>329</v>
      </c>
      <c r="AQ264" s="3">
        <v>44216</v>
      </c>
      <c r="AR264" s="3">
        <v>44560</v>
      </c>
      <c r="AS264" s="3">
        <v>44560</v>
      </c>
      <c r="AT264" s="572">
        <f t="shared" si="95"/>
        <v>1</v>
      </c>
      <c r="AU264" s="572">
        <f t="shared" ref="AU264:AU327" si="96">+IF(AT264&gt;=100,100,IF(AT264&lt;=0,0,AT264))</f>
        <v>1</v>
      </c>
      <c r="AV264" s="196">
        <v>100</v>
      </c>
      <c r="AW264" s="294">
        <f t="shared" si="91"/>
        <v>100</v>
      </c>
      <c r="AX264" s="67" t="s">
        <v>2138</v>
      </c>
      <c r="AY264" s="302" t="s">
        <v>2139</v>
      </c>
    </row>
    <row r="265" spans="1:51" ht="99.6" hidden="1" customHeight="1" outlineLevel="1" x14ac:dyDescent="0.2">
      <c r="A265" s="383"/>
      <c r="B265" s="398"/>
      <c r="C265" s="398"/>
      <c r="D265" s="472"/>
      <c r="E265" s="451"/>
      <c r="F265" s="451"/>
      <c r="G265" s="394"/>
      <c r="H265" s="50" t="s">
        <v>2140</v>
      </c>
      <c r="I265" s="55" t="s">
        <v>2141</v>
      </c>
      <c r="J265" s="3">
        <v>44216</v>
      </c>
      <c r="K265" s="3">
        <v>44560</v>
      </c>
      <c r="L265" s="3">
        <v>44285</v>
      </c>
      <c r="M265" s="4">
        <f t="shared" si="92"/>
        <v>0.2005813953488372</v>
      </c>
      <c r="N265" s="4">
        <f t="shared" si="82"/>
        <v>0.2005813953488372</v>
      </c>
      <c r="O265" s="142">
        <v>1</v>
      </c>
      <c r="P265" s="143">
        <v>0.25</v>
      </c>
      <c r="Q265" s="143">
        <v>0.5</v>
      </c>
      <c r="R265" s="143">
        <v>0.75</v>
      </c>
      <c r="S265" s="143">
        <v>1</v>
      </c>
      <c r="T265" s="27" t="s">
        <v>329</v>
      </c>
      <c r="U265" s="99">
        <v>40</v>
      </c>
      <c r="V265" s="161">
        <f t="shared" si="90"/>
        <v>40</v>
      </c>
      <c r="W265" s="67" t="s">
        <v>2142</v>
      </c>
      <c r="X265" s="63" t="s">
        <v>329</v>
      </c>
      <c r="Y265" s="3">
        <v>44216</v>
      </c>
      <c r="Z265" s="3">
        <v>44560</v>
      </c>
      <c r="AA265" s="3">
        <v>44377</v>
      </c>
      <c r="AB265" s="4">
        <f t="shared" si="93"/>
        <v>0.46802325581395349</v>
      </c>
      <c r="AC265" s="4">
        <f t="shared" si="85"/>
        <v>0.46802325581395349</v>
      </c>
      <c r="AD265" s="99">
        <v>50</v>
      </c>
      <c r="AE265" s="131">
        <f t="shared" si="89"/>
        <v>50</v>
      </c>
      <c r="AF265" s="141" t="s">
        <v>2143</v>
      </c>
      <c r="AG265" s="120" t="s">
        <v>2144</v>
      </c>
      <c r="AH265" s="3">
        <v>44216</v>
      </c>
      <c r="AI265" s="3">
        <v>44560</v>
      </c>
      <c r="AJ265" s="3">
        <v>44469</v>
      </c>
      <c r="AK265" s="4">
        <f t="shared" si="94"/>
        <v>0.73546511627906974</v>
      </c>
      <c r="AL265" s="4">
        <f t="shared" si="80"/>
        <v>0.73546511627906974</v>
      </c>
      <c r="AM265" s="196">
        <v>70</v>
      </c>
      <c r="AN265" s="17">
        <f t="shared" si="74"/>
        <v>70</v>
      </c>
      <c r="AO265" s="103" t="s">
        <v>2145</v>
      </c>
      <c r="AP265" s="120" t="s">
        <v>329</v>
      </c>
      <c r="AQ265" s="3">
        <v>44216</v>
      </c>
      <c r="AR265" s="3">
        <v>44560</v>
      </c>
      <c r="AS265" s="3">
        <v>44560</v>
      </c>
      <c r="AT265" s="572">
        <f t="shared" si="95"/>
        <v>1</v>
      </c>
      <c r="AU265" s="572">
        <f t="shared" si="96"/>
        <v>1</v>
      </c>
      <c r="AV265" s="196">
        <v>100</v>
      </c>
      <c r="AW265" s="294">
        <f t="shared" si="91"/>
        <v>100</v>
      </c>
      <c r="AX265" s="67" t="s">
        <v>2146</v>
      </c>
      <c r="AY265" s="305" t="s">
        <v>2147</v>
      </c>
    </row>
    <row r="266" spans="1:51" ht="46.9" hidden="1" customHeight="1" outlineLevel="1" x14ac:dyDescent="0.2">
      <c r="A266" s="383"/>
      <c r="B266" s="388" t="s">
        <v>321</v>
      </c>
      <c r="C266" s="388" t="s">
        <v>322</v>
      </c>
      <c r="D266" s="565" t="s">
        <v>2148</v>
      </c>
      <c r="E266" s="172" t="s">
        <v>586</v>
      </c>
      <c r="F266" s="172" t="s">
        <v>587</v>
      </c>
      <c r="G266" s="167" t="s">
        <v>588</v>
      </c>
      <c r="H266" s="86" t="s">
        <v>2149</v>
      </c>
      <c r="I266" s="55" t="s">
        <v>411</v>
      </c>
      <c r="J266" s="3">
        <v>44216</v>
      </c>
      <c r="K266" s="3">
        <v>44560</v>
      </c>
      <c r="L266" s="3">
        <v>44285</v>
      </c>
      <c r="M266" s="4">
        <f t="shared" si="92"/>
        <v>0.2005813953488372</v>
      </c>
      <c r="N266" s="4">
        <f t="shared" si="82"/>
        <v>0.2005813953488372</v>
      </c>
      <c r="O266" s="142">
        <v>1</v>
      </c>
      <c r="P266" s="143">
        <v>0.25</v>
      </c>
      <c r="Q266" s="143">
        <v>0.5</v>
      </c>
      <c r="R266" s="143">
        <v>0.75</v>
      </c>
      <c r="S266" s="143">
        <v>1</v>
      </c>
      <c r="T266" s="24">
        <v>33583333</v>
      </c>
      <c r="U266" s="99">
        <v>21.53</v>
      </c>
      <c r="V266" s="161">
        <f t="shared" si="90"/>
        <v>21.53</v>
      </c>
      <c r="W266" s="67" t="s">
        <v>2150</v>
      </c>
      <c r="X266" s="63" t="s">
        <v>2151</v>
      </c>
      <c r="Y266" s="3">
        <v>44216</v>
      </c>
      <c r="Z266" s="3">
        <v>44560</v>
      </c>
      <c r="AA266" s="3">
        <v>44377</v>
      </c>
      <c r="AB266" s="4">
        <f t="shared" si="93"/>
        <v>0.46802325581395349</v>
      </c>
      <c r="AC266" s="4">
        <f t="shared" si="85"/>
        <v>0.46802325581395349</v>
      </c>
      <c r="AD266" s="99">
        <v>49.22</v>
      </c>
      <c r="AE266" s="131">
        <f t="shared" si="89"/>
        <v>49.22</v>
      </c>
      <c r="AF266" s="139" t="s">
        <v>2152</v>
      </c>
      <c r="AG266" s="120" t="s">
        <v>2153</v>
      </c>
      <c r="AH266" s="3">
        <v>44216</v>
      </c>
      <c r="AI266" s="3">
        <v>44560</v>
      </c>
      <c r="AJ266" s="3">
        <v>44469</v>
      </c>
      <c r="AK266" s="4">
        <f t="shared" si="94"/>
        <v>0.73546511627906974</v>
      </c>
      <c r="AL266" s="4">
        <f t="shared" si="80"/>
        <v>0.73546511627906974</v>
      </c>
      <c r="AM266" s="196">
        <v>76.91</v>
      </c>
      <c r="AN266" s="17">
        <f t="shared" si="74"/>
        <v>76.91</v>
      </c>
      <c r="AO266" s="139" t="s">
        <v>2152</v>
      </c>
      <c r="AP266" s="120" t="s">
        <v>869</v>
      </c>
      <c r="AQ266" s="3">
        <v>44216</v>
      </c>
      <c r="AR266" s="3">
        <v>44560</v>
      </c>
      <c r="AS266" s="3">
        <v>44560</v>
      </c>
      <c r="AT266" s="572">
        <f t="shared" si="95"/>
        <v>1</v>
      </c>
      <c r="AU266" s="572">
        <f t="shared" si="96"/>
        <v>1</v>
      </c>
      <c r="AV266" s="196">
        <v>100</v>
      </c>
      <c r="AW266" s="21">
        <f t="shared" si="91"/>
        <v>100</v>
      </c>
      <c r="AX266" s="67" t="s">
        <v>2154</v>
      </c>
      <c r="AY266" s="307" t="s">
        <v>2155</v>
      </c>
    </row>
    <row r="267" spans="1:51" ht="126" hidden="1" customHeight="1" outlineLevel="1" x14ac:dyDescent="0.2">
      <c r="A267" s="383"/>
      <c r="B267" s="389"/>
      <c r="C267" s="390"/>
      <c r="D267" s="565"/>
      <c r="E267" s="172" t="s">
        <v>2156</v>
      </c>
      <c r="F267" s="172" t="s">
        <v>2086</v>
      </c>
      <c r="G267" s="167" t="s">
        <v>2087</v>
      </c>
      <c r="H267" s="86" t="s">
        <v>2157</v>
      </c>
      <c r="I267" s="55" t="s">
        <v>2158</v>
      </c>
      <c r="J267" s="3">
        <v>44216</v>
      </c>
      <c r="K267" s="3">
        <v>44560</v>
      </c>
      <c r="L267" s="3">
        <v>44285</v>
      </c>
      <c r="M267" s="4">
        <f t="shared" si="92"/>
        <v>0.2005813953488372</v>
      </c>
      <c r="N267" s="4">
        <f t="shared" si="82"/>
        <v>0.2005813953488372</v>
      </c>
      <c r="O267" s="142">
        <v>1</v>
      </c>
      <c r="P267" s="143">
        <v>0.25</v>
      </c>
      <c r="Q267" s="143">
        <v>0.5</v>
      </c>
      <c r="R267" s="143">
        <v>0.75</v>
      </c>
      <c r="S267" s="143">
        <v>1</v>
      </c>
      <c r="T267" s="24">
        <v>1000000</v>
      </c>
      <c r="U267" s="99">
        <v>25</v>
      </c>
      <c r="V267" s="161">
        <f t="shared" si="90"/>
        <v>25</v>
      </c>
      <c r="W267" s="67" t="s">
        <v>2159</v>
      </c>
      <c r="X267" s="63" t="s">
        <v>2160</v>
      </c>
      <c r="Y267" s="3">
        <v>44216</v>
      </c>
      <c r="Z267" s="3">
        <v>44560</v>
      </c>
      <c r="AA267" s="3">
        <v>44377</v>
      </c>
      <c r="AB267" s="4">
        <f t="shared" si="93"/>
        <v>0.46802325581395349</v>
      </c>
      <c r="AC267" s="4">
        <f t="shared" si="85"/>
        <v>0.46802325581395349</v>
      </c>
      <c r="AD267" s="99">
        <v>50</v>
      </c>
      <c r="AE267" s="131">
        <f t="shared" si="89"/>
        <v>50</v>
      </c>
      <c r="AF267" s="139" t="s">
        <v>2161</v>
      </c>
      <c r="AG267" s="120" t="s">
        <v>2153</v>
      </c>
      <c r="AH267" s="3">
        <v>44216</v>
      </c>
      <c r="AI267" s="3">
        <v>44560</v>
      </c>
      <c r="AJ267" s="3">
        <v>44469</v>
      </c>
      <c r="AK267" s="4">
        <f t="shared" si="94"/>
        <v>0.73546511627906974</v>
      </c>
      <c r="AL267" s="4">
        <f t="shared" si="80"/>
        <v>0.73546511627906974</v>
      </c>
      <c r="AM267" s="196">
        <v>75</v>
      </c>
      <c r="AN267" s="17">
        <f t="shared" si="74"/>
        <v>75</v>
      </c>
      <c r="AO267" s="103" t="s">
        <v>2162</v>
      </c>
      <c r="AP267" s="120" t="s">
        <v>2163</v>
      </c>
      <c r="AQ267" s="3">
        <v>44216</v>
      </c>
      <c r="AR267" s="3">
        <v>44560</v>
      </c>
      <c r="AS267" s="3">
        <v>44560</v>
      </c>
      <c r="AT267" s="572">
        <f t="shared" si="95"/>
        <v>1</v>
      </c>
      <c r="AU267" s="572">
        <f t="shared" si="96"/>
        <v>1</v>
      </c>
      <c r="AV267" s="196">
        <v>100</v>
      </c>
      <c r="AW267" s="21">
        <f t="shared" si="91"/>
        <v>100</v>
      </c>
      <c r="AX267" s="67" t="s">
        <v>2164</v>
      </c>
      <c r="AY267" s="307" t="s">
        <v>2155</v>
      </c>
    </row>
    <row r="268" spans="1:51" ht="76.900000000000006" hidden="1" customHeight="1" outlineLevel="1" x14ac:dyDescent="0.2">
      <c r="A268" s="383"/>
      <c r="B268" s="389"/>
      <c r="C268" s="388" t="s">
        <v>797</v>
      </c>
      <c r="D268" s="565"/>
      <c r="E268" s="441" t="s">
        <v>799</v>
      </c>
      <c r="F268" s="172" t="s">
        <v>1307</v>
      </c>
      <c r="G268" s="167" t="s">
        <v>1308</v>
      </c>
      <c r="H268" s="87" t="s">
        <v>2165</v>
      </c>
      <c r="I268" s="55" t="s">
        <v>1990</v>
      </c>
      <c r="J268" s="3">
        <v>44216</v>
      </c>
      <c r="K268" s="3">
        <v>44560</v>
      </c>
      <c r="L268" s="3">
        <v>44285</v>
      </c>
      <c r="M268" s="4">
        <f t="shared" ref="M268:M303" si="97">+(+_xlfn.DAYS(J268,L268))/(+_xlfn.DAYS(J268,K268))</f>
        <v>0.2005813953488372</v>
      </c>
      <c r="N268" s="4">
        <f t="shared" ref="N268:N303" si="98">+IF(M268&gt;=100,100,IF(M268&lt;=0,0,M268))</f>
        <v>0.2005813953488372</v>
      </c>
      <c r="O268" s="142">
        <v>1</v>
      </c>
      <c r="P268" s="143">
        <v>0.25</v>
      </c>
      <c r="Q268" s="143">
        <v>0.5</v>
      </c>
      <c r="R268" s="143">
        <v>0.75</v>
      </c>
      <c r="S268" s="143">
        <v>1</v>
      </c>
      <c r="T268" s="24">
        <v>15000000</v>
      </c>
      <c r="U268" s="99">
        <v>20</v>
      </c>
      <c r="V268" s="161">
        <f t="shared" si="90"/>
        <v>20</v>
      </c>
      <c r="W268" s="67" t="s">
        <v>2166</v>
      </c>
      <c r="X268" s="63" t="s">
        <v>2167</v>
      </c>
      <c r="Y268" s="3">
        <v>44216</v>
      </c>
      <c r="Z268" s="3">
        <v>44560</v>
      </c>
      <c r="AA268" s="3">
        <v>44377</v>
      </c>
      <c r="AB268" s="4">
        <f t="shared" si="93"/>
        <v>0.46802325581395349</v>
      </c>
      <c r="AC268" s="4">
        <f t="shared" si="85"/>
        <v>0.46802325581395349</v>
      </c>
      <c r="AD268" s="99">
        <v>20</v>
      </c>
      <c r="AE268" s="131">
        <f t="shared" si="89"/>
        <v>20</v>
      </c>
      <c r="AF268" s="139" t="s">
        <v>2168</v>
      </c>
      <c r="AG268" s="152" t="s">
        <v>329</v>
      </c>
      <c r="AH268" s="3">
        <v>44216</v>
      </c>
      <c r="AI268" s="3">
        <v>44560</v>
      </c>
      <c r="AJ268" s="3">
        <v>44469</v>
      </c>
      <c r="AK268" s="4">
        <f t="shared" si="94"/>
        <v>0.73546511627906974</v>
      </c>
      <c r="AL268" s="4">
        <f t="shared" si="80"/>
        <v>0.73546511627906974</v>
      </c>
      <c r="AM268" s="196">
        <v>30</v>
      </c>
      <c r="AN268" s="17">
        <f t="shared" si="74"/>
        <v>30</v>
      </c>
      <c r="AO268" s="103" t="s">
        <v>2169</v>
      </c>
      <c r="AP268" s="120" t="s">
        <v>2170</v>
      </c>
      <c r="AQ268" s="3">
        <v>44216</v>
      </c>
      <c r="AR268" s="3">
        <v>44560</v>
      </c>
      <c r="AS268" s="3">
        <v>44560</v>
      </c>
      <c r="AT268" s="572">
        <f t="shared" si="95"/>
        <v>1</v>
      </c>
      <c r="AU268" s="572">
        <f t="shared" si="96"/>
        <v>1</v>
      </c>
      <c r="AV268" s="196">
        <v>70</v>
      </c>
      <c r="AW268" s="21">
        <f t="shared" si="91"/>
        <v>70</v>
      </c>
      <c r="AX268" s="67" t="s">
        <v>2171</v>
      </c>
      <c r="AY268" s="307" t="s">
        <v>2155</v>
      </c>
    </row>
    <row r="269" spans="1:51" ht="64.150000000000006" hidden="1" customHeight="1" outlineLevel="1" x14ac:dyDescent="0.2">
      <c r="A269" s="383"/>
      <c r="B269" s="389"/>
      <c r="C269" s="389"/>
      <c r="D269" s="565"/>
      <c r="E269" s="441"/>
      <c r="F269" s="441" t="s">
        <v>800</v>
      </c>
      <c r="G269" s="480" t="s">
        <v>801</v>
      </c>
      <c r="H269" s="86" t="s">
        <v>2172</v>
      </c>
      <c r="I269" s="55" t="s">
        <v>2173</v>
      </c>
      <c r="J269" s="3">
        <v>44216</v>
      </c>
      <c r="K269" s="3">
        <v>44560</v>
      </c>
      <c r="L269" s="3">
        <v>44285</v>
      </c>
      <c r="M269" s="4">
        <f t="shared" si="97"/>
        <v>0.2005813953488372</v>
      </c>
      <c r="N269" s="4">
        <f t="shared" si="98"/>
        <v>0.2005813953488372</v>
      </c>
      <c r="O269" s="142">
        <v>1</v>
      </c>
      <c r="P269" s="143">
        <v>0.25</v>
      </c>
      <c r="Q269" s="143">
        <v>0.5</v>
      </c>
      <c r="R269" s="143">
        <v>0.75</v>
      </c>
      <c r="S269" s="143">
        <v>1</v>
      </c>
      <c r="T269" s="24">
        <v>90000000</v>
      </c>
      <c r="U269" s="99">
        <v>20</v>
      </c>
      <c r="V269" s="161">
        <f t="shared" si="90"/>
        <v>20</v>
      </c>
      <c r="W269" s="67" t="s">
        <v>2174</v>
      </c>
      <c r="X269" s="63" t="s">
        <v>2175</v>
      </c>
      <c r="Y269" s="3">
        <v>44216</v>
      </c>
      <c r="Z269" s="3">
        <v>44560</v>
      </c>
      <c r="AA269" s="3">
        <v>44377</v>
      </c>
      <c r="AB269" s="4">
        <f t="shared" si="93"/>
        <v>0.46802325581395349</v>
      </c>
      <c r="AC269" s="4">
        <f t="shared" si="85"/>
        <v>0.46802325581395349</v>
      </c>
      <c r="AD269" s="99">
        <v>20</v>
      </c>
      <c r="AE269" s="131">
        <f t="shared" si="89"/>
        <v>20</v>
      </c>
      <c r="AF269" s="139" t="s">
        <v>2168</v>
      </c>
      <c r="AG269" s="152" t="s">
        <v>329</v>
      </c>
      <c r="AH269" s="3">
        <v>44216</v>
      </c>
      <c r="AI269" s="3">
        <v>44560</v>
      </c>
      <c r="AJ269" s="3">
        <v>44469</v>
      </c>
      <c r="AK269" s="4">
        <f t="shared" si="94"/>
        <v>0.73546511627906974</v>
      </c>
      <c r="AL269" s="4">
        <f t="shared" si="80"/>
        <v>0.73546511627906974</v>
      </c>
      <c r="AM269" s="196">
        <v>25</v>
      </c>
      <c r="AN269" s="17">
        <f t="shared" si="74"/>
        <v>25</v>
      </c>
      <c r="AO269" s="103" t="s">
        <v>2176</v>
      </c>
      <c r="AP269" s="152" t="s">
        <v>329</v>
      </c>
      <c r="AQ269" s="3">
        <v>44216</v>
      </c>
      <c r="AR269" s="3">
        <v>44560</v>
      </c>
      <c r="AS269" s="3">
        <v>44560</v>
      </c>
      <c r="AT269" s="572">
        <f t="shared" si="95"/>
        <v>1</v>
      </c>
      <c r="AU269" s="572">
        <f t="shared" si="96"/>
        <v>1</v>
      </c>
      <c r="AV269" s="196">
        <v>25</v>
      </c>
      <c r="AW269" s="21">
        <f t="shared" si="91"/>
        <v>25</v>
      </c>
      <c r="AX269" s="67" t="s">
        <v>2177</v>
      </c>
      <c r="AY269" s="307" t="s">
        <v>2155</v>
      </c>
    </row>
    <row r="270" spans="1:51" ht="64.150000000000006" hidden="1" customHeight="1" outlineLevel="1" x14ac:dyDescent="0.2">
      <c r="A270" s="383"/>
      <c r="B270" s="389"/>
      <c r="C270" s="389"/>
      <c r="D270" s="565"/>
      <c r="E270" s="441"/>
      <c r="F270" s="441"/>
      <c r="G270" s="480"/>
      <c r="H270" s="86" t="s">
        <v>2178</v>
      </c>
      <c r="I270" s="55" t="s">
        <v>2173</v>
      </c>
      <c r="J270" s="3">
        <v>44216</v>
      </c>
      <c r="K270" s="3">
        <v>44560</v>
      </c>
      <c r="L270" s="3">
        <v>44285</v>
      </c>
      <c r="M270" s="4">
        <f t="shared" si="97"/>
        <v>0.2005813953488372</v>
      </c>
      <c r="N270" s="4">
        <f t="shared" si="98"/>
        <v>0.2005813953488372</v>
      </c>
      <c r="O270" s="142">
        <v>1</v>
      </c>
      <c r="P270" s="143">
        <v>0.25</v>
      </c>
      <c r="Q270" s="143">
        <v>0.5</v>
      </c>
      <c r="R270" s="143">
        <v>0.75</v>
      </c>
      <c r="S270" s="143">
        <v>1</v>
      </c>
      <c r="T270" s="24">
        <v>15000000</v>
      </c>
      <c r="U270" s="99">
        <v>20</v>
      </c>
      <c r="V270" s="161">
        <f t="shared" si="90"/>
        <v>20</v>
      </c>
      <c r="W270" s="67" t="s">
        <v>2179</v>
      </c>
      <c r="X270" s="63" t="s">
        <v>2180</v>
      </c>
      <c r="Y270" s="3">
        <v>44216</v>
      </c>
      <c r="Z270" s="3">
        <v>44560</v>
      </c>
      <c r="AA270" s="3">
        <v>44377</v>
      </c>
      <c r="AB270" s="4">
        <f t="shared" si="93"/>
        <v>0.46802325581395349</v>
      </c>
      <c r="AC270" s="4">
        <f t="shared" si="85"/>
        <v>0.46802325581395349</v>
      </c>
      <c r="AD270" s="99">
        <v>20</v>
      </c>
      <c r="AE270" s="131">
        <f t="shared" si="89"/>
        <v>20</v>
      </c>
      <c r="AF270" s="139" t="s">
        <v>2168</v>
      </c>
      <c r="AG270" s="152" t="s">
        <v>329</v>
      </c>
      <c r="AH270" s="3">
        <v>44216</v>
      </c>
      <c r="AI270" s="3">
        <v>44560</v>
      </c>
      <c r="AJ270" s="3">
        <v>44469</v>
      </c>
      <c r="AK270" s="4">
        <f t="shared" si="94"/>
        <v>0.73546511627906974</v>
      </c>
      <c r="AL270" s="4">
        <f t="shared" si="80"/>
        <v>0.73546511627906974</v>
      </c>
      <c r="AM270" s="196">
        <v>30</v>
      </c>
      <c r="AN270" s="17">
        <f t="shared" si="74"/>
        <v>30</v>
      </c>
      <c r="AO270" s="103" t="s">
        <v>2169</v>
      </c>
      <c r="AP270" s="120" t="s">
        <v>2170</v>
      </c>
      <c r="AQ270" s="3">
        <v>44216</v>
      </c>
      <c r="AR270" s="3">
        <v>44560</v>
      </c>
      <c r="AS270" s="3">
        <v>44560</v>
      </c>
      <c r="AT270" s="572">
        <f t="shared" si="95"/>
        <v>1</v>
      </c>
      <c r="AU270" s="572">
        <f t="shared" si="96"/>
        <v>1</v>
      </c>
      <c r="AV270" s="196">
        <v>70</v>
      </c>
      <c r="AW270" s="21">
        <f t="shared" si="91"/>
        <v>70</v>
      </c>
      <c r="AX270" s="67" t="s">
        <v>2171</v>
      </c>
      <c r="AY270" s="307" t="s">
        <v>2155</v>
      </c>
    </row>
    <row r="271" spans="1:51" ht="53.45" hidden="1" customHeight="1" outlineLevel="1" x14ac:dyDescent="0.2">
      <c r="A271" s="383"/>
      <c r="B271" s="389"/>
      <c r="C271" s="390"/>
      <c r="D271" s="565"/>
      <c r="E271" s="441"/>
      <c r="F271" s="441"/>
      <c r="G271" s="480"/>
      <c r="H271" s="86" t="s">
        <v>2181</v>
      </c>
      <c r="I271" s="55" t="s">
        <v>1990</v>
      </c>
      <c r="J271" s="3">
        <v>44216</v>
      </c>
      <c r="K271" s="3">
        <v>44560</v>
      </c>
      <c r="L271" s="3">
        <v>44285</v>
      </c>
      <c r="M271" s="4">
        <f t="shared" si="97"/>
        <v>0.2005813953488372</v>
      </c>
      <c r="N271" s="4">
        <f t="shared" si="98"/>
        <v>0.2005813953488372</v>
      </c>
      <c r="O271" s="142">
        <v>1</v>
      </c>
      <c r="P271" s="143">
        <v>0.25</v>
      </c>
      <c r="Q271" s="143">
        <v>0.5</v>
      </c>
      <c r="R271" s="143">
        <v>0.75</v>
      </c>
      <c r="S271" s="143">
        <v>1</v>
      </c>
      <c r="T271" s="24">
        <v>15000000</v>
      </c>
      <c r="U271" s="99">
        <v>10</v>
      </c>
      <c r="V271" s="161">
        <f t="shared" si="90"/>
        <v>10</v>
      </c>
      <c r="W271" s="67" t="s">
        <v>2182</v>
      </c>
      <c r="X271" s="63" t="s">
        <v>329</v>
      </c>
      <c r="Y271" s="3">
        <v>44216</v>
      </c>
      <c r="Z271" s="3">
        <v>44560</v>
      </c>
      <c r="AA271" s="3">
        <v>44377</v>
      </c>
      <c r="AB271" s="4">
        <f t="shared" si="93"/>
        <v>0.46802325581395349</v>
      </c>
      <c r="AC271" s="4">
        <f t="shared" si="85"/>
        <v>0.46802325581395349</v>
      </c>
      <c r="AD271" s="99">
        <v>20</v>
      </c>
      <c r="AE271" s="131">
        <f t="shared" si="89"/>
        <v>20</v>
      </c>
      <c r="AF271" s="139" t="s">
        <v>2168</v>
      </c>
      <c r="AG271" s="152" t="s">
        <v>329</v>
      </c>
      <c r="AH271" s="3">
        <v>44216</v>
      </c>
      <c r="AI271" s="3">
        <v>44560</v>
      </c>
      <c r="AJ271" s="3">
        <v>44469</v>
      </c>
      <c r="AK271" s="4">
        <f t="shared" si="94"/>
        <v>0.73546511627906974</v>
      </c>
      <c r="AL271" s="4">
        <f t="shared" si="80"/>
        <v>0.73546511627906974</v>
      </c>
      <c r="AM271" s="196">
        <v>25</v>
      </c>
      <c r="AN271" s="17">
        <f t="shared" si="74"/>
        <v>25</v>
      </c>
      <c r="AO271" s="103" t="s">
        <v>2183</v>
      </c>
      <c r="AP271" s="120" t="s">
        <v>2170</v>
      </c>
      <c r="AQ271" s="3">
        <v>44216</v>
      </c>
      <c r="AR271" s="3">
        <v>44560</v>
      </c>
      <c r="AS271" s="3">
        <v>44560</v>
      </c>
      <c r="AT271" s="572">
        <f t="shared" si="95"/>
        <v>1</v>
      </c>
      <c r="AU271" s="572">
        <f t="shared" si="96"/>
        <v>1</v>
      </c>
      <c r="AV271" s="196">
        <v>70</v>
      </c>
      <c r="AW271" s="21">
        <f t="shared" si="91"/>
        <v>70</v>
      </c>
      <c r="AX271" s="67" t="s">
        <v>2171</v>
      </c>
      <c r="AY271" s="307" t="s">
        <v>2155</v>
      </c>
    </row>
    <row r="272" spans="1:51" ht="81.599999999999994" hidden="1" customHeight="1" outlineLevel="1" x14ac:dyDescent="0.2">
      <c r="A272" s="383"/>
      <c r="B272" s="389"/>
      <c r="C272" s="388" t="s">
        <v>405</v>
      </c>
      <c r="D272" s="565"/>
      <c r="E272" s="172" t="s">
        <v>2079</v>
      </c>
      <c r="F272" s="172" t="s">
        <v>408</v>
      </c>
      <c r="G272" s="167" t="s">
        <v>409</v>
      </c>
      <c r="H272" s="86" t="s">
        <v>2184</v>
      </c>
      <c r="I272" s="55" t="s">
        <v>2185</v>
      </c>
      <c r="J272" s="3">
        <v>44216</v>
      </c>
      <c r="K272" s="3">
        <v>44560</v>
      </c>
      <c r="L272" s="3">
        <v>44285</v>
      </c>
      <c r="M272" s="4">
        <f>+(+_xlfn.DAYS(J272,L272))/(+_xlfn.DAYS(J272,K272))</f>
        <v>0.2005813953488372</v>
      </c>
      <c r="N272" s="4">
        <f>+IF(M272&gt;=100,100,IF(M272&lt;=0,0,M272))</f>
        <v>0.2005813953488372</v>
      </c>
      <c r="O272" s="142">
        <v>1</v>
      </c>
      <c r="P272" s="143">
        <v>0.25</v>
      </c>
      <c r="Q272" s="143">
        <v>0.5</v>
      </c>
      <c r="R272" s="143">
        <v>0.75</v>
      </c>
      <c r="S272" s="143">
        <v>1</v>
      </c>
      <c r="T272" s="27">
        <v>20000000</v>
      </c>
      <c r="U272" s="99">
        <v>20</v>
      </c>
      <c r="V272" s="161">
        <f t="shared" si="90"/>
        <v>20</v>
      </c>
      <c r="W272" s="107" t="s">
        <v>2186</v>
      </c>
      <c r="X272" s="63" t="s">
        <v>2187</v>
      </c>
      <c r="Y272" s="3">
        <v>44216</v>
      </c>
      <c r="Z272" s="3">
        <v>44560</v>
      </c>
      <c r="AA272" s="3">
        <v>44377</v>
      </c>
      <c r="AB272" s="4">
        <f t="shared" ref="AB272:AB277" si="99">+(+_xlfn.DAYS(Y272,AA272))/(+_xlfn.DAYS(Y272,Z272))</f>
        <v>0.46802325581395349</v>
      </c>
      <c r="AC272" s="4">
        <f t="shared" ref="AC272:AC277" si="100">+IF(AB272&gt;=100,100,IF(AB272&lt;=0,0,AB272))</f>
        <v>0.46802325581395349</v>
      </c>
      <c r="AD272" s="99">
        <v>50</v>
      </c>
      <c r="AE272" s="131">
        <f t="shared" si="89"/>
        <v>50</v>
      </c>
      <c r="AF272" s="139" t="s">
        <v>2188</v>
      </c>
      <c r="AG272" s="120" t="s">
        <v>2153</v>
      </c>
      <c r="AH272" s="3">
        <v>44216</v>
      </c>
      <c r="AI272" s="3">
        <v>44560</v>
      </c>
      <c r="AJ272" s="3">
        <v>44469</v>
      </c>
      <c r="AK272" s="4">
        <f t="shared" ref="AK272:AK277" si="101">+(+_xlfn.DAYS(AH272,AJ272))/(+_xlfn.DAYS(AH272,AI272))</f>
        <v>0.73546511627906974</v>
      </c>
      <c r="AL272" s="4">
        <f t="shared" ref="AL272:AL277" si="102">+IF(AK272&gt;=100,100,IF(AK272&lt;=0,0,AK272))</f>
        <v>0.73546511627906974</v>
      </c>
      <c r="AM272" s="196">
        <v>75</v>
      </c>
      <c r="AN272" s="17">
        <f t="shared" si="74"/>
        <v>75</v>
      </c>
      <c r="AO272" s="103" t="s">
        <v>2189</v>
      </c>
      <c r="AP272" s="120" t="s">
        <v>2190</v>
      </c>
      <c r="AQ272" s="3">
        <v>44216</v>
      </c>
      <c r="AR272" s="3">
        <v>44560</v>
      </c>
      <c r="AS272" s="3">
        <v>44560</v>
      </c>
      <c r="AT272" s="572">
        <f t="shared" si="95"/>
        <v>1</v>
      </c>
      <c r="AU272" s="572">
        <f t="shared" si="96"/>
        <v>1</v>
      </c>
      <c r="AV272" s="196">
        <v>100</v>
      </c>
      <c r="AW272" s="21">
        <f t="shared" si="91"/>
        <v>100</v>
      </c>
      <c r="AX272" s="67" t="s">
        <v>2191</v>
      </c>
      <c r="AY272" s="307" t="s">
        <v>2155</v>
      </c>
    </row>
    <row r="273" spans="1:51" ht="117" hidden="1" customHeight="1" outlineLevel="1" x14ac:dyDescent="0.2">
      <c r="A273" s="383"/>
      <c r="B273" s="389"/>
      <c r="C273" s="389"/>
      <c r="D273" s="565"/>
      <c r="E273" s="441" t="s">
        <v>2003</v>
      </c>
      <c r="F273" s="441" t="s">
        <v>440</v>
      </c>
      <c r="G273" s="480" t="s">
        <v>441</v>
      </c>
      <c r="H273" s="86" t="s">
        <v>2192</v>
      </c>
      <c r="I273" s="55" t="s">
        <v>2193</v>
      </c>
      <c r="J273" s="3">
        <v>44216</v>
      </c>
      <c r="K273" s="3">
        <v>44560</v>
      </c>
      <c r="L273" s="3">
        <v>44285</v>
      </c>
      <c r="M273" s="4">
        <f t="shared" si="97"/>
        <v>0.2005813953488372</v>
      </c>
      <c r="N273" s="4">
        <f t="shared" si="98"/>
        <v>0.2005813953488372</v>
      </c>
      <c r="O273" s="142">
        <v>1</v>
      </c>
      <c r="P273" s="143">
        <v>0.25</v>
      </c>
      <c r="Q273" s="143">
        <v>0.5</v>
      </c>
      <c r="R273" s="143">
        <v>0.75</v>
      </c>
      <c r="S273" s="143">
        <v>1</v>
      </c>
      <c r="T273" s="24">
        <v>72000000</v>
      </c>
      <c r="U273" s="99">
        <v>20</v>
      </c>
      <c r="V273" s="161">
        <f t="shared" si="90"/>
        <v>20</v>
      </c>
      <c r="W273" s="67" t="s">
        <v>2194</v>
      </c>
      <c r="X273" s="63" t="s">
        <v>329</v>
      </c>
      <c r="Y273" s="3">
        <v>44216</v>
      </c>
      <c r="Z273" s="3">
        <v>44560</v>
      </c>
      <c r="AA273" s="3">
        <v>44377</v>
      </c>
      <c r="AB273" s="4">
        <f t="shared" si="99"/>
        <v>0.46802325581395349</v>
      </c>
      <c r="AC273" s="4">
        <f t="shared" si="100"/>
        <v>0.46802325581395349</v>
      </c>
      <c r="AD273" s="99">
        <v>50</v>
      </c>
      <c r="AE273" s="131">
        <f t="shared" si="89"/>
        <v>50</v>
      </c>
      <c r="AF273" s="139" t="s">
        <v>2195</v>
      </c>
      <c r="AG273" s="120" t="s">
        <v>2153</v>
      </c>
      <c r="AH273" s="3">
        <v>44216</v>
      </c>
      <c r="AI273" s="3">
        <v>44560</v>
      </c>
      <c r="AJ273" s="3">
        <v>44469</v>
      </c>
      <c r="AK273" s="4">
        <f t="shared" si="101"/>
        <v>0.73546511627906974</v>
      </c>
      <c r="AL273" s="4">
        <f t="shared" si="102"/>
        <v>0.73546511627906974</v>
      </c>
      <c r="AM273" s="196">
        <v>75</v>
      </c>
      <c r="AN273" s="17">
        <f t="shared" si="74"/>
        <v>75</v>
      </c>
      <c r="AO273" s="103" t="s">
        <v>2196</v>
      </c>
      <c r="AP273" s="120" t="s">
        <v>329</v>
      </c>
      <c r="AQ273" s="3">
        <v>44216</v>
      </c>
      <c r="AR273" s="3">
        <v>44560</v>
      </c>
      <c r="AS273" s="3">
        <v>44560</v>
      </c>
      <c r="AT273" s="572">
        <f t="shared" si="95"/>
        <v>1</v>
      </c>
      <c r="AU273" s="572">
        <f t="shared" si="96"/>
        <v>1</v>
      </c>
      <c r="AV273" s="196">
        <v>100</v>
      </c>
      <c r="AW273" s="21">
        <f t="shared" si="91"/>
        <v>100</v>
      </c>
      <c r="AX273" s="67" t="s">
        <v>2197</v>
      </c>
      <c r="AY273" s="307" t="s">
        <v>2155</v>
      </c>
    </row>
    <row r="274" spans="1:51" ht="76.5" hidden="1" outlineLevel="1" x14ac:dyDescent="0.2">
      <c r="A274" s="383"/>
      <c r="B274" s="390"/>
      <c r="C274" s="390"/>
      <c r="D274" s="565"/>
      <c r="E274" s="441"/>
      <c r="F274" s="441"/>
      <c r="G274" s="480"/>
      <c r="H274" s="86" t="s">
        <v>2198</v>
      </c>
      <c r="I274" s="55" t="s">
        <v>2124</v>
      </c>
      <c r="J274" s="3">
        <v>44216</v>
      </c>
      <c r="K274" s="3">
        <v>44560</v>
      </c>
      <c r="L274" s="3">
        <v>44285</v>
      </c>
      <c r="M274" s="4">
        <f t="shared" si="97"/>
        <v>0.2005813953488372</v>
      </c>
      <c r="N274" s="4">
        <f t="shared" si="98"/>
        <v>0.2005813953488372</v>
      </c>
      <c r="O274" s="142">
        <v>1</v>
      </c>
      <c r="P274" s="143">
        <v>0.25</v>
      </c>
      <c r="Q274" s="143">
        <v>0.5</v>
      </c>
      <c r="R274" s="143">
        <v>0.75</v>
      </c>
      <c r="S274" s="143">
        <v>1</v>
      </c>
      <c r="T274" s="24">
        <v>2100000</v>
      </c>
      <c r="U274" s="99">
        <v>10</v>
      </c>
      <c r="V274" s="161">
        <f t="shared" si="90"/>
        <v>10</v>
      </c>
      <c r="W274" s="67" t="s">
        <v>2182</v>
      </c>
      <c r="X274" s="63" t="s">
        <v>329</v>
      </c>
      <c r="Y274" s="3">
        <v>44216</v>
      </c>
      <c r="Z274" s="3">
        <v>44560</v>
      </c>
      <c r="AA274" s="3">
        <v>44377</v>
      </c>
      <c r="AB274" s="4">
        <f t="shared" si="99"/>
        <v>0.46802325581395349</v>
      </c>
      <c r="AC274" s="4">
        <f t="shared" si="100"/>
        <v>0.46802325581395349</v>
      </c>
      <c r="AD274" s="99">
        <v>10</v>
      </c>
      <c r="AE274" s="131">
        <f t="shared" si="89"/>
        <v>10</v>
      </c>
      <c r="AF274" s="139" t="s">
        <v>2182</v>
      </c>
      <c r="AG274" s="150" t="s">
        <v>329</v>
      </c>
      <c r="AH274" s="3">
        <v>44216</v>
      </c>
      <c r="AI274" s="3">
        <v>44560</v>
      </c>
      <c r="AJ274" s="3">
        <v>44469</v>
      </c>
      <c r="AK274" s="4">
        <f t="shared" si="101"/>
        <v>0.73546511627906974</v>
      </c>
      <c r="AL274" s="4">
        <f t="shared" si="102"/>
        <v>0.73546511627906974</v>
      </c>
      <c r="AM274" s="196">
        <v>10</v>
      </c>
      <c r="AN274" s="17">
        <f t="shared" si="74"/>
        <v>10</v>
      </c>
      <c r="AO274" s="103" t="s">
        <v>2199</v>
      </c>
      <c r="AP274" s="150" t="s">
        <v>329</v>
      </c>
      <c r="AQ274" s="3">
        <v>44216</v>
      </c>
      <c r="AR274" s="3">
        <v>44560</v>
      </c>
      <c r="AS274" s="3">
        <v>44560</v>
      </c>
      <c r="AT274" s="572">
        <f t="shared" si="95"/>
        <v>1</v>
      </c>
      <c r="AU274" s="572">
        <f t="shared" si="96"/>
        <v>1</v>
      </c>
      <c r="AV274" s="196">
        <v>10</v>
      </c>
      <c r="AW274" s="21">
        <f t="shared" si="91"/>
        <v>10</v>
      </c>
      <c r="AX274" s="67" t="s">
        <v>2200</v>
      </c>
      <c r="AY274" s="307" t="s">
        <v>2155</v>
      </c>
    </row>
    <row r="275" spans="1:51" ht="135.6" hidden="1" customHeight="1" outlineLevel="1" x14ac:dyDescent="0.2">
      <c r="A275" s="383"/>
      <c r="B275" s="347" t="s">
        <v>1163</v>
      </c>
      <c r="C275" s="347" t="s">
        <v>2201</v>
      </c>
      <c r="D275" s="565"/>
      <c r="E275" s="448" t="s">
        <v>2202</v>
      </c>
      <c r="F275" s="448" t="s">
        <v>2203</v>
      </c>
      <c r="G275" s="326" t="s">
        <v>2105</v>
      </c>
      <c r="H275" s="86" t="s">
        <v>2204</v>
      </c>
      <c r="I275" s="55" t="s">
        <v>2205</v>
      </c>
      <c r="J275" s="3">
        <v>44216</v>
      </c>
      <c r="K275" s="3">
        <v>44560</v>
      </c>
      <c r="L275" s="3">
        <v>44285</v>
      </c>
      <c r="M275" s="4">
        <f t="shared" si="97"/>
        <v>0.2005813953488372</v>
      </c>
      <c r="N275" s="4">
        <f t="shared" si="98"/>
        <v>0.2005813953488372</v>
      </c>
      <c r="O275" s="142">
        <v>1</v>
      </c>
      <c r="P275" s="143">
        <v>0.25</v>
      </c>
      <c r="Q275" s="143">
        <v>0.5</v>
      </c>
      <c r="R275" s="143">
        <v>0.75</v>
      </c>
      <c r="S275" s="143">
        <v>1</v>
      </c>
      <c r="T275" s="24">
        <v>10000000</v>
      </c>
      <c r="U275" s="99">
        <v>25</v>
      </c>
      <c r="V275" s="161">
        <f t="shared" si="90"/>
        <v>25</v>
      </c>
      <c r="W275" s="67" t="s">
        <v>2206</v>
      </c>
      <c r="X275" s="63" t="s">
        <v>329</v>
      </c>
      <c r="Y275" s="3">
        <v>44216</v>
      </c>
      <c r="Z275" s="3">
        <v>44560</v>
      </c>
      <c r="AA275" s="3">
        <v>44377</v>
      </c>
      <c r="AB275" s="4">
        <f t="shared" si="99"/>
        <v>0.46802325581395349</v>
      </c>
      <c r="AC275" s="4">
        <f t="shared" si="100"/>
        <v>0.46802325581395349</v>
      </c>
      <c r="AD275" s="99">
        <v>50</v>
      </c>
      <c r="AE275" s="131">
        <f t="shared" si="89"/>
        <v>50</v>
      </c>
      <c r="AF275" s="139" t="s">
        <v>2207</v>
      </c>
      <c r="AG275" s="150" t="s">
        <v>329</v>
      </c>
      <c r="AH275" s="3">
        <v>44216</v>
      </c>
      <c r="AI275" s="3">
        <v>44560</v>
      </c>
      <c r="AJ275" s="3">
        <v>44469</v>
      </c>
      <c r="AK275" s="4">
        <f t="shared" si="101"/>
        <v>0.73546511627906974</v>
      </c>
      <c r="AL275" s="4">
        <f t="shared" si="102"/>
        <v>0.73546511627906974</v>
      </c>
      <c r="AM275" s="196">
        <v>100</v>
      </c>
      <c r="AN275" s="17">
        <f t="shared" si="74"/>
        <v>100</v>
      </c>
      <c r="AO275" s="103" t="s">
        <v>2208</v>
      </c>
      <c r="AP275" s="150" t="s">
        <v>329</v>
      </c>
      <c r="AQ275" s="3">
        <v>44216</v>
      </c>
      <c r="AR275" s="3">
        <v>44560</v>
      </c>
      <c r="AS275" s="3">
        <v>44560</v>
      </c>
      <c r="AT275" s="572">
        <f t="shared" si="95"/>
        <v>1</v>
      </c>
      <c r="AU275" s="572">
        <f t="shared" si="96"/>
        <v>1</v>
      </c>
      <c r="AV275" s="196">
        <v>100</v>
      </c>
      <c r="AW275" s="21">
        <f t="shared" si="91"/>
        <v>100</v>
      </c>
      <c r="AX275" s="67" t="s">
        <v>2209</v>
      </c>
      <c r="AY275" s="307" t="s">
        <v>2155</v>
      </c>
    </row>
    <row r="276" spans="1:51" ht="135.6" hidden="1" customHeight="1" outlineLevel="1" x14ac:dyDescent="0.2">
      <c r="A276" s="383"/>
      <c r="B276" s="348"/>
      <c r="C276" s="348"/>
      <c r="D276" s="565"/>
      <c r="E276" s="449"/>
      <c r="F276" s="449"/>
      <c r="G276" s="327"/>
      <c r="H276" s="86" t="s">
        <v>2210</v>
      </c>
      <c r="I276" s="55" t="s">
        <v>2211</v>
      </c>
      <c r="J276" s="3">
        <v>44216</v>
      </c>
      <c r="K276" s="3">
        <v>44560</v>
      </c>
      <c r="L276" s="3">
        <v>44285</v>
      </c>
      <c r="M276" s="4">
        <f t="shared" si="97"/>
        <v>0.2005813953488372</v>
      </c>
      <c r="N276" s="4">
        <f t="shared" si="98"/>
        <v>0.2005813953488372</v>
      </c>
      <c r="O276" s="142">
        <v>1</v>
      </c>
      <c r="P276" s="143">
        <v>0.25</v>
      </c>
      <c r="Q276" s="143">
        <v>0.5</v>
      </c>
      <c r="R276" s="143">
        <v>0.75</v>
      </c>
      <c r="S276" s="143">
        <v>1</v>
      </c>
      <c r="T276" s="24">
        <v>2000000</v>
      </c>
      <c r="U276" s="99">
        <v>20</v>
      </c>
      <c r="V276" s="161">
        <f t="shared" si="90"/>
        <v>20</v>
      </c>
      <c r="W276" s="67" t="s">
        <v>2212</v>
      </c>
      <c r="X276" s="63" t="s">
        <v>329</v>
      </c>
      <c r="Y276" s="3">
        <v>44216</v>
      </c>
      <c r="Z276" s="3">
        <v>44560</v>
      </c>
      <c r="AA276" s="3">
        <v>44377</v>
      </c>
      <c r="AB276" s="4">
        <f t="shared" si="99"/>
        <v>0.46802325581395349</v>
      </c>
      <c r="AC276" s="4">
        <f t="shared" si="100"/>
        <v>0.46802325581395349</v>
      </c>
      <c r="AD276" s="99">
        <v>50</v>
      </c>
      <c r="AE276" s="131">
        <f t="shared" si="89"/>
        <v>50</v>
      </c>
      <c r="AF276" s="139" t="s">
        <v>2213</v>
      </c>
      <c r="AG276" s="120" t="s">
        <v>2153</v>
      </c>
      <c r="AH276" s="3">
        <v>44216</v>
      </c>
      <c r="AI276" s="3">
        <v>44560</v>
      </c>
      <c r="AJ276" s="3">
        <v>44469</v>
      </c>
      <c r="AK276" s="4">
        <f t="shared" si="101"/>
        <v>0.73546511627906974</v>
      </c>
      <c r="AL276" s="4">
        <f t="shared" si="102"/>
        <v>0.73546511627906974</v>
      </c>
      <c r="AM276" s="196">
        <v>90</v>
      </c>
      <c r="AN276" s="17">
        <f t="shared" si="74"/>
        <v>90</v>
      </c>
      <c r="AO276" s="103" t="s">
        <v>2214</v>
      </c>
      <c r="AP276" s="120" t="s">
        <v>1986</v>
      </c>
      <c r="AQ276" s="3">
        <v>44216</v>
      </c>
      <c r="AR276" s="3">
        <v>44560</v>
      </c>
      <c r="AS276" s="3">
        <v>44560</v>
      </c>
      <c r="AT276" s="572">
        <f t="shared" si="95"/>
        <v>1</v>
      </c>
      <c r="AU276" s="572">
        <f t="shared" si="96"/>
        <v>1</v>
      </c>
      <c r="AV276" s="196">
        <v>100</v>
      </c>
      <c r="AW276" s="21">
        <f t="shared" si="91"/>
        <v>100</v>
      </c>
      <c r="AX276" s="67" t="s">
        <v>2215</v>
      </c>
      <c r="AY276" s="307" t="s">
        <v>2155</v>
      </c>
    </row>
    <row r="277" spans="1:51" ht="147.6" hidden="1" customHeight="1" outlineLevel="1" x14ac:dyDescent="0.2">
      <c r="A277" s="383"/>
      <c r="B277" s="349"/>
      <c r="C277" s="349"/>
      <c r="D277" s="565"/>
      <c r="E277" s="450"/>
      <c r="F277" s="450"/>
      <c r="G277" s="328"/>
      <c r="H277" s="82" t="s">
        <v>2216</v>
      </c>
      <c r="I277" s="55" t="s">
        <v>2217</v>
      </c>
      <c r="J277" s="3">
        <v>44216</v>
      </c>
      <c r="K277" s="3">
        <v>44560</v>
      </c>
      <c r="L277" s="3">
        <v>44285</v>
      </c>
      <c r="M277" s="4">
        <f>+(+_xlfn.DAYS(J277,L277))/(+_xlfn.DAYS(J277,K277))</f>
        <v>0.2005813953488372</v>
      </c>
      <c r="N277" s="4">
        <f>+IF(M277&gt;=100,100,IF(M277&lt;=0,0,M277))</f>
        <v>0.2005813953488372</v>
      </c>
      <c r="O277" s="142">
        <v>1</v>
      </c>
      <c r="P277" s="143">
        <v>0.25</v>
      </c>
      <c r="Q277" s="143">
        <v>0.5</v>
      </c>
      <c r="R277" s="143">
        <v>0.75</v>
      </c>
      <c r="S277" s="143">
        <v>1</v>
      </c>
      <c r="T277" s="24">
        <v>10000000</v>
      </c>
      <c r="U277" s="99">
        <v>25</v>
      </c>
      <c r="V277" s="161">
        <f>+U277</f>
        <v>25</v>
      </c>
      <c r="W277" s="67" t="s">
        <v>2218</v>
      </c>
      <c r="X277" s="63" t="s">
        <v>2219</v>
      </c>
      <c r="Y277" s="3">
        <v>44216</v>
      </c>
      <c r="Z277" s="3">
        <v>44560</v>
      </c>
      <c r="AA277" s="3">
        <v>44377</v>
      </c>
      <c r="AB277" s="4">
        <f t="shared" si="99"/>
        <v>0.46802325581395349</v>
      </c>
      <c r="AC277" s="4">
        <f t="shared" si="100"/>
        <v>0.46802325581395349</v>
      </c>
      <c r="AD277" s="99">
        <v>50</v>
      </c>
      <c r="AE277" s="131">
        <f t="shared" si="89"/>
        <v>50</v>
      </c>
      <c r="AF277" s="139" t="s">
        <v>2220</v>
      </c>
      <c r="AG277" s="120" t="s">
        <v>2153</v>
      </c>
      <c r="AH277" s="3">
        <v>44216</v>
      </c>
      <c r="AI277" s="3">
        <v>44560</v>
      </c>
      <c r="AJ277" s="3">
        <v>44469</v>
      </c>
      <c r="AK277" s="4">
        <f t="shared" si="101"/>
        <v>0.73546511627906974</v>
      </c>
      <c r="AL277" s="4">
        <f t="shared" si="102"/>
        <v>0.73546511627906974</v>
      </c>
      <c r="AM277" s="196">
        <v>90</v>
      </c>
      <c r="AN277" s="17">
        <f t="shared" si="74"/>
        <v>90</v>
      </c>
      <c r="AO277" s="103" t="s">
        <v>2221</v>
      </c>
      <c r="AP277" s="120" t="s">
        <v>2222</v>
      </c>
      <c r="AQ277" s="3">
        <v>44216</v>
      </c>
      <c r="AR277" s="3">
        <v>44560</v>
      </c>
      <c r="AS277" s="3">
        <v>44560</v>
      </c>
      <c r="AT277" s="572">
        <f t="shared" si="95"/>
        <v>1</v>
      </c>
      <c r="AU277" s="572">
        <f t="shared" si="96"/>
        <v>1</v>
      </c>
      <c r="AV277" s="196">
        <v>100</v>
      </c>
      <c r="AW277" s="21">
        <f>+AV277</f>
        <v>100</v>
      </c>
      <c r="AX277" s="67" t="s">
        <v>2223</v>
      </c>
      <c r="AY277" s="307" t="s">
        <v>2155</v>
      </c>
    </row>
    <row r="278" spans="1:51" ht="152.44999999999999" hidden="1" customHeight="1" outlineLevel="1" x14ac:dyDescent="0.2">
      <c r="A278" s="383"/>
      <c r="B278" s="398" t="s">
        <v>321</v>
      </c>
      <c r="C278" s="398" t="s">
        <v>1143</v>
      </c>
      <c r="D278" s="565"/>
      <c r="E278" s="441" t="s">
        <v>1145</v>
      </c>
      <c r="F278" s="441" t="s">
        <v>1146</v>
      </c>
      <c r="G278" s="480" t="s">
        <v>1147</v>
      </c>
      <c r="H278" s="86" t="s">
        <v>2224</v>
      </c>
      <c r="I278" s="55" t="s">
        <v>1982</v>
      </c>
      <c r="J278" s="3">
        <v>44216</v>
      </c>
      <c r="K278" s="3">
        <v>44560</v>
      </c>
      <c r="L278" s="3">
        <v>44285</v>
      </c>
      <c r="M278" s="4">
        <f t="shared" si="97"/>
        <v>0.2005813953488372</v>
      </c>
      <c r="N278" s="4">
        <f t="shared" si="98"/>
        <v>0.2005813953488372</v>
      </c>
      <c r="O278" s="142">
        <v>1</v>
      </c>
      <c r="P278" s="143">
        <v>0.25</v>
      </c>
      <c r="Q278" s="143">
        <v>0.5</v>
      </c>
      <c r="R278" s="143">
        <v>0.75</v>
      </c>
      <c r="S278" s="143">
        <v>1</v>
      </c>
      <c r="T278" s="24">
        <v>10000000</v>
      </c>
      <c r="U278" s="99">
        <v>20</v>
      </c>
      <c r="V278" s="161">
        <f t="shared" si="90"/>
        <v>20</v>
      </c>
      <c r="W278" s="67" t="s">
        <v>2225</v>
      </c>
      <c r="X278" s="63" t="s">
        <v>329</v>
      </c>
      <c r="Y278" s="3">
        <v>44216</v>
      </c>
      <c r="Z278" s="3">
        <v>44560</v>
      </c>
      <c r="AA278" s="3">
        <v>44377</v>
      </c>
      <c r="AB278" s="4">
        <f t="shared" ref="AB278:AB287" si="103">+(+_xlfn.DAYS(Y278,AA278))/(+_xlfn.DAYS(Y278,Z278))</f>
        <v>0.46802325581395349</v>
      </c>
      <c r="AC278" s="4">
        <f t="shared" ref="AC278:AC287" si="104">+IF(AB278&gt;=100,100,IF(AB278&lt;=0,0,AB278))</f>
        <v>0.46802325581395349</v>
      </c>
      <c r="AD278" s="99">
        <v>50</v>
      </c>
      <c r="AE278" s="131">
        <f t="shared" si="89"/>
        <v>50</v>
      </c>
      <c r="AF278" s="139" t="s">
        <v>2226</v>
      </c>
      <c r="AG278" s="120" t="s">
        <v>2153</v>
      </c>
      <c r="AH278" s="3">
        <v>44216</v>
      </c>
      <c r="AI278" s="3">
        <v>44560</v>
      </c>
      <c r="AJ278" s="3">
        <v>44469</v>
      </c>
      <c r="AK278" s="4">
        <f t="shared" ref="AK278:AK288" si="105">+(+_xlfn.DAYS(AH278,AJ278))/(+_xlfn.DAYS(AH278,AI278))</f>
        <v>0.73546511627906974</v>
      </c>
      <c r="AL278" s="4">
        <f t="shared" ref="AL278:AL288" si="106">+IF(AK278&gt;=100,100,IF(AK278&lt;=0,0,AK278))</f>
        <v>0.73546511627906974</v>
      </c>
      <c r="AM278" s="196">
        <v>100</v>
      </c>
      <c r="AN278" s="17">
        <f t="shared" si="74"/>
        <v>100</v>
      </c>
      <c r="AO278" s="103" t="s">
        <v>2227</v>
      </c>
      <c r="AP278" s="120" t="s">
        <v>329</v>
      </c>
      <c r="AQ278" s="3">
        <v>44216</v>
      </c>
      <c r="AR278" s="3">
        <v>44560</v>
      </c>
      <c r="AS278" s="3">
        <v>44560</v>
      </c>
      <c r="AT278" s="572">
        <f t="shared" si="95"/>
        <v>1</v>
      </c>
      <c r="AU278" s="572">
        <f t="shared" si="96"/>
        <v>1</v>
      </c>
      <c r="AV278" s="196">
        <v>100</v>
      </c>
      <c r="AW278" s="21">
        <f t="shared" si="91"/>
        <v>100</v>
      </c>
      <c r="AX278" s="67" t="s">
        <v>2228</v>
      </c>
      <c r="AY278" s="308" t="s">
        <v>329</v>
      </c>
    </row>
    <row r="279" spans="1:51" ht="191.25" hidden="1" outlineLevel="1" x14ac:dyDescent="0.2">
      <c r="A279" s="383"/>
      <c r="B279" s="398"/>
      <c r="C279" s="398"/>
      <c r="D279" s="565"/>
      <c r="E279" s="441"/>
      <c r="F279" s="441"/>
      <c r="G279" s="480"/>
      <c r="H279" s="86" t="s">
        <v>2229</v>
      </c>
      <c r="I279" s="55" t="s">
        <v>2124</v>
      </c>
      <c r="J279" s="3">
        <v>44216</v>
      </c>
      <c r="K279" s="3">
        <v>44560</v>
      </c>
      <c r="L279" s="3">
        <v>44285</v>
      </c>
      <c r="M279" s="4">
        <f t="shared" si="97"/>
        <v>0.2005813953488372</v>
      </c>
      <c r="N279" s="4">
        <f t="shared" si="98"/>
        <v>0.2005813953488372</v>
      </c>
      <c r="O279" s="142">
        <v>1</v>
      </c>
      <c r="P279" s="143">
        <v>0.25</v>
      </c>
      <c r="Q279" s="143">
        <v>0.5</v>
      </c>
      <c r="R279" s="143">
        <v>0.75</v>
      </c>
      <c r="S279" s="143">
        <v>1</v>
      </c>
      <c r="T279" s="24">
        <v>3000000</v>
      </c>
      <c r="U279" s="99">
        <v>10</v>
      </c>
      <c r="V279" s="161">
        <f t="shared" si="90"/>
        <v>10</v>
      </c>
      <c r="W279" s="67" t="s">
        <v>2230</v>
      </c>
      <c r="X279" s="63" t="s">
        <v>329</v>
      </c>
      <c r="Y279" s="3">
        <v>44216</v>
      </c>
      <c r="Z279" s="3">
        <v>44560</v>
      </c>
      <c r="AA279" s="3">
        <v>44377</v>
      </c>
      <c r="AB279" s="4">
        <f t="shared" si="103"/>
        <v>0.46802325581395349</v>
      </c>
      <c r="AC279" s="4">
        <f t="shared" si="104"/>
        <v>0.46802325581395349</v>
      </c>
      <c r="AD279" s="99">
        <v>50</v>
      </c>
      <c r="AE279" s="131">
        <f t="shared" si="89"/>
        <v>50</v>
      </c>
      <c r="AF279" s="139" t="s">
        <v>2231</v>
      </c>
      <c r="AG279" s="120" t="s">
        <v>2153</v>
      </c>
      <c r="AH279" s="3">
        <v>44216</v>
      </c>
      <c r="AI279" s="3">
        <v>44560</v>
      </c>
      <c r="AJ279" s="3">
        <v>44469</v>
      </c>
      <c r="AK279" s="4">
        <f t="shared" si="105"/>
        <v>0.73546511627906974</v>
      </c>
      <c r="AL279" s="4">
        <f t="shared" si="106"/>
        <v>0.73546511627906974</v>
      </c>
      <c r="AM279" s="196">
        <v>50</v>
      </c>
      <c r="AN279" s="17">
        <f t="shared" si="74"/>
        <v>50</v>
      </c>
      <c r="AO279" s="103" t="s">
        <v>2232</v>
      </c>
      <c r="AP279" s="120" t="s">
        <v>329</v>
      </c>
      <c r="AQ279" s="3">
        <v>44216</v>
      </c>
      <c r="AR279" s="3">
        <v>44560</v>
      </c>
      <c r="AS279" s="3">
        <v>44560</v>
      </c>
      <c r="AT279" s="572">
        <f t="shared" si="95"/>
        <v>1</v>
      </c>
      <c r="AU279" s="572">
        <f t="shared" si="96"/>
        <v>1</v>
      </c>
      <c r="AV279" s="196">
        <v>100</v>
      </c>
      <c r="AW279" s="21">
        <f t="shared" si="91"/>
        <v>100</v>
      </c>
      <c r="AX279" s="67" t="s">
        <v>2233</v>
      </c>
      <c r="AY279" s="307" t="s">
        <v>2155</v>
      </c>
    </row>
    <row r="280" spans="1:51" ht="207" hidden="1" customHeight="1" outlineLevel="1" x14ac:dyDescent="0.2">
      <c r="A280" s="383"/>
      <c r="B280" s="180" t="s">
        <v>427</v>
      </c>
      <c r="C280" s="180" t="s">
        <v>680</v>
      </c>
      <c r="D280" s="194" t="s">
        <v>2234</v>
      </c>
      <c r="E280" s="168" t="s">
        <v>2235</v>
      </c>
      <c r="F280" s="28" t="s">
        <v>1938</v>
      </c>
      <c r="G280" s="42" t="s">
        <v>1284</v>
      </c>
      <c r="H280" s="88" t="s">
        <v>2236</v>
      </c>
      <c r="I280" s="55" t="s">
        <v>2237</v>
      </c>
      <c r="J280" s="3">
        <v>44216</v>
      </c>
      <c r="K280" s="3">
        <v>44560</v>
      </c>
      <c r="L280" s="3">
        <v>44285</v>
      </c>
      <c r="M280" s="4">
        <f t="shared" si="97"/>
        <v>0.2005813953488372</v>
      </c>
      <c r="N280" s="4">
        <f t="shared" si="98"/>
        <v>0.2005813953488372</v>
      </c>
      <c r="O280" s="142">
        <v>1</v>
      </c>
      <c r="P280" s="143">
        <v>0.25</v>
      </c>
      <c r="Q280" s="143">
        <v>0.5</v>
      </c>
      <c r="R280" s="143">
        <v>0.75</v>
      </c>
      <c r="S280" s="143">
        <v>1</v>
      </c>
      <c r="T280" s="24">
        <v>280000000</v>
      </c>
      <c r="U280" s="99">
        <v>30</v>
      </c>
      <c r="V280" s="161">
        <f t="shared" si="90"/>
        <v>30</v>
      </c>
      <c r="W280" s="67" t="s">
        <v>2238</v>
      </c>
      <c r="X280" s="63" t="s">
        <v>329</v>
      </c>
      <c r="Y280" s="3">
        <v>44216</v>
      </c>
      <c r="Z280" s="3">
        <v>44560</v>
      </c>
      <c r="AA280" s="3">
        <v>44377</v>
      </c>
      <c r="AB280" s="4">
        <f t="shared" si="103"/>
        <v>0.46802325581395349</v>
      </c>
      <c r="AC280" s="4">
        <f t="shared" si="104"/>
        <v>0.46802325581395349</v>
      </c>
      <c r="AD280" s="99">
        <v>50</v>
      </c>
      <c r="AE280" s="131">
        <f t="shared" si="89"/>
        <v>50</v>
      </c>
      <c r="AF280" s="139" t="s">
        <v>2239</v>
      </c>
      <c r="AG280" s="120" t="s">
        <v>877</v>
      </c>
      <c r="AH280" s="3">
        <v>44216</v>
      </c>
      <c r="AI280" s="3">
        <v>44560</v>
      </c>
      <c r="AJ280" s="3">
        <v>44469</v>
      </c>
      <c r="AK280" s="4">
        <f t="shared" si="105"/>
        <v>0.73546511627906974</v>
      </c>
      <c r="AL280" s="4">
        <f t="shared" si="106"/>
        <v>0.73546511627906974</v>
      </c>
      <c r="AM280" s="196">
        <v>50</v>
      </c>
      <c r="AN280" s="17">
        <f t="shared" si="74"/>
        <v>50</v>
      </c>
      <c r="AO280" s="103" t="s">
        <v>2240</v>
      </c>
      <c r="AP280" s="120" t="s">
        <v>1986</v>
      </c>
      <c r="AQ280" s="3">
        <v>44216</v>
      </c>
      <c r="AR280" s="3">
        <v>44560</v>
      </c>
      <c r="AS280" s="3">
        <v>44560</v>
      </c>
      <c r="AT280" s="572">
        <f t="shared" si="95"/>
        <v>1</v>
      </c>
      <c r="AU280" s="572">
        <f t="shared" si="96"/>
        <v>1</v>
      </c>
      <c r="AV280" s="196">
        <v>50</v>
      </c>
      <c r="AW280" s="21">
        <f t="shared" si="91"/>
        <v>50</v>
      </c>
      <c r="AX280" s="67" t="s">
        <v>2241</v>
      </c>
      <c r="AY280" s="147" t="s">
        <v>329</v>
      </c>
    </row>
    <row r="281" spans="1:51" ht="99.6" hidden="1" customHeight="1" outlineLevel="1" x14ac:dyDescent="0.2">
      <c r="A281" s="383"/>
      <c r="B281" s="180" t="s">
        <v>321</v>
      </c>
      <c r="C281" s="180" t="s">
        <v>322</v>
      </c>
      <c r="D281" s="471" t="s">
        <v>2242</v>
      </c>
      <c r="E281" s="195" t="s">
        <v>586</v>
      </c>
      <c r="F281" s="195" t="s">
        <v>587</v>
      </c>
      <c r="G281" s="176" t="s">
        <v>588</v>
      </c>
      <c r="H281" s="85" t="s">
        <v>2243</v>
      </c>
      <c r="I281" s="55" t="s">
        <v>411</v>
      </c>
      <c r="J281" s="3">
        <v>44216</v>
      </c>
      <c r="K281" s="3">
        <v>44560</v>
      </c>
      <c r="L281" s="3">
        <v>44285</v>
      </c>
      <c r="M281" s="4">
        <f t="shared" si="97"/>
        <v>0.2005813953488372</v>
      </c>
      <c r="N281" s="4">
        <f t="shared" si="98"/>
        <v>0.2005813953488372</v>
      </c>
      <c r="O281" s="142">
        <v>1</v>
      </c>
      <c r="P281" s="143">
        <v>0.25</v>
      </c>
      <c r="Q281" s="143">
        <v>0.5</v>
      </c>
      <c r="R281" s="143">
        <v>0.75</v>
      </c>
      <c r="S281" s="143">
        <v>1</v>
      </c>
      <c r="T281" s="27">
        <v>36855000</v>
      </c>
      <c r="U281" s="99">
        <v>25</v>
      </c>
      <c r="V281" s="161">
        <f t="shared" si="90"/>
        <v>25</v>
      </c>
      <c r="W281" s="67" t="s">
        <v>2244</v>
      </c>
      <c r="X281" s="63" t="s">
        <v>2245</v>
      </c>
      <c r="Y281" s="3">
        <v>44216</v>
      </c>
      <c r="Z281" s="3">
        <v>44560</v>
      </c>
      <c r="AA281" s="3">
        <v>44377</v>
      </c>
      <c r="AB281" s="4">
        <f t="shared" si="103"/>
        <v>0.46802325581395349</v>
      </c>
      <c r="AC281" s="4">
        <f t="shared" si="104"/>
        <v>0.46802325581395349</v>
      </c>
      <c r="AD281" s="99">
        <v>25</v>
      </c>
      <c r="AE281" s="131">
        <f t="shared" si="89"/>
        <v>25</v>
      </c>
      <c r="AF281" s="139" t="s">
        <v>1061</v>
      </c>
      <c r="AG281" s="120" t="s">
        <v>1313</v>
      </c>
      <c r="AH281" s="3">
        <v>44216</v>
      </c>
      <c r="AI281" s="3">
        <v>44560</v>
      </c>
      <c r="AJ281" s="3">
        <v>44469</v>
      </c>
      <c r="AK281" s="4">
        <f t="shared" si="105"/>
        <v>0.73546511627906974</v>
      </c>
      <c r="AL281" s="4">
        <f t="shared" si="106"/>
        <v>0.73546511627906974</v>
      </c>
      <c r="AM281" s="196">
        <v>50</v>
      </c>
      <c r="AN281" s="17">
        <f t="shared" si="74"/>
        <v>50</v>
      </c>
      <c r="AO281" s="67" t="s">
        <v>1061</v>
      </c>
      <c r="AP281" s="120" t="s">
        <v>1313</v>
      </c>
      <c r="AQ281" s="3">
        <v>44216</v>
      </c>
      <c r="AR281" s="3">
        <v>44560</v>
      </c>
      <c r="AS281" s="3">
        <v>44560</v>
      </c>
      <c r="AT281" s="572">
        <f t="shared" si="95"/>
        <v>1</v>
      </c>
      <c r="AU281" s="572">
        <f t="shared" si="96"/>
        <v>1</v>
      </c>
      <c r="AV281" s="196">
        <v>100</v>
      </c>
      <c r="AW281" s="21">
        <f t="shared" si="91"/>
        <v>100</v>
      </c>
      <c r="AX281" s="67" t="s">
        <v>2246</v>
      </c>
      <c r="AY281" s="120" t="s">
        <v>2247</v>
      </c>
    </row>
    <row r="282" spans="1:51" ht="96" hidden="1" customHeight="1" outlineLevel="1" x14ac:dyDescent="0.2">
      <c r="A282" s="383"/>
      <c r="B282" s="180" t="s">
        <v>427</v>
      </c>
      <c r="C282" s="180" t="s">
        <v>680</v>
      </c>
      <c r="D282" s="471"/>
      <c r="E282" s="195" t="s">
        <v>2235</v>
      </c>
      <c r="F282" s="195" t="s">
        <v>1938</v>
      </c>
      <c r="G282" s="176" t="s">
        <v>1284</v>
      </c>
      <c r="H282" s="85" t="s">
        <v>2248</v>
      </c>
      <c r="I282" s="55" t="s">
        <v>2249</v>
      </c>
      <c r="J282" s="3">
        <v>44216</v>
      </c>
      <c r="K282" s="3">
        <v>44560</v>
      </c>
      <c r="L282" s="3">
        <v>44285</v>
      </c>
      <c r="M282" s="4">
        <f t="shared" si="97"/>
        <v>0.2005813953488372</v>
      </c>
      <c r="N282" s="4">
        <f t="shared" si="98"/>
        <v>0.2005813953488372</v>
      </c>
      <c r="O282" s="142">
        <v>1</v>
      </c>
      <c r="P282" s="143">
        <v>0.25</v>
      </c>
      <c r="Q282" s="143">
        <v>0.5</v>
      </c>
      <c r="R282" s="143">
        <v>0.75</v>
      </c>
      <c r="S282" s="143">
        <v>1</v>
      </c>
      <c r="T282" s="27">
        <v>26500000</v>
      </c>
      <c r="U282" s="99">
        <v>10</v>
      </c>
      <c r="V282" s="161">
        <f t="shared" si="90"/>
        <v>10</v>
      </c>
      <c r="W282" s="67" t="s">
        <v>2250</v>
      </c>
      <c r="X282" s="63" t="s">
        <v>329</v>
      </c>
      <c r="Y282" s="3">
        <v>44216</v>
      </c>
      <c r="Z282" s="3">
        <v>44560</v>
      </c>
      <c r="AA282" s="3">
        <v>44377</v>
      </c>
      <c r="AB282" s="4">
        <f t="shared" si="103"/>
        <v>0.46802325581395349</v>
      </c>
      <c r="AC282" s="4">
        <f t="shared" si="104"/>
        <v>0.46802325581395349</v>
      </c>
      <c r="AD282" s="99">
        <v>10</v>
      </c>
      <c r="AE282" s="131">
        <f t="shared" si="89"/>
        <v>10</v>
      </c>
      <c r="AF282" s="139" t="s">
        <v>2251</v>
      </c>
      <c r="AG282" s="120" t="s">
        <v>329</v>
      </c>
      <c r="AH282" s="3">
        <v>44216</v>
      </c>
      <c r="AI282" s="3">
        <v>44560</v>
      </c>
      <c r="AJ282" s="3">
        <v>44469</v>
      </c>
      <c r="AK282" s="4">
        <f t="shared" si="105"/>
        <v>0.73546511627906974</v>
      </c>
      <c r="AL282" s="4">
        <f t="shared" si="106"/>
        <v>0.73546511627906974</v>
      </c>
      <c r="AM282" s="196">
        <v>10</v>
      </c>
      <c r="AN282" s="17">
        <f t="shared" si="74"/>
        <v>10</v>
      </c>
      <c r="AO282" s="103" t="s">
        <v>2252</v>
      </c>
      <c r="AP282" s="120" t="s">
        <v>329</v>
      </c>
      <c r="AQ282" s="3">
        <v>44216</v>
      </c>
      <c r="AR282" s="3">
        <v>44560</v>
      </c>
      <c r="AS282" s="3">
        <v>44560</v>
      </c>
      <c r="AT282" s="572">
        <f t="shared" si="95"/>
        <v>1</v>
      </c>
      <c r="AU282" s="572">
        <f t="shared" si="96"/>
        <v>1</v>
      </c>
      <c r="AV282" s="196">
        <v>10</v>
      </c>
      <c r="AW282" s="21">
        <f t="shared" si="91"/>
        <v>10</v>
      </c>
      <c r="AX282" s="67" t="s">
        <v>2252</v>
      </c>
      <c r="AY282" s="120" t="s">
        <v>329</v>
      </c>
    </row>
    <row r="283" spans="1:51" ht="115.9" hidden="1" customHeight="1" outlineLevel="1" x14ac:dyDescent="0.2">
      <c r="A283" s="383"/>
      <c r="B283" s="347" t="s">
        <v>321</v>
      </c>
      <c r="C283" s="180" t="s">
        <v>322</v>
      </c>
      <c r="D283" s="465" t="s">
        <v>2253</v>
      </c>
      <c r="E283" s="170" t="s">
        <v>2254</v>
      </c>
      <c r="F283" s="39" t="s">
        <v>1094</v>
      </c>
      <c r="G283" s="166" t="s">
        <v>1095</v>
      </c>
      <c r="H283" s="50" t="s">
        <v>2255</v>
      </c>
      <c r="I283" s="55" t="s">
        <v>411</v>
      </c>
      <c r="J283" s="3">
        <v>44216</v>
      </c>
      <c r="K283" s="3">
        <v>44560</v>
      </c>
      <c r="L283" s="3">
        <v>44285</v>
      </c>
      <c r="M283" s="4">
        <f t="shared" si="97"/>
        <v>0.2005813953488372</v>
      </c>
      <c r="N283" s="4">
        <f t="shared" si="98"/>
        <v>0.2005813953488372</v>
      </c>
      <c r="O283" s="142">
        <v>1</v>
      </c>
      <c r="P283" s="143">
        <v>0.25</v>
      </c>
      <c r="Q283" s="143">
        <v>0.5</v>
      </c>
      <c r="R283" s="143">
        <v>0.75</v>
      </c>
      <c r="S283" s="143">
        <v>1</v>
      </c>
      <c r="T283" s="24">
        <v>37000000</v>
      </c>
      <c r="U283" s="99">
        <v>25</v>
      </c>
      <c r="V283" s="161">
        <f t="shared" si="90"/>
        <v>25</v>
      </c>
      <c r="W283" s="67" t="s">
        <v>2256</v>
      </c>
      <c r="X283" s="63" t="s">
        <v>868</v>
      </c>
      <c r="Y283" s="3">
        <v>44216</v>
      </c>
      <c r="Z283" s="3">
        <v>44560</v>
      </c>
      <c r="AA283" s="3">
        <v>44377</v>
      </c>
      <c r="AB283" s="4">
        <f t="shared" si="103"/>
        <v>0.46802325581395349</v>
      </c>
      <c r="AC283" s="4">
        <f t="shared" si="104"/>
        <v>0.46802325581395349</v>
      </c>
      <c r="AD283" s="99">
        <v>50</v>
      </c>
      <c r="AE283" s="131">
        <f t="shared" si="89"/>
        <v>50</v>
      </c>
      <c r="AF283" s="139" t="s">
        <v>2257</v>
      </c>
      <c r="AG283" s="63" t="s">
        <v>868</v>
      </c>
      <c r="AH283" s="3">
        <v>44216</v>
      </c>
      <c r="AI283" s="3">
        <v>44560</v>
      </c>
      <c r="AJ283" s="3">
        <v>44469</v>
      </c>
      <c r="AK283" s="4">
        <f t="shared" si="105"/>
        <v>0.73546511627906974</v>
      </c>
      <c r="AL283" s="4">
        <f t="shared" si="106"/>
        <v>0.73546511627906974</v>
      </c>
      <c r="AM283" s="196">
        <v>75</v>
      </c>
      <c r="AN283" s="17">
        <f t="shared" si="74"/>
        <v>75</v>
      </c>
      <c r="AO283" s="103" t="s">
        <v>2258</v>
      </c>
      <c r="AP283" s="120" t="s">
        <v>1313</v>
      </c>
      <c r="AQ283" s="3">
        <v>44216</v>
      </c>
      <c r="AR283" s="3">
        <v>44560</v>
      </c>
      <c r="AS283" s="3">
        <v>44560</v>
      </c>
      <c r="AT283" s="572">
        <f t="shared" si="95"/>
        <v>1</v>
      </c>
      <c r="AU283" s="572">
        <f t="shared" si="96"/>
        <v>1</v>
      </c>
      <c r="AV283" s="196">
        <v>100</v>
      </c>
      <c r="AW283" s="21">
        <f t="shared" si="91"/>
        <v>100</v>
      </c>
      <c r="AX283" s="67" t="s">
        <v>2259</v>
      </c>
      <c r="AY283" s="147" t="s">
        <v>1313</v>
      </c>
    </row>
    <row r="284" spans="1:51" ht="93" hidden="1" customHeight="1" outlineLevel="1" x14ac:dyDescent="0.2">
      <c r="A284" s="383"/>
      <c r="B284" s="349"/>
      <c r="C284" s="180" t="s">
        <v>797</v>
      </c>
      <c r="D284" s="466"/>
      <c r="E284" s="170" t="s">
        <v>1205</v>
      </c>
      <c r="F284" s="170" t="s">
        <v>1206</v>
      </c>
      <c r="G284" s="165" t="s">
        <v>1207</v>
      </c>
      <c r="H284" s="49" t="s">
        <v>2260</v>
      </c>
      <c r="I284" s="55" t="s">
        <v>2261</v>
      </c>
      <c r="J284" s="3">
        <v>44216</v>
      </c>
      <c r="K284" s="3">
        <v>44560</v>
      </c>
      <c r="L284" s="3">
        <v>44285</v>
      </c>
      <c r="M284" s="4">
        <f t="shared" si="97"/>
        <v>0.2005813953488372</v>
      </c>
      <c r="N284" s="4">
        <f t="shared" si="98"/>
        <v>0.2005813953488372</v>
      </c>
      <c r="O284" s="142">
        <v>1</v>
      </c>
      <c r="P284" s="143">
        <v>0.25</v>
      </c>
      <c r="Q284" s="143">
        <v>0.5</v>
      </c>
      <c r="R284" s="143">
        <v>0.75</v>
      </c>
      <c r="S284" s="143">
        <v>1</v>
      </c>
      <c r="T284" s="24">
        <v>30000000</v>
      </c>
      <c r="U284" s="99">
        <v>15</v>
      </c>
      <c r="V284" s="161">
        <f t="shared" si="90"/>
        <v>15</v>
      </c>
      <c r="W284" s="67" t="s">
        <v>2262</v>
      </c>
      <c r="X284" s="63" t="s">
        <v>329</v>
      </c>
      <c r="Y284" s="3">
        <v>44216</v>
      </c>
      <c r="Z284" s="3">
        <v>44560</v>
      </c>
      <c r="AA284" s="3">
        <v>44377</v>
      </c>
      <c r="AB284" s="4">
        <f t="shared" si="103"/>
        <v>0.46802325581395349</v>
      </c>
      <c r="AC284" s="4">
        <f t="shared" si="104"/>
        <v>0.46802325581395349</v>
      </c>
      <c r="AD284" s="99">
        <v>20</v>
      </c>
      <c r="AE284" s="131">
        <f t="shared" si="89"/>
        <v>20</v>
      </c>
      <c r="AF284" s="139" t="s">
        <v>2263</v>
      </c>
      <c r="AG284" s="63" t="s">
        <v>329</v>
      </c>
      <c r="AH284" s="3">
        <v>44216</v>
      </c>
      <c r="AI284" s="3">
        <v>44560</v>
      </c>
      <c r="AJ284" s="3">
        <v>44469</v>
      </c>
      <c r="AK284" s="4">
        <f t="shared" si="105"/>
        <v>0.73546511627906974</v>
      </c>
      <c r="AL284" s="4">
        <f t="shared" si="106"/>
        <v>0.73546511627906974</v>
      </c>
      <c r="AM284" s="196">
        <v>70</v>
      </c>
      <c r="AN284" s="17">
        <f t="shared" si="74"/>
        <v>70</v>
      </c>
      <c r="AO284" s="103" t="s">
        <v>2264</v>
      </c>
      <c r="AP284" s="120" t="s">
        <v>329</v>
      </c>
      <c r="AQ284" s="3">
        <v>44216</v>
      </c>
      <c r="AR284" s="3">
        <v>44560</v>
      </c>
      <c r="AS284" s="3">
        <v>44560</v>
      </c>
      <c r="AT284" s="572">
        <f t="shared" si="95"/>
        <v>1</v>
      </c>
      <c r="AU284" s="572">
        <f t="shared" si="96"/>
        <v>1</v>
      </c>
      <c r="AV284" s="196">
        <v>70</v>
      </c>
      <c r="AW284" s="21">
        <f t="shared" si="91"/>
        <v>70</v>
      </c>
      <c r="AX284" s="67" t="s">
        <v>2265</v>
      </c>
      <c r="AY284" s="120" t="s">
        <v>329</v>
      </c>
    </row>
    <row r="285" spans="1:51" ht="153" hidden="1" customHeight="1" outlineLevel="1" x14ac:dyDescent="0.2">
      <c r="A285" s="383"/>
      <c r="B285" s="398" t="s">
        <v>321</v>
      </c>
      <c r="C285" s="398" t="s">
        <v>322</v>
      </c>
      <c r="D285" s="466"/>
      <c r="E285" s="451" t="s">
        <v>2266</v>
      </c>
      <c r="F285" s="451" t="s">
        <v>1980</v>
      </c>
      <c r="G285" s="394" t="s">
        <v>1850</v>
      </c>
      <c r="H285" s="50" t="s">
        <v>2267</v>
      </c>
      <c r="I285" s="55" t="s">
        <v>1011</v>
      </c>
      <c r="J285" s="3">
        <v>44216</v>
      </c>
      <c r="K285" s="3">
        <v>44560</v>
      </c>
      <c r="L285" s="3">
        <v>44285</v>
      </c>
      <c r="M285" s="4">
        <f t="shared" si="97"/>
        <v>0.2005813953488372</v>
      </c>
      <c r="N285" s="4">
        <f t="shared" si="98"/>
        <v>0.2005813953488372</v>
      </c>
      <c r="O285" s="142">
        <v>1</v>
      </c>
      <c r="P285" s="143">
        <v>0.25</v>
      </c>
      <c r="Q285" s="143">
        <v>0.5</v>
      </c>
      <c r="R285" s="143">
        <v>0.75</v>
      </c>
      <c r="S285" s="143">
        <v>1</v>
      </c>
      <c r="T285" s="24">
        <v>2000000</v>
      </c>
      <c r="U285" s="99">
        <v>20</v>
      </c>
      <c r="V285" s="161">
        <f t="shared" si="90"/>
        <v>20</v>
      </c>
      <c r="W285" s="67" t="s">
        <v>2268</v>
      </c>
      <c r="X285" s="63" t="s">
        <v>329</v>
      </c>
      <c r="Y285" s="3">
        <v>44216</v>
      </c>
      <c r="Z285" s="3">
        <v>44560</v>
      </c>
      <c r="AA285" s="3">
        <v>44377</v>
      </c>
      <c r="AB285" s="4">
        <f t="shared" si="103"/>
        <v>0.46802325581395349</v>
      </c>
      <c r="AC285" s="4">
        <f t="shared" si="104"/>
        <v>0.46802325581395349</v>
      </c>
      <c r="AD285" s="99">
        <v>20</v>
      </c>
      <c r="AE285" s="131">
        <f t="shared" si="89"/>
        <v>20</v>
      </c>
      <c r="AF285" s="139" t="s">
        <v>2269</v>
      </c>
      <c r="AG285" s="63" t="s">
        <v>329</v>
      </c>
      <c r="AH285" s="3">
        <v>44216</v>
      </c>
      <c r="AI285" s="3">
        <v>44560</v>
      </c>
      <c r="AJ285" s="3">
        <v>44469</v>
      </c>
      <c r="AK285" s="4">
        <f t="shared" si="105"/>
        <v>0.73546511627906974</v>
      </c>
      <c r="AL285" s="4">
        <f t="shared" si="106"/>
        <v>0.73546511627906974</v>
      </c>
      <c r="AM285" s="196">
        <v>20</v>
      </c>
      <c r="AN285" s="17">
        <f t="shared" si="74"/>
        <v>20</v>
      </c>
      <c r="AO285" s="67" t="s">
        <v>2269</v>
      </c>
      <c r="AP285" s="120" t="s">
        <v>329</v>
      </c>
      <c r="AQ285" s="3">
        <v>44216</v>
      </c>
      <c r="AR285" s="3">
        <v>44560</v>
      </c>
      <c r="AS285" s="3">
        <v>44560</v>
      </c>
      <c r="AT285" s="572">
        <f t="shared" si="95"/>
        <v>1</v>
      </c>
      <c r="AU285" s="572">
        <f t="shared" si="96"/>
        <v>1</v>
      </c>
      <c r="AV285" s="196">
        <v>20</v>
      </c>
      <c r="AW285" s="21">
        <f t="shared" si="91"/>
        <v>20</v>
      </c>
      <c r="AX285" s="67" t="s">
        <v>2269</v>
      </c>
      <c r="AY285" s="296" t="s">
        <v>329</v>
      </c>
    </row>
    <row r="286" spans="1:51" ht="99" hidden="1" customHeight="1" outlineLevel="1" x14ac:dyDescent="0.2">
      <c r="A286" s="383"/>
      <c r="B286" s="398"/>
      <c r="C286" s="398"/>
      <c r="D286" s="466"/>
      <c r="E286" s="451"/>
      <c r="F286" s="451"/>
      <c r="G286" s="394"/>
      <c r="H286" s="50" t="s">
        <v>2270</v>
      </c>
      <c r="I286" s="55" t="s">
        <v>1011</v>
      </c>
      <c r="J286" s="3">
        <v>44216</v>
      </c>
      <c r="K286" s="3">
        <v>44560</v>
      </c>
      <c r="L286" s="3">
        <v>44285</v>
      </c>
      <c r="M286" s="4">
        <f t="shared" si="97"/>
        <v>0.2005813953488372</v>
      </c>
      <c r="N286" s="4">
        <f t="shared" si="98"/>
        <v>0.2005813953488372</v>
      </c>
      <c r="O286" s="142">
        <v>1</v>
      </c>
      <c r="P286" s="143">
        <v>0.25</v>
      </c>
      <c r="Q286" s="143">
        <v>0.5</v>
      </c>
      <c r="R286" s="143">
        <v>0.75</v>
      </c>
      <c r="S286" s="143">
        <v>1</v>
      </c>
      <c r="T286" s="24">
        <v>25000000</v>
      </c>
      <c r="U286" s="99">
        <v>15</v>
      </c>
      <c r="V286" s="161">
        <f t="shared" si="90"/>
        <v>15</v>
      </c>
      <c r="W286" s="67" t="s">
        <v>2271</v>
      </c>
      <c r="X286" s="63" t="s">
        <v>329</v>
      </c>
      <c r="Y286" s="3">
        <v>44216</v>
      </c>
      <c r="Z286" s="3">
        <v>44560</v>
      </c>
      <c r="AA286" s="3">
        <v>44377</v>
      </c>
      <c r="AB286" s="4">
        <f t="shared" si="103"/>
        <v>0.46802325581395349</v>
      </c>
      <c r="AC286" s="4">
        <f t="shared" si="104"/>
        <v>0.46802325581395349</v>
      </c>
      <c r="AD286" s="99">
        <v>15</v>
      </c>
      <c r="AE286" s="131">
        <f t="shared" si="89"/>
        <v>15</v>
      </c>
      <c r="AF286" s="139" t="s">
        <v>2272</v>
      </c>
      <c r="AG286" s="63" t="s">
        <v>329</v>
      </c>
      <c r="AH286" s="3">
        <v>44216</v>
      </c>
      <c r="AI286" s="3">
        <v>44560</v>
      </c>
      <c r="AJ286" s="3">
        <v>44469</v>
      </c>
      <c r="AK286" s="4">
        <f t="shared" si="105"/>
        <v>0.73546511627906974</v>
      </c>
      <c r="AL286" s="4">
        <f t="shared" si="106"/>
        <v>0.73546511627906974</v>
      </c>
      <c r="AM286" s="196">
        <v>15</v>
      </c>
      <c r="AN286" s="17">
        <f t="shared" si="74"/>
        <v>15</v>
      </c>
      <c r="AO286" s="67" t="s">
        <v>2272</v>
      </c>
      <c r="AP286" s="120" t="s">
        <v>329</v>
      </c>
      <c r="AQ286" s="3">
        <v>44216</v>
      </c>
      <c r="AR286" s="3">
        <v>44560</v>
      </c>
      <c r="AS286" s="3">
        <v>44560</v>
      </c>
      <c r="AT286" s="572">
        <f t="shared" si="95"/>
        <v>1</v>
      </c>
      <c r="AU286" s="572">
        <f t="shared" si="96"/>
        <v>1</v>
      </c>
      <c r="AV286" s="196">
        <v>15</v>
      </c>
      <c r="AW286" s="21">
        <f t="shared" si="91"/>
        <v>15</v>
      </c>
      <c r="AX286" s="67" t="s">
        <v>2273</v>
      </c>
      <c r="AY286" s="296" t="s">
        <v>329</v>
      </c>
    </row>
    <row r="287" spans="1:51" ht="197.45" hidden="1" customHeight="1" outlineLevel="1" x14ac:dyDescent="0.2">
      <c r="A287" s="383"/>
      <c r="B287" s="398"/>
      <c r="C287" s="398"/>
      <c r="D287" s="466"/>
      <c r="E287" s="451"/>
      <c r="F287" s="451"/>
      <c r="G287" s="394"/>
      <c r="H287" s="50" t="s">
        <v>2274</v>
      </c>
      <c r="I287" s="55" t="s">
        <v>2275</v>
      </c>
      <c r="J287" s="3">
        <v>44216</v>
      </c>
      <c r="K287" s="3">
        <v>44560</v>
      </c>
      <c r="L287" s="3">
        <v>44285</v>
      </c>
      <c r="M287" s="4">
        <f t="shared" si="97"/>
        <v>0.2005813953488372</v>
      </c>
      <c r="N287" s="4">
        <f t="shared" si="98"/>
        <v>0.2005813953488372</v>
      </c>
      <c r="O287" s="142">
        <v>1</v>
      </c>
      <c r="P287" s="143">
        <v>0.25</v>
      </c>
      <c r="Q287" s="143">
        <v>0.5</v>
      </c>
      <c r="R287" s="143">
        <v>0.75</v>
      </c>
      <c r="S287" s="143">
        <v>1</v>
      </c>
      <c r="T287" s="24">
        <v>160000000</v>
      </c>
      <c r="U287" s="99">
        <v>40</v>
      </c>
      <c r="V287" s="161">
        <f t="shared" si="90"/>
        <v>40</v>
      </c>
      <c r="W287" s="67" t="s">
        <v>2276</v>
      </c>
      <c r="X287" s="63" t="s">
        <v>2277</v>
      </c>
      <c r="Y287" s="3">
        <v>44216</v>
      </c>
      <c r="Z287" s="3">
        <v>44560</v>
      </c>
      <c r="AA287" s="3">
        <v>44377</v>
      </c>
      <c r="AB287" s="4">
        <f t="shared" si="103"/>
        <v>0.46802325581395349</v>
      </c>
      <c r="AC287" s="4">
        <f t="shared" si="104"/>
        <v>0.46802325581395349</v>
      </c>
      <c r="AD287" s="99">
        <v>40</v>
      </c>
      <c r="AE287" s="131">
        <f t="shared" si="89"/>
        <v>40</v>
      </c>
      <c r="AF287" s="139" t="s">
        <v>2278</v>
      </c>
      <c r="AG287" s="63" t="s">
        <v>2277</v>
      </c>
      <c r="AH287" s="3">
        <v>44216</v>
      </c>
      <c r="AI287" s="3">
        <v>44560</v>
      </c>
      <c r="AJ287" s="3">
        <v>44469</v>
      </c>
      <c r="AK287" s="4">
        <f t="shared" si="105"/>
        <v>0.73546511627906974</v>
      </c>
      <c r="AL287" s="4">
        <f t="shared" si="106"/>
        <v>0.73546511627906974</v>
      </c>
      <c r="AM287" s="196">
        <v>80</v>
      </c>
      <c r="AN287" s="17">
        <f t="shared" ref="AN287:AN351" si="107">+AM287</f>
        <v>80</v>
      </c>
      <c r="AO287" s="103" t="s">
        <v>2279</v>
      </c>
      <c r="AP287" s="120" t="s">
        <v>705</v>
      </c>
      <c r="AQ287" s="3">
        <v>44216</v>
      </c>
      <c r="AR287" s="3">
        <v>44560</v>
      </c>
      <c r="AS287" s="3">
        <v>44560</v>
      </c>
      <c r="AT287" s="572">
        <f t="shared" si="95"/>
        <v>1</v>
      </c>
      <c r="AU287" s="572">
        <f t="shared" si="96"/>
        <v>1</v>
      </c>
      <c r="AV287" s="196">
        <v>90</v>
      </c>
      <c r="AW287" s="21">
        <f t="shared" si="91"/>
        <v>90</v>
      </c>
      <c r="AX287" s="67" t="s">
        <v>2280</v>
      </c>
      <c r="AY287" s="296" t="s">
        <v>2281</v>
      </c>
    </row>
    <row r="288" spans="1:51" ht="67.900000000000006" hidden="1" customHeight="1" outlineLevel="1" x14ac:dyDescent="0.2">
      <c r="A288" s="383"/>
      <c r="B288" s="347" t="s">
        <v>427</v>
      </c>
      <c r="C288" s="347" t="s">
        <v>680</v>
      </c>
      <c r="D288" s="466"/>
      <c r="E288" s="344" t="s">
        <v>2235</v>
      </c>
      <c r="F288" s="344" t="s">
        <v>1938</v>
      </c>
      <c r="G288" s="165" t="s">
        <v>1284</v>
      </c>
      <c r="H288" s="50" t="s">
        <v>2282</v>
      </c>
      <c r="I288" s="55" t="s">
        <v>2283</v>
      </c>
      <c r="J288" s="3">
        <v>44216</v>
      </c>
      <c r="K288" s="3">
        <v>44560</v>
      </c>
      <c r="L288" s="3">
        <v>44285</v>
      </c>
      <c r="M288" s="4">
        <f>+(+_xlfn.DAYS(J288,L288))/(+_xlfn.DAYS(J288,K288))</f>
        <v>0.2005813953488372</v>
      </c>
      <c r="N288" s="4">
        <f>+IF(M288&gt;=100,100,IF(M288&lt;=0,0,M288))</f>
        <v>0.2005813953488372</v>
      </c>
      <c r="O288" s="142">
        <v>1</v>
      </c>
      <c r="P288" s="143">
        <v>0.25</v>
      </c>
      <c r="Q288" s="143">
        <v>0.5</v>
      </c>
      <c r="R288" s="143">
        <v>0.75</v>
      </c>
      <c r="S288" s="143">
        <v>1</v>
      </c>
      <c r="T288" s="24">
        <v>8000000</v>
      </c>
      <c r="U288" s="99">
        <v>10</v>
      </c>
      <c r="V288" s="161">
        <f>+U288</f>
        <v>10</v>
      </c>
      <c r="W288" s="67" t="s">
        <v>2284</v>
      </c>
      <c r="X288" s="63" t="s">
        <v>329</v>
      </c>
      <c r="Y288" s="3">
        <v>44216</v>
      </c>
      <c r="Z288" s="3">
        <v>44560</v>
      </c>
      <c r="AA288" s="3">
        <v>44377</v>
      </c>
      <c r="AB288" s="4">
        <f>+(+_xlfn.DAYS(Y288,AA288))/(+_xlfn.DAYS(Y288,Z288))</f>
        <v>0.46802325581395349</v>
      </c>
      <c r="AC288" s="4">
        <f>+IF(AB288&gt;=100,100,IF(AB288&lt;=0,0,AB288))</f>
        <v>0.46802325581395349</v>
      </c>
      <c r="AD288" s="99">
        <v>10</v>
      </c>
      <c r="AE288" s="131">
        <f>+AD288</f>
        <v>10</v>
      </c>
      <c r="AF288" s="139" t="s">
        <v>2285</v>
      </c>
      <c r="AG288" s="63" t="s">
        <v>329</v>
      </c>
      <c r="AH288" s="3">
        <v>44216</v>
      </c>
      <c r="AI288" s="3">
        <v>44560</v>
      </c>
      <c r="AJ288" s="3">
        <v>44469</v>
      </c>
      <c r="AK288" s="4">
        <f t="shared" si="105"/>
        <v>0.73546511627906974</v>
      </c>
      <c r="AL288" s="4">
        <f t="shared" si="106"/>
        <v>0.73546511627906974</v>
      </c>
      <c r="AM288" s="196">
        <v>10</v>
      </c>
      <c r="AN288" s="131">
        <f t="shared" si="107"/>
        <v>10</v>
      </c>
      <c r="AO288" s="67" t="s">
        <v>2285</v>
      </c>
      <c r="AP288" s="120" t="s">
        <v>329</v>
      </c>
      <c r="AQ288" s="3">
        <v>44216</v>
      </c>
      <c r="AR288" s="3">
        <v>44560</v>
      </c>
      <c r="AS288" s="3">
        <v>44560</v>
      </c>
      <c r="AT288" s="572">
        <f t="shared" si="95"/>
        <v>1</v>
      </c>
      <c r="AU288" s="572">
        <f t="shared" si="96"/>
        <v>1</v>
      </c>
      <c r="AV288" s="196">
        <v>10</v>
      </c>
      <c r="AW288" s="21">
        <f t="shared" si="91"/>
        <v>10</v>
      </c>
      <c r="AX288" s="67" t="s">
        <v>2286</v>
      </c>
      <c r="AY288" s="296" t="s">
        <v>329</v>
      </c>
    </row>
    <row r="289" spans="1:51" ht="69" hidden="1" customHeight="1" outlineLevel="1" x14ac:dyDescent="0.2">
      <c r="A289" s="383"/>
      <c r="B289" s="348"/>
      <c r="C289" s="348"/>
      <c r="D289" s="466"/>
      <c r="E289" s="345"/>
      <c r="F289" s="345"/>
      <c r="G289" s="342" t="s">
        <v>1284</v>
      </c>
      <c r="H289" s="50" t="s">
        <v>2287</v>
      </c>
      <c r="I289" s="55" t="s">
        <v>2288</v>
      </c>
      <c r="J289" s="3">
        <v>44216</v>
      </c>
      <c r="K289" s="3">
        <v>44560</v>
      </c>
      <c r="L289" s="3">
        <v>44285</v>
      </c>
      <c r="M289" s="4">
        <f>+(+_xlfn.DAYS(J289,L289))/(+_xlfn.DAYS(J289,K289))</f>
        <v>0.2005813953488372</v>
      </c>
      <c r="N289" s="4">
        <f>+IF(M289&gt;=100,100,IF(M289&lt;=0,0,M289))</f>
        <v>0.2005813953488372</v>
      </c>
      <c r="O289" s="142">
        <v>1</v>
      </c>
      <c r="P289" s="143">
        <v>0.25</v>
      </c>
      <c r="Q289" s="143">
        <v>0.5</v>
      </c>
      <c r="R289" s="143">
        <v>0.75</v>
      </c>
      <c r="S289" s="143">
        <v>1</v>
      </c>
      <c r="T289" s="24">
        <v>50000000</v>
      </c>
      <c r="U289" s="99">
        <v>25</v>
      </c>
      <c r="V289" s="161">
        <f>+U289</f>
        <v>25</v>
      </c>
      <c r="W289" s="67" t="s">
        <v>2289</v>
      </c>
      <c r="X289" s="63" t="s">
        <v>329</v>
      </c>
      <c r="Y289" s="3">
        <v>44216</v>
      </c>
      <c r="Z289" s="3">
        <v>44560</v>
      </c>
      <c r="AA289" s="3">
        <v>44377</v>
      </c>
      <c r="AB289" s="4">
        <f>+(+_xlfn.DAYS(Y289,AA289))/(+_xlfn.DAYS(Y289,Z289))</f>
        <v>0.46802325581395349</v>
      </c>
      <c r="AC289" s="4">
        <f>+IF(AB289&gt;=100,100,IF(AB289&lt;=0,0,AB289))</f>
        <v>0.46802325581395349</v>
      </c>
      <c r="AD289" s="99">
        <v>25</v>
      </c>
      <c r="AE289" s="131">
        <f t="shared" si="89"/>
        <v>25</v>
      </c>
      <c r="AF289" s="139" t="s">
        <v>2289</v>
      </c>
      <c r="AG289" s="63" t="s">
        <v>329</v>
      </c>
      <c r="AH289" s="3">
        <v>44216</v>
      </c>
      <c r="AI289" s="3">
        <v>44560</v>
      </c>
      <c r="AJ289" s="3">
        <v>44469</v>
      </c>
      <c r="AK289" s="4">
        <f>+(+_xlfn.DAYS(AH289,AJ289))/(+_xlfn.DAYS(AH289,AI289))</f>
        <v>0.73546511627906974</v>
      </c>
      <c r="AL289" s="4">
        <f>+IF(AK289&gt;=100,100,IF(AK289&lt;=0,0,AK289))</f>
        <v>0.73546511627906974</v>
      </c>
      <c r="AM289" s="196">
        <v>25</v>
      </c>
      <c r="AN289" s="17">
        <f t="shared" si="107"/>
        <v>25</v>
      </c>
      <c r="AO289" s="67" t="s">
        <v>2289</v>
      </c>
      <c r="AP289" s="63" t="s">
        <v>329</v>
      </c>
      <c r="AQ289" s="3">
        <v>44216</v>
      </c>
      <c r="AR289" s="3">
        <v>44560</v>
      </c>
      <c r="AS289" s="3">
        <v>44560</v>
      </c>
      <c r="AT289" s="572">
        <f t="shared" si="95"/>
        <v>1</v>
      </c>
      <c r="AU289" s="572">
        <f t="shared" si="96"/>
        <v>1</v>
      </c>
      <c r="AV289" s="196">
        <v>100</v>
      </c>
      <c r="AW289" s="21">
        <f>+AV289</f>
        <v>100</v>
      </c>
      <c r="AX289" s="67" t="s">
        <v>2290</v>
      </c>
      <c r="AY289" s="296" t="s">
        <v>2291</v>
      </c>
    </row>
    <row r="290" spans="1:51" ht="69" hidden="1" customHeight="1" outlineLevel="1" x14ac:dyDescent="0.2">
      <c r="A290" s="383"/>
      <c r="B290" s="349"/>
      <c r="C290" s="349"/>
      <c r="D290" s="466"/>
      <c r="E290" s="346"/>
      <c r="F290" s="346"/>
      <c r="G290" s="343"/>
      <c r="H290" s="50" t="s">
        <v>2292</v>
      </c>
      <c r="I290" s="56" t="s">
        <v>1364</v>
      </c>
      <c r="J290" s="3">
        <v>44216</v>
      </c>
      <c r="K290" s="3">
        <v>44560</v>
      </c>
      <c r="L290" s="3">
        <v>44285</v>
      </c>
      <c r="M290" s="4">
        <f>+(+_xlfn.DAYS(J290,L290))/(+_xlfn.DAYS(J290,K290))</f>
        <v>0.2005813953488372</v>
      </c>
      <c r="N290" s="4">
        <f>+IF(M290&gt;=100,100,IF(M290&lt;=0,0,M290))</f>
        <v>0.2005813953488372</v>
      </c>
      <c r="O290" s="142">
        <v>1</v>
      </c>
      <c r="P290" s="143">
        <v>0.25</v>
      </c>
      <c r="Q290" s="143">
        <v>0.5</v>
      </c>
      <c r="R290" s="143">
        <v>0.75</v>
      </c>
      <c r="S290" s="143">
        <v>1</v>
      </c>
      <c r="T290" s="12">
        <v>5000000</v>
      </c>
      <c r="U290" s="99">
        <v>15</v>
      </c>
      <c r="V290" s="161">
        <f>+U290</f>
        <v>15</v>
      </c>
      <c r="W290" s="67" t="s">
        <v>2293</v>
      </c>
      <c r="X290" s="63" t="s">
        <v>329</v>
      </c>
      <c r="Y290" s="3">
        <v>44216</v>
      </c>
      <c r="Z290" s="3">
        <v>44560</v>
      </c>
      <c r="AA290" s="3">
        <v>44377</v>
      </c>
      <c r="AB290" s="4">
        <f>+(+_xlfn.DAYS(Y290,AA290))/(+_xlfn.DAYS(Y290,Z290))</f>
        <v>0.46802325581395349</v>
      </c>
      <c r="AC290" s="4">
        <f>+IF(AB290&gt;=100,100,IF(AB290&lt;=0,0,AB290))</f>
        <v>0.46802325581395349</v>
      </c>
      <c r="AD290" s="99">
        <v>15</v>
      </c>
      <c r="AE290" s="131">
        <f>+AD290</f>
        <v>15</v>
      </c>
      <c r="AF290" s="139" t="s">
        <v>2294</v>
      </c>
      <c r="AG290" s="120" t="s">
        <v>387</v>
      </c>
      <c r="AH290" s="3">
        <v>44216</v>
      </c>
      <c r="AI290" s="3">
        <v>44560</v>
      </c>
      <c r="AJ290" s="3">
        <v>44469</v>
      </c>
      <c r="AK290" s="4">
        <f>+(+_xlfn.DAYS(AH290,AJ290))/(+_xlfn.DAYS(AH290,AI290))</f>
        <v>0.73546511627906974</v>
      </c>
      <c r="AL290" s="4">
        <f>+IF(AK290&gt;=100,100,IF(AK290&lt;=0,0,AK290))</f>
        <v>0.73546511627906974</v>
      </c>
      <c r="AM290" s="196">
        <v>15</v>
      </c>
      <c r="AN290" s="17">
        <f>+AM290</f>
        <v>15</v>
      </c>
      <c r="AO290" s="139" t="s">
        <v>2294</v>
      </c>
      <c r="AP290" s="63" t="s">
        <v>329</v>
      </c>
      <c r="AQ290" s="3">
        <v>44216</v>
      </c>
      <c r="AR290" s="3">
        <v>44560</v>
      </c>
      <c r="AS290" s="3">
        <v>44560</v>
      </c>
      <c r="AT290" s="572">
        <f t="shared" si="95"/>
        <v>1</v>
      </c>
      <c r="AU290" s="572">
        <f t="shared" si="96"/>
        <v>1</v>
      </c>
      <c r="AV290" s="196">
        <v>100</v>
      </c>
      <c r="AW290" s="21">
        <f>+AV290</f>
        <v>100</v>
      </c>
      <c r="AX290" s="67" t="s">
        <v>2295</v>
      </c>
      <c r="AY290" s="296" t="s">
        <v>2291</v>
      </c>
    </row>
    <row r="291" spans="1:51" ht="139.9" hidden="1" customHeight="1" outlineLevel="1" x14ac:dyDescent="0.2">
      <c r="A291" s="383"/>
      <c r="B291" s="180" t="s">
        <v>1163</v>
      </c>
      <c r="C291" s="180" t="s">
        <v>1429</v>
      </c>
      <c r="D291" s="467"/>
      <c r="E291" s="170" t="s">
        <v>1877</v>
      </c>
      <c r="F291" s="170" t="s">
        <v>1432</v>
      </c>
      <c r="G291" s="165" t="s">
        <v>1433</v>
      </c>
      <c r="H291" s="50" t="s">
        <v>2296</v>
      </c>
      <c r="I291" s="55" t="s">
        <v>2297</v>
      </c>
      <c r="J291" s="3">
        <v>44216</v>
      </c>
      <c r="K291" s="3">
        <v>44560</v>
      </c>
      <c r="L291" s="3">
        <v>44285</v>
      </c>
      <c r="M291" s="4">
        <f>+(+_xlfn.DAYS(J291,L291))/(+_xlfn.DAYS(J291,K291))</f>
        <v>0.2005813953488372</v>
      </c>
      <c r="N291" s="4">
        <f>+IF(M291&gt;=100,100,IF(M291&lt;=0,0,M291))</f>
        <v>0.2005813953488372</v>
      </c>
      <c r="O291" s="142">
        <v>1</v>
      </c>
      <c r="P291" s="143">
        <v>0.25</v>
      </c>
      <c r="Q291" s="143">
        <v>0.5</v>
      </c>
      <c r="R291" s="143">
        <v>0.75</v>
      </c>
      <c r="S291" s="143">
        <v>1</v>
      </c>
      <c r="T291" s="12">
        <v>22500000</v>
      </c>
      <c r="U291" s="99">
        <v>30</v>
      </c>
      <c r="V291" s="161">
        <f>+U291</f>
        <v>30</v>
      </c>
      <c r="W291" s="67" t="s">
        <v>2298</v>
      </c>
      <c r="X291" s="63" t="s">
        <v>329</v>
      </c>
      <c r="Y291" s="3">
        <v>44216</v>
      </c>
      <c r="Z291" s="3">
        <v>44560</v>
      </c>
      <c r="AA291" s="3">
        <v>44377</v>
      </c>
      <c r="AB291" s="4">
        <f>+(+_xlfn.DAYS(Y291,AA291))/(+_xlfn.DAYS(Y291,Z291))</f>
        <v>0.46802325581395349</v>
      </c>
      <c r="AC291" s="4">
        <f>+IF(AB291&gt;=100,100,IF(AB291&lt;=0,0,AB291))</f>
        <v>0.46802325581395349</v>
      </c>
      <c r="AD291" s="99">
        <v>30</v>
      </c>
      <c r="AE291" s="131">
        <f t="shared" si="89"/>
        <v>30</v>
      </c>
      <c r="AF291" s="139" t="s">
        <v>2299</v>
      </c>
      <c r="AG291" s="63" t="s">
        <v>329</v>
      </c>
      <c r="AH291" s="3">
        <v>44216</v>
      </c>
      <c r="AI291" s="3">
        <v>44560</v>
      </c>
      <c r="AJ291" s="3">
        <v>44469</v>
      </c>
      <c r="AK291" s="4">
        <f>+(+_xlfn.DAYS(AH291,AJ291))/(+_xlfn.DAYS(AH291,AI291))</f>
        <v>0.73546511627906974</v>
      </c>
      <c r="AL291" s="4">
        <f>+IF(AK291&gt;=100,100,IF(AK291&lt;=0,0,AK291))</f>
        <v>0.73546511627906974</v>
      </c>
      <c r="AM291" s="196">
        <v>30</v>
      </c>
      <c r="AN291" s="131">
        <f t="shared" si="107"/>
        <v>30</v>
      </c>
      <c r="AO291" s="67" t="s">
        <v>2299</v>
      </c>
      <c r="AP291" s="63" t="s">
        <v>329</v>
      </c>
      <c r="AQ291" s="3">
        <v>44216</v>
      </c>
      <c r="AR291" s="3">
        <v>44560</v>
      </c>
      <c r="AS291" s="3">
        <v>44560</v>
      </c>
      <c r="AT291" s="572">
        <f t="shared" si="95"/>
        <v>1</v>
      </c>
      <c r="AU291" s="572">
        <f t="shared" si="96"/>
        <v>1</v>
      </c>
      <c r="AV291" s="196">
        <v>30</v>
      </c>
      <c r="AW291" s="21">
        <f>+AV291</f>
        <v>30</v>
      </c>
      <c r="AX291" s="67" t="s">
        <v>2300</v>
      </c>
      <c r="AY291" s="296" t="s">
        <v>329</v>
      </c>
    </row>
    <row r="292" spans="1:51" ht="150.6" hidden="1" customHeight="1" outlineLevel="1" x14ac:dyDescent="0.2">
      <c r="A292" s="383"/>
      <c r="B292" s="347" t="s">
        <v>2301</v>
      </c>
      <c r="C292" s="347" t="s">
        <v>797</v>
      </c>
      <c r="D292" s="455" t="s">
        <v>268</v>
      </c>
      <c r="E292" s="436" t="s">
        <v>799</v>
      </c>
      <c r="F292" s="436" t="s">
        <v>1307</v>
      </c>
      <c r="G292" s="360" t="s">
        <v>1308</v>
      </c>
      <c r="H292" s="89" t="s">
        <v>2302</v>
      </c>
      <c r="I292" s="55" t="s">
        <v>411</v>
      </c>
      <c r="J292" s="3">
        <v>44216</v>
      </c>
      <c r="K292" s="3">
        <v>44560</v>
      </c>
      <c r="L292" s="3">
        <v>44285</v>
      </c>
      <c r="M292" s="4">
        <f t="shared" si="97"/>
        <v>0.2005813953488372</v>
      </c>
      <c r="N292" s="4">
        <f t="shared" si="98"/>
        <v>0.2005813953488372</v>
      </c>
      <c r="O292" s="142">
        <v>1</v>
      </c>
      <c r="P292" s="143">
        <v>0.25</v>
      </c>
      <c r="Q292" s="143">
        <v>0.5</v>
      </c>
      <c r="R292" s="143">
        <v>0.75</v>
      </c>
      <c r="S292" s="143">
        <v>1</v>
      </c>
      <c r="T292" s="24">
        <v>304810000</v>
      </c>
      <c r="U292" s="99">
        <v>25</v>
      </c>
      <c r="V292" s="161">
        <f t="shared" si="90"/>
        <v>25</v>
      </c>
      <c r="W292" s="67" t="s">
        <v>2303</v>
      </c>
      <c r="X292" s="63" t="s">
        <v>2304</v>
      </c>
      <c r="Y292" s="3">
        <v>44216</v>
      </c>
      <c r="Z292" s="3">
        <v>44560</v>
      </c>
      <c r="AA292" s="3">
        <v>44377</v>
      </c>
      <c r="AB292" s="4">
        <f t="shared" ref="AB292:AB303" si="108">+(+_xlfn.DAYS(Y292,AA292))/(+_xlfn.DAYS(Y292,Z292))</f>
        <v>0.46802325581395349</v>
      </c>
      <c r="AC292" s="4">
        <f t="shared" ref="AC292:AC303" si="109">+IF(AB292&gt;=100,100,IF(AB292&lt;=0,0,AB292))</f>
        <v>0.46802325581395349</v>
      </c>
      <c r="AD292" s="99">
        <v>50</v>
      </c>
      <c r="AE292" s="131">
        <f t="shared" si="89"/>
        <v>50</v>
      </c>
      <c r="AF292" s="139" t="s">
        <v>2305</v>
      </c>
      <c r="AG292" s="63" t="s">
        <v>2304</v>
      </c>
      <c r="AH292" s="3">
        <v>44216</v>
      </c>
      <c r="AI292" s="3">
        <v>44560</v>
      </c>
      <c r="AJ292" s="3">
        <v>44469</v>
      </c>
      <c r="AK292" s="4">
        <f t="shared" ref="AK292:AK303" si="110">+(+_xlfn.DAYS(AH292,AJ292))/(+_xlfn.DAYS(AH292,AI292))</f>
        <v>0.73546511627906974</v>
      </c>
      <c r="AL292" s="4">
        <f t="shared" ref="AL292:AL303" si="111">+IF(AK292&gt;=100,100,IF(AK292&lt;=0,0,AK292))</f>
        <v>0.73546511627906974</v>
      </c>
      <c r="AM292" s="196">
        <v>75</v>
      </c>
      <c r="AN292" s="17">
        <f t="shared" si="107"/>
        <v>75</v>
      </c>
      <c r="AO292" s="67" t="s">
        <v>2305</v>
      </c>
      <c r="AP292" s="63" t="s">
        <v>2304</v>
      </c>
      <c r="AQ292" s="3">
        <v>44216</v>
      </c>
      <c r="AR292" s="3">
        <v>44560</v>
      </c>
      <c r="AS292" s="3">
        <v>44560</v>
      </c>
      <c r="AT292" s="572">
        <f t="shared" si="95"/>
        <v>1</v>
      </c>
      <c r="AU292" s="572">
        <f t="shared" si="96"/>
        <v>1</v>
      </c>
      <c r="AV292" s="196">
        <v>100</v>
      </c>
      <c r="AW292" s="21">
        <f t="shared" si="91"/>
        <v>100</v>
      </c>
      <c r="AX292" s="67" t="s">
        <v>2306</v>
      </c>
      <c r="AY292" s="309" t="s">
        <v>2307</v>
      </c>
    </row>
    <row r="293" spans="1:51" ht="150.6" hidden="1" customHeight="1" outlineLevel="1" x14ac:dyDescent="0.2">
      <c r="A293" s="383"/>
      <c r="B293" s="349"/>
      <c r="C293" s="349"/>
      <c r="D293" s="456"/>
      <c r="E293" s="438"/>
      <c r="F293" s="438"/>
      <c r="G293" s="362"/>
      <c r="H293" s="91" t="s">
        <v>2308</v>
      </c>
      <c r="I293" s="55" t="s">
        <v>810</v>
      </c>
      <c r="J293" s="3">
        <v>44216</v>
      </c>
      <c r="K293" s="3">
        <v>44560</v>
      </c>
      <c r="L293" s="3">
        <v>44285</v>
      </c>
      <c r="M293" s="4">
        <f>+(+_xlfn.DAYS(J293,L293))/(+_xlfn.DAYS(J293,K293))</f>
        <v>0.2005813953488372</v>
      </c>
      <c r="N293" s="4">
        <f>+IF(M293&gt;=100,100,IF(M293&lt;=0,0,M293))</f>
        <v>0.2005813953488372</v>
      </c>
      <c r="O293" s="142">
        <v>1</v>
      </c>
      <c r="P293" s="143">
        <v>0.25</v>
      </c>
      <c r="Q293" s="143">
        <v>0.5</v>
      </c>
      <c r="R293" s="143">
        <v>0.75</v>
      </c>
      <c r="S293" s="143">
        <v>1</v>
      </c>
      <c r="T293" s="27">
        <v>150000000</v>
      </c>
      <c r="U293" s="99">
        <v>10</v>
      </c>
      <c r="V293" s="161">
        <f>+U293</f>
        <v>10</v>
      </c>
      <c r="W293" s="67" t="s">
        <v>2309</v>
      </c>
      <c r="X293" s="63" t="s">
        <v>329</v>
      </c>
      <c r="Y293" s="3">
        <v>44216</v>
      </c>
      <c r="Z293" s="3">
        <v>44560</v>
      </c>
      <c r="AA293" s="3">
        <v>44377</v>
      </c>
      <c r="AB293" s="4">
        <f>+(+_xlfn.DAYS(Y293,AA293))/(+_xlfn.DAYS(Y293,Z293))</f>
        <v>0.46802325581395349</v>
      </c>
      <c r="AC293" s="4">
        <f>+IF(AB293&gt;=100,100,IF(AB293&lt;=0,0,AB293))</f>
        <v>0.46802325581395349</v>
      </c>
      <c r="AD293" s="99">
        <v>10</v>
      </c>
      <c r="AE293" s="131">
        <f>+AD293</f>
        <v>10</v>
      </c>
      <c r="AF293" s="139" t="s">
        <v>2310</v>
      </c>
      <c r="AG293" s="63" t="s">
        <v>329</v>
      </c>
      <c r="AH293" s="3">
        <v>44216</v>
      </c>
      <c r="AI293" s="3">
        <v>44560</v>
      </c>
      <c r="AJ293" s="3">
        <v>44469</v>
      </c>
      <c r="AK293" s="4">
        <f>+(+_xlfn.DAYS(AH293,AJ293))/(+_xlfn.DAYS(AH293,AI293))</f>
        <v>0.73546511627906974</v>
      </c>
      <c r="AL293" s="4">
        <f>+IF(AK293&gt;=100,100,IF(AK293&lt;=0,0,AK293))</f>
        <v>0.73546511627906974</v>
      </c>
      <c r="AM293" s="196">
        <v>10</v>
      </c>
      <c r="AN293" s="17">
        <f>+AM293</f>
        <v>10</v>
      </c>
      <c r="AO293" s="67" t="s">
        <v>2310</v>
      </c>
      <c r="AP293" s="63" t="s">
        <v>329</v>
      </c>
      <c r="AQ293" s="3">
        <v>44216</v>
      </c>
      <c r="AR293" s="3">
        <v>44560</v>
      </c>
      <c r="AS293" s="3">
        <v>44560</v>
      </c>
      <c r="AT293" s="572">
        <f t="shared" si="95"/>
        <v>1</v>
      </c>
      <c r="AU293" s="572">
        <f t="shared" si="96"/>
        <v>1</v>
      </c>
      <c r="AV293" s="196">
        <v>50</v>
      </c>
      <c r="AW293" s="21">
        <f t="shared" si="91"/>
        <v>50</v>
      </c>
      <c r="AX293" s="67" t="s">
        <v>2311</v>
      </c>
      <c r="AY293" s="309" t="s">
        <v>2312</v>
      </c>
    </row>
    <row r="294" spans="1:51" ht="109.15" hidden="1" customHeight="1" outlineLevel="1" x14ac:dyDescent="0.2">
      <c r="A294" s="383"/>
      <c r="B294" s="398" t="s">
        <v>427</v>
      </c>
      <c r="C294" s="398" t="s">
        <v>680</v>
      </c>
      <c r="D294" s="456"/>
      <c r="E294" s="468" t="s">
        <v>2235</v>
      </c>
      <c r="F294" s="452" t="s">
        <v>1938</v>
      </c>
      <c r="G294" s="454" t="s">
        <v>1284</v>
      </c>
      <c r="H294" s="89" t="s">
        <v>2313</v>
      </c>
      <c r="I294" s="55" t="s">
        <v>2314</v>
      </c>
      <c r="J294" s="3">
        <v>44216</v>
      </c>
      <c r="K294" s="3">
        <v>44560</v>
      </c>
      <c r="L294" s="3">
        <v>44285</v>
      </c>
      <c r="M294" s="4">
        <f t="shared" si="97"/>
        <v>0.2005813953488372</v>
      </c>
      <c r="N294" s="4">
        <f t="shared" si="98"/>
        <v>0.2005813953488372</v>
      </c>
      <c r="O294" s="142">
        <v>1</v>
      </c>
      <c r="P294" s="143">
        <v>0.25</v>
      </c>
      <c r="Q294" s="143">
        <v>0.5</v>
      </c>
      <c r="R294" s="143">
        <v>0.75</v>
      </c>
      <c r="S294" s="143">
        <v>1</v>
      </c>
      <c r="T294" s="27">
        <v>100000000</v>
      </c>
      <c r="U294" s="99">
        <v>15</v>
      </c>
      <c r="V294" s="161">
        <f t="shared" si="90"/>
        <v>15</v>
      </c>
      <c r="W294" s="67" t="s">
        <v>2315</v>
      </c>
      <c r="X294" s="63" t="s">
        <v>329</v>
      </c>
      <c r="Y294" s="3">
        <v>44216</v>
      </c>
      <c r="Z294" s="3">
        <v>44560</v>
      </c>
      <c r="AA294" s="3">
        <v>44377</v>
      </c>
      <c r="AB294" s="4">
        <f t="shared" si="108"/>
        <v>0.46802325581395349</v>
      </c>
      <c r="AC294" s="4">
        <f t="shared" si="109"/>
        <v>0.46802325581395349</v>
      </c>
      <c r="AD294" s="99">
        <v>20</v>
      </c>
      <c r="AE294" s="131">
        <f t="shared" si="89"/>
        <v>20</v>
      </c>
      <c r="AF294" s="139" t="s">
        <v>2316</v>
      </c>
      <c r="AG294" s="63" t="s">
        <v>329</v>
      </c>
      <c r="AH294" s="3">
        <v>44216</v>
      </c>
      <c r="AI294" s="3">
        <v>44560</v>
      </c>
      <c r="AJ294" s="3">
        <v>44469</v>
      </c>
      <c r="AK294" s="4">
        <f t="shared" si="110"/>
        <v>0.73546511627906974</v>
      </c>
      <c r="AL294" s="4">
        <f t="shared" si="111"/>
        <v>0.73546511627906974</v>
      </c>
      <c r="AM294" s="196">
        <v>75</v>
      </c>
      <c r="AN294" s="17">
        <f t="shared" si="107"/>
        <v>75</v>
      </c>
      <c r="AO294" s="103" t="s">
        <v>2317</v>
      </c>
      <c r="AP294" s="120" t="s">
        <v>2318</v>
      </c>
      <c r="AQ294" s="3">
        <v>44216</v>
      </c>
      <c r="AR294" s="3">
        <v>44560</v>
      </c>
      <c r="AS294" s="3">
        <v>44560</v>
      </c>
      <c r="AT294" s="572">
        <f t="shared" si="95"/>
        <v>1</v>
      </c>
      <c r="AU294" s="572">
        <f t="shared" si="96"/>
        <v>1</v>
      </c>
      <c r="AV294" s="196">
        <v>100</v>
      </c>
      <c r="AW294" s="21">
        <f t="shared" si="91"/>
        <v>100</v>
      </c>
      <c r="AX294" s="67" t="s">
        <v>2319</v>
      </c>
      <c r="AY294" s="309" t="s">
        <v>2320</v>
      </c>
    </row>
    <row r="295" spans="1:51" ht="146.44999999999999" hidden="1" customHeight="1" outlineLevel="1" x14ac:dyDescent="0.2">
      <c r="A295" s="383"/>
      <c r="B295" s="398"/>
      <c r="C295" s="398"/>
      <c r="D295" s="456"/>
      <c r="E295" s="469"/>
      <c r="F295" s="452"/>
      <c r="G295" s="454"/>
      <c r="H295" s="89" t="s">
        <v>2321</v>
      </c>
      <c r="I295" s="55" t="s">
        <v>2314</v>
      </c>
      <c r="J295" s="3">
        <v>44216</v>
      </c>
      <c r="K295" s="3">
        <v>44560</v>
      </c>
      <c r="L295" s="3">
        <v>44285</v>
      </c>
      <c r="M295" s="4">
        <f t="shared" si="97"/>
        <v>0.2005813953488372</v>
      </c>
      <c r="N295" s="4">
        <f t="shared" si="98"/>
        <v>0.2005813953488372</v>
      </c>
      <c r="O295" s="142">
        <v>1</v>
      </c>
      <c r="P295" s="143">
        <v>0.25</v>
      </c>
      <c r="Q295" s="143">
        <v>0.5</v>
      </c>
      <c r="R295" s="143">
        <v>0.75</v>
      </c>
      <c r="S295" s="143">
        <v>1</v>
      </c>
      <c r="T295" s="27">
        <v>12000000</v>
      </c>
      <c r="U295" s="99">
        <v>20</v>
      </c>
      <c r="V295" s="161">
        <f t="shared" si="90"/>
        <v>20</v>
      </c>
      <c r="W295" s="67" t="s">
        <v>2322</v>
      </c>
      <c r="X295" s="63" t="s">
        <v>2323</v>
      </c>
      <c r="Y295" s="3">
        <v>44216</v>
      </c>
      <c r="Z295" s="3">
        <v>44560</v>
      </c>
      <c r="AA295" s="3">
        <v>44377</v>
      </c>
      <c r="AB295" s="4">
        <f t="shared" si="108"/>
        <v>0.46802325581395349</v>
      </c>
      <c r="AC295" s="4">
        <f t="shared" si="109"/>
        <v>0.46802325581395349</v>
      </c>
      <c r="AD295" s="99">
        <v>100</v>
      </c>
      <c r="AE295" s="131">
        <f t="shared" si="89"/>
        <v>100</v>
      </c>
      <c r="AF295" s="139" t="s">
        <v>2324</v>
      </c>
      <c r="AG295" s="63" t="s">
        <v>329</v>
      </c>
      <c r="AH295" s="3">
        <v>44216</v>
      </c>
      <c r="AI295" s="3">
        <v>44560</v>
      </c>
      <c r="AJ295" s="3">
        <v>44469</v>
      </c>
      <c r="AK295" s="4">
        <f t="shared" si="110"/>
        <v>0.73546511627906974</v>
      </c>
      <c r="AL295" s="4">
        <f t="shared" si="111"/>
        <v>0.73546511627906974</v>
      </c>
      <c r="AM295" s="196">
        <v>100</v>
      </c>
      <c r="AN295" s="17">
        <f t="shared" si="107"/>
        <v>100</v>
      </c>
      <c r="AO295" s="103" t="s">
        <v>2325</v>
      </c>
      <c r="AP295" s="63" t="s">
        <v>329</v>
      </c>
      <c r="AQ295" s="3">
        <v>44216</v>
      </c>
      <c r="AR295" s="3">
        <v>44560</v>
      </c>
      <c r="AS295" s="3">
        <v>44560</v>
      </c>
      <c r="AT295" s="572">
        <f t="shared" si="95"/>
        <v>1</v>
      </c>
      <c r="AU295" s="572">
        <f t="shared" si="96"/>
        <v>1</v>
      </c>
      <c r="AV295" s="196">
        <v>100</v>
      </c>
      <c r="AW295" s="21">
        <f t="shared" si="91"/>
        <v>100</v>
      </c>
      <c r="AX295" s="67" t="s">
        <v>2326</v>
      </c>
      <c r="AY295" s="309" t="s">
        <v>2327</v>
      </c>
    </row>
    <row r="296" spans="1:51" ht="130.15" hidden="1" customHeight="1" outlineLevel="1" x14ac:dyDescent="0.2">
      <c r="A296" s="383"/>
      <c r="B296" s="398"/>
      <c r="C296" s="398"/>
      <c r="D296" s="456"/>
      <c r="E296" s="469"/>
      <c r="F296" s="452"/>
      <c r="G296" s="454"/>
      <c r="H296" s="89" t="s">
        <v>2328</v>
      </c>
      <c r="I296" s="55" t="s">
        <v>2329</v>
      </c>
      <c r="J296" s="3">
        <v>44216</v>
      </c>
      <c r="K296" s="3">
        <v>44560</v>
      </c>
      <c r="L296" s="3">
        <v>44285</v>
      </c>
      <c r="M296" s="4">
        <f t="shared" si="97"/>
        <v>0.2005813953488372</v>
      </c>
      <c r="N296" s="4">
        <f t="shared" si="98"/>
        <v>0.2005813953488372</v>
      </c>
      <c r="O296" s="142">
        <v>1</v>
      </c>
      <c r="P296" s="143">
        <v>0.25</v>
      </c>
      <c r="Q296" s="143">
        <v>0.5</v>
      </c>
      <c r="R296" s="143">
        <v>0.75</v>
      </c>
      <c r="S296" s="143">
        <v>1</v>
      </c>
      <c r="T296" s="27">
        <v>100000000</v>
      </c>
      <c r="U296" s="99">
        <v>15</v>
      </c>
      <c r="V296" s="161">
        <f t="shared" si="90"/>
        <v>15</v>
      </c>
      <c r="W296" s="67" t="s">
        <v>2330</v>
      </c>
      <c r="X296" s="63" t="s">
        <v>2331</v>
      </c>
      <c r="Y296" s="3">
        <v>44216</v>
      </c>
      <c r="Z296" s="3">
        <v>44560</v>
      </c>
      <c r="AA296" s="3">
        <v>44377</v>
      </c>
      <c r="AB296" s="4">
        <f t="shared" si="108"/>
        <v>0.46802325581395349</v>
      </c>
      <c r="AC296" s="4">
        <f t="shared" si="109"/>
        <v>0.46802325581395349</v>
      </c>
      <c r="AD296" s="99">
        <v>35</v>
      </c>
      <c r="AE296" s="131">
        <f t="shared" si="89"/>
        <v>35</v>
      </c>
      <c r="AF296" s="139" t="s">
        <v>2332</v>
      </c>
      <c r="AG296" s="63" t="s">
        <v>329</v>
      </c>
      <c r="AH296" s="3">
        <v>44216</v>
      </c>
      <c r="AI296" s="3">
        <v>44560</v>
      </c>
      <c r="AJ296" s="3">
        <v>44469</v>
      </c>
      <c r="AK296" s="4">
        <f t="shared" si="110"/>
        <v>0.73546511627906974</v>
      </c>
      <c r="AL296" s="4">
        <f t="shared" si="111"/>
        <v>0.73546511627906974</v>
      </c>
      <c r="AM296" s="196">
        <v>65</v>
      </c>
      <c r="AN296" s="17">
        <f t="shared" si="107"/>
        <v>65</v>
      </c>
      <c r="AO296" s="103" t="s">
        <v>2333</v>
      </c>
      <c r="AP296" s="63" t="s">
        <v>329</v>
      </c>
      <c r="AQ296" s="3">
        <v>44216</v>
      </c>
      <c r="AR296" s="3">
        <v>44560</v>
      </c>
      <c r="AS296" s="3">
        <v>44560</v>
      </c>
      <c r="AT296" s="572">
        <f t="shared" si="95"/>
        <v>1</v>
      </c>
      <c r="AU296" s="572">
        <f t="shared" si="96"/>
        <v>1</v>
      </c>
      <c r="AV296" s="196">
        <v>100</v>
      </c>
      <c r="AW296" s="21">
        <f t="shared" si="91"/>
        <v>100</v>
      </c>
      <c r="AX296" s="67" t="s">
        <v>2334</v>
      </c>
      <c r="AY296" s="309" t="s">
        <v>2335</v>
      </c>
    </row>
    <row r="297" spans="1:51" ht="65.45" hidden="1" customHeight="1" outlineLevel="1" x14ac:dyDescent="0.2">
      <c r="A297" s="383"/>
      <c r="B297" s="398"/>
      <c r="C297" s="398"/>
      <c r="D297" s="456"/>
      <c r="E297" s="469"/>
      <c r="F297" s="452"/>
      <c r="G297" s="454"/>
      <c r="H297" s="90" t="s">
        <v>2336</v>
      </c>
      <c r="I297" s="55" t="s">
        <v>1384</v>
      </c>
      <c r="J297" s="3">
        <v>44216</v>
      </c>
      <c r="K297" s="3">
        <v>44560</v>
      </c>
      <c r="L297" s="3">
        <v>44285</v>
      </c>
      <c r="M297" s="4">
        <f t="shared" si="97"/>
        <v>0.2005813953488372</v>
      </c>
      <c r="N297" s="4">
        <f t="shared" si="98"/>
        <v>0.2005813953488372</v>
      </c>
      <c r="O297" s="142">
        <v>1</v>
      </c>
      <c r="P297" s="143">
        <v>0.25</v>
      </c>
      <c r="Q297" s="143">
        <v>0.5</v>
      </c>
      <c r="R297" s="143">
        <v>0.75</v>
      </c>
      <c r="S297" s="143">
        <v>1</v>
      </c>
      <c r="T297" s="27">
        <v>15000000</v>
      </c>
      <c r="U297" s="99">
        <v>10</v>
      </c>
      <c r="V297" s="161">
        <f t="shared" si="90"/>
        <v>10</v>
      </c>
      <c r="W297" s="67" t="s">
        <v>2337</v>
      </c>
      <c r="X297" s="63" t="s">
        <v>329</v>
      </c>
      <c r="Y297" s="3">
        <v>44216</v>
      </c>
      <c r="Z297" s="3">
        <v>44560</v>
      </c>
      <c r="AA297" s="3">
        <v>44377</v>
      </c>
      <c r="AB297" s="4">
        <f t="shared" si="108"/>
        <v>0.46802325581395349</v>
      </c>
      <c r="AC297" s="4">
        <f t="shared" si="109"/>
        <v>0.46802325581395349</v>
      </c>
      <c r="AD297" s="99">
        <v>25</v>
      </c>
      <c r="AE297" s="131">
        <f t="shared" si="89"/>
        <v>25</v>
      </c>
      <c r="AF297" s="139" t="s">
        <v>2338</v>
      </c>
      <c r="AG297" s="63" t="s">
        <v>329</v>
      </c>
      <c r="AH297" s="3">
        <v>44216</v>
      </c>
      <c r="AI297" s="3">
        <v>44560</v>
      </c>
      <c r="AJ297" s="3">
        <v>44469</v>
      </c>
      <c r="AK297" s="4">
        <f t="shared" si="110"/>
        <v>0.73546511627906974</v>
      </c>
      <c r="AL297" s="4">
        <f t="shared" si="111"/>
        <v>0.73546511627906974</v>
      </c>
      <c r="AM297" s="196">
        <v>50</v>
      </c>
      <c r="AN297" s="17">
        <f t="shared" si="107"/>
        <v>50</v>
      </c>
      <c r="AO297" s="103" t="s">
        <v>2339</v>
      </c>
      <c r="AP297" s="120" t="s">
        <v>2340</v>
      </c>
      <c r="AQ297" s="3">
        <v>44216</v>
      </c>
      <c r="AR297" s="3">
        <v>44560</v>
      </c>
      <c r="AS297" s="3">
        <v>44560</v>
      </c>
      <c r="AT297" s="572">
        <f t="shared" si="95"/>
        <v>1</v>
      </c>
      <c r="AU297" s="572">
        <f t="shared" si="96"/>
        <v>1</v>
      </c>
      <c r="AV297" s="196">
        <v>100</v>
      </c>
      <c r="AW297" s="21">
        <f t="shared" si="91"/>
        <v>100</v>
      </c>
      <c r="AX297" s="67" t="s">
        <v>2341</v>
      </c>
      <c r="AY297" s="309" t="s">
        <v>2342</v>
      </c>
    </row>
    <row r="298" spans="1:51" ht="195" hidden="1" outlineLevel="1" x14ac:dyDescent="0.2">
      <c r="A298" s="383"/>
      <c r="B298" s="398"/>
      <c r="C298" s="398"/>
      <c r="D298" s="456"/>
      <c r="E298" s="469"/>
      <c r="F298" s="452"/>
      <c r="G298" s="454"/>
      <c r="H298" s="89" t="s">
        <v>2343</v>
      </c>
      <c r="I298" s="55" t="s">
        <v>1990</v>
      </c>
      <c r="J298" s="3">
        <v>44216</v>
      </c>
      <c r="K298" s="3">
        <v>44560</v>
      </c>
      <c r="L298" s="3">
        <v>44285</v>
      </c>
      <c r="M298" s="4">
        <f t="shared" si="97"/>
        <v>0.2005813953488372</v>
      </c>
      <c r="N298" s="4">
        <f t="shared" si="98"/>
        <v>0.2005813953488372</v>
      </c>
      <c r="O298" s="142">
        <v>1</v>
      </c>
      <c r="P298" s="143">
        <v>0.25</v>
      </c>
      <c r="Q298" s="143">
        <v>0.5</v>
      </c>
      <c r="R298" s="143">
        <v>0.75</v>
      </c>
      <c r="S298" s="143">
        <v>1</v>
      </c>
      <c r="T298" s="27">
        <v>30000000</v>
      </c>
      <c r="U298" s="99">
        <v>10</v>
      </c>
      <c r="V298" s="161">
        <f t="shared" si="90"/>
        <v>10</v>
      </c>
      <c r="W298" s="67" t="s">
        <v>2337</v>
      </c>
      <c r="X298" s="63" t="s">
        <v>329</v>
      </c>
      <c r="Y298" s="3">
        <v>44216</v>
      </c>
      <c r="Z298" s="3">
        <v>44560</v>
      </c>
      <c r="AA298" s="3">
        <v>44377</v>
      </c>
      <c r="AB298" s="4">
        <f t="shared" si="108"/>
        <v>0.46802325581395349</v>
      </c>
      <c r="AC298" s="4">
        <f t="shared" si="109"/>
        <v>0.46802325581395349</v>
      </c>
      <c r="AD298" s="99">
        <v>20</v>
      </c>
      <c r="AE298" s="131">
        <f t="shared" si="89"/>
        <v>20</v>
      </c>
      <c r="AF298" s="139" t="s">
        <v>2344</v>
      </c>
      <c r="AG298" s="63" t="s">
        <v>329</v>
      </c>
      <c r="AH298" s="3">
        <v>44216</v>
      </c>
      <c r="AI298" s="3">
        <v>44560</v>
      </c>
      <c r="AJ298" s="3">
        <v>44469</v>
      </c>
      <c r="AK298" s="4">
        <f t="shared" si="110"/>
        <v>0.73546511627906974</v>
      </c>
      <c r="AL298" s="4">
        <f t="shared" si="111"/>
        <v>0.73546511627906974</v>
      </c>
      <c r="AM298" s="196">
        <v>50</v>
      </c>
      <c r="AN298" s="17">
        <f t="shared" si="107"/>
        <v>50</v>
      </c>
      <c r="AO298" s="103" t="s">
        <v>2345</v>
      </c>
      <c r="AP298" s="120" t="s">
        <v>2340</v>
      </c>
      <c r="AQ298" s="3">
        <v>44216</v>
      </c>
      <c r="AR298" s="3">
        <v>44560</v>
      </c>
      <c r="AS298" s="3">
        <v>44560</v>
      </c>
      <c r="AT298" s="572">
        <f t="shared" si="95"/>
        <v>1</v>
      </c>
      <c r="AU298" s="572">
        <f t="shared" si="96"/>
        <v>1</v>
      </c>
      <c r="AV298" s="196">
        <v>75</v>
      </c>
      <c r="AW298" s="21">
        <f t="shared" si="91"/>
        <v>75</v>
      </c>
      <c r="AX298" s="67" t="s">
        <v>2346</v>
      </c>
      <c r="AY298" s="310" t="s">
        <v>2347</v>
      </c>
    </row>
    <row r="299" spans="1:51" ht="72" hidden="1" customHeight="1" outlineLevel="1" x14ac:dyDescent="0.2">
      <c r="A299" s="383"/>
      <c r="B299" s="398"/>
      <c r="C299" s="398"/>
      <c r="D299" s="456"/>
      <c r="E299" s="469"/>
      <c r="F299" s="452"/>
      <c r="G299" s="454"/>
      <c r="H299" s="89" t="s">
        <v>2348</v>
      </c>
      <c r="I299" s="55" t="s">
        <v>1384</v>
      </c>
      <c r="J299" s="3">
        <v>44216</v>
      </c>
      <c r="K299" s="3">
        <v>44560</v>
      </c>
      <c r="L299" s="3">
        <v>44285</v>
      </c>
      <c r="M299" s="4">
        <f t="shared" si="97"/>
        <v>0.2005813953488372</v>
      </c>
      <c r="N299" s="4">
        <f t="shared" si="98"/>
        <v>0.2005813953488372</v>
      </c>
      <c r="O299" s="142">
        <v>1</v>
      </c>
      <c r="P299" s="143">
        <v>0.25</v>
      </c>
      <c r="Q299" s="143">
        <v>0.5</v>
      </c>
      <c r="R299" s="143">
        <v>0.75</v>
      </c>
      <c r="S299" s="143">
        <v>1</v>
      </c>
      <c r="T299" s="27">
        <v>20000000</v>
      </c>
      <c r="U299" s="99">
        <v>10</v>
      </c>
      <c r="V299" s="161">
        <f t="shared" si="90"/>
        <v>10</v>
      </c>
      <c r="W299" s="67" t="s">
        <v>2337</v>
      </c>
      <c r="X299" s="63" t="s">
        <v>329</v>
      </c>
      <c r="Y299" s="3">
        <v>44216</v>
      </c>
      <c r="Z299" s="3">
        <v>44560</v>
      </c>
      <c r="AA299" s="3">
        <v>44377</v>
      </c>
      <c r="AB299" s="4">
        <f t="shared" si="108"/>
        <v>0.46802325581395349</v>
      </c>
      <c r="AC299" s="4">
        <f t="shared" si="109"/>
        <v>0.46802325581395349</v>
      </c>
      <c r="AD299" s="99">
        <v>10</v>
      </c>
      <c r="AE299" s="131">
        <f t="shared" si="89"/>
        <v>10</v>
      </c>
      <c r="AF299" s="139" t="s">
        <v>2349</v>
      </c>
      <c r="AG299" s="63" t="s">
        <v>329</v>
      </c>
      <c r="AH299" s="3">
        <v>44216</v>
      </c>
      <c r="AI299" s="3">
        <v>44560</v>
      </c>
      <c r="AJ299" s="3">
        <v>44469</v>
      </c>
      <c r="AK299" s="4">
        <f t="shared" si="110"/>
        <v>0.73546511627906974</v>
      </c>
      <c r="AL299" s="4">
        <f t="shared" si="111"/>
        <v>0.73546511627906974</v>
      </c>
      <c r="AM299" s="196">
        <v>40</v>
      </c>
      <c r="AN299" s="17">
        <f t="shared" si="107"/>
        <v>40</v>
      </c>
      <c r="AO299" s="103" t="s">
        <v>2350</v>
      </c>
      <c r="AP299" s="120" t="s">
        <v>877</v>
      </c>
      <c r="AQ299" s="3">
        <v>44216</v>
      </c>
      <c r="AR299" s="3">
        <v>44560</v>
      </c>
      <c r="AS299" s="3">
        <v>44560</v>
      </c>
      <c r="AT299" s="572">
        <f t="shared" si="95"/>
        <v>1</v>
      </c>
      <c r="AU299" s="572">
        <f t="shared" si="96"/>
        <v>1</v>
      </c>
      <c r="AV299" s="196">
        <v>65</v>
      </c>
      <c r="AW299" s="21">
        <f t="shared" si="91"/>
        <v>65</v>
      </c>
      <c r="AX299" s="67" t="s">
        <v>2351</v>
      </c>
      <c r="AY299" s="307" t="s">
        <v>329</v>
      </c>
    </row>
    <row r="300" spans="1:51" ht="154.9" hidden="1" customHeight="1" outlineLevel="1" x14ac:dyDescent="0.2">
      <c r="A300" s="383"/>
      <c r="B300" s="398"/>
      <c r="C300" s="398"/>
      <c r="D300" s="456"/>
      <c r="E300" s="469"/>
      <c r="F300" s="452"/>
      <c r="G300" s="454"/>
      <c r="H300" s="89" t="s">
        <v>2352</v>
      </c>
      <c r="I300" s="55" t="s">
        <v>2353</v>
      </c>
      <c r="J300" s="3">
        <v>44216</v>
      </c>
      <c r="K300" s="3">
        <v>44560</v>
      </c>
      <c r="L300" s="3">
        <v>44285</v>
      </c>
      <c r="M300" s="4">
        <f t="shared" si="97"/>
        <v>0.2005813953488372</v>
      </c>
      <c r="N300" s="4">
        <f t="shared" si="98"/>
        <v>0.2005813953488372</v>
      </c>
      <c r="O300" s="142">
        <v>1</v>
      </c>
      <c r="P300" s="143">
        <v>0.25</v>
      </c>
      <c r="Q300" s="143">
        <v>0.5</v>
      </c>
      <c r="R300" s="143">
        <v>0.75</v>
      </c>
      <c r="S300" s="143">
        <v>1</v>
      </c>
      <c r="T300" s="27">
        <v>7000000</v>
      </c>
      <c r="U300" s="99">
        <v>35</v>
      </c>
      <c r="V300" s="161">
        <f t="shared" si="90"/>
        <v>35</v>
      </c>
      <c r="W300" s="67" t="s">
        <v>2354</v>
      </c>
      <c r="X300" s="63" t="s">
        <v>2355</v>
      </c>
      <c r="Y300" s="3">
        <v>44216</v>
      </c>
      <c r="Z300" s="3">
        <v>44560</v>
      </c>
      <c r="AA300" s="3">
        <v>44377</v>
      </c>
      <c r="AB300" s="4">
        <f t="shared" si="108"/>
        <v>0.46802325581395349</v>
      </c>
      <c r="AC300" s="4">
        <f t="shared" si="109"/>
        <v>0.46802325581395349</v>
      </c>
      <c r="AD300" s="99">
        <v>100</v>
      </c>
      <c r="AE300" s="131">
        <f t="shared" si="89"/>
        <v>100</v>
      </c>
      <c r="AF300" s="139" t="s">
        <v>2356</v>
      </c>
      <c r="AG300" s="63" t="s">
        <v>329</v>
      </c>
      <c r="AH300" s="3">
        <v>44216</v>
      </c>
      <c r="AI300" s="3">
        <v>44560</v>
      </c>
      <c r="AJ300" s="3">
        <v>44469</v>
      </c>
      <c r="AK300" s="4">
        <f t="shared" si="110"/>
        <v>0.73546511627906974</v>
      </c>
      <c r="AL300" s="4">
        <f t="shared" si="111"/>
        <v>0.73546511627906974</v>
      </c>
      <c r="AM300" s="196">
        <v>100</v>
      </c>
      <c r="AN300" s="17">
        <f t="shared" si="107"/>
        <v>100</v>
      </c>
      <c r="AO300" s="103" t="s">
        <v>2325</v>
      </c>
      <c r="AP300" s="120" t="s">
        <v>1262</v>
      </c>
      <c r="AQ300" s="3">
        <v>44216</v>
      </c>
      <c r="AR300" s="3">
        <v>44560</v>
      </c>
      <c r="AS300" s="3">
        <v>44560</v>
      </c>
      <c r="AT300" s="572">
        <f t="shared" si="95"/>
        <v>1</v>
      </c>
      <c r="AU300" s="572">
        <f t="shared" si="96"/>
        <v>1</v>
      </c>
      <c r="AV300" s="196">
        <v>100</v>
      </c>
      <c r="AW300" s="21">
        <f t="shared" si="91"/>
        <v>100</v>
      </c>
      <c r="AX300" s="67" t="s">
        <v>2357</v>
      </c>
      <c r="AY300" s="309" t="s">
        <v>2358</v>
      </c>
    </row>
    <row r="301" spans="1:51" ht="120" hidden="1" outlineLevel="1" x14ac:dyDescent="0.2">
      <c r="A301" s="383"/>
      <c r="B301" s="398"/>
      <c r="C301" s="398"/>
      <c r="D301" s="456"/>
      <c r="E301" s="470"/>
      <c r="F301" s="452"/>
      <c r="G301" s="454"/>
      <c r="H301" s="89" t="s">
        <v>2359</v>
      </c>
      <c r="I301" s="55" t="s">
        <v>810</v>
      </c>
      <c r="J301" s="3">
        <v>44216</v>
      </c>
      <c r="K301" s="3">
        <v>44560</v>
      </c>
      <c r="L301" s="3">
        <v>44285</v>
      </c>
      <c r="M301" s="4">
        <f t="shared" si="97"/>
        <v>0.2005813953488372</v>
      </c>
      <c r="N301" s="4">
        <f t="shared" si="98"/>
        <v>0.2005813953488372</v>
      </c>
      <c r="O301" s="142">
        <v>1</v>
      </c>
      <c r="P301" s="143">
        <v>0.25</v>
      </c>
      <c r="Q301" s="143">
        <v>0.5</v>
      </c>
      <c r="R301" s="143">
        <v>0.75</v>
      </c>
      <c r="S301" s="143">
        <v>1</v>
      </c>
      <c r="T301" s="27">
        <v>28000000</v>
      </c>
      <c r="U301" s="99">
        <v>10</v>
      </c>
      <c r="V301" s="161">
        <f t="shared" si="90"/>
        <v>10</v>
      </c>
      <c r="W301" s="67" t="s">
        <v>2337</v>
      </c>
      <c r="X301" s="63" t="s">
        <v>329</v>
      </c>
      <c r="Y301" s="3">
        <v>44216</v>
      </c>
      <c r="Z301" s="3">
        <v>44560</v>
      </c>
      <c r="AA301" s="3">
        <v>44377</v>
      </c>
      <c r="AB301" s="4">
        <f t="shared" si="108"/>
        <v>0.46802325581395349</v>
      </c>
      <c r="AC301" s="4">
        <f t="shared" si="109"/>
        <v>0.46802325581395349</v>
      </c>
      <c r="AD301" s="99">
        <v>15</v>
      </c>
      <c r="AE301" s="131">
        <f t="shared" si="89"/>
        <v>15</v>
      </c>
      <c r="AF301" s="139" t="s">
        <v>2360</v>
      </c>
      <c r="AG301" s="63" t="s">
        <v>329</v>
      </c>
      <c r="AH301" s="3">
        <v>44216</v>
      </c>
      <c r="AI301" s="3">
        <v>44560</v>
      </c>
      <c r="AJ301" s="3">
        <v>44469</v>
      </c>
      <c r="AK301" s="4">
        <f t="shared" si="110"/>
        <v>0.73546511627906974</v>
      </c>
      <c r="AL301" s="4">
        <f t="shared" si="111"/>
        <v>0.73546511627906974</v>
      </c>
      <c r="AM301" s="196">
        <v>40</v>
      </c>
      <c r="AN301" s="17">
        <f t="shared" si="107"/>
        <v>40</v>
      </c>
      <c r="AO301" s="103" t="s">
        <v>2350</v>
      </c>
      <c r="AP301" s="120" t="s">
        <v>877</v>
      </c>
      <c r="AQ301" s="3">
        <v>44216</v>
      </c>
      <c r="AR301" s="3">
        <v>44560</v>
      </c>
      <c r="AS301" s="3">
        <v>44560</v>
      </c>
      <c r="AT301" s="572">
        <f t="shared" si="95"/>
        <v>1</v>
      </c>
      <c r="AU301" s="572">
        <f t="shared" si="96"/>
        <v>1</v>
      </c>
      <c r="AV301" s="196">
        <v>80</v>
      </c>
      <c r="AW301" s="21">
        <f t="shared" si="91"/>
        <v>80</v>
      </c>
      <c r="AX301" s="67" t="s">
        <v>2351</v>
      </c>
      <c r="AY301" s="307" t="s">
        <v>329</v>
      </c>
    </row>
    <row r="302" spans="1:51" ht="74.45" hidden="1" customHeight="1" outlineLevel="1" x14ac:dyDescent="0.2">
      <c r="A302" s="383"/>
      <c r="B302" s="347" t="s">
        <v>321</v>
      </c>
      <c r="C302" s="347" t="s">
        <v>322</v>
      </c>
      <c r="D302" s="456"/>
      <c r="E302" s="168" t="s">
        <v>2266</v>
      </c>
      <c r="F302" s="168" t="s">
        <v>1980</v>
      </c>
      <c r="G302" s="174" t="s">
        <v>1850</v>
      </c>
      <c r="H302" s="91" t="s">
        <v>2361</v>
      </c>
      <c r="I302" s="55" t="s">
        <v>1990</v>
      </c>
      <c r="J302" s="3">
        <v>44216</v>
      </c>
      <c r="K302" s="3">
        <v>44560</v>
      </c>
      <c r="L302" s="3">
        <v>44285</v>
      </c>
      <c r="M302" s="4">
        <f t="shared" si="97"/>
        <v>0.2005813953488372</v>
      </c>
      <c r="N302" s="4">
        <f t="shared" si="98"/>
        <v>0.2005813953488372</v>
      </c>
      <c r="O302" s="142">
        <v>1</v>
      </c>
      <c r="P302" s="143">
        <v>0.25</v>
      </c>
      <c r="Q302" s="143">
        <v>0.5</v>
      </c>
      <c r="R302" s="143">
        <v>0.75</v>
      </c>
      <c r="S302" s="143">
        <v>1</v>
      </c>
      <c r="T302" s="27">
        <v>30000000</v>
      </c>
      <c r="U302" s="99">
        <v>10</v>
      </c>
      <c r="V302" s="161">
        <f t="shared" si="90"/>
        <v>10</v>
      </c>
      <c r="W302" s="67" t="s">
        <v>2337</v>
      </c>
      <c r="X302" s="63" t="s">
        <v>329</v>
      </c>
      <c r="Y302" s="3">
        <v>44216</v>
      </c>
      <c r="Z302" s="3">
        <v>44560</v>
      </c>
      <c r="AA302" s="3">
        <v>44377</v>
      </c>
      <c r="AB302" s="4">
        <f t="shared" si="108"/>
        <v>0.46802325581395349</v>
      </c>
      <c r="AC302" s="4">
        <f t="shared" si="109"/>
        <v>0.46802325581395349</v>
      </c>
      <c r="AD302" s="99">
        <v>10</v>
      </c>
      <c r="AE302" s="131">
        <f t="shared" si="89"/>
        <v>10</v>
      </c>
      <c r="AF302" s="139" t="s">
        <v>2362</v>
      </c>
      <c r="AG302" s="63" t="s">
        <v>329</v>
      </c>
      <c r="AH302" s="3">
        <v>44216</v>
      </c>
      <c r="AI302" s="3">
        <v>44560</v>
      </c>
      <c r="AJ302" s="3">
        <v>44469</v>
      </c>
      <c r="AK302" s="4">
        <f t="shared" si="110"/>
        <v>0.73546511627906974</v>
      </c>
      <c r="AL302" s="4">
        <f t="shared" si="111"/>
        <v>0.73546511627906974</v>
      </c>
      <c r="AM302" s="196">
        <v>40</v>
      </c>
      <c r="AN302" s="17">
        <f t="shared" si="107"/>
        <v>40</v>
      </c>
      <c r="AO302" s="103" t="s">
        <v>2363</v>
      </c>
      <c r="AP302" s="120" t="s">
        <v>877</v>
      </c>
      <c r="AQ302" s="3">
        <v>44216</v>
      </c>
      <c r="AR302" s="3">
        <v>44560</v>
      </c>
      <c r="AS302" s="3">
        <v>44560</v>
      </c>
      <c r="AT302" s="572">
        <f t="shared" si="95"/>
        <v>1</v>
      </c>
      <c r="AU302" s="572">
        <f t="shared" si="96"/>
        <v>1</v>
      </c>
      <c r="AV302" s="196">
        <v>100</v>
      </c>
      <c r="AW302" s="21">
        <f t="shared" si="91"/>
        <v>100</v>
      </c>
      <c r="AX302" s="67" t="s">
        <v>2364</v>
      </c>
      <c r="AY302" s="309" t="s">
        <v>2365</v>
      </c>
    </row>
    <row r="303" spans="1:51" ht="107.45" hidden="1" customHeight="1" outlineLevel="1" thickBot="1" x14ac:dyDescent="0.25">
      <c r="A303" s="384"/>
      <c r="B303" s="349"/>
      <c r="C303" s="349"/>
      <c r="D303" s="457"/>
      <c r="E303" s="168" t="s">
        <v>2254</v>
      </c>
      <c r="F303" s="168" t="s">
        <v>534</v>
      </c>
      <c r="G303" s="174" t="s">
        <v>534</v>
      </c>
      <c r="H303" s="91" t="s">
        <v>2366</v>
      </c>
      <c r="I303" s="55" t="s">
        <v>1982</v>
      </c>
      <c r="J303" s="3">
        <v>44216</v>
      </c>
      <c r="K303" s="3">
        <v>44560</v>
      </c>
      <c r="L303" s="3">
        <v>44285</v>
      </c>
      <c r="M303" s="4">
        <f t="shared" si="97"/>
        <v>0.2005813953488372</v>
      </c>
      <c r="N303" s="4">
        <f t="shared" si="98"/>
        <v>0.2005813953488372</v>
      </c>
      <c r="O303" s="142">
        <v>1</v>
      </c>
      <c r="P303" s="143">
        <v>0.25</v>
      </c>
      <c r="Q303" s="143">
        <v>0.5</v>
      </c>
      <c r="R303" s="143">
        <v>0.75</v>
      </c>
      <c r="S303" s="143">
        <v>1</v>
      </c>
      <c r="T303" s="27" t="s">
        <v>329</v>
      </c>
      <c r="U303" s="99">
        <v>10</v>
      </c>
      <c r="V303" s="161">
        <f t="shared" si="90"/>
        <v>10</v>
      </c>
      <c r="W303" s="67" t="s">
        <v>2337</v>
      </c>
      <c r="X303" s="63" t="s">
        <v>329</v>
      </c>
      <c r="Y303" s="3">
        <v>44216</v>
      </c>
      <c r="Z303" s="3">
        <v>44560</v>
      </c>
      <c r="AA303" s="3">
        <v>44377</v>
      </c>
      <c r="AB303" s="4">
        <f t="shared" si="108"/>
        <v>0.46802325581395349</v>
      </c>
      <c r="AC303" s="4">
        <f t="shared" si="109"/>
        <v>0.46802325581395349</v>
      </c>
      <c r="AD303" s="99">
        <v>100</v>
      </c>
      <c r="AE303" s="131">
        <f t="shared" si="89"/>
        <v>100</v>
      </c>
      <c r="AF303" s="139" t="s">
        <v>2367</v>
      </c>
      <c r="AG303" s="63" t="s">
        <v>329</v>
      </c>
      <c r="AH303" s="3">
        <v>44216</v>
      </c>
      <c r="AI303" s="3">
        <v>44560</v>
      </c>
      <c r="AJ303" s="3">
        <v>44469</v>
      </c>
      <c r="AK303" s="4">
        <f t="shared" si="110"/>
        <v>0.73546511627906974</v>
      </c>
      <c r="AL303" s="4">
        <f t="shared" si="111"/>
        <v>0.73546511627906974</v>
      </c>
      <c r="AM303" s="196">
        <v>100</v>
      </c>
      <c r="AN303" s="17">
        <f t="shared" si="107"/>
        <v>100</v>
      </c>
      <c r="AO303" s="67" t="s">
        <v>2367</v>
      </c>
      <c r="AP303" s="120" t="s">
        <v>2368</v>
      </c>
      <c r="AQ303" s="3">
        <v>44216</v>
      </c>
      <c r="AR303" s="3">
        <v>44560</v>
      </c>
      <c r="AS303" s="3">
        <v>44560</v>
      </c>
      <c r="AT303" s="572">
        <f t="shared" si="95"/>
        <v>1</v>
      </c>
      <c r="AU303" s="572">
        <f t="shared" si="96"/>
        <v>1</v>
      </c>
      <c r="AV303" s="196">
        <v>100</v>
      </c>
      <c r="AW303" s="21">
        <f>+AV303</f>
        <v>100</v>
      </c>
      <c r="AX303" s="67" t="s">
        <v>2369</v>
      </c>
      <c r="AY303" s="311" t="s">
        <v>329</v>
      </c>
    </row>
    <row r="304" spans="1:51" s="259" customFormat="1" ht="13.15" hidden="1" customHeight="1" outlineLevel="1" x14ac:dyDescent="0.2">
      <c r="A304" s="260"/>
      <c r="B304" s="261"/>
      <c r="C304" s="261"/>
      <c r="D304" s="262"/>
      <c r="E304" s="263"/>
      <c r="F304" s="263"/>
      <c r="G304" s="264"/>
      <c r="H304" s="265"/>
      <c r="I304" s="266"/>
      <c r="J304" s="267"/>
      <c r="K304" s="267"/>
      <c r="L304" s="267"/>
      <c r="M304" s="242"/>
      <c r="N304" s="242"/>
      <c r="O304" s="243"/>
      <c r="P304" s="244"/>
      <c r="Q304" s="244"/>
      <c r="R304" s="244"/>
      <c r="S304" s="244"/>
      <c r="T304" s="268"/>
      <c r="U304" s="163">
        <v>130</v>
      </c>
      <c r="V304" s="215"/>
      <c r="W304" s="269"/>
      <c r="X304" s="248"/>
      <c r="Y304" s="267"/>
      <c r="Z304" s="267"/>
      <c r="AA304" s="267"/>
      <c r="AB304" s="242">
        <v>0.35</v>
      </c>
      <c r="AC304" s="242">
        <v>0.35</v>
      </c>
      <c r="AD304" s="163">
        <v>193</v>
      </c>
      <c r="AE304" s="252"/>
      <c r="AF304" s="253"/>
      <c r="AG304" s="248"/>
      <c r="AH304" s="267"/>
      <c r="AI304" s="267"/>
      <c r="AJ304" s="267"/>
      <c r="AK304" s="242"/>
      <c r="AL304" s="242"/>
      <c r="AM304" s="285"/>
      <c r="AN304" s="255"/>
      <c r="AO304" s="271"/>
      <c r="AP304" s="272"/>
      <c r="AQ304" s="574">
        <v>44216</v>
      </c>
      <c r="AR304" s="574">
        <v>44560</v>
      </c>
      <c r="AS304" s="574">
        <v>44560</v>
      </c>
      <c r="AT304" s="575">
        <f t="shared" si="95"/>
        <v>1</v>
      </c>
      <c r="AU304" s="575">
        <f t="shared" si="96"/>
        <v>1</v>
      </c>
      <c r="AV304" s="196"/>
      <c r="AW304" s="258"/>
      <c r="AX304" s="67"/>
      <c r="AY304" s="272"/>
    </row>
    <row r="305" spans="1:52" ht="198.6" customHeight="1" collapsed="1" x14ac:dyDescent="0.2">
      <c r="A305" s="460" t="s">
        <v>2370</v>
      </c>
      <c r="B305" s="460"/>
      <c r="C305" s="460"/>
      <c r="D305" s="460"/>
      <c r="E305" s="460"/>
      <c r="F305" s="460"/>
      <c r="G305" s="460"/>
      <c r="H305" s="460"/>
      <c r="I305" s="460"/>
      <c r="J305" s="460"/>
      <c r="K305" s="460"/>
      <c r="L305" s="36">
        <v>44285</v>
      </c>
      <c r="M305" s="37" t="e">
        <f t="array" ref="M305">+AVERAGE((M160:M302)*100)</f>
        <v>#REF!</v>
      </c>
      <c r="N305" s="38" t="e">
        <f t="array" ref="N305">+AVERAGE((N160:N302)*100)</f>
        <v>#REF!</v>
      </c>
      <c r="O305" s="142">
        <v>1</v>
      </c>
      <c r="P305" s="143">
        <v>0.25</v>
      </c>
      <c r="Q305" s="143">
        <v>0.5</v>
      </c>
      <c r="R305" s="143">
        <v>0.75</v>
      </c>
      <c r="S305" s="143">
        <v>1</v>
      </c>
      <c r="T305" s="32">
        <f>+SUM(T160:T302)</f>
        <v>4394598292</v>
      </c>
      <c r="U305" s="38">
        <f>AVERAGE(U160,U161,U162,U165,U166,U167,U169,U170,U168,U171,U172:U175,U177,U179:U217,U202:U206,U209:U211,U214:U224,U232,U247,U249,U251,U261,U262:U270,U272,U273,U275:U278,U280,U282,U283:U287,U291:U296,U300,U304)</f>
        <v>23.995648148148145</v>
      </c>
      <c r="V305" s="162">
        <f t="shared" si="90"/>
        <v>23.995648148148145</v>
      </c>
      <c r="W305" s="67" t="s">
        <v>2371</v>
      </c>
      <c r="X305" s="63" t="s">
        <v>329</v>
      </c>
      <c r="Y305" s="324"/>
      <c r="Z305" s="325"/>
      <c r="AA305" s="36">
        <v>44377</v>
      </c>
      <c r="AB305" s="38">
        <f t="array" ref="AB305">+AVERAGE((AB160:AB304)*100)</f>
        <v>45.199577008792538</v>
      </c>
      <c r="AC305" s="38">
        <f t="array" ref="AC305">+AVERAGE((AC160:AC304)*100)</f>
        <v>45.199577008792538</v>
      </c>
      <c r="AD305" s="38">
        <f>+AVERAGE(AD160:AD256,AD257:AD304)</f>
        <v>35.899586206896551</v>
      </c>
      <c r="AE305" s="162">
        <f t="shared" si="89"/>
        <v>35.899586206896551</v>
      </c>
      <c r="AF305" s="139" t="s">
        <v>2372</v>
      </c>
      <c r="AG305" s="63" t="s">
        <v>329</v>
      </c>
      <c r="AH305" s="324"/>
      <c r="AI305" s="325"/>
      <c r="AJ305" s="36">
        <v>44469</v>
      </c>
      <c r="AK305" s="38">
        <f t="array" ref="AK305">+AVERAGE((AK160:AK302)*100)</f>
        <v>73.122689994092696</v>
      </c>
      <c r="AL305" s="38">
        <f t="array" ref="AL305">+AVERAGE((AL160:AL302)*100)</f>
        <v>73.122689994092696</v>
      </c>
      <c r="AM305" s="284">
        <f>AVERAGE(AM160:AM163,AM166:AM175,AM177,AM179:AM184,AM186:AM203,AM205:AM206,AM209:AM212,AM214:AM217,AM219:AM220,AM222:AM226,AM228:AM244,AM249,AM251:AM253,AM256:AM259,AM261:AM267,AM272:AM273,AM275:AM281,AM283,AM284,AM287,AM292,AM294:AM303)</f>
        <v>70.521711711711717</v>
      </c>
      <c r="AN305" s="162">
        <f t="shared" si="107"/>
        <v>70.521711711711717</v>
      </c>
      <c r="AO305" s="103" t="s">
        <v>2373</v>
      </c>
      <c r="AP305" s="63" t="s">
        <v>329</v>
      </c>
      <c r="AQ305" s="576"/>
      <c r="AR305" s="577"/>
      <c r="AS305" s="36">
        <v>44560</v>
      </c>
      <c r="AT305" s="117">
        <f t="array" ref="AT305">+AVERAGE((AT247:AT303)*100)</f>
        <v>100</v>
      </c>
      <c r="AU305" s="117">
        <f t="array" ref="AU305">+AVERAGE((AU247:AU303)*100)</f>
        <v>100</v>
      </c>
      <c r="AV305" s="284">
        <f>AVERAGE(AV160:AV163,AV165:AV177,AV179:AV199,AV202:AV206,AV209:AV212,AV214:AV220,AV222:AV226,AV228:AV244,AV246,AV248:AV253,AV256:AV259,AV261:AV268,AV270:AV273,AV275:AV281,AV283:AV284,AV287,AV289:AV290,AV292:AV303)</f>
        <v>95.975609756097555</v>
      </c>
      <c r="AW305" s="162">
        <f t="shared" si="91"/>
        <v>95.975609756097555</v>
      </c>
      <c r="AX305" s="67" t="s">
        <v>2832</v>
      </c>
      <c r="AY305" s="63" t="s">
        <v>329</v>
      </c>
      <c r="AZ305" s="16"/>
    </row>
    <row r="306" spans="1:52" ht="78" hidden="1" customHeight="1" outlineLevel="1" x14ac:dyDescent="0.2">
      <c r="A306" s="397" t="s">
        <v>2374</v>
      </c>
      <c r="B306" s="353" t="s">
        <v>1163</v>
      </c>
      <c r="C306" s="347" t="s">
        <v>1514</v>
      </c>
      <c r="D306" s="423" t="s">
        <v>269</v>
      </c>
      <c r="E306" s="461" t="s">
        <v>2375</v>
      </c>
      <c r="F306" s="461" t="s">
        <v>2104</v>
      </c>
      <c r="G306" s="461" t="s">
        <v>2376</v>
      </c>
      <c r="H306" s="92" t="s">
        <v>2377</v>
      </c>
      <c r="I306" s="51" t="s">
        <v>2378</v>
      </c>
      <c r="J306" s="3">
        <v>44216</v>
      </c>
      <c r="K306" s="3">
        <v>44560</v>
      </c>
      <c r="L306" s="3">
        <v>44285</v>
      </c>
      <c r="M306" s="4">
        <f t="shared" ref="M306:M358" si="112">+(+_xlfn.DAYS(J306,L306))/(_xlfn.DAYS(J306,K306))</f>
        <v>0.2005813953488372</v>
      </c>
      <c r="N306" s="4">
        <f t="shared" ref="N306:N358" si="113">+IF(M306&gt;=100,100,IF(M306&lt;=0,0,M306))</f>
        <v>0.2005813953488372</v>
      </c>
      <c r="O306" s="142">
        <v>1</v>
      </c>
      <c r="P306" s="143">
        <v>0.25</v>
      </c>
      <c r="Q306" s="143">
        <v>0.5</v>
      </c>
      <c r="R306" s="143">
        <v>0.75</v>
      </c>
      <c r="S306" s="143">
        <v>1</v>
      </c>
      <c r="T306" s="24">
        <v>20000000</v>
      </c>
      <c r="U306" s="99">
        <v>10</v>
      </c>
      <c r="V306" s="161">
        <f t="shared" si="90"/>
        <v>10</v>
      </c>
      <c r="W306" s="67" t="s">
        <v>2379</v>
      </c>
      <c r="X306" s="63" t="s">
        <v>329</v>
      </c>
      <c r="Y306" s="3">
        <v>44216</v>
      </c>
      <c r="Z306" s="3">
        <v>44560</v>
      </c>
      <c r="AA306" s="3">
        <v>44377</v>
      </c>
      <c r="AB306" s="4">
        <f t="shared" ref="AB306:AB326" si="114">+(+_xlfn.DAYS(Y306,AA306))/(_xlfn.DAYS(Y306,Z306))</f>
        <v>0.46802325581395349</v>
      </c>
      <c r="AC306" s="4">
        <f t="shared" ref="AC306:AC326" si="115">+IF(AB306&gt;=100,100,IF(AB306&lt;=0,0,AB306))</f>
        <v>0.46802325581395349</v>
      </c>
      <c r="AD306" s="99">
        <v>10</v>
      </c>
      <c r="AE306" s="131">
        <f t="shared" si="89"/>
        <v>10</v>
      </c>
      <c r="AF306" s="141" t="s">
        <v>2380</v>
      </c>
      <c r="AG306" s="63" t="s">
        <v>329</v>
      </c>
      <c r="AH306" s="3">
        <v>44216</v>
      </c>
      <c r="AI306" s="3">
        <v>44560</v>
      </c>
      <c r="AJ306" s="3">
        <v>44469</v>
      </c>
      <c r="AK306" s="4">
        <f t="shared" ref="AK306:AK332" si="116">+(+_xlfn.DAYS(AH306,AJ306))/(_xlfn.DAYS(AH306,AI306))</f>
        <v>0.73546511627906974</v>
      </c>
      <c r="AL306" s="4">
        <f t="shared" ref="AL306:AL359" si="117">+IF(AK306&gt;=100,100,IF(AK306&lt;=0,0,AK306))</f>
        <v>0.73546511627906974</v>
      </c>
      <c r="AM306" s="196">
        <v>10</v>
      </c>
      <c r="AN306" s="17">
        <f t="shared" si="107"/>
        <v>10</v>
      </c>
      <c r="AO306" s="103" t="s">
        <v>2381</v>
      </c>
      <c r="AP306" s="63" t="s">
        <v>329</v>
      </c>
      <c r="AQ306" s="3">
        <v>44216</v>
      </c>
      <c r="AR306" s="3">
        <v>44560</v>
      </c>
      <c r="AS306" s="3">
        <v>44560</v>
      </c>
      <c r="AT306" s="572">
        <f t="shared" si="95"/>
        <v>1</v>
      </c>
      <c r="AU306" s="572">
        <f t="shared" si="96"/>
        <v>1</v>
      </c>
      <c r="AV306" s="196">
        <v>100</v>
      </c>
      <c r="AW306" s="21">
        <f t="shared" si="91"/>
        <v>100</v>
      </c>
      <c r="AX306" s="67" t="s">
        <v>2382</v>
      </c>
      <c r="AY306" s="300" t="s">
        <v>2383</v>
      </c>
    </row>
    <row r="307" spans="1:52" ht="153" hidden="1" customHeight="1" outlineLevel="1" x14ac:dyDescent="0.2">
      <c r="A307" s="397"/>
      <c r="B307" s="354"/>
      <c r="C307" s="348"/>
      <c r="D307" s="424"/>
      <c r="E307" s="462"/>
      <c r="F307" s="462"/>
      <c r="G307" s="462"/>
      <c r="H307" s="92" t="s">
        <v>2384</v>
      </c>
      <c r="I307" s="51" t="s">
        <v>2385</v>
      </c>
      <c r="J307" s="3">
        <v>44216</v>
      </c>
      <c r="K307" s="3">
        <v>44560</v>
      </c>
      <c r="L307" s="3">
        <v>44285</v>
      </c>
      <c r="M307" s="4">
        <f t="shared" si="112"/>
        <v>0.2005813953488372</v>
      </c>
      <c r="N307" s="4">
        <f t="shared" si="113"/>
        <v>0.2005813953488372</v>
      </c>
      <c r="O307" s="142">
        <v>1</v>
      </c>
      <c r="P307" s="143">
        <v>0.25</v>
      </c>
      <c r="Q307" s="143">
        <v>0.5</v>
      </c>
      <c r="R307" s="143">
        <v>0.75</v>
      </c>
      <c r="S307" s="143">
        <v>1</v>
      </c>
      <c r="T307" s="24">
        <v>20000000</v>
      </c>
      <c r="U307" s="99">
        <v>10</v>
      </c>
      <c r="V307" s="161">
        <f t="shared" si="90"/>
        <v>10</v>
      </c>
      <c r="W307" s="67" t="s">
        <v>2386</v>
      </c>
      <c r="X307" s="63" t="s">
        <v>329</v>
      </c>
      <c r="Y307" s="3">
        <v>44216</v>
      </c>
      <c r="Z307" s="3">
        <v>44560</v>
      </c>
      <c r="AA307" s="3">
        <v>44377</v>
      </c>
      <c r="AB307" s="4">
        <f t="shared" si="114"/>
        <v>0.46802325581395349</v>
      </c>
      <c r="AC307" s="4">
        <f t="shared" si="115"/>
        <v>0.46802325581395349</v>
      </c>
      <c r="AD307" s="99">
        <v>10</v>
      </c>
      <c r="AE307" s="131">
        <f t="shared" si="89"/>
        <v>10</v>
      </c>
      <c r="AF307" s="141" t="s">
        <v>2387</v>
      </c>
      <c r="AG307" s="63" t="s">
        <v>329</v>
      </c>
      <c r="AH307" s="3">
        <v>44216</v>
      </c>
      <c r="AI307" s="3">
        <v>44560</v>
      </c>
      <c r="AJ307" s="3">
        <v>44469</v>
      </c>
      <c r="AK307" s="4">
        <f t="shared" si="116"/>
        <v>0.73546511627906974</v>
      </c>
      <c r="AL307" s="4">
        <f t="shared" si="117"/>
        <v>0.73546511627906974</v>
      </c>
      <c r="AM307" s="196">
        <v>70</v>
      </c>
      <c r="AN307" s="17">
        <f t="shared" si="107"/>
        <v>70</v>
      </c>
      <c r="AO307" s="103" t="s">
        <v>2388</v>
      </c>
      <c r="AP307" s="147" t="s">
        <v>2389</v>
      </c>
      <c r="AQ307" s="3">
        <v>44216</v>
      </c>
      <c r="AR307" s="3">
        <v>44560</v>
      </c>
      <c r="AS307" s="3">
        <v>44560</v>
      </c>
      <c r="AT307" s="572">
        <f t="shared" si="95"/>
        <v>1</v>
      </c>
      <c r="AU307" s="572">
        <f t="shared" si="96"/>
        <v>1</v>
      </c>
      <c r="AV307" s="196">
        <v>100</v>
      </c>
      <c r="AW307" s="21">
        <f t="shared" si="91"/>
        <v>100</v>
      </c>
      <c r="AX307" s="67" t="s">
        <v>2390</v>
      </c>
      <c r="AY307" s="300" t="s">
        <v>2383</v>
      </c>
    </row>
    <row r="308" spans="1:52" ht="67.150000000000006" hidden="1" customHeight="1" outlineLevel="1" x14ac:dyDescent="0.2">
      <c r="A308" s="397"/>
      <c r="B308" s="354"/>
      <c r="C308" s="348"/>
      <c r="D308" s="424"/>
      <c r="E308" s="462"/>
      <c r="F308" s="462"/>
      <c r="G308" s="462"/>
      <c r="H308" s="92" t="s">
        <v>2391</v>
      </c>
      <c r="I308" s="51" t="s">
        <v>2392</v>
      </c>
      <c r="J308" s="3">
        <v>44216</v>
      </c>
      <c r="K308" s="3">
        <v>44560</v>
      </c>
      <c r="L308" s="3">
        <v>44285</v>
      </c>
      <c r="M308" s="4">
        <f t="shared" si="112"/>
        <v>0.2005813953488372</v>
      </c>
      <c r="N308" s="4">
        <f t="shared" si="113"/>
        <v>0.2005813953488372</v>
      </c>
      <c r="O308" s="142">
        <v>1</v>
      </c>
      <c r="P308" s="143">
        <v>0.25</v>
      </c>
      <c r="Q308" s="143">
        <v>0.5</v>
      </c>
      <c r="R308" s="143">
        <v>0.75</v>
      </c>
      <c r="S308" s="143">
        <v>1</v>
      </c>
      <c r="T308" s="24">
        <v>20000000</v>
      </c>
      <c r="U308" s="99">
        <v>10</v>
      </c>
      <c r="V308" s="161">
        <f t="shared" si="90"/>
        <v>10</v>
      </c>
      <c r="W308" s="67" t="s">
        <v>2393</v>
      </c>
      <c r="X308" s="63" t="s">
        <v>329</v>
      </c>
      <c r="Y308" s="3">
        <v>44216</v>
      </c>
      <c r="Z308" s="3">
        <v>44560</v>
      </c>
      <c r="AA308" s="3">
        <v>44377</v>
      </c>
      <c r="AB308" s="4">
        <f t="shared" si="114"/>
        <v>0.46802325581395349</v>
      </c>
      <c r="AC308" s="4">
        <f t="shared" si="115"/>
        <v>0.46802325581395349</v>
      </c>
      <c r="AD308" s="99">
        <v>10</v>
      </c>
      <c r="AE308" s="131">
        <f t="shared" si="89"/>
        <v>10</v>
      </c>
      <c r="AF308" s="141" t="s">
        <v>2394</v>
      </c>
      <c r="AG308" s="63" t="s">
        <v>329</v>
      </c>
      <c r="AH308" s="3">
        <v>44216</v>
      </c>
      <c r="AI308" s="3">
        <v>44560</v>
      </c>
      <c r="AJ308" s="3">
        <v>44469</v>
      </c>
      <c r="AK308" s="4">
        <f t="shared" si="116"/>
        <v>0.73546511627906974</v>
      </c>
      <c r="AL308" s="4">
        <f t="shared" si="117"/>
        <v>0.73546511627906974</v>
      </c>
      <c r="AM308" s="196">
        <v>60</v>
      </c>
      <c r="AN308" s="17">
        <f t="shared" si="107"/>
        <v>60</v>
      </c>
      <c r="AO308" s="103" t="s">
        <v>2395</v>
      </c>
      <c r="AP308" s="147" t="s">
        <v>2396</v>
      </c>
      <c r="AQ308" s="3">
        <v>44216</v>
      </c>
      <c r="AR308" s="3">
        <v>44560</v>
      </c>
      <c r="AS308" s="3">
        <v>44560</v>
      </c>
      <c r="AT308" s="572">
        <f t="shared" si="95"/>
        <v>1</v>
      </c>
      <c r="AU308" s="572">
        <f t="shared" si="96"/>
        <v>1</v>
      </c>
      <c r="AV308" s="196">
        <v>100</v>
      </c>
      <c r="AW308" s="21">
        <f t="shared" si="91"/>
        <v>100</v>
      </c>
      <c r="AX308" s="67" t="s">
        <v>2397</v>
      </c>
      <c r="AY308" s="300" t="s">
        <v>2383</v>
      </c>
    </row>
    <row r="309" spans="1:52" ht="193.9" hidden="1" customHeight="1" outlineLevel="1" x14ac:dyDescent="0.2">
      <c r="A309" s="397"/>
      <c r="B309" s="354"/>
      <c r="C309" s="348"/>
      <c r="D309" s="424"/>
      <c r="E309" s="462"/>
      <c r="F309" s="462"/>
      <c r="G309" s="462"/>
      <c r="H309" s="92" t="s">
        <v>2398</v>
      </c>
      <c r="I309" s="51" t="s">
        <v>2399</v>
      </c>
      <c r="J309" s="3">
        <v>44216</v>
      </c>
      <c r="K309" s="3">
        <v>44560</v>
      </c>
      <c r="L309" s="3">
        <v>44285</v>
      </c>
      <c r="M309" s="4">
        <f t="shared" si="112"/>
        <v>0.2005813953488372</v>
      </c>
      <c r="N309" s="4">
        <f t="shared" si="113"/>
        <v>0.2005813953488372</v>
      </c>
      <c r="O309" s="142">
        <v>1</v>
      </c>
      <c r="P309" s="143">
        <v>0.25</v>
      </c>
      <c r="Q309" s="143">
        <v>0.5</v>
      </c>
      <c r="R309" s="143">
        <v>0.75</v>
      </c>
      <c r="S309" s="143">
        <v>1</v>
      </c>
      <c r="T309" s="24">
        <v>20000000</v>
      </c>
      <c r="U309" s="99">
        <v>25</v>
      </c>
      <c r="V309" s="161">
        <f t="shared" si="90"/>
        <v>25</v>
      </c>
      <c r="W309" s="67" t="s">
        <v>2400</v>
      </c>
      <c r="X309" s="63" t="s">
        <v>2401</v>
      </c>
      <c r="Y309" s="3">
        <v>44216</v>
      </c>
      <c r="Z309" s="3">
        <v>44560</v>
      </c>
      <c r="AA309" s="3">
        <v>44377</v>
      </c>
      <c r="AB309" s="4">
        <f t="shared" si="114"/>
        <v>0.46802325581395349</v>
      </c>
      <c r="AC309" s="4">
        <f t="shared" si="115"/>
        <v>0.46802325581395349</v>
      </c>
      <c r="AD309" s="99">
        <v>50</v>
      </c>
      <c r="AE309" s="131">
        <f t="shared" si="89"/>
        <v>50</v>
      </c>
      <c r="AF309" s="141" t="s">
        <v>2402</v>
      </c>
      <c r="AG309" s="121" t="s">
        <v>2403</v>
      </c>
      <c r="AH309" s="3">
        <v>44216</v>
      </c>
      <c r="AI309" s="3">
        <v>44560</v>
      </c>
      <c r="AJ309" s="3">
        <v>44469</v>
      </c>
      <c r="AK309" s="4">
        <f t="shared" si="116"/>
        <v>0.73546511627906974</v>
      </c>
      <c r="AL309" s="4">
        <f t="shared" si="117"/>
        <v>0.73546511627906974</v>
      </c>
      <c r="AM309" s="196">
        <v>100</v>
      </c>
      <c r="AN309" s="17">
        <f t="shared" si="107"/>
        <v>100</v>
      </c>
      <c r="AO309" s="103" t="s">
        <v>2404</v>
      </c>
      <c r="AP309" s="147" t="s">
        <v>2405</v>
      </c>
      <c r="AQ309" s="3">
        <v>44216</v>
      </c>
      <c r="AR309" s="3">
        <v>44560</v>
      </c>
      <c r="AS309" s="3">
        <v>44560</v>
      </c>
      <c r="AT309" s="572">
        <f t="shared" si="95"/>
        <v>1</v>
      </c>
      <c r="AU309" s="572">
        <f t="shared" si="96"/>
        <v>1</v>
      </c>
      <c r="AV309" s="196">
        <v>100</v>
      </c>
      <c r="AW309" s="21">
        <f t="shared" si="91"/>
        <v>100</v>
      </c>
      <c r="AX309" s="67" t="s">
        <v>2406</v>
      </c>
      <c r="AY309" s="300" t="s">
        <v>2383</v>
      </c>
    </row>
    <row r="310" spans="1:52" ht="78" hidden="1" customHeight="1" outlineLevel="1" x14ac:dyDescent="0.2">
      <c r="A310" s="397"/>
      <c r="B310" s="354"/>
      <c r="C310" s="348"/>
      <c r="D310" s="424"/>
      <c r="E310" s="462"/>
      <c r="F310" s="462"/>
      <c r="G310" s="462"/>
      <c r="H310" s="92" t="s">
        <v>2407</v>
      </c>
      <c r="I310" s="51" t="s">
        <v>2408</v>
      </c>
      <c r="J310" s="3">
        <v>44216</v>
      </c>
      <c r="K310" s="3">
        <v>44560</v>
      </c>
      <c r="L310" s="3">
        <v>44285</v>
      </c>
      <c r="M310" s="4">
        <f t="shared" si="112"/>
        <v>0.2005813953488372</v>
      </c>
      <c r="N310" s="4">
        <f t="shared" si="113"/>
        <v>0.2005813953488372</v>
      </c>
      <c r="O310" s="142">
        <v>1</v>
      </c>
      <c r="P310" s="143">
        <v>0.25</v>
      </c>
      <c r="Q310" s="143">
        <v>0.5</v>
      </c>
      <c r="R310" s="143">
        <v>0.75</v>
      </c>
      <c r="S310" s="143">
        <v>1</v>
      </c>
      <c r="T310" s="24">
        <v>20000000</v>
      </c>
      <c r="U310" s="99">
        <v>10</v>
      </c>
      <c r="V310" s="161">
        <f t="shared" si="90"/>
        <v>10</v>
      </c>
      <c r="W310" s="67" t="s">
        <v>2393</v>
      </c>
      <c r="X310" s="63" t="s">
        <v>329</v>
      </c>
      <c r="Y310" s="3">
        <v>44216</v>
      </c>
      <c r="Z310" s="3">
        <v>44560</v>
      </c>
      <c r="AA310" s="3">
        <v>44377</v>
      </c>
      <c r="AB310" s="4">
        <f t="shared" si="114"/>
        <v>0.46802325581395349</v>
      </c>
      <c r="AC310" s="4">
        <f t="shared" si="115"/>
        <v>0.46802325581395349</v>
      </c>
      <c r="AD310" s="99">
        <v>10</v>
      </c>
      <c r="AE310" s="131">
        <f t="shared" si="89"/>
        <v>10</v>
      </c>
      <c r="AF310" s="139" t="s">
        <v>2393</v>
      </c>
      <c r="AG310" s="63" t="s">
        <v>329</v>
      </c>
      <c r="AH310" s="3">
        <v>44216</v>
      </c>
      <c r="AI310" s="3">
        <v>44560</v>
      </c>
      <c r="AJ310" s="3">
        <v>44469</v>
      </c>
      <c r="AK310" s="4">
        <f t="shared" si="116"/>
        <v>0.73546511627906974</v>
      </c>
      <c r="AL310" s="4">
        <f t="shared" si="117"/>
        <v>0.73546511627906974</v>
      </c>
      <c r="AM310" s="196">
        <v>66</v>
      </c>
      <c r="AN310" s="17">
        <f t="shared" si="107"/>
        <v>66</v>
      </c>
      <c r="AO310" s="103" t="s">
        <v>2409</v>
      </c>
      <c r="AP310" s="147" t="s">
        <v>877</v>
      </c>
      <c r="AQ310" s="3">
        <v>44216</v>
      </c>
      <c r="AR310" s="3">
        <v>44560</v>
      </c>
      <c r="AS310" s="3">
        <v>44560</v>
      </c>
      <c r="AT310" s="572">
        <f t="shared" si="95"/>
        <v>1</v>
      </c>
      <c r="AU310" s="572">
        <f t="shared" si="96"/>
        <v>1</v>
      </c>
      <c r="AV310" s="196">
        <v>100</v>
      </c>
      <c r="AW310" s="21">
        <f t="shared" si="91"/>
        <v>100</v>
      </c>
      <c r="AX310" s="67" t="s">
        <v>2410</v>
      </c>
      <c r="AY310" s="300" t="s">
        <v>2383</v>
      </c>
    </row>
    <row r="311" spans="1:52" ht="255.6" hidden="1" customHeight="1" outlineLevel="1" x14ac:dyDescent="0.2">
      <c r="A311" s="397"/>
      <c r="B311" s="354"/>
      <c r="C311" s="348"/>
      <c r="D311" s="424"/>
      <c r="E311" s="462"/>
      <c r="F311" s="463"/>
      <c r="G311" s="463"/>
      <c r="H311" s="92" t="s">
        <v>2411</v>
      </c>
      <c r="I311" s="51" t="s">
        <v>2412</v>
      </c>
      <c r="J311" s="3">
        <v>44216</v>
      </c>
      <c r="K311" s="3">
        <v>44560</v>
      </c>
      <c r="L311" s="3">
        <v>44285</v>
      </c>
      <c r="M311" s="4">
        <f t="shared" si="112"/>
        <v>0.2005813953488372</v>
      </c>
      <c r="N311" s="4">
        <f t="shared" si="113"/>
        <v>0.2005813953488372</v>
      </c>
      <c r="O311" s="142">
        <v>1</v>
      </c>
      <c r="P311" s="143">
        <v>0.25</v>
      </c>
      <c r="Q311" s="143">
        <v>0.5</v>
      </c>
      <c r="R311" s="143">
        <v>0.75</v>
      </c>
      <c r="S311" s="143">
        <v>1</v>
      </c>
      <c r="T311" s="24">
        <v>20000000</v>
      </c>
      <c r="U311" s="99">
        <v>100</v>
      </c>
      <c r="V311" s="161">
        <f t="shared" si="90"/>
        <v>100</v>
      </c>
      <c r="W311" s="67" t="s">
        <v>2413</v>
      </c>
      <c r="X311" s="63" t="s">
        <v>2414</v>
      </c>
      <c r="Y311" s="3">
        <v>44216</v>
      </c>
      <c r="Z311" s="3">
        <v>44560</v>
      </c>
      <c r="AA311" s="3">
        <v>44377</v>
      </c>
      <c r="AB311" s="4">
        <f t="shared" si="114"/>
        <v>0.46802325581395349</v>
      </c>
      <c r="AC311" s="4">
        <f t="shared" si="115"/>
        <v>0.46802325581395349</v>
      </c>
      <c r="AD311" s="99">
        <v>100</v>
      </c>
      <c r="AE311" s="131">
        <f t="shared" si="89"/>
        <v>100</v>
      </c>
      <c r="AF311" s="141" t="s">
        <v>2415</v>
      </c>
      <c r="AG311" s="121" t="s">
        <v>2416</v>
      </c>
      <c r="AH311" s="3">
        <v>44216</v>
      </c>
      <c r="AI311" s="3">
        <v>44560</v>
      </c>
      <c r="AJ311" s="3">
        <v>44469</v>
      </c>
      <c r="AK311" s="4">
        <f t="shared" si="116"/>
        <v>0.73546511627906974</v>
      </c>
      <c r="AL311" s="4">
        <f t="shared" si="117"/>
        <v>0.73546511627906974</v>
      </c>
      <c r="AM311" s="196">
        <v>100</v>
      </c>
      <c r="AN311" s="17">
        <f t="shared" si="107"/>
        <v>100</v>
      </c>
      <c r="AO311" s="103" t="s">
        <v>2417</v>
      </c>
      <c r="AP311" s="208" t="s">
        <v>2418</v>
      </c>
      <c r="AQ311" s="3">
        <v>44216</v>
      </c>
      <c r="AR311" s="3">
        <v>44560</v>
      </c>
      <c r="AS311" s="3">
        <v>44560</v>
      </c>
      <c r="AT311" s="572">
        <f t="shared" si="95"/>
        <v>1</v>
      </c>
      <c r="AU311" s="572">
        <f t="shared" si="96"/>
        <v>1</v>
      </c>
      <c r="AV311" s="196">
        <v>100</v>
      </c>
      <c r="AW311" s="21">
        <f t="shared" si="91"/>
        <v>100</v>
      </c>
      <c r="AX311" s="67" t="s">
        <v>2406</v>
      </c>
      <c r="AY311" s="300" t="s">
        <v>2383</v>
      </c>
    </row>
    <row r="312" spans="1:52" ht="184.9" hidden="1" customHeight="1" outlineLevel="1" x14ac:dyDescent="0.2">
      <c r="A312" s="397"/>
      <c r="B312" s="354"/>
      <c r="C312" s="348"/>
      <c r="D312" s="424"/>
      <c r="E312" s="462"/>
      <c r="F312" s="461" t="s">
        <v>2203</v>
      </c>
      <c r="G312" s="461" t="s">
        <v>2105</v>
      </c>
      <c r="H312" s="78" t="s">
        <v>2419</v>
      </c>
      <c r="I312" s="51" t="s">
        <v>2420</v>
      </c>
      <c r="J312" s="3">
        <v>44216</v>
      </c>
      <c r="K312" s="3">
        <v>44560</v>
      </c>
      <c r="L312" s="3">
        <v>44285</v>
      </c>
      <c r="M312" s="4">
        <f t="shared" si="112"/>
        <v>0.2005813953488372</v>
      </c>
      <c r="N312" s="4">
        <f t="shared" si="113"/>
        <v>0.2005813953488372</v>
      </c>
      <c r="O312" s="142">
        <v>1</v>
      </c>
      <c r="P312" s="143">
        <v>0.25</v>
      </c>
      <c r="Q312" s="143">
        <v>0.5</v>
      </c>
      <c r="R312" s="143">
        <v>0.75</v>
      </c>
      <c r="S312" s="143">
        <v>1</v>
      </c>
      <c r="T312" s="24">
        <v>5000000</v>
      </c>
      <c r="U312" s="99">
        <v>20</v>
      </c>
      <c r="V312" s="161">
        <f t="shared" si="90"/>
        <v>20</v>
      </c>
      <c r="W312" s="67" t="s">
        <v>2421</v>
      </c>
      <c r="X312" s="63" t="s">
        <v>2414</v>
      </c>
      <c r="Y312" s="3">
        <v>44216</v>
      </c>
      <c r="Z312" s="3">
        <v>44560</v>
      </c>
      <c r="AA312" s="3">
        <v>44377</v>
      </c>
      <c r="AB312" s="4">
        <f t="shared" si="114"/>
        <v>0.46802325581395349</v>
      </c>
      <c r="AC312" s="4">
        <f t="shared" si="115"/>
        <v>0.46802325581395349</v>
      </c>
      <c r="AD312" s="99">
        <v>100</v>
      </c>
      <c r="AE312" s="131">
        <f t="shared" si="89"/>
        <v>100</v>
      </c>
      <c r="AF312" s="224" t="s">
        <v>2422</v>
      </c>
      <c r="AG312" s="121" t="s">
        <v>2423</v>
      </c>
      <c r="AH312" s="3">
        <v>44216</v>
      </c>
      <c r="AI312" s="3">
        <v>44560</v>
      </c>
      <c r="AJ312" s="3">
        <v>44469</v>
      </c>
      <c r="AK312" s="4">
        <f t="shared" si="116"/>
        <v>0.73546511627906974</v>
      </c>
      <c r="AL312" s="4">
        <f t="shared" si="117"/>
        <v>0.73546511627906974</v>
      </c>
      <c r="AM312" s="196">
        <v>100</v>
      </c>
      <c r="AN312" s="17">
        <f t="shared" si="107"/>
        <v>100</v>
      </c>
      <c r="AO312" s="103" t="s">
        <v>2424</v>
      </c>
      <c r="AP312" s="121" t="s">
        <v>2423</v>
      </c>
      <c r="AQ312" s="3">
        <v>44216</v>
      </c>
      <c r="AR312" s="3">
        <v>44560</v>
      </c>
      <c r="AS312" s="3">
        <v>44560</v>
      </c>
      <c r="AT312" s="572">
        <f t="shared" si="95"/>
        <v>1</v>
      </c>
      <c r="AU312" s="572">
        <f t="shared" si="96"/>
        <v>1</v>
      </c>
      <c r="AV312" s="196">
        <v>100</v>
      </c>
      <c r="AW312" s="21">
        <f t="shared" si="91"/>
        <v>100</v>
      </c>
      <c r="AX312" s="67" t="s">
        <v>2406</v>
      </c>
      <c r="AY312" s="300" t="s">
        <v>2383</v>
      </c>
    </row>
    <row r="313" spans="1:52" ht="150" hidden="1" customHeight="1" outlineLevel="1" x14ac:dyDescent="0.2">
      <c r="A313" s="397"/>
      <c r="B313" s="354"/>
      <c r="C313" s="348"/>
      <c r="D313" s="424"/>
      <c r="E313" s="462"/>
      <c r="F313" s="462"/>
      <c r="G313" s="462"/>
      <c r="H313" s="92" t="s">
        <v>2425</v>
      </c>
      <c r="I313" s="51" t="s">
        <v>2426</v>
      </c>
      <c r="J313" s="3">
        <v>44216</v>
      </c>
      <c r="K313" s="3">
        <v>44560</v>
      </c>
      <c r="L313" s="3">
        <v>44285</v>
      </c>
      <c r="M313" s="4">
        <f t="shared" si="112"/>
        <v>0.2005813953488372</v>
      </c>
      <c r="N313" s="4">
        <f t="shared" si="113"/>
        <v>0.2005813953488372</v>
      </c>
      <c r="O313" s="142">
        <v>1</v>
      </c>
      <c r="P313" s="143">
        <v>0.25</v>
      </c>
      <c r="Q313" s="143">
        <v>0.5</v>
      </c>
      <c r="R313" s="143">
        <v>0.75</v>
      </c>
      <c r="S313" s="143">
        <v>1</v>
      </c>
      <c r="T313" s="24">
        <v>20000000</v>
      </c>
      <c r="U313" s="99">
        <v>25</v>
      </c>
      <c r="V313" s="161">
        <f t="shared" si="90"/>
        <v>25</v>
      </c>
      <c r="W313" s="67" t="s">
        <v>2427</v>
      </c>
      <c r="X313" s="63" t="s">
        <v>2414</v>
      </c>
      <c r="Y313" s="3">
        <v>44216</v>
      </c>
      <c r="Z313" s="3">
        <v>44560</v>
      </c>
      <c r="AA313" s="3">
        <v>44377</v>
      </c>
      <c r="AB313" s="4">
        <f t="shared" si="114"/>
        <v>0.46802325581395349</v>
      </c>
      <c r="AC313" s="4">
        <f t="shared" si="115"/>
        <v>0.46802325581395349</v>
      </c>
      <c r="AD313" s="99">
        <v>50</v>
      </c>
      <c r="AE313" s="131">
        <f t="shared" si="89"/>
        <v>50</v>
      </c>
      <c r="AF313" s="225" t="s">
        <v>2428</v>
      </c>
      <c r="AG313" s="127" t="s">
        <v>2429</v>
      </c>
      <c r="AH313" s="3">
        <v>44216</v>
      </c>
      <c r="AI313" s="3">
        <v>44560</v>
      </c>
      <c r="AJ313" s="3">
        <v>44469</v>
      </c>
      <c r="AK313" s="4">
        <f t="shared" si="116"/>
        <v>0.73546511627906974</v>
      </c>
      <c r="AL313" s="4">
        <f t="shared" si="117"/>
        <v>0.73546511627906974</v>
      </c>
      <c r="AM313" s="196">
        <v>80</v>
      </c>
      <c r="AN313" s="17">
        <f t="shared" si="107"/>
        <v>80</v>
      </c>
      <c r="AO313" s="103" t="s">
        <v>2430</v>
      </c>
      <c r="AP313" s="208" t="s">
        <v>2418</v>
      </c>
      <c r="AQ313" s="3">
        <v>44216</v>
      </c>
      <c r="AR313" s="3">
        <v>44560</v>
      </c>
      <c r="AS313" s="3">
        <v>44560</v>
      </c>
      <c r="AT313" s="572">
        <f t="shared" si="95"/>
        <v>1</v>
      </c>
      <c r="AU313" s="572">
        <f t="shared" si="96"/>
        <v>1</v>
      </c>
      <c r="AV313" s="196">
        <v>100</v>
      </c>
      <c r="AW313" s="21">
        <f t="shared" si="91"/>
        <v>100</v>
      </c>
      <c r="AX313" s="67" t="s">
        <v>2431</v>
      </c>
      <c r="AY313" s="299" t="s">
        <v>2432</v>
      </c>
    </row>
    <row r="314" spans="1:52" ht="129" hidden="1" customHeight="1" outlineLevel="1" x14ac:dyDescent="0.2">
      <c r="A314" s="397"/>
      <c r="B314" s="354"/>
      <c r="C314" s="348"/>
      <c r="D314" s="424"/>
      <c r="E314" s="462"/>
      <c r="F314" s="462"/>
      <c r="G314" s="462"/>
      <c r="H314" s="92" t="s">
        <v>2433</v>
      </c>
      <c r="I314" s="51" t="s">
        <v>2434</v>
      </c>
      <c r="J314" s="3">
        <v>44216</v>
      </c>
      <c r="K314" s="3">
        <v>44560</v>
      </c>
      <c r="L314" s="3">
        <v>44285</v>
      </c>
      <c r="M314" s="4">
        <f t="shared" si="112"/>
        <v>0.2005813953488372</v>
      </c>
      <c r="N314" s="4">
        <f t="shared" si="113"/>
        <v>0.2005813953488372</v>
      </c>
      <c r="O314" s="142">
        <v>1</v>
      </c>
      <c r="P314" s="143">
        <v>0.25</v>
      </c>
      <c r="Q314" s="143">
        <v>0.5</v>
      </c>
      <c r="R314" s="143">
        <v>0.75</v>
      </c>
      <c r="S314" s="143">
        <v>1</v>
      </c>
      <c r="T314" s="24">
        <v>20000000</v>
      </c>
      <c r="U314" s="99">
        <v>23</v>
      </c>
      <c r="V314" s="161">
        <f t="shared" si="90"/>
        <v>23</v>
      </c>
      <c r="W314" s="67" t="s">
        <v>2435</v>
      </c>
      <c r="X314" s="63" t="s">
        <v>2414</v>
      </c>
      <c r="Y314" s="3">
        <v>44216</v>
      </c>
      <c r="Z314" s="3">
        <v>44560</v>
      </c>
      <c r="AA314" s="3">
        <v>44377</v>
      </c>
      <c r="AB314" s="4">
        <f t="shared" si="114"/>
        <v>0.46802325581395349</v>
      </c>
      <c r="AC314" s="4">
        <f t="shared" si="115"/>
        <v>0.46802325581395349</v>
      </c>
      <c r="AD314" s="99">
        <v>30</v>
      </c>
      <c r="AE314" s="131">
        <f t="shared" ref="AE314:AE367" si="118">+AD314</f>
        <v>30</v>
      </c>
      <c r="AF314" s="139" t="s">
        <v>2436</v>
      </c>
      <c r="AG314" s="128" t="s">
        <v>2437</v>
      </c>
      <c r="AH314" s="3">
        <v>44216</v>
      </c>
      <c r="AI314" s="3">
        <v>44560</v>
      </c>
      <c r="AJ314" s="3">
        <v>44469</v>
      </c>
      <c r="AK314" s="4">
        <f t="shared" si="116"/>
        <v>0.73546511627906974</v>
      </c>
      <c r="AL314" s="4">
        <f t="shared" si="117"/>
        <v>0.73546511627906974</v>
      </c>
      <c r="AM314" s="196">
        <v>40</v>
      </c>
      <c r="AN314" s="17">
        <f t="shared" si="107"/>
        <v>40</v>
      </c>
      <c r="AO314" s="103" t="s">
        <v>2438</v>
      </c>
      <c r="AP314" s="147" t="s">
        <v>2439</v>
      </c>
      <c r="AQ314" s="3">
        <v>44216</v>
      </c>
      <c r="AR314" s="3">
        <v>44560</v>
      </c>
      <c r="AS314" s="3">
        <v>44560</v>
      </c>
      <c r="AT314" s="572">
        <f t="shared" si="95"/>
        <v>1</v>
      </c>
      <c r="AU314" s="572">
        <f t="shared" si="96"/>
        <v>1</v>
      </c>
      <c r="AV314" s="196">
        <v>80</v>
      </c>
      <c r="AW314" s="21">
        <f t="shared" si="91"/>
        <v>80</v>
      </c>
      <c r="AX314" s="67" t="s">
        <v>2440</v>
      </c>
      <c r="AY314" s="147" t="s">
        <v>2441</v>
      </c>
    </row>
    <row r="315" spans="1:52" ht="159.6" hidden="1" customHeight="1" outlineLevel="1" x14ac:dyDescent="0.2">
      <c r="A315" s="397"/>
      <c r="B315" s="354"/>
      <c r="C315" s="348"/>
      <c r="D315" s="424"/>
      <c r="E315" s="462"/>
      <c r="F315" s="462"/>
      <c r="G315" s="462"/>
      <c r="H315" s="92" t="s">
        <v>2442</v>
      </c>
      <c r="I315" s="51" t="s">
        <v>2443</v>
      </c>
      <c r="J315" s="3">
        <v>44216</v>
      </c>
      <c r="K315" s="3">
        <v>44560</v>
      </c>
      <c r="L315" s="3">
        <v>44285</v>
      </c>
      <c r="M315" s="4">
        <f t="shared" si="112"/>
        <v>0.2005813953488372</v>
      </c>
      <c r="N315" s="4">
        <f t="shared" si="113"/>
        <v>0.2005813953488372</v>
      </c>
      <c r="O315" s="142">
        <v>1</v>
      </c>
      <c r="P315" s="143">
        <v>0.25</v>
      </c>
      <c r="Q315" s="143">
        <v>0.5</v>
      </c>
      <c r="R315" s="143">
        <v>0.75</v>
      </c>
      <c r="S315" s="143">
        <v>1</v>
      </c>
      <c r="T315" s="24">
        <v>40000000</v>
      </c>
      <c r="U315" s="99">
        <v>15</v>
      </c>
      <c r="V315" s="161">
        <f t="shared" si="90"/>
        <v>15</v>
      </c>
      <c r="W315" s="67" t="s">
        <v>2444</v>
      </c>
      <c r="X315" s="63" t="s">
        <v>2445</v>
      </c>
      <c r="Y315" s="3">
        <v>44216</v>
      </c>
      <c r="Z315" s="3">
        <v>44560</v>
      </c>
      <c r="AA315" s="3">
        <v>44377</v>
      </c>
      <c r="AB315" s="4">
        <f t="shared" si="114"/>
        <v>0.46802325581395349</v>
      </c>
      <c r="AC315" s="4">
        <f t="shared" si="115"/>
        <v>0.46802325581395349</v>
      </c>
      <c r="AD315" s="99">
        <v>100</v>
      </c>
      <c r="AE315" s="131">
        <f t="shared" si="118"/>
        <v>100</v>
      </c>
      <c r="AF315" s="224" t="s">
        <v>2446</v>
      </c>
      <c r="AG315" s="129" t="s">
        <v>2447</v>
      </c>
      <c r="AH315" s="3">
        <v>44216</v>
      </c>
      <c r="AI315" s="3">
        <v>44560</v>
      </c>
      <c r="AJ315" s="3">
        <v>44469</v>
      </c>
      <c r="AK315" s="4">
        <f t="shared" si="116"/>
        <v>0.73546511627906974</v>
      </c>
      <c r="AL315" s="4">
        <f t="shared" si="117"/>
        <v>0.73546511627906974</v>
      </c>
      <c r="AM315" s="196">
        <v>100</v>
      </c>
      <c r="AN315" s="17">
        <f t="shared" si="107"/>
        <v>100</v>
      </c>
      <c r="AO315" s="103" t="s">
        <v>2424</v>
      </c>
      <c r="AP315" s="129" t="s">
        <v>2447</v>
      </c>
      <c r="AQ315" s="3">
        <v>44216</v>
      </c>
      <c r="AR315" s="3">
        <v>44560</v>
      </c>
      <c r="AS315" s="3">
        <v>44560</v>
      </c>
      <c r="AT315" s="572">
        <f t="shared" si="95"/>
        <v>1</v>
      </c>
      <c r="AU315" s="572">
        <f t="shared" si="96"/>
        <v>1</v>
      </c>
      <c r="AV315" s="196">
        <v>100</v>
      </c>
      <c r="AW315" s="21">
        <f t="shared" si="91"/>
        <v>100</v>
      </c>
      <c r="AX315" s="67" t="s">
        <v>2448</v>
      </c>
      <c r="AY315" s="147" t="s">
        <v>2441</v>
      </c>
    </row>
    <row r="316" spans="1:52" ht="211.15" hidden="1" customHeight="1" outlineLevel="1" x14ac:dyDescent="0.2">
      <c r="A316" s="397"/>
      <c r="B316" s="354"/>
      <c r="C316" s="348"/>
      <c r="D316" s="424"/>
      <c r="E316" s="462"/>
      <c r="F316" s="462"/>
      <c r="G316" s="462"/>
      <c r="H316" s="92" t="s">
        <v>2449</v>
      </c>
      <c r="I316" s="51" t="s">
        <v>2450</v>
      </c>
      <c r="J316" s="3">
        <v>44216</v>
      </c>
      <c r="K316" s="3">
        <v>44560</v>
      </c>
      <c r="L316" s="3">
        <v>44285</v>
      </c>
      <c r="M316" s="4">
        <f t="shared" si="112"/>
        <v>0.2005813953488372</v>
      </c>
      <c r="N316" s="4">
        <f t="shared" si="113"/>
        <v>0.2005813953488372</v>
      </c>
      <c r="O316" s="142">
        <v>1</v>
      </c>
      <c r="P316" s="143">
        <v>0.25</v>
      </c>
      <c r="Q316" s="143">
        <v>0.5</v>
      </c>
      <c r="R316" s="143">
        <v>0.75</v>
      </c>
      <c r="S316" s="143">
        <v>1</v>
      </c>
      <c r="T316" s="24">
        <v>80000000</v>
      </c>
      <c r="U316" s="99">
        <v>10</v>
      </c>
      <c r="V316" s="161">
        <f t="shared" si="90"/>
        <v>10</v>
      </c>
      <c r="W316" s="67" t="s">
        <v>2451</v>
      </c>
      <c r="X316" s="63" t="s">
        <v>329</v>
      </c>
      <c r="Y316" s="3">
        <v>44216</v>
      </c>
      <c r="Z316" s="3">
        <v>44560</v>
      </c>
      <c r="AA316" s="3">
        <v>44377</v>
      </c>
      <c r="AB316" s="4">
        <f t="shared" si="114"/>
        <v>0.46802325581395349</v>
      </c>
      <c r="AC316" s="4">
        <f t="shared" si="115"/>
        <v>0.46802325581395349</v>
      </c>
      <c r="AD316" s="99">
        <v>40</v>
      </c>
      <c r="AE316" s="131">
        <f t="shared" si="118"/>
        <v>40</v>
      </c>
      <c r="AF316" s="139" t="s">
        <v>2452</v>
      </c>
      <c r="AG316" s="63" t="s">
        <v>329</v>
      </c>
      <c r="AH316" s="3">
        <v>44216</v>
      </c>
      <c r="AI316" s="3">
        <v>44560</v>
      </c>
      <c r="AJ316" s="3">
        <v>44469</v>
      </c>
      <c r="AK316" s="4">
        <f t="shared" si="116"/>
        <v>0.73546511627906974</v>
      </c>
      <c r="AL316" s="4">
        <f t="shared" si="117"/>
        <v>0.73546511627906974</v>
      </c>
      <c r="AM316" s="196">
        <v>60</v>
      </c>
      <c r="AN316" s="17">
        <f t="shared" si="107"/>
        <v>60</v>
      </c>
      <c r="AO316" s="103" t="s">
        <v>2453</v>
      </c>
      <c r="AP316" s="147" t="s">
        <v>2454</v>
      </c>
      <c r="AQ316" s="3">
        <v>44216</v>
      </c>
      <c r="AR316" s="3">
        <v>44560</v>
      </c>
      <c r="AS316" s="3">
        <v>44560</v>
      </c>
      <c r="AT316" s="572">
        <f t="shared" si="95"/>
        <v>1</v>
      </c>
      <c r="AU316" s="572">
        <f t="shared" si="96"/>
        <v>1</v>
      </c>
      <c r="AV316" s="196">
        <v>100</v>
      </c>
      <c r="AW316" s="21">
        <f t="shared" si="91"/>
        <v>100</v>
      </c>
      <c r="AX316" s="67" t="s">
        <v>2455</v>
      </c>
      <c r="AY316" s="147" t="s">
        <v>2441</v>
      </c>
    </row>
    <row r="317" spans="1:52" ht="135.6" hidden="1" customHeight="1" outlineLevel="1" x14ac:dyDescent="0.2">
      <c r="A317" s="397"/>
      <c r="B317" s="354"/>
      <c r="C317" s="348"/>
      <c r="D317" s="424"/>
      <c r="E317" s="462"/>
      <c r="F317" s="462"/>
      <c r="G317" s="462"/>
      <c r="H317" s="92" t="s">
        <v>2456</v>
      </c>
      <c r="I317" s="51" t="s">
        <v>2457</v>
      </c>
      <c r="J317" s="3">
        <v>44216</v>
      </c>
      <c r="K317" s="3">
        <v>44560</v>
      </c>
      <c r="L317" s="3">
        <v>44285</v>
      </c>
      <c r="M317" s="4">
        <f t="shared" si="112"/>
        <v>0.2005813953488372</v>
      </c>
      <c r="N317" s="4">
        <f t="shared" si="113"/>
        <v>0.2005813953488372</v>
      </c>
      <c r="O317" s="142">
        <v>1</v>
      </c>
      <c r="P317" s="143">
        <v>0.25</v>
      </c>
      <c r="Q317" s="143">
        <v>0.5</v>
      </c>
      <c r="R317" s="143">
        <v>0.75</v>
      </c>
      <c r="S317" s="143">
        <v>1</v>
      </c>
      <c r="T317" s="24">
        <v>80000000</v>
      </c>
      <c r="U317" s="99">
        <v>38</v>
      </c>
      <c r="V317" s="161">
        <f t="shared" ref="V317:V370" si="119">+U317</f>
        <v>38</v>
      </c>
      <c r="W317" s="67" t="s">
        <v>2458</v>
      </c>
      <c r="X317" s="63" t="s">
        <v>2459</v>
      </c>
      <c r="Y317" s="3">
        <v>44216</v>
      </c>
      <c r="Z317" s="3">
        <v>44560</v>
      </c>
      <c r="AA317" s="3">
        <v>44377</v>
      </c>
      <c r="AB317" s="4">
        <f t="shared" si="114"/>
        <v>0.46802325581395349</v>
      </c>
      <c r="AC317" s="4">
        <f t="shared" si="115"/>
        <v>0.46802325581395349</v>
      </c>
      <c r="AD317" s="99">
        <v>50</v>
      </c>
      <c r="AE317" s="131">
        <f t="shared" si="118"/>
        <v>50</v>
      </c>
      <c r="AF317" s="139" t="s">
        <v>2460</v>
      </c>
      <c r="AG317" s="129" t="s">
        <v>2461</v>
      </c>
      <c r="AH317" s="3">
        <v>44216</v>
      </c>
      <c r="AI317" s="3">
        <v>44560</v>
      </c>
      <c r="AJ317" s="3">
        <v>44469</v>
      </c>
      <c r="AK317" s="4">
        <f t="shared" si="116"/>
        <v>0.73546511627906974</v>
      </c>
      <c r="AL317" s="4">
        <f t="shared" si="117"/>
        <v>0.73546511627906974</v>
      </c>
      <c r="AM317" s="196">
        <v>100</v>
      </c>
      <c r="AN317" s="17">
        <f t="shared" si="107"/>
        <v>100</v>
      </c>
      <c r="AO317" s="103" t="s">
        <v>2462</v>
      </c>
      <c r="AP317" s="130" t="s">
        <v>2463</v>
      </c>
      <c r="AQ317" s="3">
        <v>44216</v>
      </c>
      <c r="AR317" s="3">
        <v>44560</v>
      </c>
      <c r="AS317" s="3">
        <v>44560</v>
      </c>
      <c r="AT317" s="572">
        <f t="shared" si="95"/>
        <v>1</v>
      </c>
      <c r="AU317" s="572">
        <f t="shared" si="96"/>
        <v>1</v>
      </c>
      <c r="AV317" s="196">
        <v>100</v>
      </c>
      <c r="AW317" s="21">
        <f t="shared" ref="AW317:AW370" si="120">+AV317</f>
        <v>100</v>
      </c>
      <c r="AX317" s="67" t="s">
        <v>2406</v>
      </c>
      <c r="AY317" s="130" t="s">
        <v>2463</v>
      </c>
    </row>
    <row r="318" spans="1:52" ht="50.45" hidden="1" customHeight="1" outlineLevel="1" x14ac:dyDescent="0.2">
      <c r="A318" s="397"/>
      <c r="B318" s="354"/>
      <c r="C318" s="348"/>
      <c r="D318" s="424"/>
      <c r="E318" s="462"/>
      <c r="F318" s="462"/>
      <c r="G318" s="462"/>
      <c r="H318" s="92" t="s">
        <v>2464</v>
      </c>
      <c r="I318" s="51" t="s">
        <v>2465</v>
      </c>
      <c r="J318" s="3">
        <v>44216</v>
      </c>
      <c r="K318" s="3">
        <v>44560</v>
      </c>
      <c r="L318" s="3">
        <v>44285</v>
      </c>
      <c r="M318" s="4">
        <f t="shared" si="112"/>
        <v>0.2005813953488372</v>
      </c>
      <c r="N318" s="4">
        <f t="shared" si="113"/>
        <v>0.2005813953488372</v>
      </c>
      <c r="O318" s="142">
        <v>1</v>
      </c>
      <c r="P318" s="143">
        <v>0.25</v>
      </c>
      <c r="Q318" s="143">
        <v>0.5</v>
      </c>
      <c r="R318" s="143">
        <v>0.75</v>
      </c>
      <c r="S318" s="143">
        <v>1</v>
      </c>
      <c r="T318" s="24">
        <v>25000000</v>
      </c>
      <c r="U318" s="99">
        <v>10</v>
      </c>
      <c r="V318" s="161">
        <f t="shared" si="119"/>
        <v>10</v>
      </c>
      <c r="W318" s="67" t="s">
        <v>2393</v>
      </c>
      <c r="X318" s="63" t="s">
        <v>329</v>
      </c>
      <c r="Y318" s="3">
        <v>44216</v>
      </c>
      <c r="Z318" s="3">
        <v>44560</v>
      </c>
      <c r="AA318" s="3">
        <v>44377</v>
      </c>
      <c r="AB318" s="4">
        <f t="shared" si="114"/>
        <v>0.46802325581395349</v>
      </c>
      <c r="AC318" s="4">
        <f t="shared" si="115"/>
        <v>0.46802325581395349</v>
      </c>
      <c r="AD318" s="99">
        <v>10</v>
      </c>
      <c r="AE318" s="131">
        <f t="shared" si="118"/>
        <v>10</v>
      </c>
      <c r="AF318" s="139" t="s">
        <v>2466</v>
      </c>
      <c r="AG318" s="120" t="s">
        <v>329</v>
      </c>
      <c r="AH318" s="3">
        <v>44216</v>
      </c>
      <c r="AI318" s="3">
        <v>44560</v>
      </c>
      <c r="AJ318" s="3">
        <v>44469</v>
      </c>
      <c r="AK318" s="4">
        <f t="shared" si="116"/>
        <v>0.73546511627906974</v>
      </c>
      <c r="AL318" s="4">
        <f t="shared" si="117"/>
        <v>0.73546511627906974</v>
      </c>
      <c r="AM318" s="196">
        <v>10</v>
      </c>
      <c r="AN318" s="17">
        <f t="shared" si="107"/>
        <v>10</v>
      </c>
      <c r="AO318" s="67" t="s">
        <v>2467</v>
      </c>
      <c r="AP318" s="147" t="s">
        <v>2468</v>
      </c>
      <c r="AQ318" s="3">
        <v>44216</v>
      </c>
      <c r="AR318" s="3">
        <v>44560</v>
      </c>
      <c r="AS318" s="3">
        <v>44560</v>
      </c>
      <c r="AT318" s="572">
        <f t="shared" si="95"/>
        <v>1</v>
      </c>
      <c r="AU318" s="572">
        <f t="shared" si="96"/>
        <v>1</v>
      </c>
      <c r="AV318" s="196">
        <v>100</v>
      </c>
      <c r="AW318" s="21">
        <f t="shared" si="120"/>
        <v>100</v>
      </c>
      <c r="AX318" s="67" t="s">
        <v>2469</v>
      </c>
      <c r="AY318" s="147" t="s">
        <v>2470</v>
      </c>
    </row>
    <row r="319" spans="1:52" ht="409.5" hidden="1" outlineLevel="1" x14ac:dyDescent="0.2">
      <c r="A319" s="397"/>
      <c r="B319" s="354"/>
      <c r="C319" s="348"/>
      <c r="D319" s="424"/>
      <c r="E319" s="462"/>
      <c r="F319" s="462"/>
      <c r="G319" s="462"/>
      <c r="H319" s="92" t="s">
        <v>2471</v>
      </c>
      <c r="I319" s="51" t="s">
        <v>2472</v>
      </c>
      <c r="J319" s="3">
        <v>44216</v>
      </c>
      <c r="K319" s="3">
        <v>44560</v>
      </c>
      <c r="L319" s="3">
        <v>44285</v>
      </c>
      <c r="M319" s="4">
        <f t="shared" si="112"/>
        <v>0.2005813953488372</v>
      </c>
      <c r="N319" s="4">
        <f t="shared" si="113"/>
        <v>0.2005813953488372</v>
      </c>
      <c r="O319" s="142">
        <v>1</v>
      </c>
      <c r="P319" s="143">
        <v>0.25</v>
      </c>
      <c r="Q319" s="143">
        <v>0.5</v>
      </c>
      <c r="R319" s="143">
        <v>0.75</v>
      </c>
      <c r="S319" s="143">
        <v>1</v>
      </c>
      <c r="T319" s="24">
        <v>50000000</v>
      </c>
      <c r="U319" s="99">
        <v>25</v>
      </c>
      <c r="V319" s="161">
        <f t="shared" si="119"/>
        <v>25</v>
      </c>
      <c r="W319" s="67" t="s">
        <v>2473</v>
      </c>
      <c r="X319" s="63" t="s">
        <v>2414</v>
      </c>
      <c r="Y319" s="3">
        <v>44216</v>
      </c>
      <c r="Z319" s="3">
        <v>44560</v>
      </c>
      <c r="AA319" s="3">
        <v>44377</v>
      </c>
      <c r="AB319" s="4">
        <f t="shared" si="114"/>
        <v>0.46802325581395349</v>
      </c>
      <c r="AC319" s="4">
        <f t="shared" si="115"/>
        <v>0.46802325581395349</v>
      </c>
      <c r="AD319" s="99">
        <v>50</v>
      </c>
      <c r="AE319" s="131">
        <f t="shared" si="118"/>
        <v>50</v>
      </c>
      <c r="AF319" s="139" t="s">
        <v>2474</v>
      </c>
      <c r="AG319" s="121" t="s">
        <v>2475</v>
      </c>
      <c r="AH319" s="3">
        <v>44216</v>
      </c>
      <c r="AI319" s="3">
        <v>44560</v>
      </c>
      <c r="AJ319" s="3">
        <v>44469</v>
      </c>
      <c r="AK319" s="4">
        <f t="shared" si="116"/>
        <v>0.73546511627906974</v>
      </c>
      <c r="AL319" s="4">
        <f t="shared" si="117"/>
        <v>0.73546511627906974</v>
      </c>
      <c r="AM319" s="196">
        <v>90</v>
      </c>
      <c r="AN319" s="17">
        <f t="shared" si="107"/>
        <v>90</v>
      </c>
      <c r="AO319" s="103" t="s">
        <v>2476</v>
      </c>
      <c r="AP319" s="120" t="s">
        <v>2477</v>
      </c>
      <c r="AQ319" s="3">
        <v>44216</v>
      </c>
      <c r="AR319" s="3">
        <v>44560</v>
      </c>
      <c r="AS319" s="3">
        <v>44560</v>
      </c>
      <c r="AT319" s="572">
        <f t="shared" si="95"/>
        <v>1</v>
      </c>
      <c r="AU319" s="572">
        <f t="shared" si="96"/>
        <v>1</v>
      </c>
      <c r="AV319" s="196">
        <v>100</v>
      </c>
      <c r="AW319" s="21">
        <f t="shared" si="120"/>
        <v>100</v>
      </c>
      <c r="AX319" s="67" t="s">
        <v>2478</v>
      </c>
      <c r="AY319" s="147" t="s">
        <v>2441</v>
      </c>
    </row>
    <row r="320" spans="1:52" ht="294" hidden="1" customHeight="1" outlineLevel="1" x14ac:dyDescent="0.2">
      <c r="A320" s="397"/>
      <c r="B320" s="354"/>
      <c r="C320" s="348"/>
      <c r="D320" s="424"/>
      <c r="E320" s="462"/>
      <c r="F320" s="462"/>
      <c r="G320" s="462"/>
      <c r="H320" s="92" t="s">
        <v>2479</v>
      </c>
      <c r="I320" s="51" t="s">
        <v>2480</v>
      </c>
      <c r="J320" s="3">
        <v>44216</v>
      </c>
      <c r="K320" s="3">
        <v>44560</v>
      </c>
      <c r="L320" s="3">
        <v>44285</v>
      </c>
      <c r="M320" s="4">
        <f t="shared" si="112"/>
        <v>0.2005813953488372</v>
      </c>
      <c r="N320" s="4">
        <f t="shared" si="113"/>
        <v>0.2005813953488372</v>
      </c>
      <c r="O320" s="142">
        <v>1</v>
      </c>
      <c r="P320" s="143">
        <v>0.25</v>
      </c>
      <c r="Q320" s="143">
        <v>0.5</v>
      </c>
      <c r="R320" s="143">
        <v>0.75</v>
      </c>
      <c r="S320" s="143">
        <v>1</v>
      </c>
      <c r="T320" s="24">
        <v>37324000</v>
      </c>
      <c r="U320" s="99">
        <v>25</v>
      </c>
      <c r="V320" s="161">
        <f t="shared" si="119"/>
        <v>25</v>
      </c>
      <c r="W320" s="67" t="s">
        <v>2481</v>
      </c>
      <c r="X320" s="63" t="s">
        <v>2482</v>
      </c>
      <c r="Y320" s="3">
        <v>44216</v>
      </c>
      <c r="Z320" s="3">
        <v>44560</v>
      </c>
      <c r="AA320" s="3">
        <v>44377</v>
      </c>
      <c r="AB320" s="4">
        <f t="shared" si="114"/>
        <v>0.46802325581395349</v>
      </c>
      <c r="AC320" s="4">
        <f t="shared" si="115"/>
        <v>0.46802325581395349</v>
      </c>
      <c r="AD320" s="99">
        <v>25</v>
      </c>
      <c r="AE320" s="131">
        <f t="shared" si="118"/>
        <v>25</v>
      </c>
      <c r="AF320" s="139" t="s">
        <v>2483</v>
      </c>
      <c r="AG320" s="121" t="s">
        <v>2484</v>
      </c>
      <c r="AH320" s="3">
        <v>44216</v>
      </c>
      <c r="AI320" s="3">
        <v>44560</v>
      </c>
      <c r="AJ320" s="3">
        <v>44469</v>
      </c>
      <c r="AK320" s="4">
        <f t="shared" si="116"/>
        <v>0.73546511627906974</v>
      </c>
      <c r="AL320" s="4">
        <f t="shared" si="117"/>
        <v>0.73546511627906974</v>
      </c>
      <c r="AM320" s="196">
        <v>90</v>
      </c>
      <c r="AN320" s="17">
        <f t="shared" si="107"/>
        <v>90</v>
      </c>
      <c r="AO320" s="103" t="s">
        <v>2485</v>
      </c>
      <c r="AP320" s="147" t="s">
        <v>2486</v>
      </c>
      <c r="AQ320" s="3">
        <v>44216</v>
      </c>
      <c r="AR320" s="3">
        <v>44560</v>
      </c>
      <c r="AS320" s="3">
        <v>44560</v>
      </c>
      <c r="AT320" s="572">
        <f t="shared" si="95"/>
        <v>1</v>
      </c>
      <c r="AU320" s="572">
        <f t="shared" si="96"/>
        <v>1</v>
      </c>
      <c r="AV320" s="196">
        <v>100</v>
      </c>
      <c r="AW320" s="21">
        <f t="shared" si="120"/>
        <v>100</v>
      </c>
      <c r="AX320" s="67" t="s">
        <v>2487</v>
      </c>
      <c r="AY320" s="147" t="s">
        <v>2441</v>
      </c>
    </row>
    <row r="321" spans="1:51" ht="123" hidden="1" customHeight="1" outlineLevel="1" x14ac:dyDescent="0.2">
      <c r="A321" s="397"/>
      <c r="B321" s="354"/>
      <c r="C321" s="348"/>
      <c r="D321" s="424"/>
      <c r="E321" s="462"/>
      <c r="F321" s="462"/>
      <c r="G321" s="462"/>
      <c r="H321" s="92" t="s">
        <v>2488</v>
      </c>
      <c r="I321" s="51" t="s">
        <v>2489</v>
      </c>
      <c r="J321" s="3">
        <v>44216</v>
      </c>
      <c r="K321" s="3">
        <v>44560</v>
      </c>
      <c r="L321" s="3">
        <v>44285</v>
      </c>
      <c r="M321" s="4">
        <f t="shared" si="112"/>
        <v>0.2005813953488372</v>
      </c>
      <c r="N321" s="4">
        <f t="shared" si="113"/>
        <v>0.2005813953488372</v>
      </c>
      <c r="O321" s="142">
        <v>1</v>
      </c>
      <c r="P321" s="143">
        <v>0.25</v>
      </c>
      <c r="Q321" s="143">
        <v>0.5</v>
      </c>
      <c r="R321" s="143">
        <v>0.75</v>
      </c>
      <c r="S321" s="143">
        <v>1</v>
      </c>
      <c r="T321" s="24">
        <v>10000000</v>
      </c>
      <c r="U321" s="99">
        <v>10</v>
      </c>
      <c r="V321" s="161">
        <f t="shared" si="119"/>
        <v>10</v>
      </c>
      <c r="W321" s="67" t="s">
        <v>2490</v>
      </c>
      <c r="X321" s="63" t="s">
        <v>329</v>
      </c>
      <c r="Y321" s="3">
        <v>44216</v>
      </c>
      <c r="Z321" s="3">
        <v>44560</v>
      </c>
      <c r="AA321" s="3">
        <v>44377</v>
      </c>
      <c r="AB321" s="4">
        <f t="shared" si="114"/>
        <v>0.46802325581395349</v>
      </c>
      <c r="AC321" s="4">
        <f t="shared" si="115"/>
        <v>0.46802325581395349</v>
      </c>
      <c r="AD321" s="99">
        <v>30</v>
      </c>
      <c r="AE321" s="131">
        <f t="shared" si="118"/>
        <v>30</v>
      </c>
      <c r="AF321" s="139" t="s">
        <v>2491</v>
      </c>
      <c r="AG321" s="129" t="s">
        <v>2492</v>
      </c>
      <c r="AH321" s="3">
        <v>44216</v>
      </c>
      <c r="AI321" s="3">
        <v>44560</v>
      </c>
      <c r="AJ321" s="3">
        <v>44469</v>
      </c>
      <c r="AK321" s="4">
        <f t="shared" si="116"/>
        <v>0.73546511627906974</v>
      </c>
      <c r="AL321" s="4">
        <f t="shared" si="117"/>
        <v>0.73546511627906974</v>
      </c>
      <c r="AM321" s="196">
        <v>30</v>
      </c>
      <c r="AN321" s="17">
        <f t="shared" si="107"/>
        <v>30</v>
      </c>
      <c r="AO321" s="103" t="s">
        <v>2493</v>
      </c>
      <c r="AP321" s="129" t="s">
        <v>2492</v>
      </c>
      <c r="AQ321" s="3">
        <v>44216</v>
      </c>
      <c r="AR321" s="3">
        <v>44560</v>
      </c>
      <c r="AS321" s="3">
        <v>44560</v>
      </c>
      <c r="AT321" s="572">
        <f t="shared" si="95"/>
        <v>1</v>
      </c>
      <c r="AU321" s="572">
        <f t="shared" si="96"/>
        <v>1</v>
      </c>
      <c r="AV321" s="196">
        <v>100</v>
      </c>
      <c r="AW321" s="21">
        <f t="shared" si="120"/>
        <v>100</v>
      </c>
      <c r="AX321" s="67" t="s">
        <v>2494</v>
      </c>
      <c r="AY321" s="147" t="s">
        <v>2495</v>
      </c>
    </row>
    <row r="322" spans="1:51" ht="85.15" hidden="1" customHeight="1" outlineLevel="1" x14ac:dyDescent="0.2">
      <c r="A322" s="397"/>
      <c r="B322" s="354"/>
      <c r="C322" s="348"/>
      <c r="D322" s="424"/>
      <c r="E322" s="462"/>
      <c r="F322" s="462"/>
      <c r="G322" s="462"/>
      <c r="H322" s="92" t="s">
        <v>2496</v>
      </c>
      <c r="I322" s="51" t="s">
        <v>2497</v>
      </c>
      <c r="J322" s="3">
        <v>44216</v>
      </c>
      <c r="K322" s="3">
        <v>44560</v>
      </c>
      <c r="L322" s="3">
        <v>44285</v>
      </c>
      <c r="M322" s="4">
        <f t="shared" si="112"/>
        <v>0.2005813953488372</v>
      </c>
      <c r="N322" s="4">
        <f t="shared" si="113"/>
        <v>0.2005813953488372</v>
      </c>
      <c r="O322" s="142">
        <v>1</v>
      </c>
      <c r="P322" s="143">
        <v>0.25</v>
      </c>
      <c r="Q322" s="143">
        <v>0.5</v>
      </c>
      <c r="R322" s="143">
        <v>0.75</v>
      </c>
      <c r="S322" s="143">
        <v>1</v>
      </c>
      <c r="T322" s="24">
        <v>1000000</v>
      </c>
      <c r="U322" s="99">
        <v>25</v>
      </c>
      <c r="V322" s="161">
        <f t="shared" si="119"/>
        <v>25</v>
      </c>
      <c r="W322" s="67" t="s">
        <v>2498</v>
      </c>
      <c r="X322" s="63" t="s">
        <v>2414</v>
      </c>
      <c r="Y322" s="3">
        <v>44216</v>
      </c>
      <c r="Z322" s="3">
        <v>44560</v>
      </c>
      <c r="AA322" s="3">
        <v>44377</v>
      </c>
      <c r="AB322" s="4">
        <f t="shared" si="114"/>
        <v>0.46802325581395349</v>
      </c>
      <c r="AC322" s="4">
        <f t="shared" si="115"/>
        <v>0.46802325581395349</v>
      </c>
      <c r="AD322" s="99">
        <v>100</v>
      </c>
      <c r="AE322" s="131">
        <f t="shared" si="118"/>
        <v>100</v>
      </c>
      <c r="AF322" s="141" t="s">
        <v>2499</v>
      </c>
      <c r="AG322" s="121" t="s">
        <v>2500</v>
      </c>
      <c r="AH322" s="3">
        <v>44216</v>
      </c>
      <c r="AI322" s="3">
        <v>44560</v>
      </c>
      <c r="AJ322" s="3">
        <v>44469</v>
      </c>
      <c r="AK322" s="4">
        <f t="shared" si="116"/>
        <v>0.73546511627906974</v>
      </c>
      <c r="AL322" s="4">
        <f t="shared" si="117"/>
        <v>0.73546511627906974</v>
      </c>
      <c r="AM322" s="196">
        <v>100</v>
      </c>
      <c r="AN322" s="17">
        <f t="shared" si="107"/>
        <v>100</v>
      </c>
      <c r="AO322" s="103" t="s">
        <v>2424</v>
      </c>
      <c r="AP322" s="121" t="s">
        <v>2500</v>
      </c>
      <c r="AQ322" s="3">
        <v>44216</v>
      </c>
      <c r="AR322" s="3">
        <v>44560</v>
      </c>
      <c r="AS322" s="3">
        <v>44560</v>
      </c>
      <c r="AT322" s="572">
        <f t="shared" si="95"/>
        <v>1</v>
      </c>
      <c r="AU322" s="572">
        <f t="shared" si="96"/>
        <v>1</v>
      </c>
      <c r="AV322" s="196">
        <v>100</v>
      </c>
      <c r="AW322" s="21">
        <f t="shared" si="120"/>
        <v>100</v>
      </c>
      <c r="AX322" s="67" t="s">
        <v>2501</v>
      </c>
      <c r="AY322" s="147" t="s">
        <v>2090</v>
      </c>
    </row>
    <row r="323" spans="1:51" ht="409.5" hidden="1" outlineLevel="1" x14ac:dyDescent="0.2">
      <c r="A323" s="397"/>
      <c r="B323" s="354"/>
      <c r="C323" s="348"/>
      <c r="D323" s="424"/>
      <c r="E323" s="462"/>
      <c r="F323" s="462"/>
      <c r="G323" s="462"/>
      <c r="H323" s="92" t="s">
        <v>2502</v>
      </c>
      <c r="I323" s="51" t="s">
        <v>2503</v>
      </c>
      <c r="J323" s="3">
        <v>44216</v>
      </c>
      <c r="K323" s="3">
        <v>44560</v>
      </c>
      <c r="L323" s="3">
        <v>44285</v>
      </c>
      <c r="M323" s="4">
        <f t="shared" si="112"/>
        <v>0.2005813953488372</v>
      </c>
      <c r="N323" s="4">
        <f t="shared" si="113"/>
        <v>0.2005813953488372</v>
      </c>
      <c r="O323" s="142">
        <v>1</v>
      </c>
      <c r="P323" s="143">
        <v>0.25</v>
      </c>
      <c r="Q323" s="143">
        <v>0.5</v>
      </c>
      <c r="R323" s="143">
        <v>0.75</v>
      </c>
      <c r="S323" s="143">
        <v>1</v>
      </c>
      <c r="T323" s="24">
        <v>20000000</v>
      </c>
      <c r="U323" s="99">
        <v>10</v>
      </c>
      <c r="V323" s="161">
        <f t="shared" si="119"/>
        <v>10</v>
      </c>
      <c r="W323" s="67" t="s">
        <v>2504</v>
      </c>
      <c r="X323" s="63" t="s">
        <v>329</v>
      </c>
      <c r="Y323" s="3">
        <v>44216</v>
      </c>
      <c r="Z323" s="3">
        <v>44560</v>
      </c>
      <c r="AA323" s="3">
        <v>44377</v>
      </c>
      <c r="AB323" s="4">
        <f t="shared" si="114"/>
        <v>0.46802325581395349</v>
      </c>
      <c r="AC323" s="4">
        <f t="shared" si="115"/>
        <v>0.46802325581395349</v>
      </c>
      <c r="AD323" s="99">
        <v>100</v>
      </c>
      <c r="AE323" s="131">
        <f t="shared" si="118"/>
        <v>100</v>
      </c>
      <c r="AF323" s="139" t="s">
        <v>2505</v>
      </c>
      <c r="AG323" s="129" t="s">
        <v>2506</v>
      </c>
      <c r="AH323" s="3">
        <v>44216</v>
      </c>
      <c r="AI323" s="3">
        <v>44560</v>
      </c>
      <c r="AJ323" s="3">
        <v>44469</v>
      </c>
      <c r="AK323" s="4">
        <f t="shared" si="116"/>
        <v>0.73546511627906974</v>
      </c>
      <c r="AL323" s="4">
        <f t="shared" si="117"/>
        <v>0.73546511627906974</v>
      </c>
      <c r="AM323" s="196">
        <v>10</v>
      </c>
      <c r="AN323" s="17">
        <f t="shared" si="107"/>
        <v>10</v>
      </c>
      <c r="AO323" s="293" t="s">
        <v>2507</v>
      </c>
      <c r="AP323" s="129" t="s">
        <v>2506</v>
      </c>
      <c r="AQ323" s="3">
        <v>44216</v>
      </c>
      <c r="AR323" s="3">
        <v>44560</v>
      </c>
      <c r="AS323" s="3">
        <v>44560</v>
      </c>
      <c r="AT323" s="572">
        <f t="shared" si="95"/>
        <v>1</v>
      </c>
      <c r="AU323" s="572">
        <f t="shared" si="96"/>
        <v>1</v>
      </c>
      <c r="AV323" s="196">
        <v>100</v>
      </c>
      <c r="AW323" s="21">
        <f t="shared" si="120"/>
        <v>100</v>
      </c>
      <c r="AX323" s="67" t="s">
        <v>2508</v>
      </c>
      <c r="AY323" s="299" t="s">
        <v>2509</v>
      </c>
    </row>
    <row r="324" spans="1:51" ht="126.6" hidden="1" customHeight="1" outlineLevel="1" x14ac:dyDescent="0.2">
      <c r="A324" s="397"/>
      <c r="B324" s="354"/>
      <c r="C324" s="348"/>
      <c r="D324" s="424"/>
      <c r="E324" s="462"/>
      <c r="F324" s="462"/>
      <c r="G324" s="462"/>
      <c r="H324" s="92" t="s">
        <v>2510</v>
      </c>
      <c r="I324" s="51" t="s">
        <v>2511</v>
      </c>
      <c r="J324" s="3">
        <v>44216</v>
      </c>
      <c r="K324" s="3">
        <v>44560</v>
      </c>
      <c r="L324" s="3">
        <v>44285</v>
      </c>
      <c r="M324" s="4">
        <f t="shared" si="112"/>
        <v>0.2005813953488372</v>
      </c>
      <c r="N324" s="4">
        <f t="shared" si="113"/>
        <v>0.2005813953488372</v>
      </c>
      <c r="O324" s="142">
        <v>1</v>
      </c>
      <c r="P324" s="143">
        <v>0.25</v>
      </c>
      <c r="Q324" s="143">
        <v>0.5</v>
      </c>
      <c r="R324" s="143">
        <v>0.75</v>
      </c>
      <c r="S324" s="143">
        <v>1</v>
      </c>
      <c r="T324" s="24">
        <v>19000000</v>
      </c>
      <c r="U324" s="99">
        <v>25</v>
      </c>
      <c r="V324" s="161">
        <f t="shared" si="119"/>
        <v>25</v>
      </c>
      <c r="W324" s="67" t="s">
        <v>2512</v>
      </c>
      <c r="X324" s="63" t="s">
        <v>2513</v>
      </c>
      <c r="Y324" s="3">
        <v>44216</v>
      </c>
      <c r="Z324" s="3">
        <v>44560</v>
      </c>
      <c r="AA324" s="3">
        <v>44377</v>
      </c>
      <c r="AB324" s="4">
        <f t="shared" si="114"/>
        <v>0.46802325581395349</v>
      </c>
      <c r="AC324" s="4">
        <f t="shared" si="115"/>
        <v>0.46802325581395349</v>
      </c>
      <c r="AD324" s="99">
        <v>50</v>
      </c>
      <c r="AE324" s="131">
        <f t="shared" si="118"/>
        <v>50</v>
      </c>
      <c r="AF324" s="139" t="s">
        <v>2514</v>
      </c>
      <c r="AG324" s="121" t="s">
        <v>2515</v>
      </c>
      <c r="AH324" s="3">
        <v>44216</v>
      </c>
      <c r="AI324" s="3">
        <v>44560</v>
      </c>
      <c r="AJ324" s="3">
        <v>44469</v>
      </c>
      <c r="AK324" s="4">
        <f t="shared" si="116"/>
        <v>0.73546511627906974</v>
      </c>
      <c r="AL324" s="4">
        <f t="shared" si="117"/>
        <v>0.73546511627906974</v>
      </c>
      <c r="AM324" s="196">
        <v>60</v>
      </c>
      <c r="AN324" s="17">
        <f t="shared" si="107"/>
        <v>60</v>
      </c>
      <c r="AO324" s="103" t="s">
        <v>2516</v>
      </c>
      <c r="AP324" s="147" t="s">
        <v>2486</v>
      </c>
      <c r="AQ324" s="3">
        <v>44216</v>
      </c>
      <c r="AR324" s="3">
        <v>44560</v>
      </c>
      <c r="AS324" s="3">
        <v>44560</v>
      </c>
      <c r="AT324" s="572">
        <f t="shared" si="95"/>
        <v>1</v>
      </c>
      <c r="AU324" s="572">
        <f t="shared" si="96"/>
        <v>1</v>
      </c>
      <c r="AV324" s="196">
        <v>100</v>
      </c>
      <c r="AW324" s="21">
        <f t="shared" si="120"/>
        <v>100</v>
      </c>
      <c r="AX324" s="67" t="s">
        <v>2517</v>
      </c>
      <c r="AY324" s="299" t="s">
        <v>2518</v>
      </c>
    </row>
    <row r="325" spans="1:51" ht="119.45" hidden="1" customHeight="1" outlineLevel="1" x14ac:dyDescent="0.2">
      <c r="A325" s="397"/>
      <c r="B325" s="354"/>
      <c r="C325" s="348"/>
      <c r="D325" s="424"/>
      <c r="E325" s="462"/>
      <c r="F325" s="462"/>
      <c r="G325" s="462"/>
      <c r="H325" s="92" t="s">
        <v>2519</v>
      </c>
      <c r="I325" s="51" t="s">
        <v>2520</v>
      </c>
      <c r="J325" s="3">
        <v>44216</v>
      </c>
      <c r="K325" s="3">
        <v>44560</v>
      </c>
      <c r="L325" s="3">
        <v>44285</v>
      </c>
      <c r="M325" s="4">
        <f t="shared" si="112"/>
        <v>0.2005813953488372</v>
      </c>
      <c r="N325" s="4">
        <f t="shared" si="113"/>
        <v>0.2005813953488372</v>
      </c>
      <c r="O325" s="142">
        <v>1</v>
      </c>
      <c r="P325" s="143">
        <v>0.25</v>
      </c>
      <c r="Q325" s="143">
        <v>0.5</v>
      </c>
      <c r="R325" s="143">
        <v>0.75</v>
      </c>
      <c r="S325" s="143">
        <v>1</v>
      </c>
      <c r="T325" s="24">
        <v>146276000</v>
      </c>
      <c r="U325" s="99">
        <v>30</v>
      </c>
      <c r="V325" s="161">
        <f t="shared" si="119"/>
        <v>30</v>
      </c>
      <c r="W325" s="67" t="s">
        <v>2521</v>
      </c>
      <c r="X325" s="63" t="s">
        <v>2414</v>
      </c>
      <c r="Y325" s="3">
        <v>44216</v>
      </c>
      <c r="Z325" s="3">
        <v>44560</v>
      </c>
      <c r="AA325" s="3">
        <v>44377</v>
      </c>
      <c r="AB325" s="4">
        <f t="shared" si="114"/>
        <v>0.46802325581395349</v>
      </c>
      <c r="AC325" s="4">
        <f t="shared" si="115"/>
        <v>0.46802325581395349</v>
      </c>
      <c r="AD325" s="99">
        <v>50</v>
      </c>
      <c r="AE325" s="131">
        <f t="shared" si="118"/>
        <v>50</v>
      </c>
      <c r="AF325" s="139" t="s">
        <v>2522</v>
      </c>
      <c r="AG325" s="129" t="s">
        <v>2523</v>
      </c>
      <c r="AH325" s="3">
        <v>44216</v>
      </c>
      <c r="AI325" s="3">
        <v>44560</v>
      </c>
      <c r="AJ325" s="3">
        <v>44469</v>
      </c>
      <c r="AK325" s="4">
        <f t="shared" si="116"/>
        <v>0.73546511627906974</v>
      </c>
      <c r="AL325" s="4">
        <f t="shared" si="117"/>
        <v>0.73546511627906974</v>
      </c>
      <c r="AM325" s="196">
        <v>75</v>
      </c>
      <c r="AN325" s="17">
        <f t="shared" si="107"/>
        <v>75</v>
      </c>
      <c r="AO325" s="67" t="s">
        <v>2522</v>
      </c>
      <c r="AP325" s="129" t="s">
        <v>2523</v>
      </c>
      <c r="AQ325" s="3">
        <v>44216</v>
      </c>
      <c r="AR325" s="3">
        <v>44560</v>
      </c>
      <c r="AS325" s="3">
        <v>44560</v>
      </c>
      <c r="AT325" s="572">
        <f t="shared" si="95"/>
        <v>1</v>
      </c>
      <c r="AU325" s="572">
        <f t="shared" si="96"/>
        <v>1</v>
      </c>
      <c r="AV325" s="196">
        <v>100</v>
      </c>
      <c r="AW325" s="21">
        <f t="shared" si="120"/>
        <v>100</v>
      </c>
      <c r="AX325" s="67" t="s">
        <v>2524</v>
      </c>
      <c r="AY325" s="129" t="s">
        <v>2523</v>
      </c>
    </row>
    <row r="326" spans="1:51" ht="175.9" hidden="1" customHeight="1" outlineLevel="1" x14ac:dyDescent="0.2">
      <c r="A326" s="397"/>
      <c r="B326" s="354"/>
      <c r="C326" s="349"/>
      <c r="D326" s="424"/>
      <c r="E326" s="463"/>
      <c r="F326" s="463"/>
      <c r="G326" s="463"/>
      <c r="H326" s="92" t="s">
        <v>2525</v>
      </c>
      <c r="I326" s="51"/>
      <c r="J326" s="3">
        <v>44216</v>
      </c>
      <c r="K326" s="3">
        <v>44560</v>
      </c>
      <c r="L326" s="3">
        <v>44285</v>
      </c>
      <c r="M326" s="4">
        <f t="shared" si="112"/>
        <v>0.2005813953488372</v>
      </c>
      <c r="N326" s="4">
        <f t="shared" si="113"/>
        <v>0.2005813953488372</v>
      </c>
      <c r="O326" s="142">
        <v>1</v>
      </c>
      <c r="P326" s="143" t="s">
        <v>329</v>
      </c>
      <c r="Q326" s="143">
        <v>0.4</v>
      </c>
      <c r="R326" s="143">
        <v>0.8</v>
      </c>
      <c r="S326" s="143">
        <v>1</v>
      </c>
      <c r="T326" s="24"/>
      <c r="U326" s="99"/>
      <c r="V326" s="161">
        <f t="shared" si="119"/>
        <v>0</v>
      </c>
      <c r="W326" s="67" t="s">
        <v>2526</v>
      </c>
      <c r="X326" s="63"/>
      <c r="Y326" s="3">
        <v>44216</v>
      </c>
      <c r="Z326" s="3">
        <v>44560</v>
      </c>
      <c r="AA326" s="3">
        <v>44377</v>
      </c>
      <c r="AB326" s="4">
        <f t="shared" si="114"/>
        <v>0.46802325581395349</v>
      </c>
      <c r="AC326" s="4">
        <f t="shared" si="115"/>
        <v>0.46802325581395349</v>
      </c>
      <c r="AD326" s="99">
        <v>60</v>
      </c>
      <c r="AE326" s="131">
        <f t="shared" si="118"/>
        <v>60</v>
      </c>
      <c r="AF326" s="139" t="s">
        <v>2527</v>
      </c>
      <c r="AG326" s="129" t="s">
        <v>2528</v>
      </c>
      <c r="AH326" s="3">
        <v>44216</v>
      </c>
      <c r="AI326" s="3">
        <v>44560</v>
      </c>
      <c r="AJ326" s="3">
        <v>44469</v>
      </c>
      <c r="AK326" s="4">
        <f t="shared" si="116"/>
        <v>0.73546511627906974</v>
      </c>
      <c r="AL326" s="4">
        <f t="shared" si="117"/>
        <v>0.73546511627906974</v>
      </c>
      <c r="AM326" s="196">
        <v>90</v>
      </c>
      <c r="AN326" s="17">
        <f t="shared" si="107"/>
        <v>90</v>
      </c>
      <c r="AO326" s="103" t="s">
        <v>2529</v>
      </c>
      <c r="AP326" s="120" t="s">
        <v>2530</v>
      </c>
      <c r="AQ326" s="3">
        <v>44216</v>
      </c>
      <c r="AR326" s="3">
        <v>44560</v>
      </c>
      <c r="AS326" s="3">
        <v>44560</v>
      </c>
      <c r="AT326" s="572">
        <f t="shared" si="95"/>
        <v>1</v>
      </c>
      <c r="AU326" s="572">
        <f t="shared" si="96"/>
        <v>1</v>
      </c>
      <c r="AV326" s="196">
        <v>100</v>
      </c>
      <c r="AW326" s="21">
        <f t="shared" si="120"/>
        <v>100</v>
      </c>
      <c r="AX326" s="67" t="s">
        <v>2531</v>
      </c>
      <c r="AY326" s="147" t="s">
        <v>2532</v>
      </c>
    </row>
    <row r="327" spans="1:51" ht="175.9" hidden="1" customHeight="1" outlineLevel="1" x14ac:dyDescent="0.2">
      <c r="A327" s="397"/>
      <c r="B327" s="354"/>
      <c r="C327" s="347" t="s">
        <v>2201</v>
      </c>
      <c r="D327" s="424"/>
      <c r="E327" s="464" t="s">
        <v>2533</v>
      </c>
      <c r="F327" s="464" t="s">
        <v>2534</v>
      </c>
      <c r="G327" s="464" t="s">
        <v>2535</v>
      </c>
      <c r="H327" s="92" t="s">
        <v>2536</v>
      </c>
      <c r="I327" s="51" t="s">
        <v>2537</v>
      </c>
      <c r="J327" s="3">
        <v>44216</v>
      </c>
      <c r="K327" s="3">
        <v>44560</v>
      </c>
      <c r="L327" s="3">
        <v>44285</v>
      </c>
      <c r="M327" s="4">
        <f>+(+_xlfn.DAYS(J327,L327))/(_xlfn.DAYS(J327,K327))</f>
        <v>0.2005813953488372</v>
      </c>
      <c r="N327" s="4">
        <f>+IF(M327&gt;=100,100,IF(M327&lt;=0,0,M327))</f>
        <v>0.2005813953488372</v>
      </c>
      <c r="O327" s="142">
        <v>1</v>
      </c>
      <c r="P327" s="143">
        <v>0.25</v>
      </c>
      <c r="Q327" s="143">
        <v>0.5</v>
      </c>
      <c r="R327" s="143">
        <v>0.75</v>
      </c>
      <c r="S327" s="143">
        <v>1</v>
      </c>
      <c r="T327" s="24">
        <v>1000000</v>
      </c>
      <c r="U327" s="99">
        <v>25</v>
      </c>
      <c r="V327" s="161">
        <f>+U327</f>
        <v>25</v>
      </c>
      <c r="W327" s="67" t="s">
        <v>2538</v>
      </c>
      <c r="X327" s="63" t="s">
        <v>2414</v>
      </c>
      <c r="Y327" s="3">
        <v>44216</v>
      </c>
      <c r="Z327" s="3">
        <v>44560</v>
      </c>
      <c r="AA327" s="3">
        <v>44377</v>
      </c>
      <c r="AB327" s="4">
        <f t="shared" ref="AB327:AB333" si="121">+(+_xlfn.DAYS(Y327,AA327))/(_xlfn.DAYS(Y327,Z327))</f>
        <v>0.46802325581395349</v>
      </c>
      <c r="AC327" s="4">
        <f>+IF(AB327&gt;=100,100,IF(AB327&lt;=0,0,AB327))</f>
        <v>0.46802325581395349</v>
      </c>
      <c r="AD327" s="99">
        <v>100</v>
      </c>
      <c r="AE327" s="131">
        <f>+AD327</f>
        <v>100</v>
      </c>
      <c r="AF327" s="141" t="s">
        <v>2539</v>
      </c>
      <c r="AG327" s="121" t="s">
        <v>2540</v>
      </c>
      <c r="AH327" s="3">
        <v>44216</v>
      </c>
      <c r="AI327" s="3">
        <v>44560</v>
      </c>
      <c r="AJ327" s="3">
        <v>44469</v>
      </c>
      <c r="AK327" s="4">
        <f>+(+_xlfn.DAYS(AH327,AJ327))/(_xlfn.DAYS(AH327,AI327))</f>
        <v>0.73546511627906974</v>
      </c>
      <c r="AL327" s="4">
        <f>+IF(AK327&gt;=100,100,IF(AK327&lt;=0,0,AK327))</f>
        <v>0.73546511627906974</v>
      </c>
      <c r="AM327" s="196">
        <v>100</v>
      </c>
      <c r="AN327" s="17">
        <f>+AM327</f>
        <v>100</v>
      </c>
      <c r="AO327" s="103" t="s">
        <v>2424</v>
      </c>
      <c r="AP327" s="121" t="s">
        <v>2500</v>
      </c>
      <c r="AQ327" s="3">
        <v>44216</v>
      </c>
      <c r="AR327" s="3">
        <v>44560</v>
      </c>
      <c r="AS327" s="3">
        <v>44560</v>
      </c>
      <c r="AT327" s="572">
        <f t="shared" ref="AT327:AT370" si="122">+(+_xlfn.DAYS(AQ327,AS327))/(+_xlfn.DAYS(AQ327,AR327))</f>
        <v>1</v>
      </c>
      <c r="AU327" s="572">
        <f t="shared" si="96"/>
        <v>1</v>
      </c>
      <c r="AV327" s="196">
        <v>100</v>
      </c>
      <c r="AW327" s="21">
        <f>+AV327</f>
        <v>100</v>
      </c>
      <c r="AX327" s="67" t="s">
        <v>2406</v>
      </c>
      <c r="AY327" s="121" t="s">
        <v>2500</v>
      </c>
    </row>
    <row r="328" spans="1:51" ht="175.9" hidden="1" customHeight="1" outlineLevel="1" x14ac:dyDescent="0.2">
      <c r="A328" s="397"/>
      <c r="B328" s="354"/>
      <c r="C328" s="348"/>
      <c r="D328" s="424"/>
      <c r="E328" s="464"/>
      <c r="F328" s="464"/>
      <c r="G328" s="464"/>
      <c r="H328" s="92" t="s">
        <v>2541</v>
      </c>
      <c r="I328" s="51" t="s">
        <v>2542</v>
      </c>
      <c r="J328" s="3">
        <v>44216</v>
      </c>
      <c r="K328" s="3">
        <v>44560</v>
      </c>
      <c r="L328" s="3">
        <v>44285</v>
      </c>
      <c r="M328" s="4">
        <f>+(+_xlfn.DAYS(J328,L328))/(_xlfn.DAYS(J328,K328))</f>
        <v>0.2005813953488372</v>
      </c>
      <c r="N328" s="4">
        <f>+IF(M328&gt;=100,100,IF(M328&lt;=0,0,M328))</f>
        <v>0.2005813953488372</v>
      </c>
      <c r="O328" s="142">
        <v>1</v>
      </c>
      <c r="P328" s="143">
        <v>0.25</v>
      </c>
      <c r="Q328" s="143">
        <v>0.5</v>
      </c>
      <c r="R328" s="143">
        <v>0.75</v>
      </c>
      <c r="S328" s="143">
        <v>1</v>
      </c>
      <c r="T328" s="24">
        <v>40000000</v>
      </c>
      <c r="U328" s="99">
        <v>10</v>
      </c>
      <c r="V328" s="161">
        <f>+U328</f>
        <v>10</v>
      </c>
      <c r="W328" s="67" t="s">
        <v>2490</v>
      </c>
      <c r="X328" s="63" t="s">
        <v>329</v>
      </c>
      <c r="Y328" s="3">
        <v>44216</v>
      </c>
      <c r="Z328" s="3">
        <v>44560</v>
      </c>
      <c r="AA328" s="3">
        <v>44377</v>
      </c>
      <c r="AB328" s="4">
        <f t="shared" si="121"/>
        <v>0.46802325581395349</v>
      </c>
      <c r="AC328" s="4">
        <f>+IF(AB328&gt;=100,100,IF(AB328&lt;=0,0,AB328))</f>
        <v>0.46802325581395349</v>
      </c>
      <c r="AD328" s="99">
        <v>10</v>
      </c>
      <c r="AE328" s="131">
        <f>+AD328</f>
        <v>10</v>
      </c>
      <c r="AF328" s="141" t="s">
        <v>2543</v>
      </c>
      <c r="AG328" s="152" t="s">
        <v>329</v>
      </c>
      <c r="AH328" s="3">
        <v>44216</v>
      </c>
      <c r="AI328" s="3">
        <v>44560</v>
      </c>
      <c r="AJ328" s="3">
        <v>44469</v>
      </c>
      <c r="AK328" s="4">
        <f>+(+_xlfn.DAYS(AH328,AJ328))/(_xlfn.DAYS(AH328,AI328))</f>
        <v>0.73546511627906974</v>
      </c>
      <c r="AL328" s="4">
        <f>+IF(AK328&gt;=100,100,IF(AK328&lt;=0,0,AK328))</f>
        <v>0.73546511627906974</v>
      </c>
      <c r="AM328" s="196">
        <v>10</v>
      </c>
      <c r="AN328" s="17">
        <f>+AM328</f>
        <v>10</v>
      </c>
      <c r="AO328" s="103" t="s">
        <v>2543</v>
      </c>
      <c r="AP328" s="152" t="s">
        <v>329</v>
      </c>
      <c r="AQ328" s="3">
        <v>44216</v>
      </c>
      <c r="AR328" s="3">
        <v>44560</v>
      </c>
      <c r="AS328" s="3">
        <v>44560</v>
      </c>
      <c r="AT328" s="572">
        <f t="shared" si="122"/>
        <v>1</v>
      </c>
      <c r="AU328" s="572">
        <f t="shared" ref="AU328:AU370" si="123">+IF(AT328&gt;=100,100,IF(AT328&lt;=0,0,AT328))</f>
        <v>1</v>
      </c>
      <c r="AV328" s="196">
        <v>100</v>
      </c>
      <c r="AW328" s="21">
        <f>+AV328</f>
        <v>100</v>
      </c>
      <c r="AX328" s="67" t="s">
        <v>2544</v>
      </c>
      <c r="AY328" s="299" t="s">
        <v>2509</v>
      </c>
    </row>
    <row r="329" spans="1:51" ht="175.9" hidden="1" customHeight="1" outlineLevel="1" x14ac:dyDescent="0.2">
      <c r="A329" s="397"/>
      <c r="B329" s="355"/>
      <c r="C329" s="349"/>
      <c r="D329" s="425"/>
      <c r="E329" s="464"/>
      <c r="F329" s="464"/>
      <c r="G329" s="464"/>
      <c r="H329" s="92" t="s">
        <v>2545</v>
      </c>
      <c r="I329" s="51" t="s">
        <v>2546</v>
      </c>
      <c r="J329" s="3">
        <v>44216</v>
      </c>
      <c r="K329" s="3">
        <v>44560</v>
      </c>
      <c r="L329" s="3">
        <v>44285</v>
      </c>
      <c r="M329" s="4">
        <f>+(+_xlfn.DAYS(J329,L329))/(_xlfn.DAYS(J329,K329))</f>
        <v>0.2005813953488372</v>
      </c>
      <c r="N329" s="4">
        <f>+IF(M329&gt;=100,100,IF(M329&lt;=0,0,M329))</f>
        <v>0.2005813953488372</v>
      </c>
      <c r="O329" s="142">
        <v>1</v>
      </c>
      <c r="P329" s="143">
        <v>0.25</v>
      </c>
      <c r="Q329" s="143">
        <v>0.5</v>
      </c>
      <c r="R329" s="143">
        <v>0.75</v>
      </c>
      <c r="S329" s="143">
        <v>1</v>
      </c>
      <c r="T329" s="24">
        <v>15000000</v>
      </c>
      <c r="U329" s="99">
        <v>25</v>
      </c>
      <c r="V329" s="161">
        <f>+U329</f>
        <v>25</v>
      </c>
      <c r="W329" s="67" t="s">
        <v>2547</v>
      </c>
      <c r="X329" s="63" t="s">
        <v>2414</v>
      </c>
      <c r="Y329" s="3">
        <v>44216</v>
      </c>
      <c r="Z329" s="3">
        <v>44560</v>
      </c>
      <c r="AA329" s="3">
        <v>44377</v>
      </c>
      <c r="AB329" s="4">
        <f t="shared" si="121"/>
        <v>0.46802325581395349</v>
      </c>
      <c r="AC329" s="4">
        <f>+IF(AB329&gt;=100,100,IF(AB329&lt;=0,0,AB329))</f>
        <v>0.46802325581395349</v>
      </c>
      <c r="AD329" s="99">
        <v>50</v>
      </c>
      <c r="AE329" s="131">
        <f>+AD329</f>
        <v>50</v>
      </c>
      <c r="AF329" s="139" t="s">
        <v>2548</v>
      </c>
      <c r="AG329" s="129" t="s">
        <v>2549</v>
      </c>
      <c r="AH329" s="3">
        <v>44216</v>
      </c>
      <c r="AI329" s="3">
        <v>44560</v>
      </c>
      <c r="AJ329" s="3">
        <v>44469</v>
      </c>
      <c r="AK329" s="4">
        <f>+(+_xlfn.DAYS(AH329,AJ329))/(_xlfn.DAYS(AH329,AI329))</f>
        <v>0.73546511627906974</v>
      </c>
      <c r="AL329" s="4">
        <f>+IF(AK329&gt;=100,100,IF(AK329&lt;=0,0,AK329))</f>
        <v>0.73546511627906974</v>
      </c>
      <c r="AM329" s="196">
        <v>50</v>
      </c>
      <c r="AN329" s="17">
        <f>+AM329</f>
        <v>50</v>
      </c>
      <c r="AO329" s="67" t="s">
        <v>2550</v>
      </c>
      <c r="AP329" s="129" t="s">
        <v>2549</v>
      </c>
      <c r="AQ329" s="3">
        <v>44216</v>
      </c>
      <c r="AR329" s="3">
        <v>44560</v>
      </c>
      <c r="AS329" s="3">
        <v>44560</v>
      </c>
      <c r="AT329" s="572">
        <f t="shared" si="122"/>
        <v>1</v>
      </c>
      <c r="AU329" s="572">
        <f t="shared" si="123"/>
        <v>1</v>
      </c>
      <c r="AV329" s="196">
        <v>100</v>
      </c>
      <c r="AW329" s="21">
        <f>+AV329</f>
        <v>100</v>
      </c>
      <c r="AX329" s="67" t="s">
        <v>2551</v>
      </c>
      <c r="AY329" s="299" t="s">
        <v>2509</v>
      </c>
    </row>
    <row r="330" spans="1:51" ht="158.44999999999999" hidden="1" customHeight="1" outlineLevel="1" x14ac:dyDescent="0.2">
      <c r="A330" s="397"/>
      <c r="B330" s="385" t="s">
        <v>1163</v>
      </c>
      <c r="C330" s="388" t="s">
        <v>2201</v>
      </c>
      <c r="D330" s="498" t="s">
        <v>2552</v>
      </c>
      <c r="E330" s="31" t="s">
        <v>2553</v>
      </c>
      <c r="F330" s="31" t="s">
        <v>2554</v>
      </c>
      <c r="G330" s="31" t="s">
        <v>2555</v>
      </c>
      <c r="H330" s="93" t="s">
        <v>2556</v>
      </c>
      <c r="I330" s="114" t="s">
        <v>2520</v>
      </c>
      <c r="J330" s="3">
        <v>44216</v>
      </c>
      <c r="K330" s="3">
        <v>44560</v>
      </c>
      <c r="L330" s="3">
        <v>44286</v>
      </c>
      <c r="M330" s="4">
        <f>+(+_xlfn.DAYS(J330,L331))/(_xlfn.DAYS(J330,K330))</f>
        <v>0.2005813953488372</v>
      </c>
      <c r="N330" s="4">
        <f>+IF(M330&gt;=100,100,IF(M330&lt;=0,0,M330))</f>
        <v>0.2005813953488372</v>
      </c>
      <c r="O330" s="142">
        <v>1</v>
      </c>
      <c r="P330" s="143">
        <v>0.25</v>
      </c>
      <c r="Q330" s="143">
        <v>0.5</v>
      </c>
      <c r="R330" s="143">
        <v>0.75</v>
      </c>
      <c r="S330" s="143">
        <v>1</v>
      </c>
      <c r="T330" s="24"/>
      <c r="U330" s="99">
        <v>30</v>
      </c>
      <c r="V330" s="161">
        <f t="shared" si="119"/>
        <v>30</v>
      </c>
      <c r="W330" s="67" t="s">
        <v>2557</v>
      </c>
      <c r="X330" s="63" t="s">
        <v>2414</v>
      </c>
      <c r="Y330" s="3">
        <v>44216</v>
      </c>
      <c r="Z330" s="3">
        <v>44560</v>
      </c>
      <c r="AA330" s="3">
        <v>44377</v>
      </c>
      <c r="AB330" s="4">
        <f t="shared" si="121"/>
        <v>0.46802325581395349</v>
      </c>
      <c r="AC330" s="4">
        <f>+IF(AB330&gt;=100,100,IF(AB330&lt;=0,0,AB330))</f>
        <v>0.46802325581395349</v>
      </c>
      <c r="AD330" s="99">
        <v>60</v>
      </c>
      <c r="AE330" s="131">
        <f t="shared" si="118"/>
        <v>60</v>
      </c>
      <c r="AF330" s="139" t="s">
        <v>2558</v>
      </c>
      <c r="AG330" s="121" t="s">
        <v>2559</v>
      </c>
      <c r="AH330" s="3">
        <v>44216</v>
      </c>
      <c r="AI330" s="3">
        <v>44560</v>
      </c>
      <c r="AJ330" s="3">
        <v>44469</v>
      </c>
      <c r="AK330" s="4">
        <f t="shared" si="116"/>
        <v>0.73546511627906974</v>
      </c>
      <c r="AL330" s="4">
        <f t="shared" si="117"/>
        <v>0.73546511627906974</v>
      </c>
      <c r="AM330" s="196">
        <v>98</v>
      </c>
      <c r="AN330" s="17">
        <f t="shared" si="107"/>
        <v>98</v>
      </c>
      <c r="AO330" s="103" t="s">
        <v>2560</v>
      </c>
      <c r="AP330" s="130" t="s">
        <v>2561</v>
      </c>
      <c r="AQ330" s="3">
        <v>44216</v>
      </c>
      <c r="AR330" s="3">
        <v>44560</v>
      </c>
      <c r="AS330" s="3">
        <v>44560</v>
      </c>
      <c r="AT330" s="572">
        <f t="shared" si="122"/>
        <v>1</v>
      </c>
      <c r="AU330" s="572">
        <f t="shared" si="123"/>
        <v>1</v>
      </c>
      <c r="AV330" s="196">
        <v>100</v>
      </c>
      <c r="AW330" s="21">
        <f t="shared" si="120"/>
        <v>100</v>
      </c>
      <c r="AX330" s="67" t="s">
        <v>2562</v>
      </c>
      <c r="AY330" s="299" t="s">
        <v>2563</v>
      </c>
    </row>
    <row r="331" spans="1:51" ht="158.44999999999999" hidden="1" customHeight="1" outlineLevel="1" x14ac:dyDescent="0.2">
      <c r="A331" s="397"/>
      <c r="B331" s="386"/>
      <c r="C331" s="389"/>
      <c r="D331" s="498"/>
      <c r="E331" s="31" t="s">
        <v>2375</v>
      </c>
      <c r="F331" s="31" t="s">
        <v>2104</v>
      </c>
      <c r="G331" s="31" t="s">
        <v>2376</v>
      </c>
      <c r="H331" s="93" t="s">
        <v>2564</v>
      </c>
      <c r="I331" s="114" t="s">
        <v>2565</v>
      </c>
      <c r="J331" s="3">
        <v>44216</v>
      </c>
      <c r="K331" s="3">
        <v>44560</v>
      </c>
      <c r="L331" s="3">
        <v>44285</v>
      </c>
      <c r="M331" s="4">
        <f>+(+_xlfn.DAYS(J331,L34))/(_xlfn.DAYS(J331,K331))</f>
        <v>0.2005813953488372</v>
      </c>
      <c r="N331" s="4">
        <f>+IF(M331&gt;=100,100,IF(M331&lt;=0,0,M331))</f>
        <v>0.2005813953488372</v>
      </c>
      <c r="O331" s="142">
        <v>1</v>
      </c>
      <c r="P331" s="143">
        <v>0.25</v>
      </c>
      <c r="Q331" s="143">
        <v>0.5</v>
      </c>
      <c r="R331" s="143">
        <v>0.75</v>
      </c>
      <c r="S331" s="143">
        <v>1</v>
      </c>
      <c r="T331" s="24"/>
      <c r="U331" s="99">
        <v>30</v>
      </c>
      <c r="V331" s="161">
        <f t="shared" si="119"/>
        <v>30</v>
      </c>
      <c r="W331" s="67" t="s">
        <v>2566</v>
      </c>
      <c r="X331" s="63" t="s">
        <v>2414</v>
      </c>
      <c r="Y331" s="3">
        <v>44216</v>
      </c>
      <c r="Z331" s="3">
        <v>44560</v>
      </c>
      <c r="AA331" s="3">
        <v>44377</v>
      </c>
      <c r="AB331" s="4">
        <f t="shared" si="121"/>
        <v>0.46802325581395349</v>
      </c>
      <c r="AC331" s="4">
        <f>+IF(AB331&gt;=100,100,IF(AB331&lt;=0,0,AB331))</f>
        <v>0.46802325581395349</v>
      </c>
      <c r="AD331" s="99">
        <v>100</v>
      </c>
      <c r="AE331" s="131">
        <f t="shared" si="118"/>
        <v>100</v>
      </c>
      <c r="AF331" s="225" t="s">
        <v>2428</v>
      </c>
      <c r="AG331" s="127" t="s">
        <v>2429</v>
      </c>
      <c r="AH331" s="3">
        <v>44216</v>
      </c>
      <c r="AI331" s="3">
        <v>44560</v>
      </c>
      <c r="AJ331" s="3">
        <v>44469</v>
      </c>
      <c r="AK331" s="4">
        <f t="shared" si="116"/>
        <v>0.73546511627906974</v>
      </c>
      <c r="AL331" s="4">
        <f t="shared" si="117"/>
        <v>0.73546511627906974</v>
      </c>
      <c r="AM331" s="196">
        <v>100</v>
      </c>
      <c r="AN331" s="17">
        <f t="shared" si="107"/>
        <v>100</v>
      </c>
      <c r="AO331" s="103" t="s">
        <v>2424</v>
      </c>
      <c r="AP331" s="127" t="s">
        <v>2429</v>
      </c>
      <c r="AQ331" s="3">
        <v>44216</v>
      </c>
      <c r="AR331" s="3">
        <v>44560</v>
      </c>
      <c r="AS331" s="3">
        <v>44560</v>
      </c>
      <c r="AT331" s="572">
        <f t="shared" si="122"/>
        <v>1</v>
      </c>
      <c r="AU331" s="572">
        <f t="shared" si="123"/>
        <v>1</v>
      </c>
      <c r="AV331" s="196">
        <v>100</v>
      </c>
      <c r="AW331" s="21">
        <f t="shared" si="120"/>
        <v>100</v>
      </c>
      <c r="AX331" s="67" t="s">
        <v>2406</v>
      </c>
      <c r="AY331" s="120" t="s">
        <v>329</v>
      </c>
    </row>
    <row r="332" spans="1:51" ht="115.15" hidden="1" customHeight="1" outlineLevel="1" x14ac:dyDescent="0.2">
      <c r="A332" s="397"/>
      <c r="B332" s="386"/>
      <c r="C332" s="389"/>
      <c r="D332" s="498"/>
      <c r="E332" s="458" t="s">
        <v>2567</v>
      </c>
      <c r="F332" s="458" t="s">
        <v>2568</v>
      </c>
      <c r="G332" s="458" t="s">
        <v>2569</v>
      </c>
      <c r="H332" s="93" t="s">
        <v>2570</v>
      </c>
      <c r="I332" s="114" t="s">
        <v>2571</v>
      </c>
      <c r="J332" s="3">
        <v>44216</v>
      </c>
      <c r="K332" s="3">
        <v>44560</v>
      </c>
      <c r="L332" s="3">
        <v>44285</v>
      </c>
      <c r="M332" s="4">
        <f t="shared" si="112"/>
        <v>0.2005813953488372</v>
      </c>
      <c r="N332" s="4">
        <f t="shared" si="113"/>
        <v>0.2005813953488372</v>
      </c>
      <c r="O332" s="142">
        <v>1</v>
      </c>
      <c r="P332" s="143">
        <v>0.25</v>
      </c>
      <c r="Q332" s="143">
        <v>0.5</v>
      </c>
      <c r="R332" s="143">
        <v>0.75</v>
      </c>
      <c r="S332" s="143">
        <v>1</v>
      </c>
      <c r="T332" s="24">
        <v>25000000</v>
      </c>
      <c r="U332" s="99">
        <v>10</v>
      </c>
      <c r="V332" s="161">
        <f t="shared" si="119"/>
        <v>10</v>
      </c>
      <c r="W332" s="67" t="s">
        <v>2572</v>
      </c>
      <c r="X332" s="63" t="s">
        <v>329</v>
      </c>
      <c r="Y332" s="3">
        <v>44216</v>
      </c>
      <c r="Z332" s="3">
        <v>44560</v>
      </c>
      <c r="AA332" s="3">
        <v>44377</v>
      </c>
      <c r="AB332" s="4">
        <f t="shared" si="121"/>
        <v>0.46802325581395349</v>
      </c>
      <c r="AC332" s="4">
        <f t="shared" ref="AC332:AC359" si="124">+IF(AB332&gt;=100,100,IF(AB332&lt;=0,0,AB332))</f>
        <v>0.46802325581395349</v>
      </c>
      <c r="AD332" s="99">
        <v>10</v>
      </c>
      <c r="AE332" s="131">
        <f t="shared" si="118"/>
        <v>10</v>
      </c>
      <c r="AF332" s="139" t="s">
        <v>2573</v>
      </c>
      <c r="AG332" s="63" t="s">
        <v>329</v>
      </c>
      <c r="AH332" s="3">
        <v>44216</v>
      </c>
      <c r="AI332" s="3">
        <v>44560</v>
      </c>
      <c r="AJ332" s="3">
        <v>44469</v>
      </c>
      <c r="AK332" s="4">
        <f t="shared" si="116"/>
        <v>0.73546511627906974</v>
      </c>
      <c r="AL332" s="4">
        <f t="shared" si="117"/>
        <v>0.73546511627906974</v>
      </c>
      <c r="AM332" s="196">
        <v>100</v>
      </c>
      <c r="AN332" s="17">
        <f t="shared" si="107"/>
        <v>100</v>
      </c>
      <c r="AO332" s="103" t="s">
        <v>2574</v>
      </c>
      <c r="AP332" s="120" t="s">
        <v>2575</v>
      </c>
      <c r="AQ332" s="3">
        <v>44216</v>
      </c>
      <c r="AR332" s="3">
        <v>44560</v>
      </c>
      <c r="AS332" s="3">
        <v>44560</v>
      </c>
      <c r="AT332" s="572">
        <f t="shared" si="122"/>
        <v>1</v>
      </c>
      <c r="AU332" s="572">
        <f t="shared" si="123"/>
        <v>1</v>
      </c>
      <c r="AV332" s="196">
        <v>100</v>
      </c>
      <c r="AW332" s="21">
        <f t="shared" ref="AW332" si="125">+AV332</f>
        <v>100</v>
      </c>
      <c r="AX332" s="67" t="s">
        <v>2406</v>
      </c>
      <c r="AY332" s="120" t="s">
        <v>329</v>
      </c>
    </row>
    <row r="333" spans="1:51" ht="95.45" hidden="1" customHeight="1" outlineLevel="1" x14ac:dyDescent="0.2">
      <c r="A333" s="397"/>
      <c r="B333" s="386"/>
      <c r="C333" s="389"/>
      <c r="D333" s="498"/>
      <c r="E333" s="458"/>
      <c r="F333" s="458"/>
      <c r="G333" s="458"/>
      <c r="H333" s="93" t="s">
        <v>2576</v>
      </c>
      <c r="I333" s="114" t="s">
        <v>2577</v>
      </c>
      <c r="J333" s="3">
        <v>44216</v>
      </c>
      <c r="K333" s="3">
        <v>44560</v>
      </c>
      <c r="L333" s="3">
        <v>44285</v>
      </c>
      <c r="M333" s="4">
        <f>+(+_xlfn.DAYS(J333,L333))/(_xlfn.DAYS(J333,K333))</f>
        <v>0.2005813953488372</v>
      </c>
      <c r="N333" s="4">
        <f t="shared" si="113"/>
        <v>0.2005813953488372</v>
      </c>
      <c r="O333" s="142">
        <v>1</v>
      </c>
      <c r="P333" s="143">
        <v>0.25</v>
      </c>
      <c r="Q333" s="143">
        <v>0.5</v>
      </c>
      <c r="R333" s="143">
        <v>0.75</v>
      </c>
      <c r="S333" s="143">
        <v>1</v>
      </c>
      <c r="T333" s="24">
        <v>400000</v>
      </c>
      <c r="U333" s="99">
        <v>40</v>
      </c>
      <c r="V333" s="161">
        <f t="shared" si="119"/>
        <v>40</v>
      </c>
      <c r="W333" s="67" t="s">
        <v>2578</v>
      </c>
      <c r="X333" s="63" t="s">
        <v>2414</v>
      </c>
      <c r="Y333" s="3">
        <v>44216</v>
      </c>
      <c r="Z333" s="3">
        <v>44560</v>
      </c>
      <c r="AA333" s="3">
        <v>44377</v>
      </c>
      <c r="AB333" s="4">
        <f t="shared" si="121"/>
        <v>0.46802325581395349</v>
      </c>
      <c r="AC333" s="4">
        <f t="shared" si="124"/>
        <v>0.46802325581395349</v>
      </c>
      <c r="AD333" s="99">
        <v>100</v>
      </c>
      <c r="AE333" s="131">
        <f t="shared" si="118"/>
        <v>100</v>
      </c>
      <c r="AF333" s="139" t="s">
        <v>2579</v>
      </c>
      <c r="AG333" s="129" t="s">
        <v>2580</v>
      </c>
      <c r="AH333" s="3">
        <v>44216</v>
      </c>
      <c r="AI333" s="3">
        <v>44560</v>
      </c>
      <c r="AJ333" s="3">
        <v>44469</v>
      </c>
      <c r="AK333" s="4">
        <f>+(+_xlfn.DAYS(AH333,AJ333))/(_xlfn.DAYS(AH333,AI333))</f>
        <v>0.73546511627906974</v>
      </c>
      <c r="AL333" s="4">
        <f t="shared" si="117"/>
        <v>0.73546511627906974</v>
      </c>
      <c r="AM333" s="196">
        <v>100</v>
      </c>
      <c r="AN333" s="131">
        <f t="shared" si="107"/>
        <v>100</v>
      </c>
      <c r="AO333" s="67" t="s">
        <v>2579</v>
      </c>
      <c r="AP333" s="129" t="s">
        <v>2580</v>
      </c>
      <c r="AQ333" s="3">
        <v>44216</v>
      </c>
      <c r="AR333" s="3">
        <v>44560</v>
      </c>
      <c r="AS333" s="3">
        <v>44560</v>
      </c>
      <c r="AT333" s="572">
        <f t="shared" si="122"/>
        <v>1</v>
      </c>
      <c r="AU333" s="572">
        <f t="shared" si="123"/>
        <v>1</v>
      </c>
      <c r="AV333" s="196">
        <v>100</v>
      </c>
      <c r="AW333" s="21">
        <f t="shared" ref="AW333" si="126">+AV333</f>
        <v>100</v>
      </c>
      <c r="AX333" s="67" t="s">
        <v>2406</v>
      </c>
      <c r="AY333" s="120" t="s">
        <v>329</v>
      </c>
    </row>
    <row r="334" spans="1:51" ht="82.9" hidden="1" customHeight="1" outlineLevel="1" x14ac:dyDescent="0.2">
      <c r="A334" s="397"/>
      <c r="B334" s="386"/>
      <c r="C334" s="389"/>
      <c r="D334" s="498"/>
      <c r="E334" s="458"/>
      <c r="F334" s="458"/>
      <c r="G334" s="458"/>
      <c r="H334" s="93" t="s">
        <v>2581</v>
      </c>
      <c r="I334" s="114" t="s">
        <v>2582</v>
      </c>
      <c r="J334" s="3">
        <v>44216</v>
      </c>
      <c r="K334" s="3">
        <v>44560</v>
      </c>
      <c r="L334" s="3">
        <v>44285</v>
      </c>
      <c r="M334" s="4">
        <f>+(+_xlfn.DAYS(J334,L334))/(_xlfn.DAYS(J334,K334))</f>
        <v>0.2005813953488372</v>
      </c>
      <c r="N334" s="4">
        <f t="shared" si="113"/>
        <v>0.2005813953488372</v>
      </c>
      <c r="O334" s="142">
        <v>1</v>
      </c>
      <c r="P334" s="143">
        <v>0.25</v>
      </c>
      <c r="Q334" s="143">
        <v>0.5</v>
      </c>
      <c r="R334" s="143">
        <v>0.75</v>
      </c>
      <c r="S334" s="143">
        <v>1</v>
      </c>
      <c r="T334" s="24">
        <v>50000000</v>
      </c>
      <c r="U334" s="99">
        <v>10</v>
      </c>
      <c r="V334" s="161">
        <f t="shared" si="119"/>
        <v>10</v>
      </c>
      <c r="W334" s="67" t="s">
        <v>2583</v>
      </c>
      <c r="X334" s="63" t="s">
        <v>329</v>
      </c>
      <c r="Y334" s="3">
        <v>44216</v>
      </c>
      <c r="Z334" s="3">
        <v>44560</v>
      </c>
      <c r="AA334" s="3">
        <v>44377</v>
      </c>
      <c r="AB334" s="4">
        <f t="shared" ref="AB334:AB359" si="127">+(+_xlfn.DAYS(Y334,AA334))/(_xlfn.DAYS(Y334,Z334))</f>
        <v>0.46802325581395349</v>
      </c>
      <c r="AC334" s="4">
        <f t="shared" si="124"/>
        <v>0.46802325581395349</v>
      </c>
      <c r="AD334" s="99">
        <v>50</v>
      </c>
      <c r="AE334" s="131">
        <f t="shared" si="118"/>
        <v>50</v>
      </c>
      <c r="AF334" s="226" t="s">
        <v>2584</v>
      </c>
      <c r="AG334" s="129" t="s">
        <v>2585</v>
      </c>
      <c r="AH334" s="3">
        <v>44216</v>
      </c>
      <c r="AI334" s="3">
        <v>44560</v>
      </c>
      <c r="AJ334" s="3">
        <v>44469</v>
      </c>
      <c r="AK334" s="4">
        <f t="shared" ref="AK334:AK359" si="128">+(+_xlfn.DAYS(AH334,AJ334))/(_xlfn.DAYS(AH334,AI334))</f>
        <v>0.73546511627906974</v>
      </c>
      <c r="AL334" s="4">
        <f t="shared" si="117"/>
        <v>0.73546511627906974</v>
      </c>
      <c r="AM334" s="196">
        <v>90</v>
      </c>
      <c r="AN334" s="17">
        <f t="shared" si="107"/>
        <v>90</v>
      </c>
      <c r="AO334" s="103" t="s">
        <v>2586</v>
      </c>
      <c r="AP334" s="120" t="s">
        <v>2587</v>
      </c>
      <c r="AQ334" s="3">
        <v>44216</v>
      </c>
      <c r="AR334" s="3">
        <v>44560</v>
      </c>
      <c r="AS334" s="3">
        <v>44560</v>
      </c>
      <c r="AT334" s="572">
        <f t="shared" si="122"/>
        <v>1</v>
      </c>
      <c r="AU334" s="572">
        <f t="shared" si="123"/>
        <v>1</v>
      </c>
      <c r="AV334" s="196">
        <v>90</v>
      </c>
      <c r="AW334" s="21">
        <f t="shared" si="120"/>
        <v>90</v>
      </c>
      <c r="AX334" s="67" t="s">
        <v>2588</v>
      </c>
      <c r="AY334" s="120" t="s">
        <v>329</v>
      </c>
    </row>
    <row r="335" spans="1:51" ht="194.45" hidden="1" customHeight="1" outlineLevel="1" x14ac:dyDescent="0.2">
      <c r="A335" s="397"/>
      <c r="B335" s="386"/>
      <c r="C335" s="389"/>
      <c r="D335" s="498"/>
      <c r="E335" s="458"/>
      <c r="F335" s="458"/>
      <c r="G335" s="458"/>
      <c r="H335" s="93" t="s">
        <v>2589</v>
      </c>
      <c r="I335" s="114" t="s">
        <v>2590</v>
      </c>
      <c r="J335" s="3">
        <v>44216</v>
      </c>
      <c r="K335" s="3">
        <v>44560</v>
      </c>
      <c r="L335" s="3">
        <v>44285</v>
      </c>
      <c r="M335" s="4">
        <f>+(+_xlfn.DAYS(J335,L335))/(_xlfn.DAYS(J335,K335))</f>
        <v>0.2005813953488372</v>
      </c>
      <c r="N335" s="4">
        <f t="shared" si="113"/>
        <v>0.2005813953488372</v>
      </c>
      <c r="O335" s="142">
        <v>1</v>
      </c>
      <c r="P335" s="143">
        <v>0.25</v>
      </c>
      <c r="Q335" s="143">
        <v>0.5</v>
      </c>
      <c r="R335" s="143">
        <v>0.75</v>
      </c>
      <c r="S335" s="143">
        <v>1</v>
      </c>
      <c r="T335" s="24">
        <v>30000000</v>
      </c>
      <c r="U335" s="99">
        <v>20</v>
      </c>
      <c r="V335" s="161">
        <f t="shared" si="119"/>
        <v>20</v>
      </c>
      <c r="W335" s="67" t="s">
        <v>2591</v>
      </c>
      <c r="X335" s="63" t="s">
        <v>2414</v>
      </c>
      <c r="Y335" s="3">
        <v>44216</v>
      </c>
      <c r="Z335" s="3">
        <v>44560</v>
      </c>
      <c r="AA335" s="3">
        <v>44377</v>
      </c>
      <c r="AB335" s="4">
        <f t="shared" si="127"/>
        <v>0.46802325581395349</v>
      </c>
      <c r="AC335" s="4">
        <f t="shared" si="124"/>
        <v>0.46802325581395349</v>
      </c>
      <c r="AD335" s="99">
        <v>10</v>
      </c>
      <c r="AE335" s="131">
        <f t="shared" si="118"/>
        <v>10</v>
      </c>
      <c r="AF335" s="226" t="s">
        <v>2592</v>
      </c>
      <c r="AG335" s="155" t="s">
        <v>2090</v>
      </c>
      <c r="AH335" s="3">
        <v>44216</v>
      </c>
      <c r="AI335" s="3">
        <v>44560</v>
      </c>
      <c r="AJ335" s="3">
        <v>44469</v>
      </c>
      <c r="AK335" s="4">
        <f t="shared" si="128"/>
        <v>0.73546511627906974</v>
      </c>
      <c r="AL335" s="4">
        <f t="shared" si="117"/>
        <v>0.73546511627906974</v>
      </c>
      <c r="AM335" s="196">
        <v>70</v>
      </c>
      <c r="AN335" s="17">
        <f t="shared" si="107"/>
        <v>70</v>
      </c>
      <c r="AO335" s="103" t="s">
        <v>2593</v>
      </c>
      <c r="AP335" s="130" t="s">
        <v>2594</v>
      </c>
      <c r="AQ335" s="3">
        <v>44216</v>
      </c>
      <c r="AR335" s="3">
        <v>44560</v>
      </c>
      <c r="AS335" s="3">
        <v>44560</v>
      </c>
      <c r="AT335" s="572">
        <f t="shared" si="122"/>
        <v>1</v>
      </c>
      <c r="AU335" s="572">
        <f t="shared" si="123"/>
        <v>1</v>
      </c>
      <c r="AV335" s="196">
        <v>100</v>
      </c>
      <c r="AW335" s="21">
        <f t="shared" si="120"/>
        <v>100</v>
      </c>
      <c r="AX335" s="67" t="s">
        <v>2595</v>
      </c>
      <c r="AY335" s="130" t="s">
        <v>2594</v>
      </c>
    </row>
    <row r="336" spans="1:51" ht="194.45" hidden="1" customHeight="1" outlineLevel="1" x14ac:dyDescent="0.2">
      <c r="A336" s="397"/>
      <c r="B336" s="386"/>
      <c r="C336" s="389"/>
      <c r="D336" s="498"/>
      <c r="E336" s="458"/>
      <c r="F336" s="458"/>
      <c r="G336" s="458"/>
      <c r="H336" s="93" t="s">
        <v>2596</v>
      </c>
      <c r="I336" s="114" t="s">
        <v>2597</v>
      </c>
      <c r="J336" s="3">
        <v>44216</v>
      </c>
      <c r="K336" s="3">
        <v>44560</v>
      </c>
      <c r="L336" s="3">
        <v>44285</v>
      </c>
      <c r="M336" s="4">
        <f>+(+_xlfn.DAYS(J336,L336))/(_xlfn.DAYS(J336,K336))</f>
        <v>0.2005813953488372</v>
      </c>
      <c r="N336" s="4">
        <f t="shared" si="113"/>
        <v>0.2005813953488372</v>
      </c>
      <c r="O336" s="142">
        <v>1</v>
      </c>
      <c r="P336" s="143">
        <v>0.25</v>
      </c>
      <c r="Q336" s="143">
        <v>0.5</v>
      </c>
      <c r="R336" s="143">
        <v>0.75</v>
      </c>
      <c r="S336" s="143">
        <v>1</v>
      </c>
      <c r="T336" s="155" t="s">
        <v>2090</v>
      </c>
      <c r="U336" s="99">
        <v>10</v>
      </c>
      <c r="V336" s="161">
        <f t="shared" si="119"/>
        <v>10</v>
      </c>
      <c r="W336" s="155" t="s">
        <v>2090</v>
      </c>
      <c r="X336" s="155" t="s">
        <v>2090</v>
      </c>
      <c r="Y336" s="3">
        <v>44216</v>
      </c>
      <c r="Z336" s="3">
        <v>44560</v>
      </c>
      <c r="AA336" s="3">
        <v>44377</v>
      </c>
      <c r="AB336" s="4">
        <f t="shared" si="127"/>
        <v>0.46802325581395349</v>
      </c>
      <c r="AC336" s="4">
        <f t="shared" si="124"/>
        <v>0.46802325581395349</v>
      </c>
      <c r="AD336" s="99">
        <v>10</v>
      </c>
      <c r="AE336" s="131">
        <f t="shared" si="118"/>
        <v>10</v>
      </c>
      <c r="AF336" s="155" t="s">
        <v>2090</v>
      </c>
      <c r="AG336" s="155" t="s">
        <v>2090</v>
      </c>
      <c r="AH336" s="3">
        <v>44216</v>
      </c>
      <c r="AI336" s="3">
        <v>44560</v>
      </c>
      <c r="AJ336" s="3">
        <v>44469</v>
      </c>
      <c r="AK336" s="4">
        <f t="shared" si="128"/>
        <v>0.73546511627906974</v>
      </c>
      <c r="AL336" s="4">
        <f t="shared" si="117"/>
        <v>0.73546511627906974</v>
      </c>
      <c r="AM336" s="196">
        <v>70</v>
      </c>
      <c r="AN336" s="17">
        <f t="shared" si="107"/>
        <v>70</v>
      </c>
      <c r="AO336" s="103" t="s">
        <v>2598</v>
      </c>
      <c r="AP336" s="130" t="s">
        <v>2594</v>
      </c>
      <c r="AQ336" s="3">
        <v>44216</v>
      </c>
      <c r="AR336" s="3">
        <v>44560</v>
      </c>
      <c r="AS336" s="3">
        <v>44560</v>
      </c>
      <c r="AT336" s="572">
        <f t="shared" si="122"/>
        <v>1</v>
      </c>
      <c r="AU336" s="572">
        <f t="shared" si="123"/>
        <v>1</v>
      </c>
      <c r="AV336" s="196">
        <v>100</v>
      </c>
      <c r="AW336" s="21">
        <f t="shared" si="120"/>
        <v>100</v>
      </c>
      <c r="AX336" s="67" t="s">
        <v>2599</v>
      </c>
      <c r="AY336" s="130" t="s">
        <v>2594</v>
      </c>
    </row>
    <row r="337" spans="1:51" ht="106.15" hidden="1" customHeight="1" outlineLevel="1" x14ac:dyDescent="0.2">
      <c r="A337" s="397"/>
      <c r="B337" s="386"/>
      <c r="C337" s="389"/>
      <c r="D337" s="498"/>
      <c r="E337" s="458"/>
      <c r="F337" s="458"/>
      <c r="G337" s="458"/>
      <c r="H337" s="93" t="s">
        <v>2600</v>
      </c>
      <c r="I337" s="114" t="s">
        <v>2601</v>
      </c>
      <c r="J337" s="3">
        <v>44216</v>
      </c>
      <c r="K337" s="3">
        <v>44560</v>
      </c>
      <c r="L337" s="3">
        <v>44285</v>
      </c>
      <c r="M337" s="4">
        <f>+(+_xlfn.DAYS(J337,L337))/(_xlfn.DAYS(J337,K337))</f>
        <v>0.2005813953488372</v>
      </c>
      <c r="N337" s="4">
        <f t="shared" si="113"/>
        <v>0.2005813953488372</v>
      </c>
      <c r="O337" s="142">
        <v>1</v>
      </c>
      <c r="P337" s="143">
        <v>0.25</v>
      </c>
      <c r="Q337" s="143">
        <v>0.5</v>
      </c>
      <c r="R337" s="143">
        <v>0.75</v>
      </c>
      <c r="S337" s="143">
        <v>1</v>
      </c>
      <c r="T337" s="24">
        <v>30000000</v>
      </c>
      <c r="U337" s="99">
        <v>10</v>
      </c>
      <c r="V337" s="161">
        <f t="shared" si="119"/>
        <v>10</v>
      </c>
      <c r="W337" s="67" t="s">
        <v>2379</v>
      </c>
      <c r="X337" s="63" t="s">
        <v>329</v>
      </c>
      <c r="Y337" s="3">
        <v>44216</v>
      </c>
      <c r="Z337" s="3">
        <v>44560</v>
      </c>
      <c r="AA337" s="3">
        <v>44377</v>
      </c>
      <c r="AB337" s="4">
        <f t="shared" si="127"/>
        <v>0.46802325581395349</v>
      </c>
      <c r="AC337" s="4">
        <f t="shared" si="124"/>
        <v>0.46802325581395349</v>
      </c>
      <c r="AD337" s="99">
        <v>25</v>
      </c>
      <c r="AE337" s="131">
        <f t="shared" si="118"/>
        <v>25</v>
      </c>
      <c r="AF337" s="141" t="s">
        <v>2602</v>
      </c>
      <c r="AG337" s="155" t="s">
        <v>2090</v>
      </c>
      <c r="AH337" s="3">
        <v>44216</v>
      </c>
      <c r="AI337" s="3">
        <v>44560</v>
      </c>
      <c r="AJ337" s="3">
        <v>44469</v>
      </c>
      <c r="AK337" s="4">
        <f t="shared" si="128"/>
        <v>0.73546511627906974</v>
      </c>
      <c r="AL337" s="4">
        <f t="shared" si="117"/>
        <v>0.73546511627906974</v>
      </c>
      <c r="AM337" s="196">
        <v>25</v>
      </c>
      <c r="AN337" s="17">
        <f t="shared" si="107"/>
        <v>25</v>
      </c>
      <c r="AO337" s="103" t="s">
        <v>2602</v>
      </c>
      <c r="AP337" s="155" t="s">
        <v>2090</v>
      </c>
      <c r="AQ337" s="3">
        <v>44216</v>
      </c>
      <c r="AR337" s="3">
        <v>44560</v>
      </c>
      <c r="AS337" s="3">
        <v>44560</v>
      </c>
      <c r="AT337" s="572">
        <f t="shared" si="122"/>
        <v>1</v>
      </c>
      <c r="AU337" s="572">
        <f t="shared" si="123"/>
        <v>1</v>
      </c>
      <c r="AV337" s="196">
        <v>100</v>
      </c>
      <c r="AW337" s="21">
        <f t="shared" si="120"/>
        <v>100</v>
      </c>
      <c r="AX337" s="67" t="s">
        <v>2603</v>
      </c>
      <c r="AY337" s="155" t="s">
        <v>2090</v>
      </c>
    </row>
    <row r="338" spans="1:51" ht="176.45" hidden="1" customHeight="1" outlineLevel="1" x14ac:dyDescent="0.2">
      <c r="A338" s="397"/>
      <c r="B338" s="386"/>
      <c r="C338" s="389"/>
      <c r="D338" s="498"/>
      <c r="E338" s="458"/>
      <c r="F338" s="191" t="s">
        <v>2534</v>
      </c>
      <c r="G338" s="191" t="s">
        <v>2535</v>
      </c>
      <c r="H338" s="93" t="s">
        <v>2604</v>
      </c>
      <c r="I338" s="114" t="s">
        <v>2520</v>
      </c>
      <c r="J338" s="3">
        <v>44216</v>
      </c>
      <c r="K338" s="3">
        <v>44560</v>
      </c>
      <c r="L338" s="3">
        <v>44285</v>
      </c>
      <c r="M338" s="4">
        <f t="shared" si="112"/>
        <v>0.2005813953488372</v>
      </c>
      <c r="N338" s="4">
        <f t="shared" si="113"/>
        <v>0.2005813953488372</v>
      </c>
      <c r="O338" s="142">
        <v>1</v>
      </c>
      <c r="P338" s="143">
        <v>0.25</v>
      </c>
      <c r="Q338" s="143">
        <v>0.5</v>
      </c>
      <c r="R338" s="143">
        <v>0.75</v>
      </c>
      <c r="S338" s="143">
        <v>1</v>
      </c>
      <c r="T338" s="24">
        <v>20000000</v>
      </c>
      <c r="U338" s="99">
        <v>30</v>
      </c>
      <c r="V338" s="161">
        <f t="shared" si="119"/>
        <v>30</v>
      </c>
      <c r="W338" s="67" t="s">
        <v>2605</v>
      </c>
      <c r="X338" s="63" t="s">
        <v>2414</v>
      </c>
      <c r="Y338" s="3">
        <v>44216</v>
      </c>
      <c r="Z338" s="3">
        <v>44560</v>
      </c>
      <c r="AA338" s="3">
        <v>44377</v>
      </c>
      <c r="AB338" s="4">
        <f t="shared" si="127"/>
        <v>0.46802325581395349</v>
      </c>
      <c r="AC338" s="4">
        <f t="shared" si="124"/>
        <v>0.46802325581395349</v>
      </c>
      <c r="AD338" s="99">
        <v>100</v>
      </c>
      <c r="AE338" s="131">
        <f t="shared" si="118"/>
        <v>100</v>
      </c>
      <c r="AF338" s="139" t="s">
        <v>2606</v>
      </c>
      <c r="AG338" s="121" t="s">
        <v>2607</v>
      </c>
      <c r="AH338" s="3">
        <v>44216</v>
      </c>
      <c r="AI338" s="3">
        <v>44560</v>
      </c>
      <c r="AJ338" s="3">
        <v>44469</v>
      </c>
      <c r="AK338" s="4">
        <f t="shared" si="128"/>
        <v>0.73546511627906974</v>
      </c>
      <c r="AL338" s="4">
        <f t="shared" si="117"/>
        <v>0.73546511627906974</v>
      </c>
      <c r="AM338" s="196">
        <v>90</v>
      </c>
      <c r="AN338" s="17">
        <f t="shared" si="107"/>
        <v>90</v>
      </c>
      <c r="AO338" s="103" t="s">
        <v>2608</v>
      </c>
      <c r="AP338" s="130" t="s">
        <v>2609</v>
      </c>
      <c r="AQ338" s="3">
        <v>44216</v>
      </c>
      <c r="AR338" s="3">
        <v>44560</v>
      </c>
      <c r="AS338" s="3">
        <v>44560</v>
      </c>
      <c r="AT338" s="572">
        <f t="shared" si="122"/>
        <v>1</v>
      </c>
      <c r="AU338" s="572">
        <f t="shared" si="123"/>
        <v>1</v>
      </c>
      <c r="AV338" s="196">
        <v>100</v>
      </c>
      <c r="AW338" s="21">
        <f t="shared" si="120"/>
        <v>100</v>
      </c>
      <c r="AX338" s="67" t="s">
        <v>2610</v>
      </c>
      <c r="AY338" s="130" t="s">
        <v>2609</v>
      </c>
    </row>
    <row r="339" spans="1:51" ht="178.5" hidden="1" customHeight="1" outlineLevel="1" x14ac:dyDescent="0.2">
      <c r="A339" s="397"/>
      <c r="B339" s="386"/>
      <c r="C339" s="389"/>
      <c r="D339" s="498"/>
      <c r="E339" s="458"/>
      <c r="F339" s="458" t="s">
        <v>2611</v>
      </c>
      <c r="G339" s="458" t="s">
        <v>2612</v>
      </c>
      <c r="H339" s="93" t="s">
        <v>2613</v>
      </c>
      <c r="I339" s="114" t="s">
        <v>2614</v>
      </c>
      <c r="J339" s="3">
        <v>44216</v>
      </c>
      <c r="K339" s="3">
        <v>44560</v>
      </c>
      <c r="L339" s="3">
        <v>44285</v>
      </c>
      <c r="M339" s="4">
        <f t="shared" si="112"/>
        <v>0.2005813953488372</v>
      </c>
      <c r="N339" s="4">
        <f t="shared" si="113"/>
        <v>0.2005813953488372</v>
      </c>
      <c r="O339" s="142">
        <v>1</v>
      </c>
      <c r="P339" s="143">
        <v>0.25</v>
      </c>
      <c r="Q339" s="143">
        <v>0.5</v>
      </c>
      <c r="R339" s="143">
        <v>0.75</v>
      </c>
      <c r="S339" s="143">
        <v>1</v>
      </c>
      <c r="T339" s="24">
        <v>30000000</v>
      </c>
      <c r="U339" s="99">
        <v>25</v>
      </c>
      <c r="V339" s="161">
        <f t="shared" si="119"/>
        <v>25</v>
      </c>
      <c r="W339" s="67" t="s">
        <v>2547</v>
      </c>
      <c r="X339" s="63" t="s">
        <v>2414</v>
      </c>
      <c r="Y339" s="3">
        <v>44216</v>
      </c>
      <c r="Z339" s="3">
        <v>44560</v>
      </c>
      <c r="AA339" s="3">
        <v>44377</v>
      </c>
      <c r="AB339" s="4">
        <f t="shared" si="127"/>
        <v>0.46802325581395349</v>
      </c>
      <c r="AC339" s="4">
        <f t="shared" si="124"/>
        <v>0.46802325581395349</v>
      </c>
      <c r="AD339" s="99">
        <v>50</v>
      </c>
      <c r="AE339" s="131">
        <f t="shared" si="118"/>
        <v>50</v>
      </c>
      <c r="AF339" s="139" t="s">
        <v>2615</v>
      </c>
      <c r="AG339" s="129" t="s">
        <v>2616</v>
      </c>
      <c r="AH339" s="3">
        <v>44216</v>
      </c>
      <c r="AI339" s="3">
        <v>44560</v>
      </c>
      <c r="AJ339" s="3">
        <v>44469</v>
      </c>
      <c r="AK339" s="4">
        <f t="shared" si="128"/>
        <v>0.73546511627906974</v>
      </c>
      <c r="AL339" s="4">
        <f t="shared" si="117"/>
        <v>0.73546511627906974</v>
      </c>
      <c r="AM339" s="196">
        <v>75</v>
      </c>
      <c r="AN339" s="17">
        <f t="shared" si="107"/>
        <v>75</v>
      </c>
      <c r="AO339" s="67" t="s">
        <v>2617</v>
      </c>
      <c r="AP339" s="147" t="s">
        <v>2618</v>
      </c>
      <c r="AQ339" s="3">
        <v>44216</v>
      </c>
      <c r="AR339" s="3">
        <v>44560</v>
      </c>
      <c r="AS339" s="3">
        <v>44560</v>
      </c>
      <c r="AT339" s="572">
        <f t="shared" si="122"/>
        <v>1</v>
      </c>
      <c r="AU339" s="572">
        <f t="shared" si="123"/>
        <v>1</v>
      </c>
      <c r="AV339" s="196">
        <v>100</v>
      </c>
      <c r="AW339" s="21">
        <f t="shared" si="120"/>
        <v>100</v>
      </c>
      <c r="AX339" s="67" t="s">
        <v>2619</v>
      </c>
      <c r="AY339" s="147" t="s">
        <v>2618</v>
      </c>
    </row>
    <row r="340" spans="1:51" ht="163.9" hidden="1" customHeight="1" outlineLevel="1" x14ac:dyDescent="0.2">
      <c r="A340" s="397"/>
      <c r="B340" s="386"/>
      <c r="C340" s="389"/>
      <c r="D340" s="498"/>
      <c r="E340" s="458"/>
      <c r="F340" s="458"/>
      <c r="G340" s="458"/>
      <c r="H340" s="93" t="s">
        <v>2620</v>
      </c>
      <c r="I340" s="114" t="s">
        <v>2520</v>
      </c>
      <c r="J340" s="3">
        <v>44216</v>
      </c>
      <c r="K340" s="3">
        <v>44560</v>
      </c>
      <c r="L340" s="3">
        <v>44285</v>
      </c>
      <c r="M340" s="4">
        <f t="shared" si="112"/>
        <v>0.2005813953488372</v>
      </c>
      <c r="N340" s="4">
        <f t="shared" si="113"/>
        <v>0.2005813953488372</v>
      </c>
      <c r="O340" s="142">
        <v>1</v>
      </c>
      <c r="P340" s="143">
        <v>0.25</v>
      </c>
      <c r="Q340" s="143">
        <v>0.5</v>
      </c>
      <c r="R340" s="143">
        <v>0.75</v>
      </c>
      <c r="S340" s="143">
        <v>1</v>
      </c>
      <c r="T340" s="24">
        <v>10000000</v>
      </c>
      <c r="U340" s="99">
        <v>35</v>
      </c>
      <c r="V340" s="161">
        <f t="shared" si="119"/>
        <v>35</v>
      </c>
      <c r="W340" s="67" t="s">
        <v>2621</v>
      </c>
      <c r="X340" s="63" t="s">
        <v>2414</v>
      </c>
      <c r="Y340" s="3">
        <v>44216</v>
      </c>
      <c r="Z340" s="3">
        <v>44560</v>
      </c>
      <c r="AA340" s="3">
        <v>44377</v>
      </c>
      <c r="AB340" s="4">
        <f t="shared" si="127"/>
        <v>0.46802325581395349</v>
      </c>
      <c r="AC340" s="4">
        <f t="shared" si="124"/>
        <v>0.46802325581395349</v>
      </c>
      <c r="AD340" s="99">
        <v>10</v>
      </c>
      <c r="AE340" s="131">
        <f t="shared" si="118"/>
        <v>10</v>
      </c>
      <c r="AF340" s="139" t="s">
        <v>2622</v>
      </c>
      <c r="AG340" s="152" t="s">
        <v>2090</v>
      </c>
      <c r="AH340" s="3">
        <v>44216</v>
      </c>
      <c r="AI340" s="3">
        <v>44560</v>
      </c>
      <c r="AJ340" s="3">
        <v>44469</v>
      </c>
      <c r="AK340" s="4">
        <f t="shared" si="128"/>
        <v>0.73546511627906974</v>
      </c>
      <c r="AL340" s="4">
        <f t="shared" si="117"/>
        <v>0.73546511627906974</v>
      </c>
      <c r="AM340" s="196">
        <v>10</v>
      </c>
      <c r="AN340" s="17">
        <f t="shared" si="107"/>
        <v>10</v>
      </c>
      <c r="AO340" s="292" t="s">
        <v>2622</v>
      </c>
      <c r="AP340" s="152" t="s">
        <v>2090</v>
      </c>
      <c r="AQ340" s="3">
        <v>44216</v>
      </c>
      <c r="AR340" s="3">
        <v>44560</v>
      </c>
      <c r="AS340" s="3">
        <v>44560</v>
      </c>
      <c r="AT340" s="572">
        <f t="shared" si="122"/>
        <v>1</v>
      </c>
      <c r="AU340" s="572">
        <f t="shared" si="123"/>
        <v>1</v>
      </c>
      <c r="AV340" s="196">
        <v>100</v>
      </c>
      <c r="AW340" s="21">
        <f t="shared" si="120"/>
        <v>100</v>
      </c>
      <c r="AX340" s="67" t="s">
        <v>2623</v>
      </c>
      <c r="AY340" s="152" t="s">
        <v>2090</v>
      </c>
    </row>
    <row r="341" spans="1:51" ht="163.9" hidden="1" customHeight="1" outlineLevel="1" x14ac:dyDescent="0.2">
      <c r="A341" s="397"/>
      <c r="B341" s="386"/>
      <c r="C341" s="389"/>
      <c r="D341" s="498"/>
      <c r="E341" s="458"/>
      <c r="F341" s="458"/>
      <c r="G341" s="458"/>
      <c r="H341" s="93" t="s">
        <v>2624</v>
      </c>
      <c r="I341" s="114" t="s">
        <v>2625</v>
      </c>
      <c r="J341" s="3">
        <v>44216</v>
      </c>
      <c r="K341" s="3">
        <v>44560</v>
      </c>
      <c r="L341" s="3">
        <v>44285</v>
      </c>
      <c r="M341" s="4">
        <f t="shared" si="112"/>
        <v>0.2005813953488372</v>
      </c>
      <c r="N341" s="4">
        <f t="shared" si="113"/>
        <v>0.2005813953488372</v>
      </c>
      <c r="O341" s="142">
        <v>1</v>
      </c>
      <c r="P341" s="143">
        <v>0.25</v>
      </c>
      <c r="Q341" s="143">
        <v>0.5</v>
      </c>
      <c r="R341" s="143">
        <v>0.75</v>
      </c>
      <c r="S341" s="143">
        <v>1</v>
      </c>
      <c r="T341" s="24">
        <v>20000000</v>
      </c>
      <c r="U341" s="99">
        <v>10</v>
      </c>
      <c r="V341" s="161">
        <f t="shared" si="119"/>
        <v>10</v>
      </c>
      <c r="W341" s="67" t="s">
        <v>2626</v>
      </c>
      <c r="X341" s="63" t="s">
        <v>329</v>
      </c>
      <c r="Y341" s="3">
        <v>44216</v>
      </c>
      <c r="Z341" s="3">
        <v>44560</v>
      </c>
      <c r="AA341" s="3">
        <v>44377</v>
      </c>
      <c r="AB341" s="4">
        <f t="shared" si="127"/>
        <v>0.46802325581395349</v>
      </c>
      <c r="AC341" s="4">
        <f t="shared" si="124"/>
        <v>0.46802325581395349</v>
      </c>
      <c r="AD341" s="99">
        <v>25</v>
      </c>
      <c r="AE341" s="131">
        <f t="shared" si="118"/>
        <v>25</v>
      </c>
      <c r="AF341" s="139" t="s">
        <v>2627</v>
      </c>
      <c r="AG341" s="156" t="s">
        <v>2628</v>
      </c>
      <c r="AH341" s="3">
        <v>44216</v>
      </c>
      <c r="AI341" s="3">
        <v>44560</v>
      </c>
      <c r="AJ341" s="3">
        <v>44469</v>
      </c>
      <c r="AK341" s="4">
        <f t="shared" si="128"/>
        <v>0.73546511627906974</v>
      </c>
      <c r="AL341" s="4">
        <f t="shared" si="117"/>
        <v>0.73546511627906974</v>
      </c>
      <c r="AM341" s="196">
        <v>60</v>
      </c>
      <c r="AN341" s="17">
        <f t="shared" si="107"/>
        <v>60</v>
      </c>
      <c r="AO341" s="103" t="s">
        <v>2629</v>
      </c>
      <c r="AP341" s="120" t="s">
        <v>2630</v>
      </c>
      <c r="AQ341" s="3">
        <v>44216</v>
      </c>
      <c r="AR341" s="3">
        <v>44560</v>
      </c>
      <c r="AS341" s="3">
        <v>44560</v>
      </c>
      <c r="AT341" s="572">
        <f t="shared" si="122"/>
        <v>1</v>
      </c>
      <c r="AU341" s="572">
        <f t="shared" si="123"/>
        <v>1</v>
      </c>
      <c r="AV341" s="196">
        <v>100</v>
      </c>
      <c r="AW341" s="21">
        <f t="shared" si="120"/>
        <v>100</v>
      </c>
      <c r="AX341" s="67" t="s">
        <v>2631</v>
      </c>
      <c r="AY341" s="120" t="s">
        <v>2630</v>
      </c>
    </row>
    <row r="342" spans="1:51" ht="135" hidden="1" outlineLevel="1" x14ac:dyDescent="0.2">
      <c r="A342" s="397"/>
      <c r="B342" s="386"/>
      <c r="C342" s="389"/>
      <c r="D342" s="498"/>
      <c r="E342" s="458"/>
      <c r="F342" s="191" t="s">
        <v>2632</v>
      </c>
      <c r="G342" s="191" t="s">
        <v>2633</v>
      </c>
      <c r="H342" s="93" t="s">
        <v>2634</v>
      </c>
      <c r="I342" s="114" t="s">
        <v>2635</v>
      </c>
      <c r="J342" s="3">
        <v>44216</v>
      </c>
      <c r="K342" s="3">
        <v>44560</v>
      </c>
      <c r="L342" s="3">
        <v>44285</v>
      </c>
      <c r="M342" s="4">
        <f t="shared" si="112"/>
        <v>0.2005813953488372</v>
      </c>
      <c r="N342" s="4">
        <f t="shared" si="113"/>
        <v>0.2005813953488372</v>
      </c>
      <c r="O342" s="142">
        <v>1</v>
      </c>
      <c r="P342" s="143">
        <v>0.25</v>
      </c>
      <c r="Q342" s="143">
        <v>0.5</v>
      </c>
      <c r="R342" s="143">
        <v>0.75</v>
      </c>
      <c r="S342" s="143">
        <v>1</v>
      </c>
      <c r="T342" s="24">
        <v>10000000</v>
      </c>
      <c r="U342" s="99">
        <v>10</v>
      </c>
      <c r="V342" s="161">
        <f t="shared" si="119"/>
        <v>10</v>
      </c>
      <c r="W342" s="67" t="s">
        <v>2626</v>
      </c>
      <c r="X342" s="63" t="s">
        <v>329</v>
      </c>
      <c r="Y342" s="3">
        <v>44216</v>
      </c>
      <c r="Z342" s="3">
        <v>44560</v>
      </c>
      <c r="AA342" s="3">
        <v>44377</v>
      </c>
      <c r="AB342" s="4">
        <f t="shared" si="127"/>
        <v>0.46802325581395349</v>
      </c>
      <c r="AC342" s="4">
        <f t="shared" si="124"/>
        <v>0.46802325581395349</v>
      </c>
      <c r="AD342" s="99">
        <v>10</v>
      </c>
      <c r="AE342" s="131">
        <f t="shared" si="118"/>
        <v>10</v>
      </c>
      <c r="AF342" s="158" t="s">
        <v>2622</v>
      </c>
      <c r="AG342" s="155" t="s">
        <v>2090</v>
      </c>
      <c r="AH342" s="3">
        <v>44216</v>
      </c>
      <c r="AI342" s="3">
        <v>44560</v>
      </c>
      <c r="AJ342" s="3">
        <v>44469</v>
      </c>
      <c r="AK342" s="4">
        <f t="shared" si="128"/>
        <v>0.73546511627906974</v>
      </c>
      <c r="AL342" s="4">
        <f t="shared" si="117"/>
        <v>0.73546511627906974</v>
      </c>
      <c r="AM342" s="196">
        <v>10</v>
      </c>
      <c r="AN342" s="17">
        <f t="shared" si="107"/>
        <v>10</v>
      </c>
      <c r="AO342" s="103" t="s">
        <v>2636</v>
      </c>
      <c r="AP342" s="155" t="s">
        <v>2090</v>
      </c>
      <c r="AQ342" s="3">
        <v>44216</v>
      </c>
      <c r="AR342" s="3">
        <v>44560</v>
      </c>
      <c r="AS342" s="3">
        <v>44560</v>
      </c>
      <c r="AT342" s="572">
        <f t="shared" si="122"/>
        <v>1</v>
      </c>
      <c r="AU342" s="572">
        <f t="shared" si="123"/>
        <v>1</v>
      </c>
      <c r="AV342" s="196">
        <v>100</v>
      </c>
      <c r="AW342" s="21">
        <f t="shared" si="120"/>
        <v>100</v>
      </c>
      <c r="AX342" s="67" t="s">
        <v>2637</v>
      </c>
      <c r="AY342" s="155" t="s">
        <v>2090</v>
      </c>
    </row>
    <row r="343" spans="1:51" ht="151.9" hidden="1" customHeight="1" outlineLevel="1" x14ac:dyDescent="0.2">
      <c r="A343" s="397"/>
      <c r="B343" s="386"/>
      <c r="C343" s="389"/>
      <c r="D343" s="498"/>
      <c r="E343" s="458"/>
      <c r="F343" s="458" t="s">
        <v>2638</v>
      </c>
      <c r="G343" s="458" t="s">
        <v>2639</v>
      </c>
      <c r="H343" s="93" t="s">
        <v>2640</v>
      </c>
      <c r="I343" s="114" t="s">
        <v>2641</v>
      </c>
      <c r="J343" s="3">
        <v>44216</v>
      </c>
      <c r="K343" s="3">
        <v>44560</v>
      </c>
      <c r="L343" s="3">
        <v>44285</v>
      </c>
      <c r="M343" s="4">
        <f t="shared" si="112"/>
        <v>0.2005813953488372</v>
      </c>
      <c r="N343" s="4">
        <f t="shared" si="113"/>
        <v>0.2005813953488372</v>
      </c>
      <c r="O343" s="142">
        <v>1</v>
      </c>
      <c r="P343" s="143">
        <v>0.25</v>
      </c>
      <c r="Q343" s="143">
        <v>0.5</v>
      </c>
      <c r="R343" s="143">
        <v>0.75</v>
      </c>
      <c r="S343" s="143">
        <v>1</v>
      </c>
      <c r="T343" s="24">
        <v>15000000</v>
      </c>
      <c r="U343" s="99">
        <v>10</v>
      </c>
      <c r="V343" s="161">
        <f t="shared" si="119"/>
        <v>10</v>
      </c>
      <c r="W343" s="67" t="s">
        <v>2062</v>
      </c>
      <c r="X343" s="63" t="s">
        <v>329</v>
      </c>
      <c r="Y343" s="3">
        <v>44216</v>
      </c>
      <c r="Z343" s="3">
        <v>44560</v>
      </c>
      <c r="AA343" s="3">
        <v>44377</v>
      </c>
      <c r="AB343" s="4">
        <f t="shared" si="127"/>
        <v>0.46802325581395349</v>
      </c>
      <c r="AC343" s="4">
        <f t="shared" si="124"/>
        <v>0.46802325581395349</v>
      </c>
      <c r="AD343" s="99">
        <v>50</v>
      </c>
      <c r="AE343" s="131">
        <f t="shared" si="118"/>
        <v>50</v>
      </c>
      <c r="AF343" s="141" t="s">
        <v>2642</v>
      </c>
      <c r="AG343" s="121" t="s">
        <v>2643</v>
      </c>
      <c r="AH343" s="3">
        <v>44216</v>
      </c>
      <c r="AI343" s="3">
        <v>44560</v>
      </c>
      <c r="AJ343" s="3">
        <v>44469</v>
      </c>
      <c r="AK343" s="4">
        <f t="shared" si="128"/>
        <v>0.73546511627906974</v>
      </c>
      <c r="AL343" s="4">
        <f t="shared" si="117"/>
        <v>0.73546511627906974</v>
      </c>
      <c r="AM343" s="196">
        <v>100</v>
      </c>
      <c r="AN343" s="17">
        <f t="shared" si="107"/>
        <v>100</v>
      </c>
      <c r="AO343" s="103" t="s">
        <v>2644</v>
      </c>
      <c r="AP343" s="120" t="s">
        <v>2645</v>
      </c>
      <c r="AQ343" s="3">
        <v>44216</v>
      </c>
      <c r="AR343" s="3">
        <v>44560</v>
      </c>
      <c r="AS343" s="3">
        <v>44560</v>
      </c>
      <c r="AT343" s="572">
        <f t="shared" si="122"/>
        <v>1</v>
      </c>
      <c r="AU343" s="572">
        <f t="shared" si="123"/>
        <v>1</v>
      </c>
      <c r="AV343" s="196">
        <v>100</v>
      </c>
      <c r="AW343" s="21">
        <f t="shared" si="120"/>
        <v>100</v>
      </c>
      <c r="AX343" s="67" t="s">
        <v>2646</v>
      </c>
      <c r="AY343" s="120" t="s">
        <v>2645</v>
      </c>
    </row>
    <row r="344" spans="1:51" ht="151.9" hidden="1" customHeight="1" outlineLevel="1" x14ac:dyDescent="0.2">
      <c r="A344" s="397"/>
      <c r="B344" s="387"/>
      <c r="C344" s="390"/>
      <c r="D344" s="498"/>
      <c r="E344" s="458"/>
      <c r="F344" s="458"/>
      <c r="G344" s="458"/>
      <c r="H344" s="93" t="s">
        <v>2647</v>
      </c>
      <c r="I344" s="114" t="s">
        <v>1900</v>
      </c>
      <c r="J344" s="3">
        <v>44216</v>
      </c>
      <c r="K344" s="3">
        <v>44560</v>
      </c>
      <c r="L344" s="3">
        <v>44285</v>
      </c>
      <c r="M344" s="4">
        <f t="shared" si="112"/>
        <v>0.2005813953488372</v>
      </c>
      <c r="N344" s="4">
        <f t="shared" si="113"/>
        <v>0.2005813953488372</v>
      </c>
      <c r="O344" s="142">
        <v>1</v>
      </c>
      <c r="P344" s="143">
        <v>0.25</v>
      </c>
      <c r="Q344" s="143">
        <v>0.5</v>
      </c>
      <c r="R344" s="143">
        <v>0.75</v>
      </c>
      <c r="S344" s="143">
        <v>1</v>
      </c>
      <c r="T344" s="24">
        <v>15000000</v>
      </c>
      <c r="U344" s="99">
        <v>15</v>
      </c>
      <c r="V344" s="161">
        <f t="shared" si="119"/>
        <v>15</v>
      </c>
      <c r="W344" s="67" t="s">
        <v>2648</v>
      </c>
      <c r="X344" s="63" t="s">
        <v>329</v>
      </c>
      <c r="Y344" s="3">
        <v>44216</v>
      </c>
      <c r="Z344" s="3">
        <v>44560</v>
      </c>
      <c r="AA344" s="3">
        <v>44377</v>
      </c>
      <c r="AB344" s="4">
        <f t="shared" si="127"/>
        <v>0.46802325581395349</v>
      </c>
      <c r="AC344" s="4">
        <f t="shared" si="124"/>
        <v>0.46802325581395349</v>
      </c>
      <c r="AD344" s="99">
        <v>50</v>
      </c>
      <c r="AE344" s="131">
        <f t="shared" si="118"/>
        <v>50</v>
      </c>
      <c r="AF344" s="141" t="s">
        <v>2649</v>
      </c>
      <c r="AG344" s="130" t="s">
        <v>2650</v>
      </c>
      <c r="AH344" s="3">
        <v>44216</v>
      </c>
      <c r="AI344" s="3">
        <v>44560</v>
      </c>
      <c r="AJ344" s="3">
        <v>44469</v>
      </c>
      <c r="AK344" s="4">
        <f t="shared" si="128"/>
        <v>0.73546511627906974</v>
      </c>
      <c r="AL344" s="4">
        <f t="shared" si="117"/>
        <v>0.73546511627906974</v>
      </c>
      <c r="AM344" s="196">
        <v>75</v>
      </c>
      <c r="AN344" s="17">
        <f t="shared" si="107"/>
        <v>75</v>
      </c>
      <c r="AO344" s="103" t="s">
        <v>2651</v>
      </c>
      <c r="AP344" s="120" t="s">
        <v>329</v>
      </c>
      <c r="AQ344" s="3">
        <v>44216</v>
      </c>
      <c r="AR344" s="3">
        <v>44560</v>
      </c>
      <c r="AS344" s="3">
        <v>44560</v>
      </c>
      <c r="AT344" s="572">
        <f t="shared" si="122"/>
        <v>1</v>
      </c>
      <c r="AU344" s="572">
        <f t="shared" si="123"/>
        <v>1</v>
      </c>
      <c r="AV344" s="196">
        <v>100</v>
      </c>
      <c r="AW344" s="21">
        <f t="shared" si="120"/>
        <v>100</v>
      </c>
      <c r="AX344" s="67" t="s">
        <v>2652</v>
      </c>
      <c r="AY344" s="120" t="s">
        <v>329</v>
      </c>
    </row>
    <row r="345" spans="1:51" ht="127.15" hidden="1" customHeight="1" outlineLevel="1" x14ac:dyDescent="0.2">
      <c r="A345" s="397"/>
      <c r="B345" s="388" t="s">
        <v>1163</v>
      </c>
      <c r="C345" s="388" t="s">
        <v>2022</v>
      </c>
      <c r="D345" s="495" t="s">
        <v>276</v>
      </c>
      <c r="E345" s="499" t="s">
        <v>2653</v>
      </c>
      <c r="F345" s="499" t="s">
        <v>2654</v>
      </c>
      <c r="G345" s="501" t="s">
        <v>2655</v>
      </c>
      <c r="H345" s="94" t="s">
        <v>2656</v>
      </c>
      <c r="I345" s="52" t="s">
        <v>2520</v>
      </c>
      <c r="J345" s="3">
        <v>44216</v>
      </c>
      <c r="K345" s="3">
        <v>44560</v>
      </c>
      <c r="L345" s="3">
        <v>44285</v>
      </c>
      <c r="M345" s="4">
        <f t="shared" si="112"/>
        <v>0.2005813953488372</v>
      </c>
      <c r="N345" s="4">
        <f t="shared" si="113"/>
        <v>0.2005813953488372</v>
      </c>
      <c r="O345" s="142">
        <v>1</v>
      </c>
      <c r="P345" s="143">
        <v>0.25</v>
      </c>
      <c r="Q345" s="143">
        <v>0.5</v>
      </c>
      <c r="R345" s="143">
        <v>0.75</v>
      </c>
      <c r="S345" s="143">
        <v>1</v>
      </c>
      <c r="T345" s="24">
        <v>50320000</v>
      </c>
      <c r="U345" s="99">
        <v>25</v>
      </c>
      <c r="V345" s="161">
        <f t="shared" si="119"/>
        <v>25</v>
      </c>
      <c r="W345" s="67" t="s">
        <v>2657</v>
      </c>
      <c r="X345" s="63" t="s">
        <v>2658</v>
      </c>
      <c r="Y345" s="3">
        <v>44216</v>
      </c>
      <c r="Z345" s="3">
        <v>44560</v>
      </c>
      <c r="AA345" s="3">
        <v>44377</v>
      </c>
      <c r="AB345" s="4">
        <f t="shared" si="127"/>
        <v>0.46802325581395349</v>
      </c>
      <c r="AC345" s="4">
        <f t="shared" si="124"/>
        <v>0.46802325581395349</v>
      </c>
      <c r="AD345" s="99">
        <v>50</v>
      </c>
      <c r="AE345" s="131">
        <f t="shared" si="118"/>
        <v>50</v>
      </c>
      <c r="AF345" s="139" t="s">
        <v>2659</v>
      </c>
      <c r="AG345" s="149" t="s">
        <v>2660</v>
      </c>
      <c r="AH345" s="3">
        <v>44216</v>
      </c>
      <c r="AI345" s="3">
        <v>44560</v>
      </c>
      <c r="AJ345" s="3">
        <v>44469</v>
      </c>
      <c r="AK345" s="4">
        <f t="shared" si="128"/>
        <v>0.73546511627906974</v>
      </c>
      <c r="AL345" s="4">
        <f t="shared" si="117"/>
        <v>0.73546511627906974</v>
      </c>
      <c r="AM345" s="196">
        <v>75</v>
      </c>
      <c r="AN345" s="17">
        <f t="shared" si="107"/>
        <v>75</v>
      </c>
      <c r="AO345" s="103" t="s">
        <v>2661</v>
      </c>
      <c r="AP345" s="120" t="s">
        <v>2662</v>
      </c>
      <c r="AQ345" s="3">
        <v>44216</v>
      </c>
      <c r="AR345" s="3">
        <v>44560</v>
      </c>
      <c r="AS345" s="3">
        <v>44560</v>
      </c>
      <c r="AT345" s="572">
        <f t="shared" si="122"/>
        <v>1</v>
      </c>
      <c r="AU345" s="572">
        <f t="shared" si="123"/>
        <v>1</v>
      </c>
      <c r="AV345" s="196">
        <v>100</v>
      </c>
      <c r="AW345" s="21">
        <f t="shared" si="120"/>
        <v>100</v>
      </c>
      <c r="AX345" s="67" t="s">
        <v>2663</v>
      </c>
      <c r="AY345" s="299" t="s">
        <v>2664</v>
      </c>
    </row>
    <row r="346" spans="1:51" ht="127.15" hidden="1" customHeight="1" outlineLevel="1" x14ac:dyDescent="0.2">
      <c r="A346" s="397"/>
      <c r="B346" s="389"/>
      <c r="C346" s="389"/>
      <c r="D346" s="496"/>
      <c r="E346" s="500"/>
      <c r="F346" s="499"/>
      <c r="G346" s="501"/>
      <c r="H346" s="94" t="s">
        <v>2665</v>
      </c>
      <c r="I346" s="52" t="s">
        <v>2666</v>
      </c>
      <c r="J346" s="3">
        <v>44216</v>
      </c>
      <c r="K346" s="3">
        <v>44560</v>
      </c>
      <c r="L346" s="3">
        <v>44285</v>
      </c>
      <c r="M346" s="4">
        <f>+(+_xlfn.DAYS(J346,L346))/(_xlfn.DAYS(J346,K346))</f>
        <v>0.2005813953488372</v>
      </c>
      <c r="N346" s="4">
        <f>+IF(M346&gt;=100,100,IF(M346&lt;=0,0,M346))</f>
        <v>0.2005813953488372</v>
      </c>
      <c r="O346" s="142">
        <v>1</v>
      </c>
      <c r="P346" s="143">
        <v>0.25</v>
      </c>
      <c r="Q346" s="143">
        <v>0.5</v>
      </c>
      <c r="R346" s="143">
        <v>0.75</v>
      </c>
      <c r="S346" s="143">
        <v>1</v>
      </c>
      <c r="T346" s="24">
        <v>200000000</v>
      </c>
      <c r="U346" s="99">
        <v>50</v>
      </c>
      <c r="V346" s="161">
        <f>+U346</f>
        <v>50</v>
      </c>
      <c r="W346" s="67" t="s">
        <v>2667</v>
      </c>
      <c r="X346" s="63" t="s">
        <v>329</v>
      </c>
      <c r="Y346" s="3">
        <v>44216</v>
      </c>
      <c r="Z346" s="3">
        <v>44560</v>
      </c>
      <c r="AA346" s="3">
        <v>44377</v>
      </c>
      <c r="AB346" s="4">
        <f>+(+_xlfn.DAYS(Y346,AA346))/(_xlfn.DAYS(Y346,Z346))</f>
        <v>0.46802325581395349</v>
      </c>
      <c r="AC346" s="4">
        <f>+IF(AB346&gt;=100,100,IF(AB346&lt;=0,0,AB346))</f>
        <v>0.46802325581395349</v>
      </c>
      <c r="AD346" s="99">
        <v>10</v>
      </c>
      <c r="AE346" s="131">
        <f>+AD346</f>
        <v>10</v>
      </c>
      <c r="AF346" s="139" t="s">
        <v>2668</v>
      </c>
      <c r="AG346" s="152" t="s">
        <v>329</v>
      </c>
      <c r="AH346" s="3">
        <v>44216</v>
      </c>
      <c r="AI346" s="3">
        <v>44560</v>
      </c>
      <c r="AJ346" s="3">
        <v>44469</v>
      </c>
      <c r="AK346" s="4">
        <f>+(+_xlfn.DAYS(AH346,AJ346))/(_xlfn.DAYS(AH346,AI346))</f>
        <v>0.73546511627906974</v>
      </c>
      <c r="AL346" s="4">
        <f>+IF(AK346&gt;=100,100,IF(AK346&lt;=0,0,AK346))</f>
        <v>0.73546511627906974</v>
      </c>
      <c r="AM346" s="196">
        <v>100</v>
      </c>
      <c r="AN346" s="17">
        <f>+AM346</f>
        <v>100</v>
      </c>
      <c r="AO346" s="103" t="s">
        <v>2669</v>
      </c>
      <c r="AP346" s="120" t="s">
        <v>2670</v>
      </c>
      <c r="AQ346" s="3">
        <v>44216</v>
      </c>
      <c r="AR346" s="3">
        <v>44560</v>
      </c>
      <c r="AS346" s="3">
        <v>44560</v>
      </c>
      <c r="AT346" s="572">
        <f t="shared" si="122"/>
        <v>1</v>
      </c>
      <c r="AU346" s="572">
        <f t="shared" si="123"/>
        <v>1</v>
      </c>
      <c r="AV346" s="196">
        <v>100</v>
      </c>
      <c r="AW346" s="21">
        <f>+AV346</f>
        <v>100</v>
      </c>
      <c r="AX346" s="67" t="s">
        <v>2671</v>
      </c>
      <c r="AY346" s="120" t="s">
        <v>2670</v>
      </c>
    </row>
    <row r="347" spans="1:51" ht="60" hidden="1" customHeight="1" outlineLevel="1" x14ac:dyDescent="0.2">
      <c r="A347" s="397"/>
      <c r="B347" s="389"/>
      <c r="C347" s="389"/>
      <c r="D347" s="496"/>
      <c r="E347" s="502" t="s">
        <v>2672</v>
      </c>
      <c r="F347" s="502" t="s">
        <v>2673</v>
      </c>
      <c r="G347" s="502" t="s">
        <v>2674</v>
      </c>
      <c r="H347" s="94" t="s">
        <v>2675</v>
      </c>
      <c r="I347" s="52" t="s">
        <v>1742</v>
      </c>
      <c r="J347" s="3">
        <v>44216</v>
      </c>
      <c r="K347" s="3">
        <v>44560</v>
      </c>
      <c r="L347" s="3">
        <v>44285</v>
      </c>
      <c r="M347" s="4">
        <f t="shared" si="112"/>
        <v>0.2005813953488372</v>
      </c>
      <c r="N347" s="4">
        <f t="shared" si="113"/>
        <v>0.2005813953488372</v>
      </c>
      <c r="O347" s="142">
        <v>1</v>
      </c>
      <c r="P347" s="143">
        <v>0.25</v>
      </c>
      <c r="Q347" s="143">
        <v>0.5</v>
      </c>
      <c r="R347" s="143">
        <v>0.75</v>
      </c>
      <c r="S347" s="143">
        <v>1</v>
      </c>
      <c r="T347" s="24">
        <v>4400000</v>
      </c>
      <c r="U347" s="99">
        <v>10</v>
      </c>
      <c r="V347" s="161">
        <f t="shared" si="119"/>
        <v>10</v>
      </c>
      <c r="W347" s="67" t="s">
        <v>2676</v>
      </c>
      <c r="X347" s="63" t="s">
        <v>329</v>
      </c>
      <c r="Y347" s="3">
        <v>44216</v>
      </c>
      <c r="Z347" s="3">
        <v>44560</v>
      </c>
      <c r="AA347" s="3">
        <v>44377</v>
      </c>
      <c r="AB347" s="4">
        <f t="shared" si="127"/>
        <v>0.46802325581395349</v>
      </c>
      <c r="AC347" s="4">
        <f t="shared" si="124"/>
        <v>0.46802325581395349</v>
      </c>
      <c r="AD347" s="99">
        <v>10</v>
      </c>
      <c r="AE347" s="131">
        <f t="shared" si="118"/>
        <v>10</v>
      </c>
      <c r="AF347" s="139" t="s">
        <v>2677</v>
      </c>
      <c r="AG347" s="150" t="s">
        <v>329</v>
      </c>
      <c r="AH347" s="3">
        <v>44216</v>
      </c>
      <c r="AI347" s="3">
        <v>44560</v>
      </c>
      <c r="AJ347" s="3">
        <v>44469</v>
      </c>
      <c r="AK347" s="4">
        <f t="shared" si="128"/>
        <v>0.73546511627906974</v>
      </c>
      <c r="AL347" s="4">
        <f t="shared" si="117"/>
        <v>0.73546511627906974</v>
      </c>
      <c r="AM347" s="196">
        <v>10</v>
      </c>
      <c r="AN347" s="17">
        <f t="shared" si="107"/>
        <v>10</v>
      </c>
      <c r="AO347" s="67" t="s">
        <v>2677</v>
      </c>
      <c r="AP347" s="150" t="s">
        <v>329</v>
      </c>
      <c r="AQ347" s="3">
        <v>44216</v>
      </c>
      <c r="AR347" s="3">
        <v>44560</v>
      </c>
      <c r="AS347" s="3">
        <v>44560</v>
      </c>
      <c r="AT347" s="572">
        <f t="shared" si="122"/>
        <v>1</v>
      </c>
      <c r="AU347" s="572">
        <f t="shared" si="123"/>
        <v>1</v>
      </c>
      <c r="AV347" s="196">
        <v>10</v>
      </c>
      <c r="AW347" s="21">
        <f t="shared" si="120"/>
        <v>10</v>
      </c>
      <c r="AX347" s="67" t="s">
        <v>2678</v>
      </c>
      <c r="AY347" s="147" t="s">
        <v>329</v>
      </c>
    </row>
    <row r="348" spans="1:51" ht="184.15" hidden="1" customHeight="1" outlineLevel="1" x14ac:dyDescent="0.2">
      <c r="A348" s="397"/>
      <c r="B348" s="389"/>
      <c r="C348" s="389"/>
      <c r="D348" s="496"/>
      <c r="E348" s="502"/>
      <c r="F348" s="502"/>
      <c r="G348" s="502"/>
      <c r="H348" s="94" t="s">
        <v>2679</v>
      </c>
      <c r="I348" s="52" t="s">
        <v>2680</v>
      </c>
      <c r="J348" s="3">
        <v>44216</v>
      </c>
      <c r="K348" s="3">
        <v>44560</v>
      </c>
      <c r="L348" s="3">
        <v>44285</v>
      </c>
      <c r="M348" s="4">
        <f t="shared" si="112"/>
        <v>0.2005813953488372</v>
      </c>
      <c r="N348" s="4">
        <f t="shared" si="113"/>
        <v>0.2005813953488372</v>
      </c>
      <c r="O348" s="142">
        <v>1</v>
      </c>
      <c r="P348" s="143">
        <v>0.25</v>
      </c>
      <c r="Q348" s="143">
        <v>0.5</v>
      </c>
      <c r="R348" s="143">
        <v>0.75</v>
      </c>
      <c r="S348" s="143">
        <v>1</v>
      </c>
      <c r="T348" s="24">
        <v>10000000</v>
      </c>
      <c r="U348" s="99">
        <v>25</v>
      </c>
      <c r="V348" s="161">
        <f t="shared" si="119"/>
        <v>25</v>
      </c>
      <c r="W348" s="67" t="s">
        <v>2681</v>
      </c>
      <c r="X348" s="63" t="s">
        <v>329</v>
      </c>
      <c r="Y348" s="3">
        <v>44216</v>
      </c>
      <c r="Z348" s="3">
        <v>44560</v>
      </c>
      <c r="AA348" s="3">
        <v>44377</v>
      </c>
      <c r="AB348" s="4">
        <f t="shared" si="127"/>
        <v>0.46802325581395349</v>
      </c>
      <c r="AC348" s="4">
        <f t="shared" si="124"/>
        <v>0.46802325581395349</v>
      </c>
      <c r="AD348" s="99">
        <v>50</v>
      </c>
      <c r="AE348" s="131">
        <f t="shared" si="118"/>
        <v>50</v>
      </c>
      <c r="AF348" s="139" t="s">
        <v>2682</v>
      </c>
      <c r="AG348" s="149" t="s">
        <v>2683</v>
      </c>
      <c r="AH348" s="3">
        <v>44216</v>
      </c>
      <c r="AI348" s="3">
        <v>44560</v>
      </c>
      <c r="AJ348" s="3">
        <v>44469</v>
      </c>
      <c r="AK348" s="4">
        <f t="shared" si="128"/>
        <v>0.73546511627906974</v>
      </c>
      <c r="AL348" s="4">
        <f t="shared" si="117"/>
        <v>0.73546511627906974</v>
      </c>
      <c r="AM348" s="196">
        <v>50</v>
      </c>
      <c r="AN348" s="17">
        <f t="shared" si="107"/>
        <v>50</v>
      </c>
      <c r="AO348" s="103" t="s">
        <v>2684</v>
      </c>
      <c r="AP348" s="150" t="s">
        <v>329</v>
      </c>
      <c r="AQ348" s="3">
        <v>44216</v>
      </c>
      <c r="AR348" s="3">
        <v>44560</v>
      </c>
      <c r="AS348" s="3">
        <v>44560</v>
      </c>
      <c r="AT348" s="572">
        <f t="shared" si="122"/>
        <v>1</v>
      </c>
      <c r="AU348" s="572">
        <f t="shared" si="123"/>
        <v>1</v>
      </c>
      <c r="AV348" s="196">
        <v>100</v>
      </c>
      <c r="AW348" s="21">
        <f t="shared" si="120"/>
        <v>100</v>
      </c>
      <c r="AX348" s="67" t="s">
        <v>2685</v>
      </c>
      <c r="AY348" s="299" t="s">
        <v>2664</v>
      </c>
    </row>
    <row r="349" spans="1:51" ht="100.15" hidden="1" customHeight="1" outlineLevel="1" x14ac:dyDescent="0.2">
      <c r="A349" s="397"/>
      <c r="B349" s="389"/>
      <c r="C349" s="389"/>
      <c r="D349" s="496"/>
      <c r="E349" s="502"/>
      <c r="F349" s="502"/>
      <c r="G349" s="502"/>
      <c r="H349" s="94" t="s">
        <v>2686</v>
      </c>
      <c r="I349" s="52" t="s">
        <v>2687</v>
      </c>
      <c r="J349" s="3">
        <v>44216</v>
      </c>
      <c r="K349" s="3">
        <v>44560</v>
      </c>
      <c r="L349" s="3">
        <v>44285</v>
      </c>
      <c r="M349" s="4">
        <f t="shared" si="112"/>
        <v>0.2005813953488372</v>
      </c>
      <c r="N349" s="4">
        <f t="shared" si="113"/>
        <v>0.2005813953488372</v>
      </c>
      <c r="O349" s="142">
        <v>1</v>
      </c>
      <c r="P349" s="143">
        <v>0.25</v>
      </c>
      <c r="Q349" s="143">
        <v>0.5</v>
      </c>
      <c r="R349" s="143">
        <v>0.75</v>
      </c>
      <c r="S349" s="143">
        <v>1</v>
      </c>
      <c r="T349" s="24">
        <v>4000000</v>
      </c>
      <c r="U349" s="99">
        <v>20</v>
      </c>
      <c r="V349" s="161">
        <f t="shared" si="119"/>
        <v>20</v>
      </c>
      <c r="W349" s="67" t="s">
        <v>2688</v>
      </c>
      <c r="X349" s="63" t="s">
        <v>2689</v>
      </c>
      <c r="Y349" s="3">
        <v>44216</v>
      </c>
      <c r="Z349" s="3">
        <v>44560</v>
      </c>
      <c r="AA349" s="3">
        <v>44377</v>
      </c>
      <c r="AB349" s="4">
        <f t="shared" si="127"/>
        <v>0.46802325581395349</v>
      </c>
      <c r="AC349" s="4">
        <f t="shared" si="124"/>
        <v>0.46802325581395349</v>
      </c>
      <c r="AD349" s="99">
        <v>45</v>
      </c>
      <c r="AE349" s="131">
        <f t="shared" si="118"/>
        <v>45</v>
      </c>
      <c r="AF349" s="139" t="s">
        <v>2690</v>
      </c>
      <c r="AG349" s="149" t="s">
        <v>2691</v>
      </c>
      <c r="AH349" s="3">
        <v>44216</v>
      </c>
      <c r="AI349" s="3">
        <v>44560</v>
      </c>
      <c r="AJ349" s="3">
        <v>44469</v>
      </c>
      <c r="AK349" s="4">
        <f t="shared" si="128"/>
        <v>0.73546511627906974</v>
      </c>
      <c r="AL349" s="4">
        <f t="shared" si="117"/>
        <v>0.73546511627906974</v>
      </c>
      <c r="AM349" s="196">
        <v>90</v>
      </c>
      <c r="AN349" s="17">
        <f t="shared" si="107"/>
        <v>90</v>
      </c>
      <c r="AO349" s="103" t="s">
        <v>2692</v>
      </c>
      <c r="AP349" s="120" t="s">
        <v>2163</v>
      </c>
      <c r="AQ349" s="3">
        <v>44216</v>
      </c>
      <c r="AR349" s="3">
        <v>44560</v>
      </c>
      <c r="AS349" s="3">
        <v>44560</v>
      </c>
      <c r="AT349" s="572">
        <f t="shared" si="122"/>
        <v>1</v>
      </c>
      <c r="AU349" s="572">
        <f t="shared" si="123"/>
        <v>1</v>
      </c>
      <c r="AV349" s="196">
        <v>100</v>
      </c>
      <c r="AW349" s="21">
        <f t="shared" si="120"/>
        <v>100</v>
      </c>
      <c r="AX349" s="67" t="s">
        <v>2693</v>
      </c>
      <c r="AY349" s="299" t="s">
        <v>2664</v>
      </c>
    </row>
    <row r="350" spans="1:51" ht="106.15" hidden="1" customHeight="1" outlineLevel="1" x14ac:dyDescent="0.2">
      <c r="A350" s="397"/>
      <c r="B350" s="389"/>
      <c r="C350" s="389"/>
      <c r="D350" s="496"/>
      <c r="E350" s="502"/>
      <c r="F350" s="502"/>
      <c r="G350" s="502"/>
      <c r="H350" s="94" t="s">
        <v>2694</v>
      </c>
      <c r="I350" s="52" t="s">
        <v>2695</v>
      </c>
      <c r="J350" s="3">
        <v>44216</v>
      </c>
      <c r="K350" s="3">
        <v>44560</v>
      </c>
      <c r="L350" s="3">
        <v>44285</v>
      </c>
      <c r="M350" s="4">
        <f t="shared" si="112"/>
        <v>0.2005813953488372</v>
      </c>
      <c r="N350" s="4">
        <f t="shared" si="113"/>
        <v>0.2005813953488372</v>
      </c>
      <c r="O350" s="142">
        <v>1</v>
      </c>
      <c r="P350" s="143">
        <v>0.25</v>
      </c>
      <c r="Q350" s="143">
        <v>0.5</v>
      </c>
      <c r="R350" s="143">
        <v>0.75</v>
      </c>
      <c r="S350" s="143">
        <v>1</v>
      </c>
      <c r="T350" s="26">
        <v>32000000</v>
      </c>
      <c r="U350" s="99">
        <v>25</v>
      </c>
      <c r="V350" s="161">
        <f t="shared" si="119"/>
        <v>25</v>
      </c>
      <c r="W350" s="67" t="s">
        <v>2696</v>
      </c>
      <c r="X350" s="63" t="s">
        <v>2658</v>
      </c>
      <c r="Y350" s="3">
        <v>44216</v>
      </c>
      <c r="Z350" s="3">
        <v>44560</v>
      </c>
      <c r="AA350" s="3">
        <v>44377</v>
      </c>
      <c r="AB350" s="4">
        <f t="shared" si="127"/>
        <v>0.46802325581395349</v>
      </c>
      <c r="AC350" s="4">
        <f t="shared" si="124"/>
        <v>0.46802325581395349</v>
      </c>
      <c r="AD350" s="99">
        <v>50</v>
      </c>
      <c r="AE350" s="131">
        <f t="shared" si="118"/>
        <v>50</v>
      </c>
      <c r="AF350" s="139" t="s">
        <v>2697</v>
      </c>
      <c r="AG350" s="149" t="s">
        <v>2698</v>
      </c>
      <c r="AH350" s="3">
        <v>44216</v>
      </c>
      <c r="AI350" s="3">
        <v>44560</v>
      </c>
      <c r="AJ350" s="3">
        <v>44469</v>
      </c>
      <c r="AK350" s="4">
        <f t="shared" si="128"/>
        <v>0.73546511627906974</v>
      </c>
      <c r="AL350" s="4">
        <f t="shared" si="117"/>
        <v>0.73546511627906974</v>
      </c>
      <c r="AM350" s="196">
        <v>90</v>
      </c>
      <c r="AN350" s="17">
        <f t="shared" si="107"/>
        <v>90</v>
      </c>
      <c r="AO350" s="103" t="s">
        <v>2699</v>
      </c>
      <c r="AP350" s="120" t="s">
        <v>2700</v>
      </c>
      <c r="AQ350" s="3">
        <v>44216</v>
      </c>
      <c r="AR350" s="3">
        <v>44560</v>
      </c>
      <c r="AS350" s="3">
        <v>44560</v>
      </c>
      <c r="AT350" s="572">
        <f t="shared" si="122"/>
        <v>1</v>
      </c>
      <c r="AU350" s="572">
        <f t="shared" si="123"/>
        <v>1</v>
      </c>
      <c r="AV350" s="196">
        <v>100</v>
      </c>
      <c r="AW350" s="21">
        <f t="shared" si="120"/>
        <v>100</v>
      </c>
      <c r="AX350" s="67" t="s">
        <v>2701</v>
      </c>
      <c r="AY350" s="299" t="s">
        <v>2664</v>
      </c>
    </row>
    <row r="351" spans="1:51" ht="93.6" hidden="1" customHeight="1" outlineLevel="1" x14ac:dyDescent="0.2">
      <c r="A351" s="397"/>
      <c r="B351" s="389"/>
      <c r="C351" s="389"/>
      <c r="D351" s="496"/>
      <c r="E351" s="502"/>
      <c r="F351" s="502"/>
      <c r="G351" s="502"/>
      <c r="H351" s="94" t="s">
        <v>2702</v>
      </c>
      <c r="I351" s="52" t="s">
        <v>2695</v>
      </c>
      <c r="J351" s="3">
        <v>44216</v>
      </c>
      <c r="K351" s="3">
        <v>44560</v>
      </c>
      <c r="L351" s="3">
        <v>44285</v>
      </c>
      <c r="M351" s="4">
        <f t="shared" si="112"/>
        <v>0.2005813953488372</v>
      </c>
      <c r="N351" s="4">
        <f t="shared" si="113"/>
        <v>0.2005813953488372</v>
      </c>
      <c r="O351" s="142">
        <v>1</v>
      </c>
      <c r="P351" s="143">
        <v>0.25</v>
      </c>
      <c r="Q351" s="143">
        <v>0.5</v>
      </c>
      <c r="R351" s="143">
        <v>0.75</v>
      </c>
      <c r="S351" s="143">
        <v>1</v>
      </c>
      <c r="T351" s="24">
        <v>30000000</v>
      </c>
      <c r="U351" s="99">
        <v>10</v>
      </c>
      <c r="V351" s="161">
        <f t="shared" si="119"/>
        <v>10</v>
      </c>
      <c r="W351" s="67" t="s">
        <v>2703</v>
      </c>
      <c r="X351" s="63" t="s">
        <v>2689</v>
      </c>
      <c r="Y351" s="3">
        <v>44216</v>
      </c>
      <c r="Z351" s="3">
        <v>44560</v>
      </c>
      <c r="AA351" s="3">
        <v>44377</v>
      </c>
      <c r="AB351" s="4">
        <f t="shared" si="127"/>
        <v>0.46802325581395349</v>
      </c>
      <c r="AC351" s="4">
        <f t="shared" si="124"/>
        <v>0.46802325581395349</v>
      </c>
      <c r="AD351" s="99">
        <v>10</v>
      </c>
      <c r="AE351" s="131">
        <f t="shared" si="118"/>
        <v>10</v>
      </c>
      <c r="AF351" s="139" t="s">
        <v>2703</v>
      </c>
      <c r="AG351" s="152" t="s">
        <v>329</v>
      </c>
      <c r="AH351" s="3">
        <v>44216</v>
      </c>
      <c r="AI351" s="3">
        <v>44560</v>
      </c>
      <c r="AJ351" s="3">
        <v>44469</v>
      </c>
      <c r="AK351" s="4">
        <f t="shared" si="128"/>
        <v>0.73546511627906974</v>
      </c>
      <c r="AL351" s="4">
        <f t="shared" si="117"/>
        <v>0.73546511627906974</v>
      </c>
      <c r="AM351" s="196">
        <v>10</v>
      </c>
      <c r="AN351" s="17">
        <f t="shared" si="107"/>
        <v>10</v>
      </c>
      <c r="AO351" s="67" t="s">
        <v>2704</v>
      </c>
      <c r="AP351" s="152" t="s">
        <v>329</v>
      </c>
      <c r="AQ351" s="3">
        <v>44216</v>
      </c>
      <c r="AR351" s="3">
        <v>44560</v>
      </c>
      <c r="AS351" s="3">
        <v>44560</v>
      </c>
      <c r="AT351" s="572">
        <f t="shared" si="122"/>
        <v>1</v>
      </c>
      <c r="AU351" s="572">
        <f t="shared" si="123"/>
        <v>1</v>
      </c>
      <c r="AV351" s="196">
        <v>100</v>
      </c>
      <c r="AW351" s="21">
        <f t="shared" si="120"/>
        <v>100</v>
      </c>
      <c r="AX351" s="67" t="s">
        <v>2705</v>
      </c>
      <c r="AY351" s="299" t="s">
        <v>2664</v>
      </c>
    </row>
    <row r="352" spans="1:51" ht="210" hidden="1" outlineLevel="1" x14ac:dyDescent="0.2">
      <c r="A352" s="397"/>
      <c r="B352" s="389"/>
      <c r="C352" s="389"/>
      <c r="D352" s="496"/>
      <c r="E352" s="502"/>
      <c r="F352" s="502"/>
      <c r="G352" s="502"/>
      <c r="H352" s="94" t="s">
        <v>2706</v>
      </c>
      <c r="I352" s="52" t="s">
        <v>2707</v>
      </c>
      <c r="J352" s="3">
        <v>44216</v>
      </c>
      <c r="K352" s="3">
        <v>44560</v>
      </c>
      <c r="L352" s="3">
        <v>44285</v>
      </c>
      <c r="M352" s="4">
        <f t="shared" si="112"/>
        <v>0.2005813953488372</v>
      </c>
      <c r="N352" s="4">
        <f t="shared" si="113"/>
        <v>0.2005813953488372</v>
      </c>
      <c r="O352" s="142">
        <v>1</v>
      </c>
      <c r="P352" s="143">
        <v>0.25</v>
      </c>
      <c r="Q352" s="143">
        <v>0.5</v>
      </c>
      <c r="R352" s="143">
        <v>0.75</v>
      </c>
      <c r="S352" s="143">
        <v>1</v>
      </c>
      <c r="T352" s="24">
        <v>12000000</v>
      </c>
      <c r="U352" s="99">
        <v>25</v>
      </c>
      <c r="V352" s="161">
        <f t="shared" si="119"/>
        <v>25</v>
      </c>
      <c r="W352" s="67" t="s">
        <v>2708</v>
      </c>
      <c r="X352" s="63" t="s">
        <v>2709</v>
      </c>
      <c r="Y352" s="3">
        <v>44216</v>
      </c>
      <c r="Z352" s="3">
        <v>44560</v>
      </c>
      <c r="AA352" s="3">
        <v>44377</v>
      </c>
      <c r="AB352" s="4">
        <f t="shared" si="127"/>
        <v>0.46802325581395349</v>
      </c>
      <c r="AC352" s="4">
        <f t="shared" si="124"/>
        <v>0.46802325581395349</v>
      </c>
      <c r="AD352" s="99">
        <v>25</v>
      </c>
      <c r="AE352" s="131">
        <f t="shared" si="118"/>
        <v>25</v>
      </c>
      <c r="AF352" s="139" t="s">
        <v>2710</v>
      </c>
      <c r="AG352" s="152" t="s">
        <v>329</v>
      </c>
      <c r="AH352" s="3">
        <v>44216</v>
      </c>
      <c r="AI352" s="3">
        <v>44560</v>
      </c>
      <c r="AJ352" s="3">
        <v>44469</v>
      </c>
      <c r="AK352" s="4">
        <f t="shared" si="128"/>
        <v>0.73546511627906974</v>
      </c>
      <c r="AL352" s="4">
        <f t="shared" si="117"/>
        <v>0.73546511627906974</v>
      </c>
      <c r="AM352" s="196">
        <v>80</v>
      </c>
      <c r="AN352" s="17">
        <f t="shared" ref="AN352:AN370" si="129">+AM352</f>
        <v>80</v>
      </c>
      <c r="AO352" s="103" t="s">
        <v>2711</v>
      </c>
      <c r="AP352" s="120" t="s">
        <v>2163</v>
      </c>
      <c r="AQ352" s="3">
        <v>44216</v>
      </c>
      <c r="AR352" s="3">
        <v>44560</v>
      </c>
      <c r="AS352" s="3">
        <v>44560</v>
      </c>
      <c r="AT352" s="572">
        <f t="shared" si="122"/>
        <v>1</v>
      </c>
      <c r="AU352" s="572">
        <f t="shared" si="123"/>
        <v>1</v>
      </c>
      <c r="AV352" s="196">
        <v>100</v>
      </c>
      <c r="AW352" s="21">
        <f t="shared" si="120"/>
        <v>100</v>
      </c>
      <c r="AX352" s="67" t="s">
        <v>2712</v>
      </c>
      <c r="AY352" s="299" t="s">
        <v>2664</v>
      </c>
    </row>
    <row r="353" spans="1:51" ht="60" hidden="1" outlineLevel="1" x14ac:dyDescent="0.2">
      <c r="A353" s="397"/>
      <c r="B353" s="389"/>
      <c r="C353" s="389"/>
      <c r="D353" s="496"/>
      <c r="E353" s="502"/>
      <c r="F353" s="503"/>
      <c r="G353" s="503"/>
      <c r="H353" s="94" t="s">
        <v>2713</v>
      </c>
      <c r="I353" s="52" t="s">
        <v>2714</v>
      </c>
      <c r="J353" s="3">
        <v>44216</v>
      </c>
      <c r="K353" s="3">
        <v>44560</v>
      </c>
      <c r="L353" s="3">
        <v>44285</v>
      </c>
      <c r="M353" s="4">
        <f t="shared" si="112"/>
        <v>0.2005813953488372</v>
      </c>
      <c r="N353" s="4">
        <f t="shared" si="113"/>
        <v>0.2005813953488372</v>
      </c>
      <c r="O353" s="142">
        <v>1</v>
      </c>
      <c r="P353" s="143">
        <v>0.25</v>
      </c>
      <c r="Q353" s="143">
        <v>0.5</v>
      </c>
      <c r="R353" s="143">
        <v>0.75</v>
      </c>
      <c r="S353" s="143">
        <v>1</v>
      </c>
      <c r="T353" s="24">
        <v>5000000</v>
      </c>
      <c r="U353" s="99">
        <v>10</v>
      </c>
      <c r="V353" s="161">
        <f t="shared" si="119"/>
        <v>10</v>
      </c>
      <c r="W353" s="67" t="s">
        <v>2715</v>
      </c>
      <c r="X353" s="63" t="s">
        <v>329</v>
      </c>
      <c r="Y353" s="3">
        <v>44216</v>
      </c>
      <c r="Z353" s="3">
        <v>44560</v>
      </c>
      <c r="AA353" s="3">
        <v>44377</v>
      </c>
      <c r="AB353" s="4">
        <f t="shared" si="127"/>
        <v>0.46802325581395349</v>
      </c>
      <c r="AC353" s="4">
        <f t="shared" si="124"/>
        <v>0.46802325581395349</v>
      </c>
      <c r="AD353" s="99">
        <v>10</v>
      </c>
      <c r="AE353" s="131">
        <f t="shared" si="118"/>
        <v>10</v>
      </c>
      <c r="AF353" s="139" t="s">
        <v>2710</v>
      </c>
      <c r="AG353" s="152" t="s">
        <v>329</v>
      </c>
      <c r="AH353" s="3">
        <v>44216</v>
      </c>
      <c r="AI353" s="3">
        <v>44560</v>
      </c>
      <c r="AJ353" s="3">
        <v>44469</v>
      </c>
      <c r="AK353" s="4">
        <f t="shared" si="128"/>
        <v>0.73546511627906974</v>
      </c>
      <c r="AL353" s="4">
        <f t="shared" si="117"/>
        <v>0.73546511627906974</v>
      </c>
      <c r="AM353" s="196">
        <v>10</v>
      </c>
      <c r="AN353" s="17">
        <f t="shared" si="129"/>
        <v>10</v>
      </c>
      <c r="AO353" s="103" t="s">
        <v>402</v>
      </c>
      <c r="AP353" s="152" t="s">
        <v>329</v>
      </c>
      <c r="AQ353" s="3">
        <v>44216</v>
      </c>
      <c r="AR353" s="3">
        <v>44560</v>
      </c>
      <c r="AS353" s="3">
        <v>44560</v>
      </c>
      <c r="AT353" s="572">
        <f t="shared" si="122"/>
        <v>1</v>
      </c>
      <c r="AU353" s="572">
        <f t="shared" si="123"/>
        <v>1</v>
      </c>
      <c r="AV353" s="196">
        <v>40</v>
      </c>
      <c r="AW353" s="21">
        <f t="shared" si="120"/>
        <v>40</v>
      </c>
      <c r="AX353" s="67" t="s">
        <v>2716</v>
      </c>
      <c r="AY353" s="147" t="s">
        <v>329</v>
      </c>
    </row>
    <row r="354" spans="1:51" ht="96" hidden="1" customHeight="1" outlineLevel="1" x14ac:dyDescent="0.2">
      <c r="A354" s="397"/>
      <c r="B354" s="389"/>
      <c r="C354" s="389"/>
      <c r="D354" s="496"/>
      <c r="E354" s="503"/>
      <c r="F354" s="192" t="s">
        <v>2717</v>
      </c>
      <c r="G354" s="192" t="s">
        <v>2718</v>
      </c>
      <c r="H354" s="94" t="s">
        <v>2719</v>
      </c>
      <c r="I354" s="52" t="s">
        <v>2720</v>
      </c>
      <c r="J354" s="3">
        <v>44216</v>
      </c>
      <c r="K354" s="3">
        <v>44560</v>
      </c>
      <c r="L354" s="3">
        <v>44285</v>
      </c>
      <c r="M354" s="4">
        <f t="shared" si="112"/>
        <v>0.2005813953488372</v>
      </c>
      <c r="N354" s="4">
        <f t="shared" si="113"/>
        <v>0.2005813953488372</v>
      </c>
      <c r="O354" s="142">
        <v>1</v>
      </c>
      <c r="P354" s="143">
        <v>0.25</v>
      </c>
      <c r="Q354" s="143">
        <v>0.5</v>
      </c>
      <c r="R354" s="143">
        <v>0.75</v>
      </c>
      <c r="S354" s="143">
        <v>1</v>
      </c>
      <c r="T354" s="24" t="s">
        <v>329</v>
      </c>
      <c r="U354" s="99">
        <v>10</v>
      </c>
      <c r="V354" s="161">
        <f t="shared" si="119"/>
        <v>10</v>
      </c>
      <c r="W354" s="67" t="s">
        <v>2715</v>
      </c>
      <c r="X354" s="63" t="s">
        <v>329</v>
      </c>
      <c r="Y354" s="3">
        <v>44216</v>
      </c>
      <c r="Z354" s="3">
        <v>44560</v>
      </c>
      <c r="AA354" s="3">
        <v>44377</v>
      </c>
      <c r="AB354" s="4">
        <f t="shared" si="127"/>
        <v>0.46802325581395349</v>
      </c>
      <c r="AC354" s="4">
        <f t="shared" si="124"/>
        <v>0.46802325581395349</v>
      </c>
      <c r="AD354" s="99">
        <v>10</v>
      </c>
      <c r="AE354" s="131">
        <f t="shared" si="118"/>
        <v>10</v>
      </c>
      <c r="AF354" s="139" t="s">
        <v>2710</v>
      </c>
      <c r="AG354" s="152" t="s">
        <v>329</v>
      </c>
      <c r="AH354" s="3">
        <v>44216</v>
      </c>
      <c r="AI354" s="3">
        <v>44560</v>
      </c>
      <c r="AJ354" s="3">
        <v>44469</v>
      </c>
      <c r="AK354" s="4">
        <f t="shared" si="128"/>
        <v>0.73546511627906974</v>
      </c>
      <c r="AL354" s="4">
        <f t="shared" si="117"/>
        <v>0.73546511627906974</v>
      </c>
      <c r="AM354" s="196">
        <v>10</v>
      </c>
      <c r="AN354" s="17">
        <f t="shared" si="129"/>
        <v>10</v>
      </c>
      <c r="AO354" s="103" t="s">
        <v>402</v>
      </c>
      <c r="AP354" s="152" t="s">
        <v>329</v>
      </c>
      <c r="AQ354" s="3">
        <v>44216</v>
      </c>
      <c r="AR354" s="3">
        <v>44560</v>
      </c>
      <c r="AS354" s="3">
        <v>44560</v>
      </c>
      <c r="AT354" s="572">
        <f t="shared" si="122"/>
        <v>1</v>
      </c>
      <c r="AU354" s="572">
        <f t="shared" si="123"/>
        <v>1</v>
      </c>
      <c r="AV354" s="196">
        <v>40</v>
      </c>
      <c r="AW354" s="21">
        <f t="shared" si="120"/>
        <v>40</v>
      </c>
      <c r="AX354" s="67" t="s">
        <v>2716</v>
      </c>
      <c r="AY354" s="147" t="s">
        <v>329</v>
      </c>
    </row>
    <row r="355" spans="1:51" ht="96" hidden="1" customHeight="1" outlineLevel="1" x14ac:dyDescent="0.2">
      <c r="A355" s="397"/>
      <c r="B355" s="389"/>
      <c r="C355" s="389"/>
      <c r="D355" s="496"/>
      <c r="E355" s="492" t="s">
        <v>2653</v>
      </c>
      <c r="F355" s="192" t="s">
        <v>2721</v>
      </c>
      <c r="G355" s="192" t="s">
        <v>2722</v>
      </c>
      <c r="H355" s="94" t="s">
        <v>2723</v>
      </c>
      <c r="I355" s="52" t="s">
        <v>2724</v>
      </c>
      <c r="J355" s="3">
        <v>44216</v>
      </c>
      <c r="K355" s="3">
        <v>44560</v>
      </c>
      <c r="L355" s="3">
        <v>44285</v>
      </c>
      <c r="M355" s="4">
        <f t="shared" si="112"/>
        <v>0.2005813953488372</v>
      </c>
      <c r="N355" s="4">
        <f t="shared" si="113"/>
        <v>0.2005813953488372</v>
      </c>
      <c r="O355" s="142">
        <v>1</v>
      </c>
      <c r="P355" s="143">
        <v>0.25</v>
      </c>
      <c r="Q355" s="143">
        <v>0.5</v>
      </c>
      <c r="R355" s="143">
        <v>0.75</v>
      </c>
      <c r="S355" s="143">
        <v>1</v>
      </c>
      <c r="T355" s="24" t="s">
        <v>329</v>
      </c>
      <c r="U355" s="99">
        <v>10</v>
      </c>
      <c r="V355" s="161">
        <f t="shared" si="119"/>
        <v>10</v>
      </c>
      <c r="W355" s="67" t="s">
        <v>2715</v>
      </c>
      <c r="X355" s="63" t="s">
        <v>329</v>
      </c>
      <c r="Y355" s="3">
        <v>44216</v>
      </c>
      <c r="Z355" s="3">
        <v>44560</v>
      </c>
      <c r="AA355" s="3">
        <v>44377</v>
      </c>
      <c r="AB355" s="4">
        <f t="shared" si="127"/>
        <v>0.46802325581395349</v>
      </c>
      <c r="AC355" s="4">
        <f t="shared" si="124"/>
        <v>0.46802325581395349</v>
      </c>
      <c r="AD355" s="99">
        <v>30</v>
      </c>
      <c r="AE355" s="131">
        <f t="shared" si="118"/>
        <v>30</v>
      </c>
      <c r="AF355" s="139" t="s">
        <v>2725</v>
      </c>
      <c r="AG355" s="130" t="s">
        <v>2726</v>
      </c>
      <c r="AH355" s="3">
        <v>44216</v>
      </c>
      <c r="AI355" s="3">
        <v>44560</v>
      </c>
      <c r="AJ355" s="3">
        <v>44469</v>
      </c>
      <c r="AK355" s="4">
        <f t="shared" si="128"/>
        <v>0.73546511627906974</v>
      </c>
      <c r="AL355" s="4">
        <f t="shared" si="117"/>
        <v>0.73546511627906974</v>
      </c>
      <c r="AM355" s="196">
        <v>95</v>
      </c>
      <c r="AN355" s="17">
        <f t="shared" si="129"/>
        <v>95</v>
      </c>
      <c r="AO355" s="103" t="s">
        <v>2727</v>
      </c>
      <c r="AP355" s="130" t="s">
        <v>2728</v>
      </c>
      <c r="AQ355" s="3">
        <v>44216</v>
      </c>
      <c r="AR355" s="3">
        <v>44560</v>
      </c>
      <c r="AS355" s="3">
        <v>44560</v>
      </c>
      <c r="AT355" s="572">
        <f t="shared" si="122"/>
        <v>1</v>
      </c>
      <c r="AU355" s="572">
        <f t="shared" si="123"/>
        <v>1</v>
      </c>
      <c r="AV355" s="196">
        <v>100</v>
      </c>
      <c r="AW355" s="21">
        <f t="shared" si="120"/>
        <v>100</v>
      </c>
      <c r="AX355" s="67" t="s">
        <v>2729</v>
      </c>
      <c r="AY355" s="299" t="s">
        <v>2730</v>
      </c>
    </row>
    <row r="356" spans="1:51" ht="96" hidden="1" customHeight="1" outlineLevel="1" x14ac:dyDescent="0.2">
      <c r="A356" s="397"/>
      <c r="B356" s="389"/>
      <c r="C356" s="389"/>
      <c r="D356" s="496"/>
      <c r="E356" s="493"/>
      <c r="F356" s="40" t="s">
        <v>2731</v>
      </c>
      <c r="G356" s="43" t="s">
        <v>2655</v>
      </c>
      <c r="H356" s="94" t="s">
        <v>2732</v>
      </c>
      <c r="I356" s="52" t="s">
        <v>2733</v>
      </c>
      <c r="J356" s="3">
        <v>44216</v>
      </c>
      <c r="K356" s="3">
        <v>44560</v>
      </c>
      <c r="L356" s="3">
        <v>44285</v>
      </c>
      <c r="M356" s="4">
        <f t="shared" si="112"/>
        <v>0.2005813953488372</v>
      </c>
      <c r="N356" s="4">
        <f t="shared" si="113"/>
        <v>0.2005813953488372</v>
      </c>
      <c r="O356" s="142">
        <v>1</v>
      </c>
      <c r="P356" s="143">
        <v>0.25</v>
      </c>
      <c r="Q356" s="143">
        <v>0.5</v>
      </c>
      <c r="R356" s="143">
        <v>0.75</v>
      </c>
      <c r="S356" s="143">
        <v>1</v>
      </c>
      <c r="T356" s="24">
        <v>4000000</v>
      </c>
      <c r="U356" s="99">
        <v>25</v>
      </c>
      <c r="V356" s="161">
        <f t="shared" si="119"/>
        <v>25</v>
      </c>
      <c r="W356" s="67" t="s">
        <v>2734</v>
      </c>
      <c r="X356" s="63" t="s">
        <v>329</v>
      </c>
      <c r="Y356" s="3">
        <v>44216</v>
      </c>
      <c r="Z356" s="3">
        <v>44560</v>
      </c>
      <c r="AA356" s="3">
        <v>44377</v>
      </c>
      <c r="AB356" s="4">
        <f t="shared" si="127"/>
        <v>0.46802325581395349</v>
      </c>
      <c r="AC356" s="4">
        <f t="shared" si="124"/>
        <v>0.46802325581395349</v>
      </c>
      <c r="AD356" s="99">
        <v>30</v>
      </c>
      <c r="AE356" s="131">
        <f t="shared" si="118"/>
        <v>30</v>
      </c>
      <c r="AF356" s="139" t="s">
        <v>2735</v>
      </c>
      <c r="AG356" s="152" t="s">
        <v>329</v>
      </c>
      <c r="AH356" s="3">
        <v>44216</v>
      </c>
      <c r="AI356" s="3">
        <v>44560</v>
      </c>
      <c r="AJ356" s="3">
        <v>44469</v>
      </c>
      <c r="AK356" s="4">
        <f t="shared" si="128"/>
        <v>0.73546511627906974</v>
      </c>
      <c r="AL356" s="4">
        <f t="shared" si="117"/>
        <v>0.73546511627906974</v>
      </c>
      <c r="AM356" s="196">
        <v>40</v>
      </c>
      <c r="AN356" s="17">
        <f t="shared" si="129"/>
        <v>40</v>
      </c>
      <c r="AO356" s="103" t="s">
        <v>2736</v>
      </c>
      <c r="AP356" s="152" t="s">
        <v>329</v>
      </c>
      <c r="AQ356" s="3">
        <v>44216</v>
      </c>
      <c r="AR356" s="3">
        <v>44560</v>
      </c>
      <c r="AS356" s="3">
        <v>44560</v>
      </c>
      <c r="AT356" s="572">
        <f t="shared" si="122"/>
        <v>1</v>
      </c>
      <c r="AU356" s="572">
        <f t="shared" si="123"/>
        <v>1</v>
      </c>
      <c r="AV356" s="196">
        <v>45</v>
      </c>
      <c r="AW356" s="21">
        <f t="shared" si="120"/>
        <v>45</v>
      </c>
      <c r="AX356" s="67" t="s">
        <v>2737</v>
      </c>
      <c r="AY356" s="147" t="s">
        <v>329</v>
      </c>
    </row>
    <row r="357" spans="1:51" ht="96" hidden="1" customHeight="1" outlineLevel="1" x14ac:dyDescent="0.2">
      <c r="A357" s="397"/>
      <c r="B357" s="390"/>
      <c r="C357" s="390"/>
      <c r="D357" s="497"/>
      <c r="E357" s="494"/>
      <c r="F357" s="40" t="s">
        <v>2738</v>
      </c>
      <c r="G357" s="43" t="s">
        <v>2739</v>
      </c>
      <c r="H357" s="95" t="s">
        <v>2740</v>
      </c>
      <c r="I357" s="52" t="s">
        <v>2741</v>
      </c>
      <c r="J357" s="3">
        <v>44216</v>
      </c>
      <c r="K357" s="3">
        <v>44560</v>
      </c>
      <c r="L357" s="3">
        <v>44285</v>
      </c>
      <c r="M357" s="4">
        <f t="shared" si="112"/>
        <v>0.2005813953488372</v>
      </c>
      <c r="N357" s="4">
        <f t="shared" si="113"/>
        <v>0.2005813953488372</v>
      </c>
      <c r="O357" s="142">
        <v>1</v>
      </c>
      <c r="P357" s="143">
        <v>0.25</v>
      </c>
      <c r="Q357" s="143">
        <v>0.5</v>
      </c>
      <c r="R357" s="143">
        <v>0.75</v>
      </c>
      <c r="S357" s="143">
        <v>1</v>
      </c>
      <c r="T357" s="25">
        <v>20000000</v>
      </c>
      <c r="U357" s="99">
        <v>25</v>
      </c>
      <c r="V357" s="161">
        <f t="shared" si="119"/>
        <v>25</v>
      </c>
      <c r="W357" s="67" t="s">
        <v>2742</v>
      </c>
      <c r="X357" s="63" t="s">
        <v>329</v>
      </c>
      <c r="Y357" s="3">
        <v>44216</v>
      </c>
      <c r="Z357" s="3">
        <v>44560</v>
      </c>
      <c r="AA357" s="3">
        <v>44377</v>
      </c>
      <c r="AB357" s="4">
        <f t="shared" si="127"/>
        <v>0.46802325581395349</v>
      </c>
      <c r="AC357" s="4">
        <f t="shared" si="124"/>
        <v>0.46802325581395349</v>
      </c>
      <c r="AD357" s="99">
        <v>40</v>
      </c>
      <c r="AE357" s="131">
        <f t="shared" si="118"/>
        <v>40</v>
      </c>
      <c r="AF357" s="139" t="s">
        <v>2743</v>
      </c>
      <c r="AG357" s="149" t="s">
        <v>2744</v>
      </c>
      <c r="AH357" s="3">
        <v>44216</v>
      </c>
      <c r="AI357" s="3">
        <v>44560</v>
      </c>
      <c r="AJ357" s="3">
        <v>44469</v>
      </c>
      <c r="AK357" s="4">
        <f t="shared" si="128"/>
        <v>0.73546511627906974</v>
      </c>
      <c r="AL357" s="4">
        <f t="shared" si="117"/>
        <v>0.73546511627906974</v>
      </c>
      <c r="AM357" s="196">
        <v>100</v>
      </c>
      <c r="AN357" s="17">
        <f t="shared" si="129"/>
        <v>100</v>
      </c>
      <c r="AO357" s="103" t="s">
        <v>2745</v>
      </c>
      <c r="AP357" s="120" t="s">
        <v>2746</v>
      </c>
      <c r="AQ357" s="3">
        <v>44216</v>
      </c>
      <c r="AR357" s="3">
        <v>44560</v>
      </c>
      <c r="AS357" s="3">
        <v>44560</v>
      </c>
      <c r="AT357" s="572">
        <f t="shared" si="122"/>
        <v>1</v>
      </c>
      <c r="AU357" s="572">
        <f t="shared" si="123"/>
        <v>1</v>
      </c>
      <c r="AV357" s="196">
        <v>100</v>
      </c>
      <c r="AW357" s="21">
        <f t="shared" si="120"/>
        <v>100</v>
      </c>
      <c r="AX357" s="67" t="s">
        <v>2747</v>
      </c>
      <c r="AY357" s="147" t="s">
        <v>329</v>
      </c>
    </row>
    <row r="358" spans="1:51" ht="106.9" hidden="1" customHeight="1" outlineLevel="1" x14ac:dyDescent="0.2">
      <c r="A358" s="397"/>
      <c r="B358" s="180" t="s">
        <v>1163</v>
      </c>
      <c r="C358" s="180" t="s">
        <v>2022</v>
      </c>
      <c r="D358" s="490" t="s">
        <v>273</v>
      </c>
      <c r="E358" s="61" t="s">
        <v>2672</v>
      </c>
      <c r="F358" s="61" t="s">
        <v>2673</v>
      </c>
      <c r="G358" s="61" t="s">
        <v>2674</v>
      </c>
      <c r="H358" s="96" t="s">
        <v>2748</v>
      </c>
      <c r="I358" s="53" t="s">
        <v>411</v>
      </c>
      <c r="J358" s="3">
        <v>44216</v>
      </c>
      <c r="K358" s="3">
        <v>44560</v>
      </c>
      <c r="L358" s="3">
        <v>44285</v>
      </c>
      <c r="M358" s="4">
        <f t="shared" si="112"/>
        <v>0.2005813953488372</v>
      </c>
      <c r="N358" s="4">
        <f t="shared" si="113"/>
        <v>0.2005813953488372</v>
      </c>
      <c r="O358" s="142">
        <v>1</v>
      </c>
      <c r="P358" s="143">
        <v>0.25</v>
      </c>
      <c r="Q358" s="143">
        <v>0.5</v>
      </c>
      <c r="R358" s="143">
        <v>0.75</v>
      </c>
      <c r="S358" s="143">
        <v>1</v>
      </c>
      <c r="T358" s="24">
        <v>56200000</v>
      </c>
      <c r="U358" s="99">
        <v>10</v>
      </c>
      <c r="V358" s="161">
        <f t="shared" si="119"/>
        <v>10</v>
      </c>
      <c r="W358" s="67" t="s">
        <v>2749</v>
      </c>
      <c r="X358" s="63" t="s">
        <v>329</v>
      </c>
      <c r="Y358" s="3">
        <v>44216</v>
      </c>
      <c r="Z358" s="3">
        <v>44560</v>
      </c>
      <c r="AA358" s="3">
        <v>44377</v>
      </c>
      <c r="AB358" s="4">
        <f t="shared" si="127"/>
        <v>0.46802325581395349</v>
      </c>
      <c r="AC358" s="4">
        <f t="shared" si="124"/>
        <v>0.46802325581395349</v>
      </c>
      <c r="AD358" s="99">
        <v>10</v>
      </c>
      <c r="AE358" s="131">
        <f t="shared" si="118"/>
        <v>10</v>
      </c>
      <c r="AF358" s="139" t="s">
        <v>2750</v>
      </c>
      <c r="AG358" s="152" t="s">
        <v>329</v>
      </c>
      <c r="AH358" s="3">
        <v>44216</v>
      </c>
      <c r="AI358" s="3">
        <v>44560</v>
      </c>
      <c r="AJ358" s="3">
        <v>44469</v>
      </c>
      <c r="AK358" s="4">
        <f t="shared" si="128"/>
        <v>0.73546511627906974</v>
      </c>
      <c r="AL358" s="4">
        <f t="shared" si="117"/>
        <v>0.73546511627906974</v>
      </c>
      <c r="AM358" s="196">
        <v>10</v>
      </c>
      <c r="AN358" s="17">
        <f t="shared" si="129"/>
        <v>10</v>
      </c>
      <c r="AO358" s="103" t="s">
        <v>2751</v>
      </c>
      <c r="AP358" s="152" t="s">
        <v>329</v>
      </c>
      <c r="AQ358" s="3">
        <v>44216</v>
      </c>
      <c r="AR358" s="3">
        <v>44560</v>
      </c>
      <c r="AS358" s="3">
        <v>44560</v>
      </c>
      <c r="AT358" s="572">
        <f t="shared" si="122"/>
        <v>1</v>
      </c>
      <c r="AU358" s="572">
        <f t="shared" si="123"/>
        <v>1</v>
      </c>
      <c r="AV358" s="196">
        <v>10</v>
      </c>
      <c r="AW358" s="21">
        <f t="shared" si="120"/>
        <v>10</v>
      </c>
      <c r="AX358" s="67" t="s">
        <v>2752</v>
      </c>
      <c r="AY358" s="147" t="s">
        <v>329</v>
      </c>
    </row>
    <row r="359" spans="1:51" ht="255" hidden="1" customHeight="1" outlineLevel="1" x14ac:dyDescent="0.2">
      <c r="A359" s="397"/>
      <c r="B359" s="347" t="s">
        <v>321</v>
      </c>
      <c r="C359" s="347" t="s">
        <v>322</v>
      </c>
      <c r="D359" s="491"/>
      <c r="E359" s="373" t="s">
        <v>2753</v>
      </c>
      <c r="F359" s="373" t="s">
        <v>2754</v>
      </c>
      <c r="G359" s="373" t="s">
        <v>2755</v>
      </c>
      <c r="H359" s="96" t="s">
        <v>2756</v>
      </c>
      <c r="I359" s="53" t="s">
        <v>2757</v>
      </c>
      <c r="J359" s="3">
        <v>44216</v>
      </c>
      <c r="K359" s="3">
        <v>44560</v>
      </c>
      <c r="L359" s="3">
        <v>44285</v>
      </c>
      <c r="M359" s="4">
        <f t="shared" ref="M359:M368" si="130">+(+_xlfn.DAYS(J359,L359))/(_xlfn.DAYS(J359,K359))</f>
        <v>0.2005813953488372</v>
      </c>
      <c r="N359" s="4">
        <f t="shared" ref="N359:N368" si="131">+IF(M359&gt;=100,100,IF(M359&lt;=0,0,M359))</f>
        <v>0.2005813953488372</v>
      </c>
      <c r="O359" s="142">
        <v>1</v>
      </c>
      <c r="P359" s="143">
        <v>0.25</v>
      </c>
      <c r="Q359" s="143">
        <v>0.5</v>
      </c>
      <c r="R359" s="143">
        <v>0.75</v>
      </c>
      <c r="S359" s="143">
        <v>1</v>
      </c>
      <c r="T359" s="24">
        <v>10000000</v>
      </c>
      <c r="U359" s="99">
        <v>25</v>
      </c>
      <c r="V359" s="161">
        <f t="shared" si="119"/>
        <v>25</v>
      </c>
      <c r="W359" s="67" t="s">
        <v>2758</v>
      </c>
      <c r="X359" s="63" t="s">
        <v>2759</v>
      </c>
      <c r="Y359" s="3">
        <v>44216</v>
      </c>
      <c r="Z359" s="3">
        <v>44560</v>
      </c>
      <c r="AA359" s="3">
        <v>44377</v>
      </c>
      <c r="AB359" s="4">
        <f t="shared" si="127"/>
        <v>0.46802325581395349</v>
      </c>
      <c r="AC359" s="4">
        <f t="shared" si="124"/>
        <v>0.46802325581395349</v>
      </c>
      <c r="AD359" s="99">
        <v>50</v>
      </c>
      <c r="AE359" s="131">
        <f t="shared" si="118"/>
        <v>50</v>
      </c>
      <c r="AF359" s="139" t="s">
        <v>2760</v>
      </c>
      <c r="AG359" s="149" t="s">
        <v>2761</v>
      </c>
      <c r="AH359" s="3">
        <v>44216</v>
      </c>
      <c r="AI359" s="3">
        <v>44560</v>
      </c>
      <c r="AJ359" s="3">
        <v>44469</v>
      </c>
      <c r="AK359" s="4">
        <f t="shared" si="128"/>
        <v>0.73546511627906974</v>
      </c>
      <c r="AL359" s="4">
        <f t="shared" si="117"/>
        <v>0.73546511627906974</v>
      </c>
      <c r="AM359" s="196">
        <v>85</v>
      </c>
      <c r="AN359" s="17">
        <f t="shared" si="129"/>
        <v>85</v>
      </c>
      <c r="AO359" s="103" t="s">
        <v>2762</v>
      </c>
      <c r="AP359" s="120" t="s">
        <v>2763</v>
      </c>
      <c r="AQ359" s="3">
        <v>44216</v>
      </c>
      <c r="AR359" s="3">
        <v>44560</v>
      </c>
      <c r="AS359" s="3">
        <v>44560</v>
      </c>
      <c r="AT359" s="572">
        <f t="shared" si="122"/>
        <v>1</v>
      </c>
      <c r="AU359" s="572">
        <f t="shared" si="123"/>
        <v>1</v>
      </c>
      <c r="AV359" s="196">
        <v>100</v>
      </c>
      <c r="AW359" s="21">
        <f t="shared" si="120"/>
        <v>100</v>
      </c>
      <c r="AX359" s="67" t="s">
        <v>2764</v>
      </c>
      <c r="AY359" s="299" t="s">
        <v>2664</v>
      </c>
    </row>
    <row r="360" spans="1:51" ht="110.25" hidden="1" outlineLevel="1" x14ac:dyDescent="0.2">
      <c r="A360" s="397"/>
      <c r="B360" s="348"/>
      <c r="C360" s="348"/>
      <c r="D360" s="491"/>
      <c r="E360" s="374"/>
      <c r="F360" s="374"/>
      <c r="G360" s="374"/>
      <c r="H360" s="96" t="s">
        <v>2765</v>
      </c>
      <c r="I360" s="53" t="s">
        <v>641</v>
      </c>
      <c r="J360" s="3">
        <v>44216</v>
      </c>
      <c r="K360" s="3">
        <v>44560</v>
      </c>
      <c r="L360" s="3">
        <v>44285</v>
      </c>
      <c r="M360" s="4">
        <f>+(+_xlfn.DAYS(J360,L360))/(_xlfn.DAYS(J360,K360))</f>
        <v>0.2005813953488372</v>
      </c>
      <c r="N360" s="4">
        <f>+IF(M360&gt;=100,100,IF(M360&lt;=0,0,M360))</f>
        <v>0.2005813953488372</v>
      </c>
      <c r="O360" s="142">
        <v>1</v>
      </c>
      <c r="P360" s="143">
        <v>0.25</v>
      </c>
      <c r="Q360" s="143">
        <v>0.5</v>
      </c>
      <c r="R360" s="143">
        <v>0.75</v>
      </c>
      <c r="S360" s="143">
        <v>1</v>
      </c>
      <c r="T360" s="24">
        <v>3000000</v>
      </c>
      <c r="U360" s="99">
        <v>40</v>
      </c>
      <c r="V360" s="161">
        <f>+U360</f>
        <v>40</v>
      </c>
      <c r="W360" s="111" t="s">
        <v>2766</v>
      </c>
      <c r="X360" s="63" t="s">
        <v>329</v>
      </c>
      <c r="Y360" s="3">
        <v>44216</v>
      </c>
      <c r="Z360" s="3">
        <v>44560</v>
      </c>
      <c r="AA360" s="3">
        <v>44377</v>
      </c>
      <c r="AB360" s="4">
        <f t="shared" ref="AB360:AB368" si="132">+(+_xlfn.DAYS(Y360,AA360))/(_xlfn.DAYS(Y360,Z360))</f>
        <v>0.46802325581395349</v>
      </c>
      <c r="AC360" s="4">
        <f t="shared" ref="AC360:AC368" si="133">+IF(AB360&gt;=100,100,IF(AB360&lt;=0,0,AB360))</f>
        <v>0.46802325581395349</v>
      </c>
      <c r="AD360" s="99">
        <v>50</v>
      </c>
      <c r="AE360" s="131">
        <f t="shared" si="118"/>
        <v>50</v>
      </c>
      <c r="AF360" s="139" t="s">
        <v>2767</v>
      </c>
      <c r="AG360" s="152" t="s">
        <v>329</v>
      </c>
      <c r="AH360" s="3">
        <v>44216</v>
      </c>
      <c r="AI360" s="3">
        <v>44560</v>
      </c>
      <c r="AJ360" s="3">
        <v>44469</v>
      </c>
      <c r="AK360" s="4">
        <f t="shared" ref="AK360:AK368" si="134">+(+_xlfn.DAYS(AH360,AJ360))/(_xlfn.DAYS(AH360,AI360))</f>
        <v>0.73546511627906974</v>
      </c>
      <c r="AL360" s="4">
        <f>+IF(AK360&gt;=100,100,IF(AK360&lt;=0,0,AK360))</f>
        <v>0.73546511627906974</v>
      </c>
      <c r="AM360" s="196">
        <v>100</v>
      </c>
      <c r="AN360" s="17">
        <f t="shared" si="129"/>
        <v>100</v>
      </c>
      <c r="AO360" s="103" t="s">
        <v>2768</v>
      </c>
      <c r="AP360" s="120" t="s">
        <v>2769</v>
      </c>
      <c r="AQ360" s="3">
        <v>44216</v>
      </c>
      <c r="AR360" s="3">
        <v>44560</v>
      </c>
      <c r="AS360" s="3">
        <v>44560</v>
      </c>
      <c r="AT360" s="572">
        <f t="shared" si="122"/>
        <v>1</v>
      </c>
      <c r="AU360" s="572">
        <f t="shared" si="123"/>
        <v>1</v>
      </c>
      <c r="AV360" s="196">
        <v>100</v>
      </c>
      <c r="AW360" s="21">
        <f t="shared" si="120"/>
        <v>100</v>
      </c>
      <c r="AX360" s="67" t="s">
        <v>2770</v>
      </c>
      <c r="AY360" s="120" t="s">
        <v>2769</v>
      </c>
    </row>
    <row r="361" spans="1:51" ht="72" hidden="1" customHeight="1" outlineLevel="1" x14ac:dyDescent="0.2">
      <c r="A361" s="397"/>
      <c r="B361" s="389"/>
      <c r="C361" s="398" t="s">
        <v>797</v>
      </c>
      <c r="D361" s="453" t="s">
        <v>277</v>
      </c>
      <c r="E361" s="459" t="s">
        <v>799</v>
      </c>
      <c r="F361" s="459" t="s">
        <v>800</v>
      </c>
      <c r="G361" s="459" t="s">
        <v>801</v>
      </c>
      <c r="H361" s="97" t="s">
        <v>2771</v>
      </c>
      <c r="I361" s="54" t="s">
        <v>2772</v>
      </c>
      <c r="J361" s="3">
        <v>44216</v>
      </c>
      <c r="K361" s="3">
        <v>44560</v>
      </c>
      <c r="L361" s="3">
        <v>44285</v>
      </c>
      <c r="M361" s="4">
        <f t="shared" si="130"/>
        <v>0.2005813953488372</v>
      </c>
      <c r="N361" s="4">
        <f t="shared" si="131"/>
        <v>0.2005813953488372</v>
      </c>
      <c r="O361" s="142">
        <v>1</v>
      </c>
      <c r="P361" s="143">
        <v>0.25</v>
      </c>
      <c r="Q361" s="143">
        <v>0.5</v>
      </c>
      <c r="R361" s="143">
        <v>0.75</v>
      </c>
      <c r="S361" s="143">
        <v>1</v>
      </c>
      <c r="T361" s="24">
        <v>2000000</v>
      </c>
      <c r="U361" s="99">
        <v>25</v>
      </c>
      <c r="V361" s="161">
        <f t="shared" si="119"/>
        <v>25</v>
      </c>
      <c r="W361" s="67" t="s">
        <v>2773</v>
      </c>
      <c r="X361" s="63" t="s">
        <v>329</v>
      </c>
      <c r="Y361" s="3">
        <v>44216</v>
      </c>
      <c r="Z361" s="3">
        <v>44560</v>
      </c>
      <c r="AA361" s="3">
        <v>44377</v>
      </c>
      <c r="AB361" s="4">
        <f t="shared" si="132"/>
        <v>0.46802325581395349</v>
      </c>
      <c r="AC361" s="4">
        <f t="shared" si="133"/>
        <v>0.46802325581395349</v>
      </c>
      <c r="AD361" s="99">
        <v>50</v>
      </c>
      <c r="AE361" s="131">
        <f t="shared" si="118"/>
        <v>50</v>
      </c>
      <c r="AF361" s="139" t="s">
        <v>2774</v>
      </c>
      <c r="AG361" s="149" t="s">
        <v>2775</v>
      </c>
      <c r="AH361" s="3">
        <v>44216</v>
      </c>
      <c r="AI361" s="3">
        <v>44560</v>
      </c>
      <c r="AJ361" s="3">
        <v>44469</v>
      </c>
      <c r="AK361" s="4">
        <f t="shared" si="134"/>
        <v>0.73546511627906974</v>
      </c>
      <c r="AL361" s="4">
        <f>+IF(AK361&gt;=100,100,IF(AK361&lt;=0,0,AK361))</f>
        <v>0.73546511627906974</v>
      </c>
      <c r="AM361" s="196">
        <v>100</v>
      </c>
      <c r="AN361" s="17">
        <f t="shared" si="129"/>
        <v>100</v>
      </c>
      <c r="AO361" s="207" t="s">
        <v>2776</v>
      </c>
      <c r="AP361" s="120" t="s">
        <v>2777</v>
      </c>
      <c r="AQ361" s="3">
        <v>44216</v>
      </c>
      <c r="AR361" s="3">
        <v>44560</v>
      </c>
      <c r="AS361" s="3">
        <v>44560</v>
      </c>
      <c r="AT361" s="572">
        <f t="shared" si="122"/>
        <v>1</v>
      </c>
      <c r="AU361" s="572">
        <f t="shared" si="123"/>
        <v>1</v>
      </c>
      <c r="AV361" s="196">
        <v>100</v>
      </c>
      <c r="AW361" s="21">
        <f t="shared" si="120"/>
        <v>100</v>
      </c>
      <c r="AX361" s="67" t="s">
        <v>2770</v>
      </c>
      <c r="AY361" s="120" t="s">
        <v>2777</v>
      </c>
    </row>
    <row r="362" spans="1:51" ht="60" hidden="1" outlineLevel="1" x14ac:dyDescent="0.2">
      <c r="A362" s="397"/>
      <c r="B362" s="389"/>
      <c r="C362" s="398"/>
      <c r="D362" s="453"/>
      <c r="E362" s="459"/>
      <c r="F362" s="459"/>
      <c r="G362" s="459"/>
      <c r="H362" s="97" t="s">
        <v>2778</v>
      </c>
      <c r="I362" s="54" t="s">
        <v>810</v>
      </c>
      <c r="J362" s="3">
        <v>44216</v>
      </c>
      <c r="K362" s="3">
        <v>44560</v>
      </c>
      <c r="L362" s="3">
        <v>44285</v>
      </c>
      <c r="M362" s="4">
        <f t="shared" si="130"/>
        <v>0.2005813953488372</v>
      </c>
      <c r="N362" s="4">
        <f t="shared" si="131"/>
        <v>0.2005813953488372</v>
      </c>
      <c r="O362" s="142">
        <v>1</v>
      </c>
      <c r="P362" s="143">
        <v>0.25</v>
      </c>
      <c r="Q362" s="143">
        <v>0.5</v>
      </c>
      <c r="R362" s="143">
        <v>0.75</v>
      </c>
      <c r="S362" s="143">
        <v>1</v>
      </c>
      <c r="T362" s="24">
        <v>5000000</v>
      </c>
      <c r="U362" s="99">
        <v>10</v>
      </c>
      <c r="V362" s="161">
        <f t="shared" si="119"/>
        <v>10</v>
      </c>
      <c r="W362" s="67" t="s">
        <v>2779</v>
      </c>
      <c r="X362" s="63" t="s">
        <v>329</v>
      </c>
      <c r="Y362" s="3">
        <v>44216</v>
      </c>
      <c r="Z362" s="3">
        <v>44560</v>
      </c>
      <c r="AA362" s="3">
        <v>44377</v>
      </c>
      <c r="AB362" s="4">
        <f t="shared" si="132"/>
        <v>0.46802325581395349</v>
      </c>
      <c r="AC362" s="4">
        <f t="shared" si="133"/>
        <v>0.46802325581395349</v>
      </c>
      <c r="AD362" s="99">
        <v>10</v>
      </c>
      <c r="AE362" s="131">
        <f t="shared" si="118"/>
        <v>10</v>
      </c>
      <c r="AF362" s="139" t="s">
        <v>2490</v>
      </c>
      <c r="AG362" s="150" t="s">
        <v>329</v>
      </c>
      <c r="AH362" s="3">
        <v>44216</v>
      </c>
      <c r="AI362" s="3">
        <v>44560</v>
      </c>
      <c r="AJ362" s="3">
        <v>44469</v>
      </c>
      <c r="AK362" s="4">
        <f t="shared" si="134"/>
        <v>0.73546511627906974</v>
      </c>
      <c r="AL362" s="4">
        <f>+IF(AK362&gt;=100,100,IF(AK362&lt;=0,0,AK362))</f>
        <v>0.73546511627906974</v>
      </c>
      <c r="AM362" s="196">
        <v>80</v>
      </c>
      <c r="AN362" s="17">
        <f t="shared" si="129"/>
        <v>80</v>
      </c>
      <c r="AO362" s="103" t="s">
        <v>2780</v>
      </c>
      <c r="AP362" s="150" t="s">
        <v>329</v>
      </c>
      <c r="AQ362" s="3">
        <v>44216</v>
      </c>
      <c r="AR362" s="3">
        <v>44560</v>
      </c>
      <c r="AS362" s="3">
        <v>44560</v>
      </c>
      <c r="AT362" s="572">
        <f t="shared" si="122"/>
        <v>1</v>
      </c>
      <c r="AU362" s="572">
        <f t="shared" si="123"/>
        <v>1</v>
      </c>
      <c r="AV362" s="196">
        <v>90</v>
      </c>
      <c r="AW362" s="21">
        <f t="shared" si="120"/>
        <v>90</v>
      </c>
      <c r="AX362" s="67" t="s">
        <v>2781</v>
      </c>
      <c r="AY362" s="150" t="s">
        <v>329</v>
      </c>
    </row>
    <row r="363" spans="1:51" ht="72" hidden="1" customHeight="1" outlineLevel="1" x14ac:dyDescent="0.2">
      <c r="A363" s="397"/>
      <c r="B363" s="389"/>
      <c r="C363" s="347" t="s">
        <v>322</v>
      </c>
      <c r="D363" s="453"/>
      <c r="E363" s="365" t="s">
        <v>2782</v>
      </c>
      <c r="F363" s="365" t="s">
        <v>2086</v>
      </c>
      <c r="G363" s="365" t="s">
        <v>2087</v>
      </c>
      <c r="H363" s="97" t="s">
        <v>2783</v>
      </c>
      <c r="I363" s="54" t="s">
        <v>482</v>
      </c>
      <c r="J363" s="3">
        <v>44216</v>
      </c>
      <c r="K363" s="3">
        <v>44560</v>
      </c>
      <c r="L363" s="3">
        <v>44285</v>
      </c>
      <c r="M363" s="4">
        <f>+(+_xlfn.DAYS(J363,L363))/(_xlfn.DAYS(J363,K363))</f>
        <v>0.2005813953488372</v>
      </c>
      <c r="N363" s="4">
        <f>+IF(M363&gt;=100,100,IF(M363&lt;=0,0,M363))</f>
        <v>0.2005813953488372</v>
      </c>
      <c r="O363" s="142">
        <v>1</v>
      </c>
      <c r="P363" s="143">
        <v>0.25</v>
      </c>
      <c r="Q363" s="143">
        <v>0.5</v>
      </c>
      <c r="R363" s="143">
        <v>0.75</v>
      </c>
      <c r="S363" s="143">
        <v>1</v>
      </c>
      <c r="T363" s="24">
        <v>5000000</v>
      </c>
      <c r="U363" s="99">
        <v>25</v>
      </c>
      <c r="V363" s="161">
        <f t="shared" si="119"/>
        <v>25</v>
      </c>
      <c r="W363" s="67" t="s">
        <v>2784</v>
      </c>
      <c r="X363" s="63" t="s">
        <v>329</v>
      </c>
      <c r="Y363" s="3">
        <v>44216</v>
      </c>
      <c r="Z363" s="3">
        <v>44560</v>
      </c>
      <c r="AA363" s="3">
        <v>44377</v>
      </c>
      <c r="AB363" s="4">
        <f t="shared" si="132"/>
        <v>0.46802325581395349</v>
      </c>
      <c r="AC363" s="4">
        <f t="shared" si="133"/>
        <v>0.46802325581395349</v>
      </c>
      <c r="AD363" s="99">
        <v>50</v>
      </c>
      <c r="AE363" s="131">
        <f t="shared" si="118"/>
        <v>50</v>
      </c>
      <c r="AF363" s="139" t="s">
        <v>2785</v>
      </c>
      <c r="AG363" s="121" t="s">
        <v>2786</v>
      </c>
      <c r="AH363" s="3">
        <v>44216</v>
      </c>
      <c r="AI363" s="3">
        <v>44560</v>
      </c>
      <c r="AJ363" s="3">
        <v>44469</v>
      </c>
      <c r="AK363" s="4">
        <f t="shared" si="134"/>
        <v>0.73546511627906974</v>
      </c>
      <c r="AL363" s="4">
        <f>+IF(AK363&gt;=100,100,IF(AK363&lt;=0,0,AK363))</f>
        <v>0.73546511627906974</v>
      </c>
      <c r="AM363" s="196">
        <v>75</v>
      </c>
      <c r="AN363" s="17">
        <f t="shared" si="129"/>
        <v>75</v>
      </c>
      <c r="AO363" s="67" t="s">
        <v>2785</v>
      </c>
      <c r="AP363" s="121" t="s">
        <v>2786</v>
      </c>
      <c r="AQ363" s="3">
        <v>44216</v>
      </c>
      <c r="AR363" s="3">
        <v>44560</v>
      </c>
      <c r="AS363" s="3">
        <v>44560</v>
      </c>
      <c r="AT363" s="572">
        <f t="shared" si="122"/>
        <v>1</v>
      </c>
      <c r="AU363" s="572">
        <f t="shared" si="123"/>
        <v>1</v>
      </c>
      <c r="AV363" s="196">
        <v>100</v>
      </c>
      <c r="AW363" s="21">
        <f t="shared" si="120"/>
        <v>100</v>
      </c>
      <c r="AX363" s="67" t="s">
        <v>2787</v>
      </c>
      <c r="AY363" s="147" t="s">
        <v>2788</v>
      </c>
    </row>
    <row r="364" spans="1:51" ht="90" hidden="1" customHeight="1" outlineLevel="1" x14ac:dyDescent="0.2">
      <c r="A364" s="397"/>
      <c r="B364" s="389"/>
      <c r="C364" s="348"/>
      <c r="D364" s="453"/>
      <c r="E364" s="366"/>
      <c r="F364" s="366"/>
      <c r="G364" s="366"/>
      <c r="H364" s="97" t="s">
        <v>2789</v>
      </c>
      <c r="I364" s="54" t="s">
        <v>1569</v>
      </c>
      <c r="J364" s="3">
        <v>44216</v>
      </c>
      <c r="K364" s="3">
        <v>44560</v>
      </c>
      <c r="L364" s="3">
        <v>44285</v>
      </c>
      <c r="M364" s="4">
        <f t="shared" si="130"/>
        <v>0.2005813953488372</v>
      </c>
      <c r="N364" s="4">
        <f t="shared" si="131"/>
        <v>0.2005813953488372</v>
      </c>
      <c r="O364" s="142">
        <v>1</v>
      </c>
      <c r="P364" s="143">
        <v>0.25</v>
      </c>
      <c r="Q364" s="143">
        <v>0.5</v>
      </c>
      <c r="R364" s="143">
        <v>0.75</v>
      </c>
      <c r="S364" s="143">
        <v>1</v>
      </c>
      <c r="T364" s="24">
        <v>5000000</v>
      </c>
      <c r="U364" s="99">
        <v>10</v>
      </c>
      <c r="V364" s="161">
        <f t="shared" si="119"/>
        <v>10</v>
      </c>
      <c r="W364" s="67" t="s">
        <v>2490</v>
      </c>
      <c r="X364" s="63" t="s">
        <v>329</v>
      </c>
      <c r="Y364" s="3">
        <v>44216</v>
      </c>
      <c r="Z364" s="3">
        <v>44560</v>
      </c>
      <c r="AA364" s="3">
        <v>44377</v>
      </c>
      <c r="AB364" s="4">
        <f t="shared" si="132"/>
        <v>0.46802325581395349</v>
      </c>
      <c r="AC364" s="4">
        <f t="shared" si="133"/>
        <v>0.46802325581395349</v>
      </c>
      <c r="AD364" s="99">
        <v>10</v>
      </c>
      <c r="AE364" s="131">
        <f t="shared" si="118"/>
        <v>10</v>
      </c>
      <c r="AF364" s="139" t="s">
        <v>2490</v>
      </c>
      <c r="AG364" s="150" t="s">
        <v>329</v>
      </c>
      <c r="AH364" s="3">
        <v>44216</v>
      </c>
      <c r="AI364" s="3">
        <v>44560</v>
      </c>
      <c r="AJ364" s="3">
        <v>44469</v>
      </c>
      <c r="AK364" s="4">
        <f t="shared" si="134"/>
        <v>0.73546511627906974</v>
      </c>
      <c r="AL364" s="4">
        <f t="shared" ref="AL364:AL370" si="135">+IF(AK364&gt;=100,100,IF(AK364&lt;=0,0,AK364))</f>
        <v>0.73546511627906974</v>
      </c>
      <c r="AM364" s="196">
        <v>100</v>
      </c>
      <c r="AN364" s="17">
        <f t="shared" si="129"/>
        <v>100</v>
      </c>
      <c r="AO364" s="103" t="s">
        <v>2790</v>
      </c>
      <c r="AP364" s="120" t="s">
        <v>2791</v>
      </c>
      <c r="AQ364" s="3">
        <v>44216</v>
      </c>
      <c r="AR364" s="3">
        <v>44560</v>
      </c>
      <c r="AS364" s="3">
        <v>44560</v>
      </c>
      <c r="AT364" s="572">
        <f t="shared" si="122"/>
        <v>1</v>
      </c>
      <c r="AU364" s="572">
        <f t="shared" si="123"/>
        <v>1</v>
      </c>
      <c r="AV364" s="196">
        <v>100</v>
      </c>
      <c r="AW364" s="21">
        <f t="shared" si="120"/>
        <v>100</v>
      </c>
      <c r="AX364" s="67" t="s">
        <v>2792</v>
      </c>
      <c r="AY364" s="147" t="s">
        <v>2793</v>
      </c>
    </row>
    <row r="365" spans="1:51" ht="195" hidden="1" outlineLevel="1" x14ac:dyDescent="0.2">
      <c r="A365" s="397"/>
      <c r="B365" s="389"/>
      <c r="C365" s="348"/>
      <c r="D365" s="453"/>
      <c r="E365" s="366"/>
      <c r="F365" s="366"/>
      <c r="G365" s="366"/>
      <c r="H365" s="97" t="s">
        <v>2794</v>
      </c>
      <c r="I365" s="54" t="s">
        <v>2795</v>
      </c>
      <c r="J365" s="3">
        <v>44216</v>
      </c>
      <c r="K365" s="3">
        <v>44560</v>
      </c>
      <c r="L365" s="3">
        <v>44285</v>
      </c>
      <c r="M365" s="4">
        <f t="shared" si="130"/>
        <v>0.2005813953488372</v>
      </c>
      <c r="N365" s="4">
        <f t="shared" si="131"/>
        <v>0.2005813953488372</v>
      </c>
      <c r="O365" s="142">
        <v>1</v>
      </c>
      <c r="P365" s="143">
        <v>0.25</v>
      </c>
      <c r="Q365" s="143">
        <v>0.5</v>
      </c>
      <c r="R365" s="143">
        <v>0.75</v>
      </c>
      <c r="S365" s="143">
        <v>1</v>
      </c>
      <c r="T365" s="24">
        <v>10000000</v>
      </c>
      <c r="U365" s="99">
        <v>10</v>
      </c>
      <c r="V365" s="161">
        <f t="shared" si="119"/>
        <v>10</v>
      </c>
      <c r="W365" s="67" t="s">
        <v>2796</v>
      </c>
      <c r="X365" s="63" t="s">
        <v>329</v>
      </c>
      <c r="Y365" s="3">
        <v>44216</v>
      </c>
      <c r="Z365" s="3">
        <v>44560</v>
      </c>
      <c r="AA365" s="3">
        <v>44377</v>
      </c>
      <c r="AB365" s="4">
        <f t="shared" si="132"/>
        <v>0.46802325581395349</v>
      </c>
      <c r="AC365" s="4">
        <f t="shared" si="133"/>
        <v>0.46802325581395349</v>
      </c>
      <c r="AD365" s="99">
        <v>10</v>
      </c>
      <c r="AE365" s="131">
        <f t="shared" si="118"/>
        <v>10</v>
      </c>
      <c r="AF365" s="139" t="s">
        <v>2490</v>
      </c>
      <c r="AG365" s="150" t="s">
        <v>329</v>
      </c>
      <c r="AH365" s="3">
        <v>44216</v>
      </c>
      <c r="AI365" s="3">
        <v>44560</v>
      </c>
      <c r="AJ365" s="3">
        <v>44469</v>
      </c>
      <c r="AK365" s="4">
        <f t="shared" si="134"/>
        <v>0.73546511627906974</v>
      </c>
      <c r="AL365" s="4">
        <f t="shared" si="135"/>
        <v>0.73546511627906974</v>
      </c>
      <c r="AM365" s="196">
        <v>75</v>
      </c>
      <c r="AN365" s="17">
        <f t="shared" si="129"/>
        <v>75</v>
      </c>
      <c r="AO365" s="103" t="s">
        <v>2797</v>
      </c>
      <c r="AP365" s="120" t="s">
        <v>1986</v>
      </c>
      <c r="AQ365" s="3">
        <v>44216</v>
      </c>
      <c r="AR365" s="3">
        <v>44560</v>
      </c>
      <c r="AS365" s="3">
        <v>44560</v>
      </c>
      <c r="AT365" s="572">
        <f t="shared" si="122"/>
        <v>1</v>
      </c>
      <c r="AU365" s="572">
        <f t="shared" si="123"/>
        <v>1</v>
      </c>
      <c r="AV365" s="196">
        <v>100</v>
      </c>
      <c r="AW365" s="21">
        <f t="shared" si="120"/>
        <v>100</v>
      </c>
      <c r="AX365" s="67" t="s">
        <v>2798</v>
      </c>
      <c r="AY365" s="299" t="s">
        <v>2799</v>
      </c>
    </row>
    <row r="366" spans="1:51" ht="96.6" hidden="1" customHeight="1" outlineLevel="1" x14ac:dyDescent="0.2">
      <c r="A366" s="397"/>
      <c r="B366" s="389"/>
      <c r="C366" s="348"/>
      <c r="D366" s="453"/>
      <c r="E366" s="366"/>
      <c r="F366" s="366"/>
      <c r="G366" s="366"/>
      <c r="H366" s="97" t="s">
        <v>2800</v>
      </c>
      <c r="I366" s="54" t="s">
        <v>1569</v>
      </c>
      <c r="J366" s="137">
        <v>44216</v>
      </c>
      <c r="K366" s="3">
        <v>44560</v>
      </c>
      <c r="L366" s="3">
        <v>44285</v>
      </c>
      <c r="M366" s="4">
        <f t="shared" si="130"/>
        <v>0.2005813953488372</v>
      </c>
      <c r="N366" s="4">
        <f t="shared" si="131"/>
        <v>0.2005813953488372</v>
      </c>
      <c r="O366" s="142">
        <v>1</v>
      </c>
      <c r="P366" s="143">
        <v>0.25</v>
      </c>
      <c r="Q366" s="143">
        <v>0.5</v>
      </c>
      <c r="R366" s="143">
        <v>0.75</v>
      </c>
      <c r="S366" s="143">
        <v>1</v>
      </c>
      <c r="T366" s="24">
        <v>1000000</v>
      </c>
      <c r="U366" s="99">
        <v>10</v>
      </c>
      <c r="V366" s="161">
        <f t="shared" si="119"/>
        <v>10</v>
      </c>
      <c r="W366" s="67" t="s">
        <v>2801</v>
      </c>
      <c r="X366" s="63" t="s">
        <v>329</v>
      </c>
      <c r="Y366" s="137">
        <v>44216</v>
      </c>
      <c r="Z366" s="3">
        <v>44560</v>
      </c>
      <c r="AA366" s="3">
        <v>44377</v>
      </c>
      <c r="AB366" s="4">
        <f t="shared" si="132"/>
        <v>0.46802325581395349</v>
      </c>
      <c r="AC366" s="4">
        <f t="shared" si="133"/>
        <v>0.46802325581395349</v>
      </c>
      <c r="AD366" s="99">
        <v>35</v>
      </c>
      <c r="AE366" s="131">
        <f t="shared" si="118"/>
        <v>35</v>
      </c>
      <c r="AF366" s="139" t="s">
        <v>2802</v>
      </c>
      <c r="AG366" s="149" t="s">
        <v>2803</v>
      </c>
      <c r="AH366" s="137">
        <v>44216</v>
      </c>
      <c r="AI366" s="3">
        <v>44560</v>
      </c>
      <c r="AJ366" s="3">
        <v>44469</v>
      </c>
      <c r="AK366" s="4">
        <f t="shared" si="134"/>
        <v>0.73546511627906974</v>
      </c>
      <c r="AL366" s="4">
        <f t="shared" si="135"/>
        <v>0.73546511627906974</v>
      </c>
      <c r="AM366" s="196">
        <v>100</v>
      </c>
      <c r="AN366" s="17">
        <f t="shared" si="129"/>
        <v>100</v>
      </c>
      <c r="AO366" s="103" t="s">
        <v>2804</v>
      </c>
      <c r="AP366" s="130" t="s">
        <v>2805</v>
      </c>
      <c r="AQ366" s="3">
        <v>44216</v>
      </c>
      <c r="AR366" s="3">
        <v>44560</v>
      </c>
      <c r="AS366" s="3">
        <v>44560</v>
      </c>
      <c r="AT366" s="572">
        <f t="shared" si="122"/>
        <v>1</v>
      </c>
      <c r="AU366" s="572">
        <f t="shared" si="123"/>
        <v>1</v>
      </c>
      <c r="AV366" s="196">
        <v>100</v>
      </c>
      <c r="AW366" s="21">
        <f t="shared" si="120"/>
        <v>100</v>
      </c>
      <c r="AX366" s="67" t="s">
        <v>2806</v>
      </c>
      <c r="AY366" s="130" t="s">
        <v>2805</v>
      </c>
    </row>
    <row r="367" spans="1:51" ht="151.15" hidden="1" customHeight="1" outlineLevel="1" x14ac:dyDescent="0.2">
      <c r="A367" s="397"/>
      <c r="B367" s="389"/>
      <c r="C367" s="348"/>
      <c r="D367" s="453"/>
      <c r="E367" s="367"/>
      <c r="F367" s="367"/>
      <c r="G367" s="367"/>
      <c r="H367" s="138" t="s">
        <v>2807</v>
      </c>
      <c r="I367" s="97" t="s">
        <v>1933</v>
      </c>
      <c r="J367" s="137">
        <v>44216</v>
      </c>
      <c r="K367" s="3">
        <v>44560</v>
      </c>
      <c r="L367" s="3">
        <v>44285</v>
      </c>
      <c r="M367" s="4">
        <f t="shared" si="130"/>
        <v>0.2005813953488372</v>
      </c>
      <c r="N367" s="4">
        <f t="shared" si="131"/>
        <v>0.2005813953488372</v>
      </c>
      <c r="O367" s="142">
        <v>1</v>
      </c>
      <c r="P367" s="143" t="s">
        <v>329</v>
      </c>
      <c r="Q367" s="143">
        <v>0.4</v>
      </c>
      <c r="R367" s="143">
        <v>0.8</v>
      </c>
      <c r="S367" s="143">
        <v>1</v>
      </c>
      <c r="T367" s="123" t="s">
        <v>329</v>
      </c>
      <c r="U367" s="69" t="s">
        <v>329</v>
      </c>
      <c r="V367" s="161"/>
      <c r="W367" s="69" t="s">
        <v>329</v>
      </c>
      <c r="X367" s="69" t="s">
        <v>329</v>
      </c>
      <c r="Y367" s="137">
        <v>44216</v>
      </c>
      <c r="Z367" s="3">
        <v>44560</v>
      </c>
      <c r="AA367" s="3">
        <v>44377</v>
      </c>
      <c r="AB367" s="4">
        <f t="shared" si="132"/>
        <v>0.46802325581395349</v>
      </c>
      <c r="AC367" s="4">
        <f t="shared" si="133"/>
        <v>0.46802325581395349</v>
      </c>
      <c r="AD367" s="99">
        <v>50</v>
      </c>
      <c r="AE367" s="131">
        <f t="shared" si="118"/>
        <v>50</v>
      </c>
      <c r="AF367" s="139" t="s">
        <v>2808</v>
      </c>
      <c r="AG367" s="288" t="s">
        <v>2809</v>
      </c>
      <c r="AH367" s="137">
        <v>44216</v>
      </c>
      <c r="AI367" s="3">
        <v>44560</v>
      </c>
      <c r="AJ367" s="3">
        <v>44469</v>
      </c>
      <c r="AK367" s="4">
        <f t="shared" si="134"/>
        <v>0.73546511627906974</v>
      </c>
      <c r="AL367" s="4">
        <f t="shared" si="135"/>
        <v>0.73546511627906974</v>
      </c>
      <c r="AM367" s="196">
        <v>75</v>
      </c>
      <c r="AN367" s="17">
        <f t="shared" si="129"/>
        <v>75</v>
      </c>
      <c r="AO367" s="103" t="s">
        <v>2810</v>
      </c>
      <c r="AP367" s="120" t="s">
        <v>2811</v>
      </c>
      <c r="AQ367" s="3">
        <v>44216</v>
      </c>
      <c r="AR367" s="3">
        <v>44560</v>
      </c>
      <c r="AS367" s="3">
        <v>44560</v>
      </c>
      <c r="AT367" s="572">
        <f t="shared" si="122"/>
        <v>1</v>
      </c>
      <c r="AU367" s="572">
        <f t="shared" si="123"/>
        <v>1</v>
      </c>
      <c r="AV367" s="196">
        <v>100</v>
      </c>
      <c r="AW367" s="21">
        <f t="shared" si="120"/>
        <v>100</v>
      </c>
      <c r="AX367" s="67" t="s">
        <v>2812</v>
      </c>
      <c r="AY367" s="147" t="s">
        <v>2813</v>
      </c>
    </row>
    <row r="368" spans="1:51" ht="159" hidden="1" customHeight="1" outlineLevel="1" x14ac:dyDescent="0.2">
      <c r="A368" s="397"/>
      <c r="B368" s="390"/>
      <c r="C368" s="349"/>
      <c r="D368" s="453"/>
      <c r="E368" s="193" t="s">
        <v>2266</v>
      </c>
      <c r="F368" s="193" t="s">
        <v>1980</v>
      </c>
      <c r="G368" s="193" t="s">
        <v>1850</v>
      </c>
      <c r="H368" s="97" t="s">
        <v>2814</v>
      </c>
      <c r="I368" s="54" t="s">
        <v>2815</v>
      </c>
      <c r="J368" s="3">
        <v>44216</v>
      </c>
      <c r="K368" s="3">
        <v>44560</v>
      </c>
      <c r="L368" s="3">
        <v>44285</v>
      </c>
      <c r="M368" s="4">
        <f t="shared" si="130"/>
        <v>0.2005813953488372</v>
      </c>
      <c r="N368" s="4">
        <f t="shared" si="131"/>
        <v>0.2005813953488372</v>
      </c>
      <c r="O368" s="142">
        <v>1</v>
      </c>
      <c r="P368" s="143">
        <v>0.25</v>
      </c>
      <c r="Q368" s="143">
        <v>0.5</v>
      </c>
      <c r="R368" s="143">
        <v>0.75</v>
      </c>
      <c r="S368" s="143">
        <v>1</v>
      </c>
      <c r="T368" s="24">
        <v>4000000</v>
      </c>
      <c r="U368" s="99">
        <v>27</v>
      </c>
      <c r="V368" s="161">
        <f t="shared" si="119"/>
        <v>27</v>
      </c>
      <c r="W368" s="67" t="s">
        <v>2816</v>
      </c>
      <c r="X368" s="63" t="s">
        <v>329</v>
      </c>
      <c r="Y368" s="3">
        <v>44216</v>
      </c>
      <c r="Z368" s="3">
        <v>44560</v>
      </c>
      <c r="AA368" s="3">
        <v>44377</v>
      </c>
      <c r="AB368" s="4">
        <f t="shared" si="132"/>
        <v>0.46802325581395349</v>
      </c>
      <c r="AC368" s="4">
        <f t="shared" si="133"/>
        <v>0.46802325581395349</v>
      </c>
      <c r="AD368" s="99">
        <v>50</v>
      </c>
      <c r="AE368" s="131">
        <f>+AD368</f>
        <v>50</v>
      </c>
      <c r="AF368" s="139" t="s">
        <v>2817</v>
      </c>
      <c r="AG368" s="149" t="s">
        <v>2818</v>
      </c>
      <c r="AH368" s="3">
        <v>44216</v>
      </c>
      <c r="AI368" s="3">
        <v>44560</v>
      </c>
      <c r="AJ368" s="3">
        <v>44469</v>
      </c>
      <c r="AK368" s="4">
        <f t="shared" si="134"/>
        <v>0.73546511627906974</v>
      </c>
      <c r="AL368" s="4">
        <f t="shared" si="135"/>
        <v>0.73546511627906974</v>
      </c>
      <c r="AM368" s="196">
        <v>100</v>
      </c>
      <c r="AN368" s="17">
        <f t="shared" si="129"/>
        <v>100</v>
      </c>
      <c r="AO368" s="103" t="s">
        <v>2819</v>
      </c>
      <c r="AP368" s="120" t="s">
        <v>1986</v>
      </c>
      <c r="AQ368" s="3">
        <v>44216</v>
      </c>
      <c r="AR368" s="3">
        <v>44560</v>
      </c>
      <c r="AS368" s="3">
        <v>44560</v>
      </c>
      <c r="AT368" s="572">
        <f t="shared" si="122"/>
        <v>1</v>
      </c>
      <c r="AU368" s="572">
        <f t="shared" si="123"/>
        <v>1</v>
      </c>
      <c r="AV368" s="196">
        <v>100</v>
      </c>
      <c r="AW368" s="21">
        <f t="shared" si="120"/>
        <v>100</v>
      </c>
      <c r="AX368" s="67" t="s">
        <v>2792</v>
      </c>
      <c r="AY368" s="147" t="s">
        <v>329</v>
      </c>
    </row>
    <row r="369" spans="1:51" s="259" customFormat="1" ht="22.15" hidden="1" customHeight="1" outlineLevel="1" x14ac:dyDescent="0.2">
      <c r="A369" s="232"/>
      <c r="B369" s="233"/>
      <c r="C369" s="234"/>
      <c r="D369" s="235"/>
      <c r="E369" s="236"/>
      <c r="F369" s="236"/>
      <c r="G369" s="236"/>
      <c r="H369" s="237"/>
      <c r="I369" s="238"/>
      <c r="J369" s="239"/>
      <c r="K369" s="240"/>
      <c r="L369" s="241"/>
      <c r="M369" s="242"/>
      <c r="N369" s="242"/>
      <c r="O369" s="243"/>
      <c r="P369" s="244"/>
      <c r="Q369" s="244"/>
      <c r="R369" s="244"/>
      <c r="S369" s="244"/>
      <c r="T369" s="245"/>
      <c r="U369" s="246">
        <v>86</v>
      </c>
      <c r="V369" s="215"/>
      <c r="W369" s="247"/>
      <c r="X369" s="248"/>
      <c r="Y369" s="249"/>
      <c r="Z369" s="250"/>
      <c r="AA369" s="241"/>
      <c r="AB369" s="251"/>
      <c r="AC369" s="251"/>
      <c r="AD369" s="246">
        <v>-149.5</v>
      </c>
      <c r="AE369" s="252"/>
      <c r="AF369" s="253"/>
      <c r="AG369" s="254"/>
      <c r="AH369" s="249"/>
      <c r="AI369" s="250"/>
      <c r="AJ369" s="241"/>
      <c r="AK369" s="251"/>
      <c r="AL369" s="251"/>
      <c r="AM369" s="286">
        <v>130</v>
      </c>
      <c r="AN369" s="255"/>
      <c r="AO369" s="256"/>
      <c r="AP369" s="257"/>
      <c r="AQ369" s="267">
        <v>44216</v>
      </c>
      <c r="AR369" s="267">
        <v>44560</v>
      </c>
      <c r="AS369" s="267">
        <v>44560</v>
      </c>
      <c r="AT369" s="573">
        <f t="shared" si="122"/>
        <v>1</v>
      </c>
      <c r="AU369" s="573">
        <f t="shared" si="123"/>
        <v>1</v>
      </c>
      <c r="AV369" s="196"/>
      <c r="AW369" s="258"/>
      <c r="AX369" s="67"/>
      <c r="AY369" s="257"/>
    </row>
    <row r="370" spans="1:51" ht="202.9" customHeight="1" collapsed="1" thickBot="1" x14ac:dyDescent="0.25">
      <c r="A370" s="487" t="s">
        <v>2374</v>
      </c>
      <c r="B370" s="488"/>
      <c r="C370" s="488"/>
      <c r="D370" s="488"/>
      <c r="E370" s="488"/>
      <c r="F370" s="488"/>
      <c r="G370" s="488"/>
      <c r="H370" s="488"/>
      <c r="I370" s="488"/>
      <c r="J370" s="488"/>
      <c r="K370" s="489"/>
      <c r="L370" s="33">
        <v>44285</v>
      </c>
      <c r="M370" s="38">
        <f t="array" ref="M370">+AVERAGE((M306:M368)*100)</f>
        <v>20.058139534883733</v>
      </c>
      <c r="N370" s="38">
        <f>+IF(M370&gt;=100,100,IF(M370&lt;=0,0,M370))</f>
        <v>20.058139534883733</v>
      </c>
      <c r="O370" s="142">
        <v>1</v>
      </c>
      <c r="P370" s="143">
        <v>0.25</v>
      </c>
      <c r="Q370" s="143">
        <v>0.5</v>
      </c>
      <c r="R370" s="143">
        <v>0.75</v>
      </c>
      <c r="S370" s="143">
        <v>1</v>
      </c>
      <c r="T370" s="35">
        <f>+SUM(T306:T368)</f>
        <v>1457920000</v>
      </c>
      <c r="U370" s="34">
        <f>AVERAGE(U309,U311:U317,U319,U320:U327,U329,U324:U330,U333,U335,U338:U340,,U343:U345,U348:U350,U346:U352,U356,U357,U359,U361,U363,U368:U369)</f>
        <v>26</v>
      </c>
      <c r="V370" s="162">
        <f t="shared" si="119"/>
        <v>26</v>
      </c>
      <c r="W370" s="69" t="s">
        <v>2820</v>
      </c>
      <c r="X370" s="63" t="s">
        <v>329</v>
      </c>
      <c r="Y370" s="324"/>
      <c r="Z370" s="325"/>
      <c r="AA370" s="33">
        <v>44377</v>
      </c>
      <c r="AB370" s="34">
        <f t="array" ref="AB370">+AVERAGE((AB306:AB368)*100)</f>
        <v>46.80232558139538</v>
      </c>
      <c r="AC370" s="34">
        <f t="array" ref="AC370">+AVERAGE((AC306:AC368)*100)</f>
        <v>46.80232558139538</v>
      </c>
      <c r="AD370" s="34">
        <f>AVERAGE(AD306:AD369)</f>
        <v>38.2890625</v>
      </c>
      <c r="AE370" s="162">
        <f>+AD370</f>
        <v>38.2890625</v>
      </c>
      <c r="AF370" s="139" t="s">
        <v>2821</v>
      </c>
      <c r="AG370" s="69" t="s">
        <v>329</v>
      </c>
      <c r="AH370" s="324"/>
      <c r="AI370" s="325"/>
      <c r="AJ370" s="33">
        <v>44469</v>
      </c>
      <c r="AK370" s="34">
        <f t="array" ref="AK370">+AVERAGE((AK306:AK368)*100)</f>
        <v>73.546511627907037</v>
      </c>
      <c r="AL370" s="34">
        <f t="shared" si="135"/>
        <v>73.546511627907037</v>
      </c>
      <c r="AM370" s="283">
        <f>AVERAGE(AM307:AM317,AM319:AM320,AM322:AM327,AM329:AM336,AM338:AM339,AM341,AM343:AM346,AM348:AM350,AM352:AM352,AM355:AM357,AM359:AM359,AM360:AM369)</f>
        <v>82.865384615384613</v>
      </c>
      <c r="AN370" s="162">
        <f t="shared" si="129"/>
        <v>82.865384615384613</v>
      </c>
      <c r="AO370" s="202" t="s">
        <v>2822</v>
      </c>
      <c r="AP370" s="69" t="s">
        <v>329</v>
      </c>
      <c r="AQ370" s="576"/>
      <c r="AR370" s="577"/>
      <c r="AS370" s="36">
        <v>44560</v>
      </c>
      <c r="AT370" s="117">
        <f t="array" ref="AT370">+AVERAGE((AT312:AT368)*100)</f>
        <v>100</v>
      </c>
      <c r="AU370" s="117">
        <f t="array" ref="AU370">+AVERAGE((AU312:AU368)*100)</f>
        <v>100</v>
      </c>
      <c r="AV370" s="571">
        <f>AVERAGE(AV306:AV357,AV359:AV368)</f>
        <v>95.08064516129032</v>
      </c>
      <c r="AW370" s="162">
        <f>+AV370</f>
        <v>95.08064516129032</v>
      </c>
      <c r="AX370" s="202" t="s">
        <v>2829</v>
      </c>
      <c r="AY370" s="69" t="s">
        <v>329</v>
      </c>
    </row>
    <row r="371" spans="1:51" x14ac:dyDescent="0.25">
      <c r="F371" s="29"/>
      <c r="I371" s="115" t="s">
        <v>2823</v>
      </c>
      <c r="T371" s="58">
        <f>+T370+T305+T159+T65</f>
        <v>13717648318.68</v>
      </c>
      <c r="V371" s="64"/>
      <c r="AW371" s="111"/>
      <c r="AX371" s="111"/>
    </row>
    <row r="372" spans="1:51" ht="27.75" thickBot="1" x14ac:dyDescent="0.25">
      <c r="F372" s="29"/>
      <c r="AW372" s="111"/>
      <c r="AX372" s="111"/>
    </row>
    <row r="373" spans="1:51" ht="13.9" customHeight="1" thickTop="1" thickBot="1" x14ac:dyDescent="0.25">
      <c r="A373" s="481" t="s">
        <v>2824</v>
      </c>
      <c r="B373" s="482"/>
      <c r="C373" s="482"/>
      <c r="D373" s="482"/>
      <c r="E373" s="482"/>
      <c r="F373" s="482"/>
      <c r="G373" s="483"/>
      <c r="H373" s="514" t="s">
        <v>2825</v>
      </c>
      <c r="I373" s="512" t="s">
        <v>2826</v>
      </c>
      <c r="J373" s="512"/>
      <c r="K373" s="512"/>
      <c r="L373" s="512"/>
      <c r="M373" s="512"/>
      <c r="N373" s="512"/>
      <c r="O373" s="512"/>
      <c r="P373" s="512" t="s">
        <v>2827</v>
      </c>
      <c r="Q373" s="513"/>
      <c r="R373" s="504" t="s">
        <v>2828</v>
      </c>
      <c r="S373" s="505"/>
      <c r="T373" s="505"/>
      <c r="U373" s="505"/>
      <c r="V373" s="505"/>
      <c r="W373" s="506"/>
      <c r="X373" s="510">
        <v>1</v>
      </c>
      <c r="Y373" s="145"/>
      <c r="Z373" s="145"/>
      <c r="AA373" s="145"/>
      <c r="AB373" s="145"/>
      <c r="AC373" s="145"/>
      <c r="AH373" s="145"/>
      <c r="AI373" s="145"/>
      <c r="AJ373" s="145"/>
      <c r="AK373" s="145"/>
      <c r="AL373" s="145"/>
      <c r="AW373" s="111"/>
      <c r="AX373" s="111"/>
    </row>
    <row r="374" spans="1:51" ht="13.15" customHeight="1" thickTop="1" thickBot="1" x14ac:dyDescent="0.25">
      <c r="A374" s="484"/>
      <c r="B374" s="485"/>
      <c r="C374" s="485"/>
      <c r="D374" s="485"/>
      <c r="E374" s="485"/>
      <c r="F374" s="485"/>
      <c r="G374" s="486"/>
      <c r="H374" s="514"/>
      <c r="I374" s="512"/>
      <c r="J374" s="512"/>
      <c r="K374" s="512"/>
      <c r="L374" s="512"/>
      <c r="M374" s="512"/>
      <c r="N374" s="512"/>
      <c r="O374" s="512"/>
      <c r="P374" s="512"/>
      <c r="Q374" s="513"/>
      <c r="R374" s="507"/>
      <c r="S374" s="508"/>
      <c r="T374" s="508"/>
      <c r="U374" s="508"/>
      <c r="V374" s="508"/>
      <c r="W374" s="509"/>
      <c r="X374" s="510"/>
      <c r="Y374" s="145"/>
      <c r="Z374" s="145"/>
      <c r="AA374" s="145"/>
      <c r="AB374" s="145"/>
      <c r="AC374" s="145"/>
      <c r="AH374" s="145"/>
      <c r="AI374" s="145"/>
      <c r="AJ374" s="145"/>
      <c r="AK374" s="145"/>
      <c r="AL374" s="145"/>
      <c r="AW374" s="111"/>
      <c r="AX374" s="111"/>
    </row>
    <row r="375" spans="1:51" ht="1.9" customHeight="1" x14ac:dyDescent="0.2">
      <c r="F375" s="29"/>
      <c r="H375" s="98"/>
      <c r="AW375" s="111"/>
      <c r="AX375" s="111"/>
    </row>
    <row r="376" spans="1:51" x14ac:dyDescent="0.2">
      <c r="F376" s="29"/>
      <c r="AW376" s="111"/>
      <c r="AX376" s="111"/>
    </row>
    <row r="377" spans="1:51" x14ac:dyDescent="0.2">
      <c r="F377" s="29"/>
      <c r="AW377" s="111"/>
      <c r="AX377" s="111"/>
    </row>
    <row r="378" spans="1:51" x14ac:dyDescent="0.2">
      <c r="F378" s="29"/>
      <c r="AW378" s="111"/>
      <c r="AX378" s="111"/>
    </row>
    <row r="379" spans="1:51" x14ac:dyDescent="0.2">
      <c r="F379" s="29"/>
      <c r="AW379" s="111"/>
      <c r="AX379" s="111"/>
    </row>
    <row r="380" spans="1:51" x14ac:dyDescent="0.2">
      <c r="F380" s="29"/>
      <c r="AW380" s="111"/>
      <c r="AX380" s="111"/>
    </row>
    <row r="381" spans="1:51" x14ac:dyDescent="0.2">
      <c r="F381" s="29"/>
      <c r="AW381" s="111"/>
      <c r="AX381" s="111"/>
    </row>
    <row r="382" spans="1:51" x14ac:dyDescent="0.2">
      <c r="F382" s="29"/>
      <c r="AW382" s="111"/>
      <c r="AX382" s="111"/>
    </row>
    <row r="383" spans="1:51" x14ac:dyDescent="0.2">
      <c r="F383" s="29"/>
      <c r="AW383" s="111"/>
      <c r="AX383" s="111"/>
    </row>
    <row r="384" spans="1:51" x14ac:dyDescent="0.2">
      <c r="F384" s="29"/>
      <c r="AW384" s="111"/>
      <c r="AX384" s="111"/>
    </row>
    <row r="385" spans="6:50" x14ac:dyDescent="0.2">
      <c r="F385" s="29"/>
      <c r="AW385" s="111"/>
      <c r="AX385" s="111"/>
    </row>
    <row r="386" spans="6:50" x14ac:dyDescent="0.2">
      <c r="F386" s="29"/>
      <c r="AW386" s="111"/>
      <c r="AX386" s="111"/>
    </row>
    <row r="387" spans="6:50" x14ac:dyDescent="0.2">
      <c r="F387" s="29"/>
    </row>
    <row r="388" spans="6:50" x14ac:dyDescent="0.2">
      <c r="F388" s="29"/>
    </row>
    <row r="389" spans="6:50" x14ac:dyDescent="0.2">
      <c r="F389" s="29"/>
    </row>
    <row r="390" spans="6:50" x14ac:dyDescent="0.2">
      <c r="F390" s="29"/>
    </row>
    <row r="391" spans="6:50" x14ac:dyDescent="0.2">
      <c r="F391" s="29"/>
    </row>
    <row r="392" spans="6:50" x14ac:dyDescent="0.2">
      <c r="F392" s="29"/>
    </row>
    <row r="393" spans="6:50" x14ac:dyDescent="0.2">
      <c r="F393" s="29"/>
    </row>
    <row r="394" spans="6:50" x14ac:dyDescent="0.2">
      <c r="F394" s="29"/>
    </row>
    <row r="395" spans="6:50" x14ac:dyDescent="0.2">
      <c r="F395" s="29"/>
    </row>
    <row r="396" spans="6:50" x14ac:dyDescent="0.2">
      <c r="F396" s="29"/>
    </row>
    <row r="397" spans="6:50" x14ac:dyDescent="0.2">
      <c r="F397" s="29"/>
    </row>
    <row r="398" spans="6:50" x14ac:dyDescent="0.2">
      <c r="F398" s="29"/>
    </row>
    <row r="399" spans="6:50" x14ac:dyDescent="0.2">
      <c r="F399" s="29"/>
    </row>
    <row r="400" spans="6:50" x14ac:dyDescent="0.2">
      <c r="F400" s="29"/>
    </row>
    <row r="401" spans="6:6" x14ac:dyDescent="0.2">
      <c r="F401" s="29"/>
    </row>
    <row r="402" spans="6:6" x14ac:dyDescent="0.2">
      <c r="F402" s="29"/>
    </row>
    <row r="403" spans="6:6" x14ac:dyDescent="0.2">
      <c r="F403" s="29"/>
    </row>
    <row r="404" spans="6:6" x14ac:dyDescent="0.2">
      <c r="F404" s="29"/>
    </row>
    <row r="405" spans="6:6" x14ac:dyDescent="0.2">
      <c r="F405" s="29"/>
    </row>
    <row r="406" spans="6:6" x14ac:dyDescent="0.2">
      <c r="F406" s="29"/>
    </row>
    <row r="407" spans="6:6" x14ac:dyDescent="0.2">
      <c r="F407" s="29"/>
    </row>
    <row r="408" spans="6:6" x14ac:dyDescent="0.2">
      <c r="F408" s="29"/>
    </row>
    <row r="409" spans="6:6" x14ac:dyDescent="0.2">
      <c r="F409" s="29"/>
    </row>
    <row r="410" spans="6:6" x14ac:dyDescent="0.2">
      <c r="F410" s="29"/>
    </row>
    <row r="411" spans="6:6" x14ac:dyDescent="0.2">
      <c r="F411" s="29"/>
    </row>
    <row r="412" spans="6:6" x14ac:dyDescent="0.2">
      <c r="F412" s="29"/>
    </row>
    <row r="413" spans="6:6" x14ac:dyDescent="0.2">
      <c r="F413" s="29"/>
    </row>
    <row r="414" spans="6:6" x14ac:dyDescent="0.2">
      <c r="F414" s="29"/>
    </row>
    <row r="415" spans="6:6" x14ac:dyDescent="0.2">
      <c r="F415" s="29"/>
    </row>
    <row r="416" spans="6:6" x14ac:dyDescent="0.2">
      <c r="F416" s="29"/>
    </row>
    <row r="417" spans="6:6" x14ac:dyDescent="0.2">
      <c r="F417" s="29"/>
    </row>
    <row r="418" spans="6:6" x14ac:dyDescent="0.2">
      <c r="F418" s="29"/>
    </row>
    <row r="419" spans="6:6" x14ac:dyDescent="0.2">
      <c r="F419" s="29"/>
    </row>
    <row r="420" spans="6:6" x14ac:dyDescent="0.2">
      <c r="F420" s="29"/>
    </row>
    <row r="421" spans="6:6" x14ac:dyDescent="0.2">
      <c r="F421" s="29"/>
    </row>
    <row r="422" spans="6:6" x14ac:dyDescent="0.2">
      <c r="F422" s="29"/>
    </row>
    <row r="423" spans="6:6" x14ac:dyDescent="0.2">
      <c r="F423" s="29"/>
    </row>
    <row r="424" spans="6:6" x14ac:dyDescent="0.2">
      <c r="F424" s="29"/>
    </row>
    <row r="425" spans="6:6" x14ac:dyDescent="0.2">
      <c r="F425" s="29"/>
    </row>
    <row r="426" spans="6:6" x14ac:dyDescent="0.2">
      <c r="F426" s="29"/>
    </row>
    <row r="427" spans="6:6" x14ac:dyDescent="0.2">
      <c r="F427" s="29"/>
    </row>
    <row r="428" spans="6:6" x14ac:dyDescent="0.2">
      <c r="F428" s="29"/>
    </row>
    <row r="429" spans="6:6" x14ac:dyDescent="0.2">
      <c r="F429" s="29"/>
    </row>
    <row r="430" spans="6:6" x14ac:dyDescent="0.2">
      <c r="F430" s="29"/>
    </row>
    <row r="431" spans="6:6" x14ac:dyDescent="0.2">
      <c r="F431" s="29"/>
    </row>
    <row r="432" spans="6:6" x14ac:dyDescent="0.2">
      <c r="F432" s="29"/>
    </row>
    <row r="433" spans="6:6" x14ac:dyDescent="0.2">
      <c r="F433" s="29"/>
    </row>
    <row r="434" spans="6:6" x14ac:dyDescent="0.2">
      <c r="F434" s="29"/>
    </row>
    <row r="435" spans="6:6" x14ac:dyDescent="0.2">
      <c r="F435" s="29"/>
    </row>
    <row r="436" spans="6:6" x14ac:dyDescent="0.2">
      <c r="F436" s="29"/>
    </row>
    <row r="437" spans="6:6" x14ac:dyDescent="0.2">
      <c r="F437" s="29"/>
    </row>
    <row r="438" spans="6:6" x14ac:dyDescent="0.2">
      <c r="F438" s="29"/>
    </row>
    <row r="439" spans="6:6" x14ac:dyDescent="0.2">
      <c r="F439" s="29"/>
    </row>
    <row r="440" spans="6:6" x14ac:dyDescent="0.2">
      <c r="F440" s="29"/>
    </row>
    <row r="441" spans="6:6" x14ac:dyDescent="0.2">
      <c r="F441" s="29"/>
    </row>
    <row r="442" spans="6:6" x14ac:dyDescent="0.2">
      <c r="F442" s="29"/>
    </row>
    <row r="443" spans="6:6" x14ac:dyDescent="0.2">
      <c r="F443" s="29"/>
    </row>
    <row r="444" spans="6:6" x14ac:dyDescent="0.2">
      <c r="F444" s="29"/>
    </row>
    <row r="445" spans="6:6" x14ac:dyDescent="0.2">
      <c r="F445" s="29"/>
    </row>
    <row r="446" spans="6:6" x14ac:dyDescent="0.2">
      <c r="F446" s="29"/>
    </row>
    <row r="447" spans="6:6" x14ac:dyDescent="0.2">
      <c r="F447" s="29"/>
    </row>
    <row r="448" spans="6:6" x14ac:dyDescent="0.2">
      <c r="F448" s="29"/>
    </row>
    <row r="449" spans="6:6" x14ac:dyDescent="0.2">
      <c r="F449" s="29"/>
    </row>
    <row r="450" spans="6:6" x14ac:dyDescent="0.2">
      <c r="F450" s="29"/>
    </row>
    <row r="451" spans="6:6" x14ac:dyDescent="0.2">
      <c r="F451" s="29"/>
    </row>
    <row r="452" spans="6:6" x14ac:dyDescent="0.2">
      <c r="F452" s="29"/>
    </row>
    <row r="453" spans="6:6" x14ac:dyDescent="0.2">
      <c r="F453" s="29"/>
    </row>
    <row r="454" spans="6:6" x14ac:dyDescent="0.2">
      <c r="F454" s="29"/>
    </row>
    <row r="455" spans="6:6" x14ac:dyDescent="0.2">
      <c r="F455" s="29"/>
    </row>
    <row r="456" spans="6:6" x14ac:dyDescent="0.2">
      <c r="F456" s="29"/>
    </row>
    <row r="457" spans="6:6" x14ac:dyDescent="0.2">
      <c r="F457" s="29"/>
    </row>
    <row r="458" spans="6:6" x14ac:dyDescent="0.2">
      <c r="F458" s="29"/>
    </row>
    <row r="459" spans="6:6" x14ac:dyDescent="0.2">
      <c r="F459" s="29"/>
    </row>
    <row r="460" spans="6:6" x14ac:dyDescent="0.2">
      <c r="F460" s="29"/>
    </row>
  </sheetData>
  <dataConsolidate/>
  <mergeCells count="382">
    <mergeCell ref="AQ305:AR305"/>
    <mergeCell ref="AQ370:AR370"/>
    <mergeCell ref="B227:B231"/>
    <mergeCell ref="B225:B226"/>
    <mergeCell ref="AQ5:AQ6"/>
    <mergeCell ref="AR5:AR6"/>
    <mergeCell ref="AS5:AS6"/>
    <mergeCell ref="AT5:AT6"/>
    <mergeCell ref="AU5:AU6"/>
    <mergeCell ref="AQ65:AR65"/>
    <mergeCell ref="AQ159:AR159"/>
    <mergeCell ref="D222:D231"/>
    <mergeCell ref="D249:D261"/>
    <mergeCell ref="E252:E256"/>
    <mergeCell ref="F252:F256"/>
    <mergeCell ref="B51:B60"/>
    <mergeCell ref="C61:C62"/>
    <mergeCell ref="B106:B110"/>
    <mergeCell ref="D266:D279"/>
    <mergeCell ref="F264:F265"/>
    <mergeCell ref="F160:F167"/>
    <mergeCell ref="B249:B260"/>
    <mergeCell ref="E170:E220"/>
    <mergeCell ref="C170:C214"/>
    <mergeCell ref="C134:C156"/>
    <mergeCell ref="B119:B128"/>
    <mergeCell ref="C119:C128"/>
    <mergeCell ref="B232:B234"/>
    <mergeCell ref="C75:C84"/>
    <mergeCell ref="B222:B224"/>
    <mergeCell ref="F116:F117"/>
    <mergeCell ref="C222:C224"/>
    <mergeCell ref="B129:B132"/>
    <mergeCell ref="D170:D221"/>
    <mergeCell ref="F170:F216"/>
    <mergeCell ref="E119:E127"/>
    <mergeCell ref="G116:G117"/>
    <mergeCell ref="G160:G167"/>
    <mergeCell ref="F134:F155"/>
    <mergeCell ref="G245:G246"/>
    <mergeCell ref="G252:G256"/>
    <mergeCell ref="F269:F271"/>
    <mergeCell ref="F232:F234"/>
    <mergeCell ref="G232:G234"/>
    <mergeCell ref="E232:E234"/>
    <mergeCell ref="F217:F218"/>
    <mergeCell ref="G235:G237"/>
    <mergeCell ref="E228:E231"/>
    <mergeCell ref="F228:F231"/>
    <mergeCell ref="AM5:AP5"/>
    <mergeCell ref="AV5:AY5"/>
    <mergeCell ref="A1:AX4"/>
    <mergeCell ref="E23:E27"/>
    <mergeCell ref="E41:E44"/>
    <mergeCell ref="F66:F74"/>
    <mergeCell ref="F14:F16"/>
    <mergeCell ref="F31:F33"/>
    <mergeCell ref="I5:I6"/>
    <mergeCell ref="J5:J6"/>
    <mergeCell ref="K5:K6"/>
    <mergeCell ref="G66:G74"/>
    <mergeCell ref="E66:E74"/>
    <mergeCell ref="F41:F44"/>
    <mergeCell ref="F5:F6"/>
    <mergeCell ref="F23:F27"/>
    <mergeCell ref="E14:E16"/>
    <mergeCell ref="G5:G6"/>
    <mergeCell ref="C17:C18"/>
    <mergeCell ref="B23:B27"/>
    <mergeCell ref="C28:C36"/>
    <mergeCell ref="D66:D74"/>
    <mergeCell ref="A5:A6"/>
    <mergeCell ref="C7:C13"/>
    <mergeCell ref="B5:B6"/>
    <mergeCell ref="C5:C6"/>
    <mergeCell ref="D5:D6"/>
    <mergeCell ref="E5:E6"/>
    <mergeCell ref="H5:H6"/>
    <mergeCell ref="F93:F96"/>
    <mergeCell ref="N5:N6"/>
    <mergeCell ref="E103:E104"/>
    <mergeCell ref="L5:L6"/>
    <mergeCell ref="D14:D16"/>
    <mergeCell ref="D23:D27"/>
    <mergeCell ref="G14:G16"/>
    <mergeCell ref="C93:C99"/>
    <mergeCell ref="D41:D44"/>
    <mergeCell ref="G45:G50"/>
    <mergeCell ref="F37:F40"/>
    <mergeCell ref="E58:E60"/>
    <mergeCell ref="D37:D40"/>
    <mergeCell ref="B7:B13"/>
    <mergeCell ref="G7:G13"/>
    <mergeCell ref="F7:F13"/>
    <mergeCell ref="E7:E13"/>
    <mergeCell ref="D7:D13"/>
    <mergeCell ref="C45:C50"/>
    <mergeCell ref="R373:W374"/>
    <mergeCell ref="X373:X374"/>
    <mergeCell ref="O5:O6"/>
    <mergeCell ref="U5:X5"/>
    <mergeCell ref="P5:S5"/>
    <mergeCell ref="T5:T6"/>
    <mergeCell ref="G111:G112"/>
    <mergeCell ref="E106:E110"/>
    <mergeCell ref="F75:F78"/>
    <mergeCell ref="E235:E237"/>
    <mergeCell ref="F235:F237"/>
    <mergeCell ref="F245:F246"/>
    <mergeCell ref="E275:E277"/>
    <mergeCell ref="E268:E271"/>
    <mergeCell ref="P373:Q374"/>
    <mergeCell ref="G332:G337"/>
    <mergeCell ref="G339:G341"/>
    <mergeCell ref="G343:G344"/>
    <mergeCell ref="F359:F360"/>
    <mergeCell ref="H373:H374"/>
    <mergeCell ref="I373:O374"/>
    <mergeCell ref="T81:T82"/>
    <mergeCell ref="F98:F99"/>
    <mergeCell ref="G93:G96"/>
    <mergeCell ref="A373:G374"/>
    <mergeCell ref="E361:E362"/>
    <mergeCell ref="A370:K370"/>
    <mergeCell ref="C363:C368"/>
    <mergeCell ref="D358:D360"/>
    <mergeCell ref="E355:E357"/>
    <mergeCell ref="D345:D357"/>
    <mergeCell ref="G361:G362"/>
    <mergeCell ref="F332:F337"/>
    <mergeCell ref="E332:E344"/>
    <mergeCell ref="D330:D344"/>
    <mergeCell ref="E345:E346"/>
    <mergeCell ref="F345:F346"/>
    <mergeCell ref="G345:G346"/>
    <mergeCell ref="B345:B357"/>
    <mergeCell ref="B361:B368"/>
    <mergeCell ref="F347:F353"/>
    <mergeCell ref="E347:E354"/>
    <mergeCell ref="G347:G353"/>
    <mergeCell ref="C345:C357"/>
    <mergeCell ref="C330:C344"/>
    <mergeCell ref="B330:B344"/>
    <mergeCell ref="B359:B360"/>
    <mergeCell ref="C359:C360"/>
    <mergeCell ref="F292:F293"/>
    <mergeCell ref="F327:F329"/>
    <mergeCell ref="E327:E329"/>
    <mergeCell ref="E294:E301"/>
    <mergeCell ref="D281:D282"/>
    <mergeCell ref="C278:C279"/>
    <mergeCell ref="D262:D265"/>
    <mergeCell ref="C129:C132"/>
    <mergeCell ref="D241:D248"/>
    <mergeCell ref="E223:E224"/>
    <mergeCell ref="D232:D240"/>
    <mergeCell ref="E134:E155"/>
    <mergeCell ref="A159:K159"/>
    <mergeCell ref="F223:F224"/>
    <mergeCell ref="E129:E132"/>
    <mergeCell ref="B170:B214"/>
    <mergeCell ref="A66:A156"/>
    <mergeCell ref="B75:B84"/>
    <mergeCell ref="G264:G265"/>
    <mergeCell ref="G269:G271"/>
    <mergeCell ref="G273:G274"/>
    <mergeCell ref="G278:G279"/>
    <mergeCell ref="G275:G277"/>
    <mergeCell ref="E306:E326"/>
    <mergeCell ref="E292:E293"/>
    <mergeCell ref="E264:E265"/>
    <mergeCell ref="B264:B265"/>
    <mergeCell ref="C264:C265"/>
    <mergeCell ref="C294:C301"/>
    <mergeCell ref="B283:B284"/>
    <mergeCell ref="B294:B301"/>
    <mergeCell ref="B285:B287"/>
    <mergeCell ref="B266:B274"/>
    <mergeCell ref="C272:C274"/>
    <mergeCell ref="C285:C287"/>
    <mergeCell ref="C266:C267"/>
    <mergeCell ref="E273:E274"/>
    <mergeCell ref="E285:E287"/>
    <mergeCell ref="F294:F301"/>
    <mergeCell ref="E359:E360"/>
    <mergeCell ref="A306:A368"/>
    <mergeCell ref="C306:C326"/>
    <mergeCell ref="D361:D368"/>
    <mergeCell ref="G294:G301"/>
    <mergeCell ref="F363:F367"/>
    <mergeCell ref="E363:E367"/>
    <mergeCell ref="D292:D303"/>
    <mergeCell ref="F339:F341"/>
    <mergeCell ref="F361:F362"/>
    <mergeCell ref="F343:F344"/>
    <mergeCell ref="A305:K305"/>
    <mergeCell ref="B302:B303"/>
    <mergeCell ref="F306:F311"/>
    <mergeCell ref="G306:G311"/>
    <mergeCell ref="G327:G329"/>
    <mergeCell ref="G292:G293"/>
    <mergeCell ref="D306:D329"/>
    <mergeCell ref="C327:C329"/>
    <mergeCell ref="B306:B329"/>
    <mergeCell ref="F312:F326"/>
    <mergeCell ref="G312:G326"/>
    <mergeCell ref="C361:C362"/>
    <mergeCell ref="B14:B16"/>
    <mergeCell ref="C14:C16"/>
    <mergeCell ref="B20:B22"/>
    <mergeCell ref="C20:C22"/>
    <mergeCell ref="B17:B18"/>
    <mergeCell ref="C302:C303"/>
    <mergeCell ref="C275:C277"/>
    <mergeCell ref="B275:B277"/>
    <mergeCell ref="B262:B263"/>
    <mergeCell ref="B235:B237"/>
    <mergeCell ref="B238:B240"/>
    <mergeCell ref="C238:C240"/>
    <mergeCell ref="C268:C271"/>
    <mergeCell ref="C241:C242"/>
    <mergeCell ref="C243:C244"/>
    <mergeCell ref="C252:C257"/>
    <mergeCell ref="C258:C259"/>
    <mergeCell ref="B247:B248"/>
    <mergeCell ref="B241:B246"/>
    <mergeCell ref="C245:C246"/>
    <mergeCell ref="B278:B279"/>
    <mergeCell ref="B292:B293"/>
    <mergeCell ref="C292:C293"/>
    <mergeCell ref="C106:C110"/>
    <mergeCell ref="D20:D22"/>
    <mergeCell ref="D160:D169"/>
    <mergeCell ref="B111:B112"/>
    <mergeCell ref="B114:B118"/>
    <mergeCell ref="D51:D60"/>
    <mergeCell ref="C51:C60"/>
    <mergeCell ref="C111:C112"/>
    <mergeCell ref="C23:C27"/>
    <mergeCell ref="B28:B36"/>
    <mergeCell ref="D28:D36"/>
    <mergeCell ref="D61:D63"/>
    <mergeCell ref="D45:D50"/>
    <mergeCell ref="C102:C104"/>
    <mergeCell ref="B45:B50"/>
    <mergeCell ref="B134:B156"/>
    <mergeCell ref="D106:D110"/>
    <mergeCell ref="D114:D133"/>
    <mergeCell ref="C114:C117"/>
    <mergeCell ref="D111:D113"/>
    <mergeCell ref="D17:D19"/>
    <mergeCell ref="C41:C44"/>
    <mergeCell ref="B41:B44"/>
    <mergeCell ref="B61:B63"/>
    <mergeCell ref="H81:H82"/>
    <mergeCell ref="E37:E40"/>
    <mergeCell ref="F85:F87"/>
    <mergeCell ref="G86:G87"/>
    <mergeCell ref="E156:E157"/>
    <mergeCell ref="F156:F157"/>
    <mergeCell ref="G156:G157"/>
    <mergeCell ref="A65:K65"/>
    <mergeCell ref="I127:I128"/>
    <mergeCell ref="F114:F115"/>
    <mergeCell ref="E114:E117"/>
    <mergeCell ref="C100:C101"/>
    <mergeCell ref="E100:E101"/>
    <mergeCell ref="D75:D99"/>
    <mergeCell ref="D134:D156"/>
    <mergeCell ref="E17:E18"/>
    <mergeCell ref="F17:F18"/>
    <mergeCell ref="G17:G18"/>
    <mergeCell ref="G75:G78"/>
    <mergeCell ref="F20:F22"/>
    <mergeCell ref="A160:A303"/>
    <mergeCell ref="B160:B168"/>
    <mergeCell ref="C160:C168"/>
    <mergeCell ref="H190:H196"/>
    <mergeCell ref="H179:H185"/>
    <mergeCell ref="F79:F80"/>
    <mergeCell ref="AH370:AI370"/>
    <mergeCell ref="AH5:AH6"/>
    <mergeCell ref="AI5:AI6"/>
    <mergeCell ref="F111:F112"/>
    <mergeCell ref="E111:E112"/>
    <mergeCell ref="A7:A63"/>
    <mergeCell ref="B85:B99"/>
    <mergeCell ref="C85:C92"/>
    <mergeCell ref="C66:C74"/>
    <mergeCell ref="B102:B104"/>
    <mergeCell ref="B66:B74"/>
    <mergeCell ref="E98:E99"/>
    <mergeCell ref="D100:D101"/>
    <mergeCell ref="D102:D105"/>
    <mergeCell ref="B100:B101"/>
    <mergeCell ref="E85:E97"/>
    <mergeCell ref="F58:F59"/>
    <mergeCell ref="E61:E62"/>
    <mergeCell ref="Y370:Z370"/>
    <mergeCell ref="G51:G57"/>
    <mergeCell ref="G217:G218"/>
    <mergeCell ref="G363:G367"/>
    <mergeCell ref="G34:G36"/>
    <mergeCell ref="G61:G62"/>
    <mergeCell ref="G106:G110"/>
    <mergeCell ref="G359:G360"/>
    <mergeCell ref="H85:H86"/>
    <mergeCell ref="Y65:Z65"/>
    <mergeCell ref="I85:I86"/>
    <mergeCell ref="G58:G59"/>
    <mergeCell ref="G285:G287"/>
    <mergeCell ref="G129:G132"/>
    <mergeCell ref="G121:G126"/>
    <mergeCell ref="G228:G231"/>
    <mergeCell ref="G37:G40"/>
    <mergeCell ref="G89:G92"/>
    <mergeCell ref="G119:G120"/>
    <mergeCell ref="G100:G101"/>
    <mergeCell ref="G114:G115"/>
    <mergeCell ref="E20:E22"/>
    <mergeCell ref="E28:E36"/>
    <mergeCell ref="AJ5:AJ6"/>
    <mergeCell ref="AL5:AL6"/>
    <mergeCell ref="AH65:AI65"/>
    <mergeCell ref="AH159:AI159"/>
    <mergeCell ref="AH305:AI305"/>
    <mergeCell ref="G238:G240"/>
    <mergeCell ref="Y305:Z305"/>
    <mergeCell ref="Y5:Y6"/>
    <mergeCell ref="Z5:Z6"/>
    <mergeCell ref="AA5:AA6"/>
    <mergeCell ref="AC5:AC6"/>
    <mergeCell ref="AK5:AK6"/>
    <mergeCell ref="E51:E57"/>
    <mergeCell ref="F34:F36"/>
    <mergeCell ref="E238:E240"/>
    <mergeCell ref="F89:F92"/>
    <mergeCell ref="E45:E50"/>
    <mergeCell ref="F61:F62"/>
    <mergeCell ref="F100:F101"/>
    <mergeCell ref="E245:E246"/>
    <mergeCell ref="E278:E279"/>
    <mergeCell ref="F129:F132"/>
    <mergeCell ref="G289:G290"/>
    <mergeCell ref="F288:F290"/>
    <mergeCell ref="E288:E290"/>
    <mergeCell ref="C288:C290"/>
    <mergeCell ref="B288:B290"/>
    <mergeCell ref="H186:H189"/>
    <mergeCell ref="C37:C40"/>
    <mergeCell ref="B37:B40"/>
    <mergeCell ref="E75:E84"/>
    <mergeCell ref="C232:C234"/>
    <mergeCell ref="C225:C226"/>
    <mergeCell ref="C235:C237"/>
    <mergeCell ref="C228:C231"/>
    <mergeCell ref="F81:F82"/>
    <mergeCell ref="F119:F120"/>
    <mergeCell ref="F45:F50"/>
    <mergeCell ref="F273:F274"/>
    <mergeCell ref="F278:F279"/>
    <mergeCell ref="F275:F277"/>
    <mergeCell ref="F238:F240"/>
    <mergeCell ref="F285:F287"/>
    <mergeCell ref="F121:F126"/>
    <mergeCell ref="D283:D291"/>
    <mergeCell ref="E160:E168"/>
    <mergeCell ref="AD5:AG5"/>
    <mergeCell ref="G223:G224"/>
    <mergeCell ref="T127:T128"/>
    <mergeCell ref="G134:G155"/>
    <mergeCell ref="G170:G216"/>
    <mergeCell ref="Y159:Z159"/>
    <mergeCell ref="F28:F30"/>
    <mergeCell ref="G28:G30"/>
    <mergeCell ref="G41:G44"/>
    <mergeCell ref="G31:G33"/>
    <mergeCell ref="F51:F57"/>
    <mergeCell ref="G23:G27"/>
    <mergeCell ref="I81:I82"/>
    <mergeCell ref="G20:G22"/>
    <mergeCell ref="F106:F110"/>
  </mergeCells>
  <conditionalFormatting sqref="N305">
    <cfRule type="colorScale" priority="339">
      <colorScale>
        <cfvo type="num" val="50"/>
        <cfvo type="num" val="70"/>
        <cfvo type="num" val="90"/>
        <color rgb="FFF8696B"/>
        <color rgb="FFFFEB84"/>
        <color rgb="FF63BE7B"/>
      </colorScale>
    </cfRule>
    <cfRule type="colorScale" priority="340">
      <colorScale>
        <cfvo type="min"/>
        <cfvo type="percentile" val="50"/>
        <cfvo type="max"/>
        <color rgb="FFF8696B"/>
        <color rgb="FFFFEB84"/>
        <color rgb="FF63BE7B"/>
      </colorScale>
    </cfRule>
  </conditionalFormatting>
  <conditionalFormatting sqref="M65:N65">
    <cfRule type="colorScale" priority="626">
      <colorScale>
        <cfvo type="num" val="50"/>
        <cfvo type="num" val="70"/>
        <cfvo type="num" val="90"/>
        <color rgb="FFF8696B"/>
        <color rgb="FFFFEB84"/>
        <color rgb="FF63BE7B"/>
      </colorScale>
    </cfRule>
    <cfRule type="colorScale" priority="627">
      <colorScale>
        <cfvo type="min"/>
        <cfvo type="percentile" val="50"/>
        <cfvo type="max"/>
        <color rgb="FFF8696B"/>
        <color rgb="FFFFEB84"/>
        <color rgb="FF63BE7B"/>
      </colorScale>
    </cfRule>
  </conditionalFormatting>
  <conditionalFormatting sqref="W9:W10 W12">
    <cfRule type="iconSet" priority="1883">
      <iconSet iconSet="3Symbols">
        <cfvo type="percent" val="0"/>
        <cfvo type="percent" val="33"/>
        <cfvo type="percent" val="67"/>
      </iconSet>
    </cfRule>
  </conditionalFormatting>
  <conditionalFormatting sqref="V175">
    <cfRule type="iconSet" priority="229">
      <iconSet iconSet="3Symbols">
        <cfvo type="percent" val="0"/>
        <cfvo type="num" val="65"/>
        <cfvo type="num" val="90"/>
      </iconSet>
    </cfRule>
  </conditionalFormatting>
  <conditionalFormatting sqref="V202">
    <cfRule type="iconSet" priority="228">
      <iconSet iconSet="3Symbols">
        <cfvo type="percent" val="0"/>
        <cfvo type="num" val="65"/>
        <cfvo type="num" val="90"/>
      </iconSet>
    </cfRule>
  </conditionalFormatting>
  <conditionalFormatting sqref="V203">
    <cfRule type="iconSet" priority="227">
      <iconSet iconSet="3Symbols">
        <cfvo type="percent" val="0"/>
        <cfvo type="num" val="65"/>
        <cfvo type="num" val="90"/>
      </iconSet>
    </cfRule>
  </conditionalFormatting>
  <conditionalFormatting sqref="V212">
    <cfRule type="iconSet" priority="220">
      <iconSet iconSet="3Symbols">
        <cfvo type="percent" val="0"/>
        <cfvo type="num" val="65"/>
        <cfvo type="num" val="90"/>
      </iconSet>
    </cfRule>
  </conditionalFormatting>
  <conditionalFormatting sqref="M159:N159">
    <cfRule type="colorScale" priority="206">
      <colorScale>
        <cfvo type="num" val="50"/>
        <cfvo type="num" val="70"/>
        <cfvo type="num" val="90"/>
        <color rgb="FFF8696B"/>
        <color rgb="FFFFEB84"/>
        <color rgb="FF63BE7B"/>
      </colorScale>
    </cfRule>
    <cfRule type="colorScale" priority="207">
      <colorScale>
        <cfvo type="min"/>
        <cfvo type="percentile" val="50"/>
        <cfvo type="max"/>
        <color rgb="FFF8696B"/>
        <color rgb="FFFFEB84"/>
        <color rgb="FF63BE7B"/>
      </colorScale>
    </cfRule>
  </conditionalFormatting>
  <conditionalFormatting sqref="U159">
    <cfRule type="colorScale" priority="202">
      <colorScale>
        <cfvo type="num" val="50"/>
        <cfvo type="num" val="70"/>
        <cfvo type="num" val="90"/>
        <color rgb="FFF8696B"/>
        <color rgb="FFFFEB84"/>
        <color rgb="FF63BE7B"/>
      </colorScale>
    </cfRule>
    <cfRule type="colorScale" priority="203">
      <colorScale>
        <cfvo type="min"/>
        <cfvo type="percentile" val="50"/>
        <cfvo type="max"/>
        <color rgb="FFF8696B"/>
        <color rgb="FFFFEB84"/>
        <color rgb="FF63BE7B"/>
      </colorScale>
    </cfRule>
  </conditionalFormatting>
  <conditionalFormatting sqref="U370">
    <cfRule type="colorScale" priority="200">
      <colorScale>
        <cfvo type="num" val="50"/>
        <cfvo type="num" val="70"/>
        <cfvo type="num" val="90"/>
        <color rgb="FFF8696B"/>
        <color rgb="FFFFEB84"/>
        <color rgb="FF63BE7B"/>
      </colorScale>
    </cfRule>
    <cfRule type="colorScale" priority="201">
      <colorScale>
        <cfvo type="min"/>
        <cfvo type="percentile" val="50"/>
        <cfvo type="max"/>
        <color rgb="FFF8696B"/>
        <color rgb="FFFFEB84"/>
        <color rgb="FF63BE7B"/>
      </colorScale>
    </cfRule>
  </conditionalFormatting>
  <conditionalFormatting sqref="U305">
    <cfRule type="colorScale" priority="198">
      <colorScale>
        <cfvo type="num" val="50"/>
        <cfvo type="num" val="70"/>
        <cfvo type="num" val="90"/>
        <color rgb="FFF8696B"/>
        <color rgb="FFFFEB84"/>
        <color rgb="FF63BE7B"/>
      </colorScale>
    </cfRule>
    <cfRule type="colorScale" priority="199">
      <colorScale>
        <cfvo type="min"/>
        <cfvo type="percentile" val="50"/>
        <cfvo type="max"/>
        <color rgb="FFF8696B"/>
        <color rgb="FFFFEB84"/>
        <color rgb="FF63BE7B"/>
      </colorScale>
    </cfRule>
  </conditionalFormatting>
  <conditionalFormatting sqref="U65">
    <cfRule type="colorScale" priority="196">
      <colorScale>
        <cfvo type="num" val="50"/>
        <cfvo type="num" val="70"/>
        <cfvo type="num" val="90"/>
        <color rgb="FFF8696B"/>
        <color rgb="FFFFEB84"/>
        <color rgb="FF63BE7B"/>
      </colorScale>
    </cfRule>
    <cfRule type="colorScale" priority="197">
      <colorScale>
        <cfvo type="min"/>
        <cfvo type="percentile" val="50"/>
        <cfvo type="max"/>
        <color rgb="FFF8696B"/>
        <color rgb="FFFFEB84"/>
        <color rgb="FF63BE7B"/>
      </colorScale>
    </cfRule>
  </conditionalFormatting>
  <conditionalFormatting sqref="AE69:AE70">
    <cfRule type="iconSet" priority="194">
      <iconSet iconSet="3Symbols" showValue="0">
        <cfvo type="percent" val="0"/>
        <cfvo type="num" val="65"/>
        <cfvo type="num" val="90"/>
      </iconSet>
    </cfRule>
  </conditionalFormatting>
  <conditionalFormatting sqref="AE170">
    <cfRule type="iconSet" priority="193">
      <iconSet iconSet="3Symbols" showValue="0">
        <cfvo type="percent" val="0"/>
        <cfvo type="num" val="65"/>
        <cfvo type="num" val="90"/>
      </iconSet>
    </cfRule>
  </conditionalFormatting>
  <conditionalFormatting sqref="AE171">
    <cfRule type="iconSet" priority="192">
      <iconSet iconSet="3Symbols" showValue="0">
        <cfvo type="percent" val="0"/>
        <cfvo type="num" val="65"/>
        <cfvo type="num" val="90"/>
      </iconSet>
    </cfRule>
  </conditionalFormatting>
  <conditionalFormatting sqref="AE172">
    <cfRule type="iconSet" priority="191">
      <iconSet iconSet="3Symbols" showValue="0">
        <cfvo type="percent" val="0"/>
        <cfvo type="num" val="65"/>
        <cfvo type="num" val="90"/>
      </iconSet>
    </cfRule>
  </conditionalFormatting>
  <conditionalFormatting sqref="AE173">
    <cfRule type="iconSet" priority="190">
      <iconSet iconSet="3Symbols" showValue="0">
        <cfvo type="percent" val="0"/>
        <cfvo type="num" val="65"/>
        <cfvo type="num" val="90"/>
      </iconSet>
    </cfRule>
  </conditionalFormatting>
  <conditionalFormatting sqref="AE174">
    <cfRule type="iconSet" priority="189">
      <iconSet iconSet="3Symbols" showValue="0">
        <cfvo type="percent" val="0"/>
        <cfvo type="num" val="65"/>
        <cfvo type="num" val="90"/>
      </iconSet>
    </cfRule>
  </conditionalFormatting>
  <conditionalFormatting sqref="AE175">
    <cfRule type="iconSet" priority="188">
      <iconSet iconSet="3Symbols" showValue="0">
        <cfvo type="percent" val="0"/>
        <cfvo type="num" val="65"/>
        <cfvo type="num" val="90"/>
      </iconSet>
    </cfRule>
  </conditionalFormatting>
  <conditionalFormatting sqref="AE176">
    <cfRule type="iconSet" priority="187">
      <iconSet iconSet="3Symbols" showValue="0">
        <cfvo type="percent" val="0"/>
        <cfvo type="num" val="65"/>
        <cfvo type="num" val="90"/>
      </iconSet>
    </cfRule>
  </conditionalFormatting>
  <conditionalFormatting sqref="AE177">
    <cfRule type="iconSet" priority="186">
      <iconSet iconSet="3Symbols" showValue="0">
        <cfvo type="percent" val="0"/>
        <cfvo type="num" val="65"/>
        <cfvo type="num" val="90"/>
      </iconSet>
    </cfRule>
  </conditionalFormatting>
  <conditionalFormatting sqref="AE178">
    <cfRule type="iconSet" priority="185">
      <iconSet iconSet="3Symbols" showValue="0">
        <cfvo type="percent" val="0"/>
        <cfvo type="num" val="65"/>
        <cfvo type="num" val="90"/>
      </iconSet>
    </cfRule>
  </conditionalFormatting>
  <conditionalFormatting sqref="AE179:AE185">
    <cfRule type="iconSet" priority="184">
      <iconSet iconSet="3Symbols" showValue="0">
        <cfvo type="percent" val="0"/>
        <cfvo type="num" val="65"/>
        <cfvo type="num" val="90"/>
      </iconSet>
    </cfRule>
  </conditionalFormatting>
  <conditionalFormatting sqref="AE186:AE192 AE195:AE196">
    <cfRule type="iconSet" priority="183">
      <iconSet iconSet="3Symbols" showValue="0">
        <cfvo type="percent" val="0"/>
        <cfvo type="num" val="65"/>
        <cfvo type="num" val="90"/>
      </iconSet>
    </cfRule>
  </conditionalFormatting>
  <conditionalFormatting sqref="AE197">
    <cfRule type="iconSet" priority="180">
      <iconSet iconSet="3Symbols" showValue="0">
        <cfvo type="percent" val="0"/>
        <cfvo type="num" val="65"/>
        <cfvo type="num" val="90"/>
      </iconSet>
    </cfRule>
  </conditionalFormatting>
  <conditionalFormatting sqref="AE198">
    <cfRule type="iconSet" priority="179">
      <iconSet iconSet="3Symbols" showValue="0">
        <cfvo type="percent" val="0"/>
        <cfvo type="num" val="65"/>
        <cfvo type="num" val="90"/>
      </iconSet>
    </cfRule>
  </conditionalFormatting>
  <conditionalFormatting sqref="AE217:AE223">
    <cfRule type="iconSet" priority="178">
      <iconSet iconSet="3Symbols" showValue="0">
        <cfvo type="percent" val="0"/>
        <cfvo type="num" val="65"/>
        <cfvo type="num" val="90"/>
      </iconSet>
    </cfRule>
  </conditionalFormatting>
  <conditionalFormatting sqref="AE199">
    <cfRule type="iconSet" priority="177">
      <iconSet iconSet="3Symbols" showValue="0">
        <cfvo type="percent" val="0"/>
        <cfvo type="num" val="65"/>
        <cfvo type="num" val="90"/>
      </iconSet>
    </cfRule>
  </conditionalFormatting>
  <conditionalFormatting sqref="AE200">
    <cfRule type="iconSet" priority="176">
      <iconSet iconSet="3Symbols" showValue="0">
        <cfvo type="percent" val="0"/>
        <cfvo type="num" val="65"/>
        <cfvo type="num" val="90"/>
      </iconSet>
    </cfRule>
  </conditionalFormatting>
  <conditionalFormatting sqref="AE201">
    <cfRule type="iconSet" priority="175">
      <iconSet iconSet="3Symbols" showValue="0">
        <cfvo type="percent" val="0"/>
        <cfvo type="num" val="65"/>
        <cfvo type="num" val="90"/>
      </iconSet>
    </cfRule>
  </conditionalFormatting>
  <conditionalFormatting sqref="AE202">
    <cfRule type="iconSet" priority="174">
      <iconSet iconSet="3Symbols" showValue="0">
        <cfvo type="percent" val="0"/>
        <cfvo type="num" val="65"/>
        <cfvo type="num" val="90"/>
      </iconSet>
    </cfRule>
  </conditionalFormatting>
  <conditionalFormatting sqref="AE203">
    <cfRule type="iconSet" priority="173">
      <iconSet iconSet="3Symbols" showValue="0">
        <cfvo type="percent" val="0"/>
        <cfvo type="num" val="65"/>
        <cfvo type="num" val="90"/>
      </iconSet>
    </cfRule>
  </conditionalFormatting>
  <conditionalFormatting sqref="AE204">
    <cfRule type="iconSet" priority="172">
      <iconSet iconSet="3Symbols" showValue="0">
        <cfvo type="percent" val="0"/>
        <cfvo type="num" val="65"/>
        <cfvo type="num" val="90"/>
      </iconSet>
    </cfRule>
  </conditionalFormatting>
  <conditionalFormatting sqref="AE205">
    <cfRule type="iconSet" priority="171">
      <iconSet iconSet="3Symbols" showValue="0">
        <cfvo type="percent" val="0"/>
        <cfvo type="num" val="65"/>
        <cfvo type="num" val="90"/>
      </iconSet>
    </cfRule>
  </conditionalFormatting>
  <conditionalFormatting sqref="AE206">
    <cfRule type="iconSet" priority="170">
      <iconSet iconSet="3Symbols" showValue="0">
        <cfvo type="percent" val="0"/>
        <cfvo type="num" val="65"/>
        <cfvo type="num" val="90"/>
      </iconSet>
    </cfRule>
  </conditionalFormatting>
  <conditionalFormatting sqref="AE207">
    <cfRule type="iconSet" priority="169">
      <iconSet iconSet="3Symbols" showValue="0">
        <cfvo type="percent" val="0"/>
        <cfvo type="num" val="65"/>
        <cfvo type="num" val="90"/>
      </iconSet>
    </cfRule>
  </conditionalFormatting>
  <conditionalFormatting sqref="AE208">
    <cfRule type="iconSet" priority="168">
      <iconSet iconSet="3Symbols" showValue="0">
        <cfvo type="percent" val="0"/>
        <cfvo type="num" val="65"/>
        <cfvo type="num" val="90"/>
      </iconSet>
    </cfRule>
  </conditionalFormatting>
  <conditionalFormatting sqref="AE209">
    <cfRule type="iconSet" priority="167">
      <iconSet iconSet="3Symbols" showValue="0">
        <cfvo type="percent" val="0"/>
        <cfvo type="num" val="65"/>
        <cfvo type="num" val="90"/>
      </iconSet>
    </cfRule>
  </conditionalFormatting>
  <conditionalFormatting sqref="AE210">
    <cfRule type="iconSet" priority="166">
      <iconSet iconSet="3Symbols" showValue="0">
        <cfvo type="percent" val="0"/>
        <cfvo type="num" val="65"/>
        <cfvo type="num" val="90"/>
      </iconSet>
    </cfRule>
  </conditionalFormatting>
  <conditionalFormatting sqref="AE211">
    <cfRule type="iconSet" priority="165">
      <iconSet iconSet="3Symbols" showValue="0">
        <cfvo type="percent" val="0"/>
        <cfvo type="num" val="65"/>
        <cfvo type="num" val="90"/>
      </iconSet>
    </cfRule>
  </conditionalFormatting>
  <conditionalFormatting sqref="AE212">
    <cfRule type="iconSet" priority="164">
      <iconSet iconSet="3Symbols" showValue="0">
        <cfvo type="percent" val="0"/>
        <cfvo type="num" val="65"/>
        <cfvo type="num" val="90"/>
      </iconSet>
    </cfRule>
  </conditionalFormatting>
  <conditionalFormatting sqref="AE213">
    <cfRule type="iconSet" priority="163">
      <iconSet iconSet="3Symbols" showValue="0">
        <cfvo type="percent" val="0"/>
        <cfvo type="num" val="65"/>
        <cfvo type="num" val="90"/>
      </iconSet>
    </cfRule>
  </conditionalFormatting>
  <conditionalFormatting sqref="AE214">
    <cfRule type="iconSet" priority="162">
      <iconSet iconSet="3Symbols" showValue="0">
        <cfvo type="percent" val="0"/>
        <cfvo type="num" val="65"/>
        <cfvo type="num" val="90"/>
      </iconSet>
    </cfRule>
  </conditionalFormatting>
  <conditionalFormatting sqref="AE215">
    <cfRule type="iconSet" priority="161">
      <iconSet iconSet="3Symbols" showValue="0">
        <cfvo type="percent" val="0"/>
        <cfvo type="num" val="65"/>
        <cfvo type="num" val="90"/>
      </iconSet>
    </cfRule>
  </conditionalFormatting>
  <conditionalFormatting sqref="AE216">
    <cfRule type="iconSet" priority="160">
      <iconSet iconSet="3Symbols" showValue="0">
        <cfvo type="percent" val="0"/>
        <cfvo type="num" val="65"/>
        <cfvo type="num" val="90"/>
      </iconSet>
    </cfRule>
  </conditionalFormatting>
  <conditionalFormatting sqref="AB305">
    <cfRule type="colorScale" priority="113">
      <colorScale>
        <cfvo type="num" val="50"/>
        <cfvo type="num" val="70"/>
        <cfvo type="num" val="90"/>
        <color rgb="FFF8696B"/>
        <color rgb="FFFFEB84"/>
        <color rgb="FF63BE7B"/>
      </colorScale>
    </cfRule>
    <cfRule type="colorScale" priority="114">
      <colorScale>
        <cfvo type="min"/>
        <cfvo type="percentile" val="50"/>
        <cfvo type="max"/>
        <color rgb="FFF8696B"/>
        <color rgb="FFFFEB84"/>
        <color rgb="FF63BE7B"/>
      </colorScale>
    </cfRule>
  </conditionalFormatting>
  <conditionalFormatting sqref="AB370">
    <cfRule type="colorScale" priority="111">
      <colorScale>
        <cfvo type="num" val="50"/>
        <cfvo type="num" val="70"/>
        <cfvo type="num" val="90"/>
        <color rgb="FFF8696B"/>
        <color rgb="FFFFEB84"/>
        <color rgb="FF63BE7B"/>
      </colorScale>
    </cfRule>
    <cfRule type="colorScale" priority="112">
      <colorScale>
        <cfvo type="min"/>
        <cfvo type="percentile" val="50"/>
        <cfvo type="max"/>
        <color rgb="FFF8696B"/>
        <color rgb="FFFFEB84"/>
        <color rgb="FF63BE7B"/>
      </colorScale>
    </cfRule>
  </conditionalFormatting>
  <conditionalFormatting sqref="AC370">
    <cfRule type="colorScale" priority="109">
      <colorScale>
        <cfvo type="num" val="50"/>
        <cfvo type="num" val="70"/>
        <cfvo type="num" val="90"/>
        <color rgb="FFF8696B"/>
        <color rgb="FFFFEB84"/>
        <color rgb="FF63BE7B"/>
      </colorScale>
    </cfRule>
    <cfRule type="colorScale" priority="110">
      <colorScale>
        <cfvo type="min"/>
        <cfvo type="percentile" val="50"/>
        <cfvo type="max"/>
        <color rgb="FFF8696B"/>
        <color rgb="FFFFEB84"/>
        <color rgb="FF63BE7B"/>
      </colorScale>
    </cfRule>
  </conditionalFormatting>
  <conditionalFormatting sqref="AC305">
    <cfRule type="colorScale" priority="107">
      <colorScale>
        <cfvo type="num" val="50"/>
        <cfvo type="num" val="70"/>
        <cfvo type="num" val="90"/>
        <color rgb="FFF8696B"/>
        <color rgb="FFFFEB84"/>
        <color rgb="FF63BE7B"/>
      </colorScale>
    </cfRule>
    <cfRule type="colorScale" priority="108">
      <colorScale>
        <cfvo type="min"/>
        <cfvo type="percentile" val="50"/>
        <cfvo type="max"/>
        <color rgb="FFF8696B"/>
        <color rgb="FFFFEB84"/>
        <color rgb="FF63BE7B"/>
      </colorScale>
    </cfRule>
  </conditionalFormatting>
  <conditionalFormatting sqref="AB65:AC65">
    <cfRule type="colorScale" priority="115">
      <colorScale>
        <cfvo type="num" val="50"/>
        <cfvo type="num" val="70"/>
        <cfvo type="num" val="90"/>
        <color rgb="FFF8696B"/>
        <color rgb="FFFFEB84"/>
        <color rgb="FF63BE7B"/>
      </colorScale>
    </cfRule>
    <cfRule type="colorScale" priority="116">
      <colorScale>
        <cfvo type="min"/>
        <cfvo type="percentile" val="50"/>
        <cfvo type="max"/>
        <color rgb="FFF8696B"/>
        <color rgb="FFFFEB84"/>
        <color rgb="FF63BE7B"/>
      </colorScale>
    </cfRule>
  </conditionalFormatting>
  <conditionalFormatting sqref="AB159:AC159">
    <cfRule type="colorScale" priority="105">
      <colorScale>
        <cfvo type="num" val="50"/>
        <cfvo type="num" val="70"/>
        <cfvo type="num" val="90"/>
        <color rgb="FFF8696B"/>
        <color rgb="FFFFEB84"/>
        <color rgb="FF63BE7B"/>
      </colorScale>
    </cfRule>
    <cfRule type="colorScale" priority="106">
      <colorScale>
        <cfvo type="min"/>
        <cfvo type="percentile" val="50"/>
        <cfvo type="max"/>
        <color rgb="FFF8696B"/>
        <color rgb="FFFFEB84"/>
        <color rgb="FF63BE7B"/>
      </colorScale>
    </cfRule>
  </conditionalFormatting>
  <conditionalFormatting sqref="M370">
    <cfRule type="colorScale" priority="103">
      <colorScale>
        <cfvo type="num" val="50"/>
        <cfvo type="num" val="70"/>
        <cfvo type="num" val="90"/>
        <color rgb="FFF8696B"/>
        <color rgb="FFFFEB84"/>
        <color rgb="FF63BE7B"/>
      </colorScale>
    </cfRule>
    <cfRule type="colorScale" priority="104">
      <colorScale>
        <cfvo type="min"/>
        <cfvo type="percentile" val="50"/>
        <cfvo type="max"/>
        <color rgb="FFF8696B"/>
        <color rgb="FFFFEB84"/>
        <color rgb="FF63BE7B"/>
      </colorScale>
    </cfRule>
  </conditionalFormatting>
  <conditionalFormatting sqref="N370">
    <cfRule type="colorScale" priority="101">
      <colorScale>
        <cfvo type="num" val="50"/>
        <cfvo type="num" val="70"/>
        <cfvo type="num" val="90"/>
        <color rgb="FFF8696B"/>
        <color rgb="FFFFEB84"/>
        <color rgb="FF63BE7B"/>
      </colorScale>
    </cfRule>
    <cfRule type="colorScale" priority="102">
      <colorScale>
        <cfvo type="min"/>
        <cfvo type="percentile" val="50"/>
        <cfvo type="max"/>
        <color rgb="FFF8696B"/>
        <color rgb="FFFFEB84"/>
        <color rgb="FF63BE7B"/>
      </colorScale>
    </cfRule>
  </conditionalFormatting>
  <conditionalFormatting sqref="AD370">
    <cfRule type="colorScale" priority="99">
      <colorScale>
        <cfvo type="num" val="50"/>
        <cfvo type="num" val="70"/>
        <cfvo type="num" val="90"/>
        <color rgb="FFF8696B"/>
        <color rgb="FFFFEB84"/>
        <color rgb="FF63BE7B"/>
      </colorScale>
    </cfRule>
    <cfRule type="colorScale" priority="100">
      <colorScale>
        <cfvo type="min"/>
        <cfvo type="percentile" val="50"/>
        <cfvo type="max"/>
        <color rgb="FFF8696B"/>
        <color rgb="FFFFEB84"/>
        <color rgb="FF63BE7B"/>
      </colorScale>
    </cfRule>
  </conditionalFormatting>
  <conditionalFormatting sqref="AD305">
    <cfRule type="colorScale" priority="97">
      <colorScale>
        <cfvo type="num" val="50"/>
        <cfvo type="num" val="70"/>
        <cfvo type="num" val="90"/>
        <color rgb="FFF8696B"/>
        <color rgb="FFFFEB84"/>
        <color rgb="FF63BE7B"/>
      </colorScale>
    </cfRule>
    <cfRule type="colorScale" priority="98">
      <colorScale>
        <cfvo type="min"/>
        <cfvo type="percentile" val="50"/>
        <cfvo type="max"/>
        <color rgb="FFF8696B"/>
        <color rgb="FFFFEB84"/>
        <color rgb="FF63BE7B"/>
      </colorScale>
    </cfRule>
  </conditionalFormatting>
  <conditionalFormatting sqref="AD159">
    <cfRule type="colorScale" priority="95">
      <colorScale>
        <cfvo type="num" val="50"/>
        <cfvo type="num" val="70"/>
        <cfvo type="num" val="90"/>
        <color rgb="FFF8696B"/>
        <color rgb="FFFFEB84"/>
        <color rgb="FF63BE7B"/>
      </colorScale>
    </cfRule>
    <cfRule type="colorScale" priority="96">
      <colorScale>
        <cfvo type="min"/>
        <cfvo type="percentile" val="50"/>
        <cfvo type="max"/>
        <color rgb="FFF8696B"/>
        <color rgb="FFFFEB84"/>
        <color rgb="FF63BE7B"/>
      </colorScale>
    </cfRule>
  </conditionalFormatting>
  <conditionalFormatting sqref="AD65">
    <cfRule type="colorScale" priority="93">
      <colorScale>
        <cfvo type="num" val="50"/>
        <cfvo type="num" val="70"/>
        <cfvo type="num" val="90"/>
        <color rgb="FFF8696B"/>
        <color rgb="FFFFEB84"/>
        <color rgb="FF63BE7B"/>
      </colorScale>
    </cfRule>
    <cfRule type="colorScale" priority="94">
      <colorScale>
        <cfvo type="min"/>
        <cfvo type="percentile" val="50"/>
        <cfvo type="max"/>
        <color rgb="FFF8696B"/>
        <color rgb="FFFFEB84"/>
        <color rgb="FF63BE7B"/>
      </colorScale>
    </cfRule>
  </conditionalFormatting>
  <conditionalFormatting sqref="AE370">
    <cfRule type="iconSet" priority="92">
      <iconSet iconSet="3Symbols">
        <cfvo type="percent" val="0"/>
        <cfvo type="num" val="65"/>
        <cfvo type="num" val="90"/>
      </iconSet>
    </cfRule>
  </conditionalFormatting>
  <conditionalFormatting sqref="AE305">
    <cfRule type="iconSet" priority="90">
      <iconSet iconSet="3Symbols">
        <cfvo type="percent" val="0"/>
        <cfvo type="num" val="65"/>
        <cfvo type="num" val="90"/>
      </iconSet>
    </cfRule>
  </conditionalFormatting>
  <conditionalFormatting sqref="AE159">
    <cfRule type="iconSet" priority="88">
      <iconSet iconSet="3Symbols">
        <cfvo type="percent" val="0"/>
        <cfvo type="num" val="65"/>
        <cfvo type="num" val="90"/>
      </iconSet>
    </cfRule>
  </conditionalFormatting>
  <conditionalFormatting sqref="AE65">
    <cfRule type="iconSet" priority="86">
      <iconSet iconSet="3Symbols">
        <cfvo type="percent" val="0"/>
        <cfvo type="num" val="65"/>
        <cfvo type="num" val="90"/>
      </iconSet>
    </cfRule>
  </conditionalFormatting>
  <conditionalFormatting sqref="AK305">
    <cfRule type="colorScale" priority="81">
      <colorScale>
        <cfvo type="num" val="50"/>
        <cfvo type="num" val="70"/>
        <cfvo type="num" val="90"/>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K370">
    <cfRule type="colorScale" priority="79">
      <colorScale>
        <cfvo type="num" val="50"/>
        <cfvo type="num" val="70"/>
        <cfvo type="num" val="90"/>
        <color rgb="FFF8696B"/>
        <color rgb="FFFFEB84"/>
        <color rgb="FF63BE7B"/>
      </colorScale>
    </cfRule>
    <cfRule type="colorScale" priority="80">
      <colorScale>
        <cfvo type="min"/>
        <cfvo type="percentile" val="50"/>
        <cfvo type="max"/>
        <color rgb="FFF8696B"/>
        <color rgb="FFFFEB84"/>
        <color rgb="FF63BE7B"/>
      </colorScale>
    </cfRule>
  </conditionalFormatting>
  <conditionalFormatting sqref="AL305">
    <cfRule type="colorScale" priority="75">
      <colorScale>
        <cfvo type="num" val="50"/>
        <cfvo type="num" val="70"/>
        <cfvo type="num" val="90"/>
        <color rgb="FFF8696B"/>
        <color rgb="FFFFEB84"/>
        <color rgb="FF63BE7B"/>
      </colorScale>
    </cfRule>
    <cfRule type="colorScale" priority="76">
      <colorScale>
        <cfvo type="min"/>
        <cfvo type="percentile" val="50"/>
        <cfvo type="max"/>
        <color rgb="FFF8696B"/>
        <color rgb="FFFFEB84"/>
        <color rgb="FF63BE7B"/>
      </colorScale>
    </cfRule>
  </conditionalFormatting>
  <conditionalFormatting sqref="AK65:AL65">
    <cfRule type="colorScale" priority="83">
      <colorScale>
        <cfvo type="num" val="50"/>
        <cfvo type="num" val="70"/>
        <cfvo type="num" val="90"/>
        <color rgb="FFF8696B"/>
        <color rgb="FFFFEB84"/>
        <color rgb="FF63BE7B"/>
      </colorScale>
    </cfRule>
    <cfRule type="colorScale" priority="84">
      <colorScale>
        <cfvo type="min"/>
        <cfvo type="percentile" val="50"/>
        <cfvo type="max"/>
        <color rgb="FFF8696B"/>
        <color rgb="FFFFEB84"/>
        <color rgb="FF63BE7B"/>
      </colorScale>
    </cfRule>
  </conditionalFormatting>
  <conditionalFormatting sqref="AK159:AL159">
    <cfRule type="colorScale" priority="73">
      <colorScale>
        <cfvo type="num" val="50"/>
        <cfvo type="num" val="70"/>
        <cfvo type="num" val="90"/>
        <color rgb="FFF8696B"/>
        <color rgb="FFFFEB84"/>
        <color rgb="FF63BE7B"/>
      </colorScale>
    </cfRule>
    <cfRule type="colorScale" priority="74">
      <colorScale>
        <cfvo type="min"/>
        <cfvo type="percentile" val="50"/>
        <cfvo type="max"/>
        <color rgb="FFF8696B"/>
        <color rgb="FFFFEB84"/>
        <color rgb="FF63BE7B"/>
      </colorScale>
    </cfRule>
  </conditionalFormatting>
  <conditionalFormatting sqref="AN370 AW370">
    <cfRule type="iconSet" priority="70">
      <iconSet iconSet="3Symbols">
        <cfvo type="percent" val="0"/>
        <cfvo type="num" val="65"/>
        <cfvo type="num" val="90"/>
      </iconSet>
    </cfRule>
  </conditionalFormatting>
  <conditionalFormatting sqref="AL370">
    <cfRule type="colorScale" priority="67">
      <colorScale>
        <cfvo type="num" val="50"/>
        <cfvo type="num" val="70"/>
        <cfvo type="num" val="90"/>
        <color rgb="FFF8696B"/>
        <color rgb="FFFFEB84"/>
        <color rgb="FF63BE7B"/>
      </colorScale>
    </cfRule>
    <cfRule type="colorScale" priority="68">
      <colorScale>
        <cfvo type="min"/>
        <cfvo type="percentile" val="50"/>
        <cfvo type="max"/>
        <color rgb="FFF8696B"/>
        <color rgb="FFFFEB84"/>
        <color rgb="FF63BE7B"/>
      </colorScale>
    </cfRule>
  </conditionalFormatting>
  <conditionalFormatting sqref="AM370">
    <cfRule type="colorScale" priority="65">
      <colorScale>
        <cfvo type="num" val="50"/>
        <cfvo type="num" val="70"/>
        <cfvo type="num" val="90"/>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AN73">
    <cfRule type="iconSet" priority="64">
      <iconSet iconSet="3Symbols" showValue="0">
        <cfvo type="percent" val="0"/>
        <cfvo type="num" val="65"/>
        <cfvo type="num" val="90"/>
      </iconSet>
    </cfRule>
  </conditionalFormatting>
  <conditionalFormatting sqref="AE193">
    <cfRule type="iconSet" priority="63">
      <iconSet iconSet="3Symbols" showValue="0">
        <cfvo type="percent" val="0"/>
        <cfvo type="num" val="65"/>
        <cfvo type="num" val="90"/>
      </iconSet>
    </cfRule>
  </conditionalFormatting>
  <conditionalFormatting sqref="AE194">
    <cfRule type="iconSet" priority="62">
      <iconSet iconSet="3Symbols" showValue="0">
        <cfvo type="percent" val="0"/>
        <cfvo type="num" val="65"/>
        <cfvo type="num" val="90"/>
      </iconSet>
    </cfRule>
  </conditionalFormatting>
  <conditionalFormatting sqref="AN333">
    <cfRule type="iconSet" priority="61">
      <iconSet iconSet="3Symbols" showValue="0">
        <cfvo type="percent" val="0"/>
        <cfvo type="num" val="65"/>
        <cfvo type="num" val="90"/>
      </iconSet>
    </cfRule>
  </conditionalFormatting>
  <conditionalFormatting sqref="AN288">
    <cfRule type="iconSet" priority="60">
      <iconSet iconSet="3Symbols" showValue="0">
        <cfvo type="percent" val="0"/>
        <cfvo type="num" val="65"/>
        <cfvo type="num" val="90"/>
      </iconSet>
    </cfRule>
  </conditionalFormatting>
  <conditionalFormatting sqref="AN291">
    <cfRule type="iconSet" priority="59">
      <iconSet iconSet="3Symbols" showValue="0">
        <cfvo type="percent" val="0"/>
        <cfvo type="num" val="65"/>
        <cfvo type="num" val="90"/>
      </iconSet>
    </cfRule>
  </conditionalFormatting>
  <conditionalFormatting sqref="AN246">
    <cfRule type="iconSet" priority="57">
      <iconSet iconSet="3Symbols" showValue="0">
        <cfvo type="percent" val="0"/>
        <cfvo type="num" val="65"/>
        <cfvo type="num" val="90"/>
      </iconSet>
    </cfRule>
  </conditionalFormatting>
  <conditionalFormatting sqref="AE37">
    <cfRule type="iconSet" priority="55">
      <iconSet iconSet="3Symbols" showValue="0">
        <cfvo type="percent" val="0"/>
        <cfvo type="num" val="65"/>
        <cfvo type="num" val="90"/>
      </iconSet>
    </cfRule>
  </conditionalFormatting>
  <conditionalFormatting sqref="AN37">
    <cfRule type="iconSet" priority="56">
      <iconSet iconSet="3Symbols" showValue="0">
        <cfvo type="percent" val="0"/>
        <cfvo type="num" val="65"/>
        <cfvo type="num" val="90"/>
      </iconSet>
    </cfRule>
  </conditionalFormatting>
  <conditionalFormatting sqref="AM65">
    <cfRule type="colorScale" priority="53">
      <colorScale>
        <cfvo type="num" val="50"/>
        <cfvo type="num" val="70"/>
        <cfvo type="num" val="90"/>
        <color rgb="FFF8696B"/>
        <color rgb="FFFFEB84"/>
        <color rgb="FF63BE7B"/>
      </colorScale>
    </cfRule>
    <cfRule type="colorScale" priority="54">
      <colorScale>
        <cfvo type="min"/>
        <cfvo type="percentile" val="50"/>
        <cfvo type="max"/>
        <color rgb="FFF8696B"/>
        <color rgb="FFFFEB84"/>
        <color rgb="FF63BE7B"/>
      </colorScale>
    </cfRule>
  </conditionalFormatting>
  <conditionalFormatting sqref="AN130">
    <cfRule type="iconSet" priority="52">
      <iconSet iconSet="3Symbols" showValue="0">
        <cfvo type="percent" val="0"/>
        <cfvo type="num" val="65"/>
        <cfvo type="num" val="90"/>
      </iconSet>
    </cfRule>
  </conditionalFormatting>
  <conditionalFormatting sqref="AM159">
    <cfRule type="colorScale" priority="50">
      <colorScale>
        <cfvo type="num" val="50"/>
        <cfvo type="num" val="70"/>
        <cfvo type="num" val="90"/>
        <color rgb="FFF8696B"/>
        <color rgb="FFFFEB84"/>
        <color rgb="FF63BE7B"/>
      </colorScale>
    </cfRule>
    <cfRule type="colorScale" priority="51">
      <colorScale>
        <cfvo type="min"/>
        <cfvo type="percentile" val="50"/>
        <cfvo type="max"/>
        <color rgb="FFF8696B"/>
        <color rgb="FFFFEB84"/>
        <color rgb="FF63BE7B"/>
      </colorScale>
    </cfRule>
  </conditionalFormatting>
  <conditionalFormatting sqref="AM305">
    <cfRule type="colorScale" priority="48">
      <colorScale>
        <cfvo type="num" val="50"/>
        <cfvo type="num" val="70"/>
        <cfvo type="num" val="90"/>
        <color rgb="FFF8696B"/>
        <color rgb="FFFFEB84"/>
        <color rgb="FF63BE7B"/>
      </colorScale>
    </cfRule>
    <cfRule type="colorScale" priority="49">
      <colorScale>
        <cfvo type="min"/>
        <cfvo type="percentile" val="50"/>
        <cfvo type="max"/>
        <color rgb="FFF8696B"/>
        <color rgb="FFFFEB84"/>
        <color rgb="FF63BE7B"/>
      </colorScale>
    </cfRule>
  </conditionalFormatting>
  <conditionalFormatting sqref="M305">
    <cfRule type="colorScale" priority="46">
      <colorScale>
        <cfvo type="num" val="50"/>
        <cfvo type="num" val="70"/>
        <cfvo type="num" val="90"/>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AW147">
    <cfRule type="iconSet" priority="45">
      <iconSet iconSet="3Symbols" showValue="0">
        <cfvo type="percent" val="0"/>
        <cfvo type="num" val="65"/>
        <cfvo type="num" val="90"/>
      </iconSet>
    </cfRule>
  </conditionalFormatting>
  <conditionalFormatting sqref="AW155">
    <cfRule type="iconSet" priority="44">
      <iconSet iconSet="3Symbols" showValue="0">
        <cfvo type="percent" val="0"/>
        <cfvo type="num" val="65"/>
        <cfvo type="num" val="90"/>
      </iconSet>
    </cfRule>
  </conditionalFormatting>
  <conditionalFormatting sqref="AW332">
    <cfRule type="iconSet" priority="43">
      <iconSet iconSet="3Symbols" showValue="0">
        <cfvo type="percent" val="0"/>
        <cfvo type="num" val="65"/>
        <cfvo type="num" val="90"/>
      </iconSet>
    </cfRule>
  </conditionalFormatting>
  <conditionalFormatting sqref="AW333">
    <cfRule type="iconSet" priority="42">
      <iconSet iconSet="3Symbols" showValue="0">
        <cfvo type="percent" val="0"/>
        <cfvo type="num" val="65"/>
        <cfvo type="num" val="90"/>
      </iconSet>
    </cfRule>
  </conditionalFormatting>
  <conditionalFormatting sqref="AW7:AW13">
    <cfRule type="iconSet" priority="41">
      <iconSet iconSet="3Symbols" showValue="0">
        <cfvo type="percent" val="0"/>
        <cfvo type="num" val="65"/>
        <cfvo type="num" val="90"/>
      </iconSet>
    </cfRule>
  </conditionalFormatting>
  <conditionalFormatting sqref="AW108">
    <cfRule type="iconSet" priority="40">
      <iconSet iconSet="3Symbols" showValue="0">
        <cfvo type="percent" val="0"/>
        <cfvo type="num" val="65"/>
        <cfvo type="num" val="90"/>
      </iconSet>
    </cfRule>
  </conditionalFormatting>
  <conditionalFormatting sqref="AE306:AE369 AE7:AE36 AE160:AE169 AE66:AE68 AE71:AE158 AE224:AE304 AE38:AE64">
    <cfRule type="iconSet" priority="2654">
      <iconSet iconSet="3Symbols" showValue="0">
        <cfvo type="percent" val="0"/>
        <cfvo type="num" val="65"/>
        <cfvo type="num" val="90"/>
      </iconSet>
    </cfRule>
  </conditionalFormatting>
  <conditionalFormatting sqref="V204:V211 V7:V174 V176:V201 V213:V370">
    <cfRule type="iconSet" priority="2662">
      <iconSet iconSet="3Symbols">
        <cfvo type="percent" val="0"/>
        <cfvo type="num" val="65"/>
        <cfvo type="num" val="90"/>
      </iconSet>
    </cfRule>
  </conditionalFormatting>
  <conditionalFormatting sqref="AN247:AN287 AN7:AN36 AN38:AN64 AN74:AN129 AN292:AN304 AN289:AN290 AN131:AN158 AN334:AN369 AN306:AN332 AN160:AN245 AN66:AN72">
    <cfRule type="iconSet" priority="2667">
      <iconSet iconSet="3Symbols" showValue="0">
        <cfvo type="percent" val="0"/>
        <cfvo type="num" val="65"/>
        <cfvo type="num" val="90"/>
      </iconSet>
    </cfRule>
  </conditionalFormatting>
  <conditionalFormatting sqref="AW148:AW154 AW334:AW369 AW14:AW64 AW109:AW146 AW237:AW304 AW306:AW331 AW156:AW158 AW160:AW234 AW66:AW107">
    <cfRule type="iconSet" priority="2676">
      <iconSet iconSet="3Symbols" showValue="0">
        <cfvo type="percent" val="0"/>
        <cfvo type="num" val="65"/>
        <cfvo type="num" val="90"/>
      </iconSet>
    </cfRule>
  </conditionalFormatting>
  <conditionalFormatting sqref="AW235:AW236">
    <cfRule type="iconSet" priority="39">
      <iconSet iconSet="3Symbols" showValue="0">
        <cfvo type="percent" val="0"/>
        <cfvo type="num" val="65"/>
        <cfvo type="num" val="90"/>
      </iconSet>
    </cfRule>
  </conditionalFormatting>
  <conditionalFormatting sqref="AV370">
    <cfRule type="colorScale" priority="37">
      <colorScale>
        <cfvo type="num" val="50"/>
        <cfvo type="num" val="70"/>
        <cfvo type="num" val="90"/>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AN305">
    <cfRule type="iconSet" priority="28">
      <iconSet iconSet="3Symbols">
        <cfvo type="percent" val="0"/>
        <cfvo type="num" val="65"/>
        <cfvo type="num" val="90"/>
      </iconSet>
    </cfRule>
  </conditionalFormatting>
  <conditionalFormatting sqref="AW305">
    <cfRule type="iconSet" priority="26">
      <iconSet iconSet="3Symbols">
        <cfvo type="percent" val="0"/>
        <cfvo type="num" val="65"/>
        <cfvo type="num" val="90"/>
      </iconSet>
    </cfRule>
  </conditionalFormatting>
  <conditionalFormatting sqref="AV159">
    <cfRule type="colorScale" priority="23">
      <colorScale>
        <cfvo type="num" val="50"/>
        <cfvo type="num" val="70"/>
        <cfvo type="num" val="90"/>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AN159">
    <cfRule type="iconSet" priority="22">
      <iconSet iconSet="3Symbols">
        <cfvo type="percent" val="0"/>
        <cfvo type="num" val="65"/>
        <cfvo type="num" val="90"/>
      </iconSet>
    </cfRule>
  </conditionalFormatting>
  <conditionalFormatting sqref="AW159">
    <cfRule type="iconSet" priority="20">
      <iconSet iconSet="3Symbols">
        <cfvo type="percent" val="0"/>
        <cfvo type="num" val="65"/>
        <cfvo type="num" val="90"/>
      </iconSet>
    </cfRule>
  </conditionalFormatting>
  <conditionalFormatting sqref="AW65">
    <cfRule type="iconSet" priority="18">
      <iconSet iconSet="3Symbols">
        <cfvo type="percent" val="0"/>
        <cfvo type="num" val="65"/>
        <cfvo type="num" val="90"/>
      </iconSet>
    </cfRule>
  </conditionalFormatting>
  <conditionalFormatting sqref="AN65">
    <cfRule type="iconSet" priority="16">
      <iconSet iconSet="3Symbols">
        <cfvo type="percent" val="0"/>
        <cfvo type="num" val="65"/>
        <cfvo type="num" val="90"/>
      </iconSet>
    </cfRule>
  </conditionalFormatting>
  <conditionalFormatting sqref="AV65">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AV305">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AT65:AU65">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T159:AU159">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AT305:AU305">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T370:AU37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X109" r:id="rId1" display="https://itceduco-my.sharepoint.com/:f:/g/personal/gestiondocumental_itc_edu_co/EpNykcnxoX9Mk6dvXsnC_xkBq8Qe4wpP0zKFjoPXnh9mqQ?e=cIQz4e"/>
    <hyperlink ref="X110" r:id="rId2" display="https://itceduco-my.sharepoint.com/:f:/g/personal/gestiondocumental_itc_edu_co/EpNykcnxoX9Mk6dvXsnC_xkBq8Qe4wpP0zKFjoPXnh9mqQ?e=cIQz4e"/>
    <hyperlink ref="X78" r:id="rId3" display="https://itceduco-my.sharepoint.com/:f:/g/personal/arquitectura_itc_edu_co/EquumE2UfARDvUNE9WEHC0gBzDIPA-uIA1FxmP4I2g6DpQ?e=TEfMbN"/>
    <hyperlink ref="X359" r:id="rId4"/>
    <hyperlink ref="X223" r:id="rId5" display="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hyperlink ref="X249" r:id="rId6" display="https://itceduco-my.sharepoint.com/:f:/g/personal/procesos_itc_edu_co/EoL4cM5ir0VGjjbVnI-d_pgB6Bgvtn_SOouW74q5zKkmMg?e=Xw0nzP"/>
    <hyperlink ref="X320" r:id="rId7" display="https://www.etitc.edu.co/es/noticia/10"/>
    <hyperlink ref="X319" r:id="rId8"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22" r:id="rId9"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27" r:id="rId10"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29" r:id="rId11"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25" r:id="rId12"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30" r:id="rId13"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33" r:id="rId14"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35" r:id="rId15"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38" r:id="rId16"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39" r:id="rId17"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40" r:id="rId18"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X324" r:id="rId19"/>
    <hyperlink ref="X21" r:id="rId20"/>
    <hyperlink ref="X22" r:id="rId21"/>
    <hyperlink ref="X67" r:id="rId22"/>
    <hyperlink ref="X61" r:id="rId23" display="https://integratic.mintic.gov.co/AZDigital/Publica/DescargaArchivo.php?ArId=199218&amp;Hash=6ee948c8c632c712663c65785fbadc0f559d66df"/>
    <hyperlink ref="X135" r:id="rId24"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37" r:id="rId25"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38" r:id="rId26"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39" r:id="rId27"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40" r:id="rId28"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41" r:id="rId29"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44" r:id="rId30"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54" r:id="rId31"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X100" r:id="rId32" tooltip="https://itceduco-my.sharepoint.com/:f:/g/personal/almacen_itc_edu_co/eugrucyhontburexjesvhbkboq6xrpul7ddjrmm9axe9xw?e=oxso9v" display="https://itceduco-my.sharepoint.com/:f:/g/personal/almacen_itc_edu_co/EuGRuCyhoNtBuREXJESvHBkBoQ6xrPul7dDJRmm9AxE9Xw?e=oxso9V"/>
    <hyperlink ref="X52" r:id="rId33"/>
    <hyperlink ref="X7" r:id="rId34"/>
    <hyperlink ref="X9" r:id="rId35"/>
    <hyperlink ref="X27" r:id="rId36"/>
    <hyperlink ref="X85" r:id="rId37"/>
    <hyperlink ref="X91" r:id="rId38"/>
    <hyperlink ref="X116" r:id="rId39"/>
    <hyperlink ref="X34" r:id="rId40"/>
    <hyperlink ref="X171" r:id="rId41"/>
    <hyperlink ref="X172" r:id="rId42"/>
    <hyperlink ref="X209" r:id="rId43"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hyperlink ref="X210" r:id="rId44"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hyperlink ref="X212" r:id="rId45"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hyperlink ref="X214" r:id="rId46"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hyperlink ref="X20" r:id="rId47"/>
    <hyperlink ref="AG18" r:id="rId48"/>
    <hyperlink ref="AG135" r:id="rId49"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hyperlink ref="AG25" r:id="rId50" display="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hyperlink ref="AG101" r:id="rId51"/>
    <hyperlink ref="AG155" r:id="rId52" display="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hyperlink ref="AG156" r:id="rId53" display="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hyperlink ref="AG29" r:id="rId54" display="https://www.contraloria.gov.co/web/sireci"/>
    <hyperlink ref="AG35" r:id="rId55"/>
    <hyperlink ref="AG36" r:id="rId56"/>
    <hyperlink ref="AG7" r:id="rId57"/>
    <hyperlink ref="AG9" r:id="rId58"/>
    <hyperlink ref="AG11" r:id="rId59" display="https://etitc.edu.co/archives/informeausteridad23.pdf_x000a_"/>
    <hyperlink ref="X222" r:id="rId60" display="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hyperlink ref="X331" r:id="rId61"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hyperlink ref="AG309" r:id="rId62"/>
    <hyperlink ref="AG311" r:id="rId63"/>
    <hyperlink ref="AG312" r:id="rId64"/>
    <hyperlink ref="AG313" r:id="rId65"/>
    <hyperlink ref="AG314" r:id="rId66"/>
    <hyperlink ref="AG315" r:id="rId67" display="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
    <hyperlink ref="AG317" r:id="rId68" display="https://itceduco-my.sharepoint.com/personal/auxviceinvestigacion_itc_edu_co/_layouts/15/onedrive.aspx?id=%2Fpersonal%2Fauxviceinvestigacion%5Fitc%5Fedu%5Fco%2FDocuments%2FVIET%202021%2FPlan%20de%20Acci%C3%B3n%2D%20seguimiento%20julio%2D2021%2FRenovaci%C3%B3n%20Web%20Of%20Science"/>
    <hyperlink ref="AG319" r:id="rId69"/>
    <hyperlink ref="AG320" r:id="rId70"/>
    <hyperlink ref="AG321" r:id="rId71" display="https://itceduco-my.sharepoint.com/personal/auxviceinvestigacion_itc_edu_co/_layouts/15/onedrive.aspx?id=%2Fpersonal%2Fauxviceinvestigacion%5Fitc%5Fedu%5Fco%2FDocuments%2FVIET%202021%2FPlan%20de%20Acci%C3%B3n%2D%20seguimiento%20julio%2D2021%2FCelebraci%C3%B3n%20d%C3%ADa%20de%20la%20Tierra%20y%20Hacking%20Day"/>
    <hyperlink ref="AG322" r:id="rId72"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hyperlink ref="AG327" r:id="rId73"/>
    <hyperlink ref="AG329" r:id="rId74" display="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hyperlink ref="AG323" r:id="rId75" display="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
    <hyperlink ref="AG325" r:id="rId76" display="https://itceduco-my.sharepoint.com/personal/auxviceinvestigacion_itc_edu_co/_layouts/15/onedrive.aspx?id=%2Fpersonal%2Fauxviceinvestigacion%5Fitc%5Fedu%5Fco%2FDocuments%2FVIET%202021%2FPlan%20de%20Acci%C3%B3n%2D%20seguimiento%20julio%2D2021%2FPrestaci%C3%B3n%20de%20servicios%20Contratistas"/>
    <hyperlink ref="AG324" r:id="rId77"/>
    <hyperlink ref="AG326" r:id="rId78"/>
    <hyperlink ref="AG330" r:id="rId79" display="https://itceduco-my.sharepoint.com/personal/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
    <hyperlink ref="AG333" r:id="rId80" display="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hyperlink ref="AG334" r:id="rId81" display="https://itceduco-my.sharepoint.com/personal/auxviceinvestigacion_itc_edu_co/_layouts/15/onedrive.aspx?id=%2Fpersonal%2Fauxviceinvestigacion%5Fitc%5Fedu%5Fco%2FDocuments%2FVIET%202021%2FPlan%20de%20Acci%C3%B3n%2D%20seguimiento%20julio%2D2021%2FMovilidad%20Nacional%20e%20Internacional"/>
    <hyperlink ref="AG339" r:id="rId82" display="https://itceduco-my.sharepoint.com/personal/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
    <hyperlink ref="AG338" r:id="rId83"/>
    <hyperlink ref="AG341" r:id="rId84"/>
    <hyperlink ref="AG343" r:id="rId85" display="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
    <hyperlink ref="AG344" r:id="rId86" display="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
    <hyperlink ref="AG331" r:id="rId87"/>
    <hyperlink ref="AG26" r:id="rId88"/>
    <hyperlink ref="AG66" r:id="rId89"/>
    <hyperlink ref="X66" r:id="rId90"/>
    <hyperlink ref="AG67" r:id="rId91"/>
    <hyperlink ref="AG68" r:id="rId92"/>
    <hyperlink ref="AG69" r:id="rId93"/>
    <hyperlink ref="AG73" r:id="rId94"/>
    <hyperlink ref="AG170" r:id="rId95"/>
    <hyperlink ref="AG171" r:id="rId96"/>
    <hyperlink ref="AG172" r:id="rId97"/>
    <hyperlink ref="AG173" r:id="rId98"/>
    <hyperlink ref="AG174" r:id="rId99"/>
    <hyperlink ref="AG177" r:id="rId100"/>
    <hyperlink ref="AG179" r:id="rId101"/>
    <hyperlink ref="AG180" r:id="rId102"/>
    <hyperlink ref="AG181" r:id="rId103"/>
    <hyperlink ref="AG182" r:id="rId104"/>
    <hyperlink ref="AG183" r:id="rId105"/>
    <hyperlink ref="AG184" r:id="rId106"/>
    <hyperlink ref="AG185" r:id="rId107"/>
    <hyperlink ref="AG187" r:id="rId108"/>
    <hyperlink ref="AG188" r:id="rId109"/>
    <hyperlink ref="AG191" r:id="rId110"/>
    <hyperlink ref="AG192" r:id="rId111"/>
    <hyperlink ref="AG195" r:id="rId112"/>
    <hyperlink ref="AG196" r:id="rId113"/>
    <hyperlink ref="AG197" display="https://itceduco-my.sharepoint.com/personal/auxbienestar_itc_edu_co/_layouts/15/onedrive.aspx?id=%2Fpersonal%2Fauxbienestar%5Fitc%5Fedu%5Fco%2FDocuments%2FBIENESTAR%20UNIVERSITARIO%202021%2FEVIDENCIAS%20PLAN%20DE%20ACCI%C3%93N%20SEGUNDO%20TRIMESTRES&amp;ct=16"/>
    <hyperlink ref="AG198" display="https://itceduco-my.sharepoint.com/personal/auxbienestar_itc_edu_co/_layouts/15/onedrive.aspx?id=%2Fpersonal%2Fauxbienestar%5Fitc%5Fedu%5Fco%2FDocuments%2FBIENESTAR%20UNIVERSITARIO%202021%2FEVIDENCIAS%20PLAN%20DE%20ACCI%C3%93N%20SEGUNDO%20TRIMESTRES&amp;ct=16"/>
    <hyperlink ref="AG199" display="https://itceduco-my.sharepoint.com/personal/pastoralpes_itc_edu_co/_layouts/15/onedrive.aspx?id=%2Fpersonal%2Fpastoralpes%5Fitc%5Fedu%5Fco%2FDocuments%2FActividades%20reportadas&amp;ct=1627475709573&amp;or=OWA%2DNT&amp;cid=b7b5a731%2D6a54%2Dc4d2%2D3eee%2D1891a4d9617e"/>
    <hyperlink ref="AG202" display="https://itceduco-my.sharepoint.com/personal/pastoralpes_itc_edu_co/_layouts/15/onedrive.aspx?id=%2Fpersonal%2Fpastoralpes%5Fitc%5Fedu%5Fco%2FDocuments%2FActividades%20reportadas&amp;ct=1627475709573&amp;or=OWA%2DNT&amp;cid=b7b5a731%2D6a54%2Dc4d2%2D3eee%2D1891a4d9617e"/>
    <hyperlink ref="AG203" display="https://itceduco-my.sharepoint.com/personal/pastoralpes_itc_edu_co/_layouts/15/onedrive.aspx?id=%2Fpersonal%2Fpastoralpes%5Fitc%5Fedu%5Fco%2FDocuments%2FActividades%20reportadas&amp;ct=1627475709573&amp;or=OWA%2DNT&amp;cid=b7b5a731%2D6a54%2Dc4d2%2D3eee%2D1891a4d9617e"/>
    <hyperlink ref="AG204" display="https://itceduco-my.sharepoint.com/personal/pastoralpes_itc_edu_co/_layouts/15/onedrive.aspx?id=%2Fpersonal%2Fpastoralpes%5Fitc%5Fedu%5Fco%2FDocuments%2FActividades%20reportadas&amp;ct=1627475709573&amp;or=OWA%2DNT&amp;cid=b7b5a731%2D6a54%2Dc4d2%2D3eee%2D1891a4d9617e"/>
    <hyperlink ref="AG205" r:id="rId114"/>
    <hyperlink ref="AG206" display="https://itceduco-my.sharepoint.com/:f:/r/personal/enfermeria_itc_edu_co/Documents/ATENCI%C3%93N%20EN%20SALUD%20PES%202021/Plan%20de%20acci%C3%B3n%20salud%202021/Segundo%20trimestre/Cotizaciones%20desfibrilador%20servicio%20enfermer%C3%ADa?csf=1&amp;web=1&amp;e=X7"/>
    <hyperlink ref="AG209" display="https://itceduco-my.sharepoint.com/personal/arteycultura_itc_edu_co/_layouts/15/onedrive.aspx?id=%2Fpersonal%2Farteycultura%5Fitc%5Fedu%5Fco%2FDocuments%2FPLAN%20DE%20ACCI%C3%93N%20II%20ENTREGA&amp;ct=1627476295945&amp;or=OWA%2DNT&amp;cid=8da031ff%2D89e3%2D1514%2D9ec"/>
    <hyperlink ref="AG210" display="https://itceduco-my.sharepoint.com/personal/arteycultura_itc_edu_co/_layouts/15/onedrive.aspx?id=%2Fpersonal%2Farteycultura%5Fitc%5Fedu%5Fco%2FDocuments%2FPLAN%20DE%20ACCI%C3%93N%20II%20ENTREGA&amp;ct=1627476295945&amp;or=OWA%2DNT&amp;cid=8da031ff%2D89e3%2D1514%2D9ec"/>
    <hyperlink ref="AG211" display="https://itceduco-my.sharepoint.com/personal/arteycultura_itc_edu_co/_layouts/15/onedrive.aspx?id=%2Fpersonal%2Farteycultura%5Fitc%5Fedu%5Fco%2FDocuments%2FPLAN%20DE%20ACCI%C3%93N%20II%20ENTREGA&amp;ct=1627476295945&amp;or=OWA%2DNT&amp;cid=8da031ff%2D89e3%2D1514%2D9ec"/>
    <hyperlink ref="AG214" display="https://itceduco-my.sharepoint.com/personal/arteycultura_itc_edu_co/_layouts/15/onedrive.aspx?id=%2Fpersonal%2Farteycultura%5Fitc%5Fedu%5Fco%2FDocuments%2FPLAN%20DE%20ACCI%C3%93N%20II%20ENTREGA&amp;ct=1627476295945&amp;or=OWA%2DNT&amp;cid=8da031ff%2D89e3%2D1514%2D9ec"/>
    <hyperlink ref="AG215" r:id="rId115"/>
    <hyperlink ref="AG216" r:id="rId116"/>
    <hyperlink ref="AG264" display="https://itceduco-my.sharepoint.com/personal/mecanica_itc_edu_co/_layouts/15/onedrive.aspx?id=%2Fpersonal%2Fmecanica%5Fitc%5Fedu%5Fco%2FDocuments%2F7%2EASUNTOS%20ACADEMICOS%2F3%2EProyectos%20Integradores%2FPROYECTOS%20INTEGRADORES%202021%2D1%2FMenciones%20"/>
    <hyperlink ref="AG345" r:id="rId117"/>
    <hyperlink ref="AG348" r:id="rId118"/>
    <hyperlink ref="AG349" r:id="rId119"/>
    <hyperlink ref="AG350" r:id="rId120"/>
    <hyperlink ref="AG357" r:id="rId121"/>
    <hyperlink ref="AG359" r:id="rId122"/>
    <hyperlink ref="AG361" r:id="rId123"/>
    <hyperlink ref="AG363" r:id="rId124"/>
    <hyperlink ref="AG366" r:id="rId125"/>
    <hyperlink ref="AG368" r:id="rId126"/>
    <hyperlink ref="AG367" r:id="rId127"/>
    <hyperlink ref="AG251" r:id="rId128"/>
    <hyperlink ref="AG252" r:id="rId129"/>
    <hyperlink ref="AG253" r:id="rId130"/>
    <hyperlink ref="AG254" r:id="rId131"/>
    <hyperlink ref="AG256" r:id="rId132"/>
    <hyperlink ref="AG259" r:id="rId133"/>
    <hyperlink ref="AG355" r:id="rId134" display="https://itceduco-my.sharepoint.com/personal/auxextension1_itc_edu_co/_layouts/15/onedrive.aspx?id=%2Fpersonal%2Fauxextension1%5Fitc%5Fedu%5Fco%2FDocuments%2FBACKUP%202021%2FPLAN%20DE%20ACCI%C3%93N%202021%2FEvidencias%20Extensi%C3%B3n%2FAnexo%20Promoci%C3%B3n%20de%20Servicios&amp;ct=1625869401073&amp;or=Teams%2DHL&amp;originalPath=aHR0cHM6Ly9pdGNlZHVjby1teS5zaGFyZXBvaW50LmNvbS86ZjovZy9wZXJzb25hbC9hdXhleHRlbnNpb24xX2l0Y19lZHVfY28vRXBjUzZGVTJDMVpPdExPOUdZRUxycjBCX1JVa2s3SjFPelhRdVJpVmtjdjVIUT9ydGltZT1FMXVXS1NoRDJVZw"/>
    <hyperlink ref="AP10" r:id="rId135"/>
    <hyperlink ref="AP11" r:id="rId136" display="https://www.etitc.edu.co/archives/informepqrs121.pdf"/>
    <hyperlink ref="X13" r:id="rId137"/>
    <hyperlink ref="AG13" r:id="rId138" tooltip="https://www.etitc.edu.co/archives/autocontrol221.pdf"/>
    <hyperlink ref="AP13" r:id="rId139"/>
    <hyperlink ref="AP235" r:id="rId140"/>
    <hyperlink ref="AP234" r:id="rId141"/>
    <hyperlink ref="AP236" r:id="rId142"/>
    <hyperlink ref="AP240" r:id="rId143"/>
    <hyperlink ref="AP239" r:id="rId144"/>
    <hyperlink ref="AP233" r:id="rId145"/>
    <hyperlink ref="AP238" r:id="rId146"/>
    <hyperlink ref="AP251" r:id="rId147"/>
    <hyperlink ref="AP252" r:id="rId148"/>
    <hyperlink ref="AP253" r:id="rId149"/>
    <hyperlink ref="AP254" r:id="rId150"/>
    <hyperlink ref="AP256" r:id="rId151"/>
    <hyperlink ref="AP261" r:id="rId152"/>
    <hyperlink ref="AP101" r:id="rId153"/>
    <hyperlink ref="AP20" r:id="rId154"/>
    <hyperlink ref="AP22" r:id="rId155"/>
    <hyperlink ref="AP67" r:id="rId156"/>
    <hyperlink ref="AP66" r:id="rId157"/>
    <hyperlink ref="AP68" r:id="rId158"/>
    <hyperlink ref="AP69" r:id="rId159"/>
    <hyperlink ref="AP73" r:id="rId160"/>
    <hyperlink ref="AP61" r:id="rId161"/>
    <hyperlink ref="AP170" r:id="rId162"/>
    <hyperlink ref="AP171" r:id="rId163"/>
    <hyperlink ref="AP172" r:id="rId164"/>
    <hyperlink ref="AP179" r:id="rId165"/>
    <hyperlink ref="AP180" r:id="rId166"/>
    <hyperlink ref="AP181" r:id="rId167"/>
    <hyperlink ref="AP182" r:id="rId168"/>
    <hyperlink ref="AP183" r:id="rId169"/>
    <hyperlink ref="AP184" r:id="rId170"/>
    <hyperlink ref="AP185" r:id="rId171"/>
    <hyperlink ref="AP186" r:id="rId172"/>
    <hyperlink ref="AP189" r:id="rId173"/>
    <hyperlink ref="AP190" r:id="rId174"/>
    <hyperlink ref="AP191" r:id="rId175"/>
    <hyperlink ref="AP192" r:id="rId176"/>
    <hyperlink ref="AP193" r:id="rId177"/>
    <hyperlink ref="AP194" r:id="rId178"/>
    <hyperlink ref="AP195" r:id="rId179"/>
    <hyperlink ref="AP196" r:id="rId180"/>
    <hyperlink ref="AP197" r:id="rId181"/>
    <hyperlink ref="AP198" r:id="rId182"/>
    <hyperlink ref="AP205" r:id="rId183"/>
    <hyperlink ref="AP206" r:id="rId184"/>
    <hyperlink ref="AP209" r:id="rId185"/>
    <hyperlink ref="AP210" r:id="rId186" display="https://www.facebook.com/etitc/videos/1547444745608414"/>
    <hyperlink ref="AP211" r:id="rId187"/>
    <hyperlink ref="AP214" r:id="rId188"/>
    <hyperlink ref="AP216" r:id="rId189" display="https://n9.cl/hokzp"/>
    <hyperlink ref="AP219" r:id="rId190"/>
    <hyperlink ref="AP201" r:id="rId191"/>
    <hyperlink ref="AP202" r:id="rId192"/>
    <hyperlink ref="AP199" r:id="rId193"/>
    <hyperlink ref="AP204" r:id="rId194"/>
    <hyperlink ref="AP203" r:id="rId195"/>
    <hyperlink ref="AP25" r:id="rId196" display="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hyperlink ref="AP23" r:id="rId197"/>
    <hyperlink ref="AP35" r:id="rId198" display="https://itceduco-my.sharepoint.com/:x:/g/personal/plandeaccion_itc_edu_co/EezjhYuv7I1KtscOYiboX8UBm77H64-lt3C9GkAx7CKp7A?e=FTx7NS"/>
    <hyperlink ref="AP36" r:id="rId199"/>
    <hyperlink ref="AP34" r:id="rId200" display="https://itceduco-my.sharepoint.com/:p:/g/personal/plandeaccion_itc_edu_co/EfHI7YTWyJFBmAVzVRuTHBsBEcTytF_1EfuFRrBpJeGh3w?e=Hg4FZW"/>
    <hyperlink ref="AP29" r:id="rId201"/>
    <hyperlink ref="AP108" r:id="rId202"/>
    <hyperlink ref="AP311" r:id="rId203" tooltip="https://itceduco-my.sharepoint.com/:f:/g/personal/apoyoinvestigacion_itc_edu_co/en8wct8oyxpij1ckygmrzpsbmbyoasfjpx4jp7ldcni1dq?e=ydzzgp"/>
    <hyperlink ref="AP312" r:id="rId204"/>
    <hyperlink ref="AP313" r:id="rId205" tooltip="https://itceduco-my.sharepoint.com/:f:/g/personal/apoyoinvestigacion_itc_edu_co/en8wct8oyxpij1ckygmrzpsbmbyoasfjpx4jp7ldcni1dq?e=ydzzgp"/>
    <hyperlink ref="AP315" r:id="rId206" display="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
    <hyperlink ref="AP317" r:id="rId207"/>
    <hyperlink ref="AP321" r:id="rId208" display="https://itceduco-my.sharepoint.com/personal/auxviceinvestigacion_itc_edu_co/_layouts/15/onedrive.aspx?id=%2Fpersonal%2Fauxviceinvestigacion%5Fitc%5Fedu%5Fco%2FDocuments%2FVIET%202021%2FPlan%20de%20Acci%C3%B3n%2D%20seguimiento%20julio%2D2021%2FCelebraci%C3%B3n%20d%C3%ADa%20de%20la%20Tierra%20y%20Hacking%20Day"/>
    <hyperlink ref="AP322" r:id="rId209"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hyperlink ref="AP327" r:id="rId210"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hyperlink ref="AP329" r:id="rId211" display="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hyperlink ref="AP323" r:id="rId212" display="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
    <hyperlink ref="AP325" r:id="rId213" display="https://itceduco-my.sharepoint.com/personal/auxviceinvestigacion_itc_edu_co/_layouts/15/onedrive.aspx?id=%2Fpersonal%2Fauxviceinvestigacion%5Fitc%5Fedu%5Fco%2FDocuments%2FVIET%202021%2FPlan%20de%20Acci%C3%B3n%2D%20seguimiento%20julio%2D2021%2FPrestaci%C3%B3n%20de%20servicios%20Contratistas"/>
    <hyperlink ref="AP330" r:id="rId214" display="https://itceduco-my.sharepoint.com/personal/auxviceinvestigacion_itc_edu_co/_layouts/15/onedrive.aspx?id=%2Fpersonal%2Fauxviceinvestigacion%5Fitc%5Fedu%5Fco%2FDocuments%2FVIET%202021%2FInforme%20Connect%20Bogota%CC%81%2FEntregable%202&amp;ct=1634677781651&amp;or=OWA%2DNT&amp;cid=3c7707d6%2Dccab%2D5a15%2Dfb0a%2Dc750d8e3de41&amp;originalPath=aHR0cHM6Ly9pdGNlZHVjby1teS5zaGFyZXBvaW50LmNvbS86ZjovZy9wZXJzb25hbC9hdXh2aWNlaW52ZXN0aWdhY2lvbl9pdGNfZWR1X2NvL0VxR1JHSEliSTJGSW85Zlk1VW03ZzRBQkFNNWRSSW9EUldIdUV5Y2lXb0JMVkE%5FcnRpbWU9aFdCd3pVU1QyVWc"/>
    <hyperlink ref="AP331" r:id="rId215"/>
    <hyperlink ref="AP333" r:id="rId216" display="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hyperlink ref="AP336" r:id="rId217"/>
    <hyperlink ref="AP338" r:id="rId218"/>
    <hyperlink ref="AP335" r:id="rId219"/>
    <hyperlink ref="AP355" r:id="rId220"/>
    <hyperlink ref="AP363" r:id="rId221"/>
    <hyperlink ref="AP366" r:id="rId222" display="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
    <hyperlink ref="AP7" r:id="rId223"/>
    <hyperlink ref="AP8" r:id="rId224"/>
    <hyperlink ref="AP168" r:id="rId225"/>
    <hyperlink ref="AP169" r:id="rId226"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hyperlink ref="AP167" r:id="rId227"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hyperlink ref="AP165" r:id="rId228"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hyperlink ref="AP164" r:id="rId229"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hyperlink ref="AP162" r:id="rId230"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hyperlink ref="AP163" r:id="rId231"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hyperlink ref="AY345" r:id="rId232"/>
    <hyperlink ref="AY348" r:id="rId233"/>
    <hyperlink ref="AY349" r:id="rId234"/>
    <hyperlink ref="AY350" r:id="rId235"/>
    <hyperlink ref="AY351" r:id="rId236"/>
    <hyperlink ref="AY352" r:id="rId237"/>
    <hyperlink ref="AY355" r:id="rId238"/>
    <hyperlink ref="AY359" r:id="rId239"/>
    <hyperlink ref="AY365" r:id="rId240" display="https://itceduco-my.sharepoint.com/:f:/g/personal/egresados_itc_edu_co/Er6Jk0-7TyNKvpch6OK7nzMBHSUjvZzPUrHUYc6b-9wQ0Q?e=87wRbH"/>
    <hyperlink ref="AY366" r:id="rId241" display="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
    <hyperlink ref="AY37" r:id="rId242"/>
    <hyperlink ref="AY38" r:id="rId243"/>
    <hyperlink ref="AY39" r:id="rId244"/>
    <hyperlink ref="AY40" r:id="rId245" display="https://www.etitc.edu.co/es/page/siacet"/>
    <hyperlink ref="AY306" r:id="rId246" display="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hyperlink ref="AY313" r:id="rId247"/>
    <hyperlink ref="AY323" r:id="rId248" display="https://itceduco-my.sharepoint.com/personal/semilleros_itc_edu_co/_layouts/15/onedrive.aspx?id=%2Fpersonal%2Fsemilleros%5Fitc%5Fedu%5Fco%2FDocuments%2FESCUELA%20TECNOLOGICA%20ITC%2FOficina%20estudiantil%2FSemilleros%202021%2D2%2FJornada%20de%20socializaci%C3%B3n%20de%20avances"/>
    <hyperlink ref="AY324" r:id="rId249"/>
    <hyperlink ref="AY328" r:id="rId250" display="https://itceduco-my.sharepoint.com/personal/semilleros_itc_edu_co/_layouts/15/onedrive.aspx?id=%2Fpersonal%2Fsemilleros%5Fitc%5Fedu%5Fco%2FDocuments%2FESCUELA%20TECNOLOGICA%20ITC%2FOficina%20estudiantil%2FSemilleros%202021%2D2%2FJornada%20de%20socializaci%C3%B3n%20de%20avances"/>
    <hyperlink ref="AY329" r:id="rId251" display="https://itceduco-my.sharepoint.com/personal/semilleros_itc_edu_co/_layouts/15/onedrive.aspx?id=%2Fpersonal%2Fsemilleros%5Fitc%5Fedu%5Fco%2FDocuments%2FESCUELA%20TECNOLOGICA%20ITC%2FOficina%20estudiantil%2FSemilleros%202021%2D2%2FJornada%20de%20socializaci%C3%B3n%20de%20avances"/>
    <hyperlink ref="AY330" r:id="rId252" display="https://itceduco-my.sharepoint.com/personal/auxviceinvestigacion_itc_edu_co/_layouts/15/onedrive.aspx?e=5%3A4277993e15f14d7b9ed23ddfe8ecc906&amp;at=9&amp;CT=1638481408394&amp;OR=OWA%2DNT&amp;CID=a5c13761%2Dfd5d%2D7655%2D8c16%2D6caf34ccaa44&amp;id=%2Fpersonal%2Fauxviceinvestigacion%5Fitc%5Fedu%5Fco%2FDocuments%2FVIET%202021%2FInforme%20Connect%20Bogota%CC%81%2FEntregable%203&amp;FolderCTID=0x0120000E72DD1814C10D44B626AAC3FA60CD6D"/>
    <hyperlink ref="AY100" r:id="rId253"/>
    <hyperlink ref="AY101" r:id="rId254"/>
    <hyperlink ref="AY244" r:id="rId255"/>
    <hyperlink ref="AY248" r:id="rId256"/>
    <hyperlink ref="AY263" r:id="rId257"/>
    <hyperlink ref="AY264" r:id="rId258"/>
    <hyperlink ref="AY249" r:id="rId259"/>
    <hyperlink ref="AY250" r:id="rId260"/>
    <hyperlink ref="AY251" r:id="rId261"/>
    <hyperlink ref="AY252" r:id="rId262"/>
    <hyperlink ref="AY253" r:id="rId263"/>
    <hyperlink ref="AY254" r:id="rId264"/>
    <hyperlink ref="AY255" r:id="rId265"/>
    <hyperlink ref="AY256" r:id="rId266"/>
    <hyperlink ref="AY257" r:id="rId267"/>
    <hyperlink ref="AY258" r:id="rId268"/>
    <hyperlink ref="AY259" r:id="rId269"/>
    <hyperlink ref="AY261" r:id="rId270"/>
    <hyperlink ref="AY66" r:id="rId271"/>
    <hyperlink ref="AY67" r:id="rId272"/>
    <hyperlink ref="AY69" r:id="rId273"/>
    <hyperlink ref="AY74" r:id="rId274"/>
    <hyperlink ref="AY14" r:id="rId275"/>
    <hyperlink ref="AY15" r:id="rId276"/>
    <hyperlink ref="AY16" r:id="rId277"/>
    <hyperlink ref="AY292" r:id="rId278"/>
    <hyperlink ref="AY293" r:id="rId279"/>
    <hyperlink ref="AY294" r:id="rId280"/>
    <hyperlink ref="AY295" r:id="rId281"/>
    <hyperlink ref="AY296" r:id="rId282"/>
    <hyperlink ref="AY297" r:id="rId283"/>
    <hyperlink ref="AY300" r:id="rId284"/>
    <hyperlink ref="AY302" r:id="rId285"/>
    <hyperlink ref="AY170" r:id="rId286"/>
    <hyperlink ref="AY171" r:id="rId287"/>
    <hyperlink ref="AY172" r:id="rId288"/>
    <hyperlink ref="AY173" r:id="rId289"/>
    <hyperlink ref="AY174" r:id="rId290"/>
    <hyperlink ref="AY175" r:id="rId291"/>
    <hyperlink ref="AY176" r:id="rId292"/>
    <hyperlink ref="AY177" r:id="rId293"/>
    <hyperlink ref="AY179" r:id="rId294"/>
    <hyperlink ref="AY180" r:id="rId295"/>
    <hyperlink ref="AY181" r:id="rId296"/>
    <hyperlink ref="AY182" r:id="rId297"/>
    <hyperlink ref="AY183" r:id="rId298"/>
    <hyperlink ref="AY184" r:id="rId299"/>
    <hyperlink ref="AY185" r:id="rId300"/>
    <hyperlink ref="AY186" r:id="rId301"/>
    <hyperlink ref="AY187" r:id="rId302"/>
    <hyperlink ref="AY188" r:id="rId303"/>
    <hyperlink ref="AY189" r:id="rId304"/>
    <hyperlink ref="AY190" r:id="rId305"/>
    <hyperlink ref="AY191" r:id="rId306"/>
    <hyperlink ref="AY192" r:id="rId307"/>
    <hyperlink ref="AY193" r:id="rId308"/>
    <hyperlink ref="AY194" r:id="rId309"/>
    <hyperlink ref="AY195" r:id="rId310"/>
    <hyperlink ref="AY196" r:id="rId311"/>
    <hyperlink ref="AY197" r:id="rId312"/>
    <hyperlink ref="AY198" r:id="rId313"/>
    <hyperlink ref="AY199" r:id="rId314"/>
    <hyperlink ref="AY202" r:id="rId315"/>
    <hyperlink ref="AY203" r:id="rId316"/>
    <hyperlink ref="AY204" r:id="rId317"/>
    <hyperlink ref="AY205" r:id="rId318"/>
    <hyperlink ref="AY206" r:id="rId319"/>
    <hyperlink ref="AY211" r:id="rId320"/>
    <hyperlink ref="AY215" r:id="rId321" display="FOBU_x000a_https://itceduco-my.sharepoint.com/:f:/g/personal/auxbienestar_itc_edu_co/EsfCNsPB6vFMl2VAUYI6avkBVHmyazAkU5ps6BPP1Wtpxw?e=lWemHa_x000a__x000a_ESCUELA POLITICA:_x000a_[7:19 p. m.] Trabajo Social- Bienestar Universitario ETITC_x000a_https://itceduco-my.sharepoint.com/:f:/g/personal/bienestaruniversitario_itc_edu_co/EsyzaygFZf5FiUV0LQo5eCMBuzOes4zAQ9c0ntmQWWJiXw?e=XFRtJd"/>
    <hyperlink ref="AY216" r:id="rId322"/>
    <hyperlink ref="AY218" r:id="rId323"/>
    <hyperlink ref="AY219" r:id="rId324"/>
    <hyperlink ref="AY220" r:id="rId325"/>
    <hyperlink ref="AY23" r:id="rId326"/>
    <hyperlink ref="AY26" r:id="rId327"/>
    <hyperlink ref="AY7" r:id="rId328"/>
    <hyperlink ref="AY8" r:id="rId329"/>
    <hyperlink ref="AY11" r:id="rId330"/>
    <hyperlink ref="AY9" r:id="rId331"/>
    <hyperlink ref="AY12" r:id="rId332"/>
    <hyperlink ref="AY13" r:id="rId333"/>
    <hyperlink ref="AY20" r:id="rId334"/>
    <hyperlink ref="AY34" r:id="rId335"/>
    <hyperlink ref="AY35" r:id="rId336"/>
    <hyperlink ref="AY36" r:id="rId337"/>
    <hyperlink ref="AY113" display="https://itceduco-my.sharepoint.com/personal/juridicacontratacion_itc_edu_co/_layouts/15/onedrive.aspx?id=%2Fpersonal%2Fjuridicacontratacion%5Fitc%5Fedu%5Fco%2FDocuments%2FSEGUIMIENTO%20CIERRE%20PLAN%20DE%20ACCI%C3%93N&amp;ct=1638523104027&amp;or=OWA%2DNT&amp;cid=aa00"/>
    <hyperlink ref="AY108" r:id="rId338"/>
    <hyperlink ref="AY233" r:id="rId339"/>
    <hyperlink ref="AY234" r:id="rId340"/>
    <hyperlink ref="AY236" r:id="rId341"/>
    <hyperlink ref="AY235" r:id="rId342"/>
    <hyperlink ref="AY237" r:id="rId343"/>
    <hyperlink ref="AY238" r:id="rId344"/>
    <hyperlink ref="AY239" r:id="rId345"/>
    <hyperlink ref="AY240" r:id="rId346"/>
    <hyperlink ref="AY307" r:id="rId347" display="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hyperlink ref="AY308" r:id="rId348" display="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hyperlink ref="AY309" r:id="rId349" display="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hyperlink ref="AY310" r:id="rId350" display="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hyperlink ref="AY311" r:id="rId351" display="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hyperlink ref="AY312" r:id="rId352" display="https://itceduco-my.sharepoint.com/personal/asesorinnovacion_itc_edu_co/_layouts/15/onedrive.aspx?id=%2Fpersonal%2Fasesorinnovacion%5Fitc%5Fedu%5Fco%2FDocuments%2FAsesor%20Innovaci%C3%B3n%202021%2FConferencia%20Vigilancia%20Tecnol%C3%B3gica&amp;ct=1638475775195&amp;or=OWA%2DNT&amp;cid=b729a00c%2Df37b%2D3a52%2Da188%2Db6144410da4d"/>
    <hyperlink ref="AY317" r:id="rId353"/>
    <hyperlink ref="AY325" r:id="rId354" display="https://itceduco-my.sharepoint.com/personal/auxviceinvestigacion_itc_edu_co/_layouts/15/onedrive.aspx?id=%2Fpersonal%2Fauxviceinvestigacion%5Fitc%5Fedu%5Fco%2FDocuments%2FVIET%202021%2FPlan%20de%20Acci%C3%B3n%2D%20seguimiento%20julio%2D2021%2FPrestaci%C3%B3n%20de%20servicios%20Contratistas"/>
    <hyperlink ref="AY327" r:id="rId355"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hyperlink ref="AY335" r:id="rId356"/>
    <hyperlink ref="AY336" r:id="rId357"/>
    <hyperlink ref="AY338" r:id="rId358"/>
    <hyperlink ref="AY29" r:id="rId359"/>
  </hyperlinks>
  <printOptions gridLinesSet="0"/>
  <pageMargins left="0.75" right="0.75" top="1" bottom="1" header="0.5" footer="0.5"/>
  <pageSetup fitToWidth="0" fitToHeight="0" orientation="portrait" r:id="rId360"/>
  <headerFooter alignWithMargins="0"/>
  <drawing r:id="rId361"/>
  <legacyDrawing r:id="rId362"/>
  <extLst>
    <ext xmlns:x14="http://schemas.microsoft.com/office/spreadsheetml/2009/9/main" uri="{78C0D931-6437-407d-A8EE-F0AAD7539E65}">
      <x14:conditionalFormattings>
        <x14:conditionalFormatting xmlns:xm="http://schemas.microsoft.com/office/excel/2006/main">
          <x14:cfRule type="iconSet" priority="213" id="{7E90ACCA-2046-4F0E-83B9-002554E0C960}">
            <x14:iconSet custom="1">
              <x14:cfvo type="percent">
                <xm:f>0</xm:f>
              </x14:cfvo>
              <x14:cfvo type="num">
                <xm:f>55</xm:f>
              </x14:cfvo>
              <x14:cfvo type="num">
                <xm:f>85</xm:f>
              </x14:cfvo>
              <x14:cfIcon iconSet="3Flags" iconId="0"/>
              <x14:cfIcon iconSet="3Flags" iconId="1"/>
              <x14:cfIcon iconSet="3Flags" iconId="2"/>
            </x14:iconSet>
          </x14:cfRule>
          <xm:sqref>V65</xm:sqref>
        </x14:conditionalFormatting>
        <x14:conditionalFormatting xmlns:xm="http://schemas.microsoft.com/office/excel/2006/main">
          <x14:cfRule type="iconSet" priority="212" id="{D402544D-4A2C-4A8E-A920-1A26B6F95696}">
            <x14:iconSet custom="1">
              <x14:cfvo type="percent">
                <xm:f>0</xm:f>
              </x14:cfvo>
              <x14:cfvo type="num">
                <xm:f>55</xm:f>
              </x14:cfvo>
              <x14:cfvo type="num">
                <xm:f>85</xm:f>
              </x14:cfvo>
              <x14:cfIcon iconSet="3Flags" iconId="0"/>
              <x14:cfIcon iconSet="3Flags" iconId="1"/>
              <x14:cfIcon iconSet="3Flags" iconId="2"/>
            </x14:iconSet>
          </x14:cfRule>
          <xm:sqref>V159</xm:sqref>
        </x14:conditionalFormatting>
        <x14:conditionalFormatting xmlns:xm="http://schemas.microsoft.com/office/excel/2006/main">
          <x14:cfRule type="iconSet" priority="205" id="{184B4360-CA97-4215-A60D-E66C6F0BCFC4}">
            <x14:iconSet custom="1">
              <x14:cfvo type="percent">
                <xm:f>0</xm:f>
              </x14:cfvo>
              <x14:cfvo type="num">
                <xm:f>55</xm:f>
              </x14:cfvo>
              <x14:cfvo type="num">
                <xm:f>85</xm:f>
              </x14:cfvo>
              <x14:cfIcon iconSet="3Flags" iconId="0"/>
              <x14:cfIcon iconSet="3Flags" iconId="1"/>
              <x14:cfIcon iconSet="3Flags" iconId="2"/>
            </x14:iconSet>
          </x14:cfRule>
          <xm:sqref>V305</xm:sqref>
        </x14:conditionalFormatting>
        <x14:conditionalFormatting xmlns:xm="http://schemas.microsoft.com/office/excel/2006/main">
          <x14:cfRule type="iconSet" priority="204" id="{181B0553-5B92-41E2-AFEF-50BD323BDCB4}">
            <x14:iconSet custom="1">
              <x14:cfvo type="percent">
                <xm:f>0</xm:f>
              </x14:cfvo>
              <x14:cfvo type="num">
                <xm:f>55</xm:f>
              </x14:cfvo>
              <x14:cfvo type="num">
                <xm:f>85</xm:f>
              </x14:cfvo>
              <x14:cfIcon iconSet="3Flags" iconId="0"/>
              <x14:cfIcon iconSet="3Flags" iconId="1"/>
              <x14:cfIcon iconSet="3Flags" iconId="2"/>
            </x14:iconSet>
          </x14:cfRule>
          <xm:sqref>V370</xm:sqref>
        </x14:conditionalFormatting>
        <x14:conditionalFormatting xmlns:xm="http://schemas.microsoft.com/office/excel/2006/main">
          <x14:cfRule type="iconSet" priority="91" id="{7164D6EE-4425-429E-9E63-3F3FAE84589C}">
            <x14:iconSet custom="1">
              <x14:cfvo type="percent">
                <xm:f>0</xm:f>
              </x14:cfvo>
              <x14:cfvo type="num">
                <xm:f>55</xm:f>
              </x14:cfvo>
              <x14:cfvo type="num">
                <xm:f>85</xm:f>
              </x14:cfvo>
              <x14:cfIcon iconSet="3Flags" iconId="0"/>
              <x14:cfIcon iconSet="3Flags" iconId="1"/>
              <x14:cfIcon iconSet="3Flags" iconId="2"/>
            </x14:iconSet>
          </x14:cfRule>
          <xm:sqref>AE370</xm:sqref>
        </x14:conditionalFormatting>
        <x14:conditionalFormatting xmlns:xm="http://schemas.microsoft.com/office/excel/2006/main">
          <x14:cfRule type="iconSet" priority="89" id="{26ECE8F7-F507-4C77-8BAD-B9EAF222E13B}">
            <x14:iconSet custom="1">
              <x14:cfvo type="percent">
                <xm:f>0</xm:f>
              </x14:cfvo>
              <x14:cfvo type="num">
                <xm:f>55</xm:f>
              </x14:cfvo>
              <x14:cfvo type="num">
                <xm:f>85</xm:f>
              </x14:cfvo>
              <x14:cfIcon iconSet="3Flags" iconId="0"/>
              <x14:cfIcon iconSet="3Flags" iconId="1"/>
              <x14:cfIcon iconSet="3Flags" iconId="2"/>
            </x14:iconSet>
          </x14:cfRule>
          <xm:sqref>AE305</xm:sqref>
        </x14:conditionalFormatting>
        <x14:conditionalFormatting xmlns:xm="http://schemas.microsoft.com/office/excel/2006/main">
          <x14:cfRule type="iconSet" priority="87" id="{AEF38F87-97A2-411A-B3EA-D2F19A90F0AD}">
            <x14:iconSet custom="1">
              <x14:cfvo type="percent">
                <xm:f>0</xm:f>
              </x14:cfvo>
              <x14:cfvo type="num">
                <xm:f>55</xm:f>
              </x14:cfvo>
              <x14:cfvo type="num">
                <xm:f>85</xm:f>
              </x14:cfvo>
              <x14:cfIcon iconSet="3Flags" iconId="0"/>
              <x14:cfIcon iconSet="3Flags" iconId="1"/>
              <x14:cfIcon iconSet="3Flags" iconId="2"/>
            </x14:iconSet>
          </x14:cfRule>
          <xm:sqref>AE159</xm:sqref>
        </x14:conditionalFormatting>
        <x14:conditionalFormatting xmlns:xm="http://schemas.microsoft.com/office/excel/2006/main">
          <x14:cfRule type="iconSet" priority="85" id="{99484BF4-4164-43D4-8C2E-740DA40FC0CE}">
            <x14:iconSet custom="1">
              <x14:cfvo type="percent">
                <xm:f>0</xm:f>
              </x14:cfvo>
              <x14:cfvo type="num">
                <xm:f>55</xm:f>
              </x14:cfvo>
              <x14:cfvo type="num">
                <xm:f>85</xm:f>
              </x14:cfvo>
              <x14:cfIcon iconSet="3Flags" iconId="0"/>
              <x14:cfIcon iconSet="3Flags" iconId="1"/>
              <x14:cfIcon iconSet="3Flags" iconId="2"/>
            </x14:iconSet>
          </x14:cfRule>
          <xm:sqref>AE65</xm:sqref>
        </x14:conditionalFormatting>
        <x14:conditionalFormatting xmlns:xm="http://schemas.microsoft.com/office/excel/2006/main">
          <x14:cfRule type="iconSet" priority="69" id="{73AEFD2B-8135-4096-A760-526710BEDE4A}">
            <x14:iconSet custom="1">
              <x14:cfvo type="percent">
                <xm:f>0</xm:f>
              </x14:cfvo>
              <x14:cfvo type="num">
                <xm:f>55</xm:f>
              </x14:cfvo>
              <x14:cfvo type="num">
                <xm:f>85</xm:f>
              </x14:cfvo>
              <x14:cfIcon iconSet="3Flags" iconId="0"/>
              <x14:cfIcon iconSet="3Flags" iconId="1"/>
              <x14:cfIcon iconSet="3Flags" iconId="2"/>
            </x14:iconSet>
          </x14:cfRule>
          <xm:sqref>AN370 AW370</xm:sqref>
        </x14:conditionalFormatting>
        <x14:conditionalFormatting xmlns:xm="http://schemas.microsoft.com/office/excel/2006/main">
          <x14:cfRule type="iconSet" priority="27" id="{6D95796D-E7E8-495E-A9EE-EE8CB4BF6CDF}">
            <x14:iconSet custom="1">
              <x14:cfvo type="percent">
                <xm:f>0</xm:f>
              </x14:cfvo>
              <x14:cfvo type="num">
                <xm:f>55</xm:f>
              </x14:cfvo>
              <x14:cfvo type="num">
                <xm:f>85</xm:f>
              </x14:cfvo>
              <x14:cfIcon iconSet="3Flags" iconId="0"/>
              <x14:cfIcon iconSet="3Flags" iconId="1"/>
              <x14:cfIcon iconSet="3Flags" iconId="2"/>
            </x14:iconSet>
          </x14:cfRule>
          <xm:sqref>AN305</xm:sqref>
        </x14:conditionalFormatting>
        <x14:conditionalFormatting xmlns:xm="http://schemas.microsoft.com/office/excel/2006/main">
          <x14:cfRule type="iconSet" priority="25" id="{073696AD-60A3-453A-9925-C65B3879DB05}">
            <x14:iconSet custom="1">
              <x14:cfvo type="percent">
                <xm:f>0</xm:f>
              </x14:cfvo>
              <x14:cfvo type="num">
                <xm:f>55</xm:f>
              </x14:cfvo>
              <x14:cfvo type="num">
                <xm:f>85</xm:f>
              </x14:cfvo>
              <x14:cfIcon iconSet="3Flags" iconId="0"/>
              <x14:cfIcon iconSet="3Flags" iconId="1"/>
              <x14:cfIcon iconSet="3Flags" iconId="2"/>
            </x14:iconSet>
          </x14:cfRule>
          <xm:sqref>AW305</xm:sqref>
        </x14:conditionalFormatting>
        <x14:conditionalFormatting xmlns:xm="http://schemas.microsoft.com/office/excel/2006/main">
          <x14:cfRule type="iconSet" priority="21" id="{827491E5-A8FB-46B8-B3A6-7A02D0041D24}">
            <x14:iconSet custom="1">
              <x14:cfvo type="percent">
                <xm:f>0</xm:f>
              </x14:cfvo>
              <x14:cfvo type="num">
                <xm:f>55</xm:f>
              </x14:cfvo>
              <x14:cfvo type="num">
                <xm:f>85</xm:f>
              </x14:cfvo>
              <x14:cfIcon iconSet="3Flags" iconId="0"/>
              <x14:cfIcon iconSet="3Flags" iconId="1"/>
              <x14:cfIcon iconSet="3Flags" iconId="2"/>
            </x14:iconSet>
          </x14:cfRule>
          <xm:sqref>AN159</xm:sqref>
        </x14:conditionalFormatting>
        <x14:conditionalFormatting xmlns:xm="http://schemas.microsoft.com/office/excel/2006/main">
          <x14:cfRule type="iconSet" priority="19" id="{C1FC5289-498D-4EE1-BB61-F8570B0F64C3}">
            <x14:iconSet custom="1">
              <x14:cfvo type="percent">
                <xm:f>0</xm:f>
              </x14:cfvo>
              <x14:cfvo type="num">
                <xm:f>55</xm:f>
              </x14:cfvo>
              <x14:cfvo type="num">
                <xm:f>85</xm:f>
              </x14:cfvo>
              <x14:cfIcon iconSet="3Flags" iconId="0"/>
              <x14:cfIcon iconSet="3Flags" iconId="1"/>
              <x14:cfIcon iconSet="3Flags" iconId="2"/>
            </x14:iconSet>
          </x14:cfRule>
          <xm:sqref>AW159</xm:sqref>
        </x14:conditionalFormatting>
        <x14:conditionalFormatting xmlns:xm="http://schemas.microsoft.com/office/excel/2006/main">
          <x14:cfRule type="iconSet" priority="17" id="{ADFABC52-2086-40E0-806E-FD1BDB473B74}">
            <x14:iconSet custom="1">
              <x14:cfvo type="percent">
                <xm:f>0</xm:f>
              </x14:cfvo>
              <x14:cfvo type="num">
                <xm:f>55</xm:f>
              </x14:cfvo>
              <x14:cfvo type="num">
                <xm:f>85</xm:f>
              </x14:cfvo>
              <x14:cfIcon iconSet="3Flags" iconId="0"/>
              <x14:cfIcon iconSet="3Flags" iconId="1"/>
              <x14:cfIcon iconSet="3Flags" iconId="2"/>
            </x14:iconSet>
          </x14:cfRule>
          <xm:sqref>AW65</xm:sqref>
        </x14:conditionalFormatting>
        <x14:conditionalFormatting xmlns:xm="http://schemas.microsoft.com/office/excel/2006/main">
          <x14:cfRule type="iconSet" priority="15" id="{C56BCAF7-D3D0-468B-B4D2-7CDF782A0C27}">
            <x14:iconSet custom="1">
              <x14:cfvo type="percent">
                <xm:f>0</xm:f>
              </x14:cfvo>
              <x14:cfvo type="num">
                <xm:f>55</xm:f>
              </x14:cfvo>
              <x14:cfvo type="num">
                <xm:f>85</xm:f>
              </x14:cfvo>
              <x14:cfIcon iconSet="3Flags" iconId="0"/>
              <x14:cfIcon iconSet="3Flags" iconId="1"/>
              <x14:cfIcon iconSet="3Flags" iconId="2"/>
            </x14:iconSet>
          </x14:cfRule>
          <xm:sqref>AN65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70" zoomScaleNormal="70" workbookViewId="0">
      <selection activeCell="C28" sqref="C28"/>
    </sheetView>
  </sheetViews>
  <sheetFormatPr baseColWidth="10" defaultColWidth="11.42578125" defaultRowHeight="12.75" x14ac:dyDescent="0.2"/>
  <cols>
    <col min="3" max="3" width="33.7109375" customWidth="1"/>
    <col min="4" max="4" width="18.5703125" customWidth="1"/>
    <col min="5" max="5" width="21.7109375" customWidth="1"/>
    <col min="7" max="7" width="0" hidden="1"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B121C-0D54-449E-A3C1-DCD06D27E3A5}">
  <ds:schemaRefs>
    <ds:schemaRef ds:uri="http://schemas.microsoft.com/sharepoint/v3/contenttype/forms"/>
  </ds:schemaRefs>
</ds:datastoreItem>
</file>

<file path=customXml/itemProps2.xml><?xml version="1.0" encoding="utf-8"?>
<ds:datastoreItem xmlns:ds="http://schemas.openxmlformats.org/officeDocument/2006/customXml" ds:itemID="{EF63305D-6236-4C56-A7F5-E7F5B2DCAA6C}">
  <ds:schemaRefs>
    <ds:schemaRef ds:uri="969894f1-c9c0-4d50-8a0a-9ccee5b03c2f"/>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926a8a4a-afcc-43ec-bde3-e1208bc272bd"/>
  </ds:schemaRefs>
</ds:datastoreItem>
</file>

<file path=customXml/itemProps3.xml><?xml version="1.0" encoding="utf-8"?>
<ds:datastoreItem xmlns:ds="http://schemas.openxmlformats.org/officeDocument/2006/customXml" ds:itemID="{6405077B-6F11-4B50-8A07-BF3892F6F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Area</vt:lpstr>
      <vt:lpstr>Plan de Acción 2021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ANDRES</cp:lastModifiedBy>
  <cp:revision/>
  <dcterms:created xsi:type="dcterms:W3CDTF">2019-12-26T17:32:37Z</dcterms:created>
  <dcterms:modified xsi:type="dcterms:W3CDTF">2021-12-07T18:07:17Z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