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mylife\Desktop\ETITC\Vigencia 2021\Plan de Acción 2021\SEGUIMIENTO PLAN DE ACCIÓN MARZO\"/>
    </mc:Choice>
  </mc:AlternateContent>
  <xr:revisionPtr revIDLastSave="0" documentId="13_ncr:1_{756C2462-395E-4C47-BB24-29E5E39EF620}" xr6:coauthVersionLast="45" xr6:coauthVersionMax="45" xr10:uidLastSave="{00000000-0000-0000-0000-000000000000}"/>
  <bookViews>
    <workbookView xWindow="-108" yWindow="-108" windowWidth="16608" windowHeight="8856" firstSheet="1" activeTab="1" xr2:uid="{00000000-000D-0000-FFFF-FFFF00000000}"/>
  </bookViews>
  <sheets>
    <sheet name="Area" sheetId="1" state="hidden" r:id="rId1"/>
    <sheet name="Plan de Acción 2021" sheetId="2" r:id="rId2"/>
    <sheet name="Hoja1"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08" i="2" l="1"/>
  <c r="U167" i="2"/>
  <c r="V224" i="2" l="1"/>
  <c r="AB223" i="2"/>
  <c r="AC223" i="2" s="1"/>
  <c r="AB224" i="2"/>
  <c r="AC224" i="2" s="1"/>
  <c r="AD382" i="2" l="1"/>
  <c r="AD308" i="2" l="1"/>
  <c r="M334" i="2"/>
  <c r="N334" i="2" s="1"/>
  <c r="M332" i="2"/>
  <c r="N332" i="2" s="1"/>
  <c r="M380" i="2"/>
  <c r="N380" i="2" s="1"/>
  <c r="M381" i="2"/>
  <c r="N381" i="2" s="1"/>
  <c r="M232" i="2"/>
  <c r="N232" i="2" s="1"/>
  <c r="M233" i="2"/>
  <c r="N233" i="2" s="1"/>
  <c r="M234" i="2"/>
  <c r="N234" i="2" s="1"/>
  <c r="M235" i="2"/>
  <c r="N235" i="2" s="1"/>
  <c r="AE382" i="2" l="1"/>
  <c r="AE308" i="2"/>
  <c r="AE252" i="2"/>
  <c r="AE253" i="2"/>
  <c r="AE254" i="2"/>
  <c r="AE255" i="2"/>
  <c r="AE256" i="2"/>
  <c r="AE257" i="2"/>
  <c r="AE258" i="2"/>
  <c r="AE259" i="2"/>
  <c r="AE260" i="2"/>
  <c r="AE261" i="2"/>
  <c r="AE262" i="2"/>
  <c r="AE263" i="2"/>
  <c r="AE264" i="2"/>
  <c r="AE265" i="2"/>
  <c r="AE266" i="2"/>
  <c r="AE267" i="2"/>
  <c r="AE268" i="2"/>
  <c r="AE269" i="2"/>
  <c r="AE270" i="2"/>
  <c r="AE271" i="2"/>
  <c r="AE272" i="2"/>
  <c r="AE273" i="2"/>
  <c r="AE274" i="2"/>
  <c r="AE275" i="2"/>
  <c r="AE276" i="2"/>
  <c r="AE277" i="2"/>
  <c r="AE278" i="2"/>
  <c r="AE279" i="2"/>
  <c r="AE280" i="2"/>
  <c r="AE281" i="2"/>
  <c r="AE282" i="2"/>
  <c r="AE283" i="2"/>
  <c r="AE284" i="2"/>
  <c r="AE285" i="2"/>
  <c r="AE286" i="2"/>
  <c r="AE287" i="2"/>
  <c r="AE288" i="2"/>
  <c r="AE289" i="2"/>
  <c r="AE290" i="2"/>
  <c r="AE291" i="2"/>
  <c r="AE292" i="2"/>
  <c r="AE293" i="2"/>
  <c r="AE294" i="2"/>
  <c r="AE295" i="2"/>
  <c r="AE296" i="2"/>
  <c r="AE297" i="2"/>
  <c r="AE298" i="2"/>
  <c r="AE299" i="2"/>
  <c r="AE300" i="2"/>
  <c r="AE301" i="2"/>
  <c r="AE302" i="2"/>
  <c r="AE303" i="2"/>
  <c r="AE304" i="2"/>
  <c r="AE305" i="2"/>
  <c r="AE306" i="2"/>
  <c r="AE309" i="2"/>
  <c r="AE310" i="2"/>
  <c r="AE311" i="2"/>
  <c r="AE312" i="2"/>
  <c r="AE313" i="2"/>
  <c r="AE314" i="2"/>
  <c r="AE315" i="2"/>
  <c r="AE316" i="2"/>
  <c r="AE317" i="2"/>
  <c r="AE318" i="2"/>
  <c r="AE319" i="2"/>
  <c r="AE320" i="2"/>
  <c r="AE321" i="2"/>
  <c r="AE322" i="2"/>
  <c r="AE323" i="2"/>
  <c r="AE324" i="2"/>
  <c r="AE325" i="2"/>
  <c r="AE326" i="2"/>
  <c r="AE327" i="2"/>
  <c r="AE328" i="2"/>
  <c r="AE329" i="2"/>
  <c r="AE330" i="2"/>
  <c r="AE331" i="2"/>
  <c r="AE332" i="2"/>
  <c r="AE333" i="2"/>
  <c r="AE334" i="2"/>
  <c r="AE335" i="2"/>
  <c r="AE336" i="2"/>
  <c r="AE337" i="2"/>
  <c r="AE338" i="2"/>
  <c r="AE339" i="2"/>
  <c r="AE340" i="2"/>
  <c r="AE341" i="2"/>
  <c r="AE342" i="2"/>
  <c r="AE343" i="2"/>
  <c r="AE344" i="2"/>
  <c r="AE345" i="2"/>
  <c r="AE346" i="2"/>
  <c r="AE347" i="2"/>
  <c r="AE348" i="2"/>
  <c r="AE349" i="2"/>
  <c r="AE350" i="2"/>
  <c r="AE351" i="2"/>
  <c r="AE352" i="2"/>
  <c r="AE353" i="2"/>
  <c r="AE354" i="2"/>
  <c r="AE355" i="2"/>
  <c r="AE356" i="2"/>
  <c r="AE357" i="2"/>
  <c r="AE358" i="2"/>
  <c r="AE359" i="2"/>
  <c r="AE360" i="2"/>
  <c r="AE361" i="2"/>
  <c r="AE362" i="2"/>
  <c r="AE363" i="2"/>
  <c r="AE364" i="2"/>
  <c r="AE365" i="2"/>
  <c r="AE366" i="2"/>
  <c r="AE367" i="2"/>
  <c r="AE368" i="2"/>
  <c r="AE369" i="2"/>
  <c r="AE370" i="2"/>
  <c r="AE371" i="2"/>
  <c r="AE372" i="2"/>
  <c r="AE373" i="2"/>
  <c r="AE374" i="2"/>
  <c r="AE375" i="2"/>
  <c r="AE376" i="2"/>
  <c r="AE377" i="2"/>
  <c r="AE378" i="2"/>
  <c r="AE379" i="2"/>
  <c r="AE380" i="2"/>
  <c r="AE381" i="2"/>
  <c r="AE251" i="2"/>
  <c r="AE250" i="2"/>
  <c r="AE235" i="2" l="1"/>
  <c r="AE234" i="2"/>
  <c r="AE223" i="2"/>
  <c r="AE224" i="2"/>
  <c r="AE225" i="2"/>
  <c r="AE226" i="2"/>
  <c r="AE227" i="2"/>
  <c r="AD167" i="2"/>
  <c r="AD64" i="2"/>
  <c r="U64" i="2"/>
  <c r="M45" i="2"/>
  <c r="N45" i="2" s="1"/>
  <c r="M44" i="2"/>
  <c r="M46" i="2"/>
  <c r="N46" i="2" s="1"/>
  <c r="M47" i="2"/>
  <c r="N47" i="2" s="1"/>
  <c r="M48" i="2"/>
  <c r="N48" i="2" s="1"/>
  <c r="M49" i="2"/>
  <c r="N49" i="2" s="1"/>
  <c r="V45" i="2"/>
  <c r="AB45" i="2"/>
  <c r="AC45" i="2" s="1"/>
  <c r="AE45" i="2"/>
  <c r="AI45" i="2"/>
  <c r="AM45" i="2"/>
  <c r="V46" i="2"/>
  <c r="AB46" i="2"/>
  <c r="AC46" i="2" s="1"/>
  <c r="AE46" i="2"/>
  <c r="AI46" i="2"/>
  <c r="AM46" i="2"/>
  <c r="V47" i="2"/>
  <c r="AB47" i="2"/>
  <c r="AC47" i="2" s="1"/>
  <c r="AE47" i="2"/>
  <c r="AI47" i="2"/>
  <c r="AM47" i="2"/>
  <c r="V48" i="2"/>
  <c r="AB48" i="2"/>
  <c r="AC48" i="2" s="1"/>
  <c r="AE48" i="2"/>
  <c r="AI48" i="2"/>
  <c r="AM48" i="2"/>
  <c r="V49" i="2"/>
  <c r="AB49" i="2"/>
  <c r="AC49" i="2"/>
  <c r="AE49" i="2"/>
  <c r="AI49" i="2"/>
  <c r="AM49" i="2"/>
  <c r="AE36" i="2"/>
  <c r="AB83" i="2" l="1"/>
  <c r="AC83" i="2" s="1"/>
  <c r="AB95" i="2"/>
  <c r="AC95" i="2" s="1"/>
  <c r="M95" i="2"/>
  <c r="N95" i="2" s="1"/>
  <c r="M202" i="2"/>
  <c r="N202" i="2" s="1"/>
  <c r="AB232" i="2"/>
  <c r="AC232" i="2" s="1"/>
  <c r="AB233" i="2"/>
  <c r="AC233" i="2" s="1"/>
  <c r="AB234" i="2"/>
  <c r="AC234" i="2" s="1"/>
  <c r="AB235" i="2"/>
  <c r="AC235" i="2" s="1"/>
  <c r="AB332" i="2"/>
  <c r="AC332" i="2" s="1"/>
  <c r="AB334" i="2"/>
  <c r="AC334" i="2" s="1"/>
  <c r="AB380" i="2"/>
  <c r="AC380" i="2" s="1"/>
  <c r="M224" i="2"/>
  <c r="N224" i="2" s="1"/>
  <c r="M223" i="2"/>
  <c r="N223" i="2" s="1"/>
  <c r="M83" i="2"/>
  <c r="N83" i="2" s="1"/>
  <c r="AB381" i="2"/>
  <c r="AC381" i="2" s="1"/>
  <c r="AB379" i="2"/>
  <c r="AC379" i="2" s="1"/>
  <c r="AB378" i="2"/>
  <c r="AC378" i="2" s="1"/>
  <c r="AB377" i="2"/>
  <c r="AC377" i="2" s="1"/>
  <c r="AB376" i="2"/>
  <c r="AC376" i="2" s="1"/>
  <c r="AB375" i="2"/>
  <c r="AC375" i="2" s="1"/>
  <c r="AB374" i="2"/>
  <c r="AC374" i="2" s="1"/>
  <c r="AB373" i="2"/>
  <c r="AC373" i="2" s="1"/>
  <c r="AB372" i="2"/>
  <c r="AC372" i="2" s="1"/>
  <c r="AB371" i="2"/>
  <c r="AC371" i="2" s="1"/>
  <c r="AB370" i="2"/>
  <c r="AC370" i="2" s="1"/>
  <c r="AB369" i="2"/>
  <c r="AC369" i="2" s="1"/>
  <c r="AB368" i="2"/>
  <c r="AC368" i="2" s="1"/>
  <c r="AB367" i="2"/>
  <c r="AC367" i="2" s="1"/>
  <c r="AB366" i="2"/>
  <c r="AC366" i="2" s="1"/>
  <c r="AB365" i="2"/>
  <c r="AC365" i="2" s="1"/>
  <c r="AB364" i="2"/>
  <c r="AC364" i="2" s="1"/>
  <c r="AB363" i="2"/>
  <c r="AC363" i="2" s="1"/>
  <c r="AB362" i="2"/>
  <c r="AC362" i="2" s="1"/>
  <c r="AB361" i="2"/>
  <c r="AC361" i="2" s="1"/>
  <c r="AB360" i="2"/>
  <c r="AC360" i="2" s="1"/>
  <c r="AB359" i="2"/>
  <c r="AC359" i="2" s="1"/>
  <c r="AB358" i="2"/>
  <c r="AC358" i="2" s="1"/>
  <c r="AB357" i="2"/>
  <c r="AC357" i="2" s="1"/>
  <c r="AB356" i="2"/>
  <c r="AC356" i="2" s="1"/>
  <c r="AB355" i="2"/>
  <c r="AC355" i="2" s="1"/>
  <c r="AB354" i="2"/>
  <c r="AC354" i="2" s="1"/>
  <c r="AB353" i="2"/>
  <c r="AC353" i="2" s="1"/>
  <c r="AB352" i="2"/>
  <c r="AC352" i="2" s="1"/>
  <c r="AB351" i="2"/>
  <c r="AC351" i="2" s="1"/>
  <c r="AB350" i="2"/>
  <c r="AC350" i="2" s="1"/>
  <c r="AB349" i="2"/>
  <c r="AC349" i="2" s="1"/>
  <c r="AB348" i="2"/>
  <c r="AC348" i="2" s="1"/>
  <c r="AB347" i="2"/>
  <c r="AC347" i="2" s="1"/>
  <c r="AB346" i="2"/>
  <c r="AC346" i="2" s="1"/>
  <c r="AB345" i="2"/>
  <c r="AC345" i="2" s="1"/>
  <c r="AB344" i="2"/>
  <c r="AC344" i="2" s="1"/>
  <c r="AB343" i="2"/>
  <c r="AC343" i="2" s="1"/>
  <c r="AB342" i="2"/>
  <c r="AC342" i="2" s="1"/>
  <c r="AB341" i="2"/>
  <c r="AC341" i="2" s="1"/>
  <c r="AB340" i="2"/>
  <c r="AC340" i="2" s="1"/>
  <c r="AB339" i="2"/>
  <c r="AC339" i="2" s="1"/>
  <c r="AB338" i="2"/>
  <c r="AC338" i="2" s="1"/>
  <c r="AB337" i="2"/>
  <c r="AC337" i="2" s="1"/>
  <c r="AB336" i="2"/>
  <c r="AC336" i="2" s="1"/>
  <c r="AB335" i="2"/>
  <c r="AC335" i="2" s="1"/>
  <c r="AB333" i="2"/>
  <c r="AC333" i="2" s="1"/>
  <c r="AB331" i="2"/>
  <c r="AC331" i="2" s="1"/>
  <c r="AB330" i="2"/>
  <c r="AC330" i="2" s="1"/>
  <c r="AB329" i="2"/>
  <c r="AC329" i="2" s="1"/>
  <c r="AB328" i="2"/>
  <c r="AC328" i="2" s="1"/>
  <c r="AB327" i="2"/>
  <c r="AC327" i="2" s="1"/>
  <c r="AB326" i="2"/>
  <c r="AC326" i="2" s="1"/>
  <c r="AB325" i="2"/>
  <c r="AC325" i="2" s="1"/>
  <c r="AB324" i="2"/>
  <c r="AC324" i="2" s="1"/>
  <c r="AB323" i="2"/>
  <c r="AC323" i="2" s="1"/>
  <c r="AB322" i="2"/>
  <c r="AC322" i="2" s="1"/>
  <c r="AB321" i="2"/>
  <c r="AC321" i="2" s="1"/>
  <c r="AB320" i="2"/>
  <c r="AC320" i="2" s="1"/>
  <c r="AB319" i="2"/>
  <c r="AC319" i="2" s="1"/>
  <c r="AB318" i="2"/>
  <c r="AC318" i="2" s="1"/>
  <c r="AB317" i="2"/>
  <c r="AC317" i="2" s="1"/>
  <c r="AB316" i="2"/>
  <c r="AC316" i="2" s="1"/>
  <c r="AB315" i="2"/>
  <c r="AC315" i="2" s="1"/>
  <c r="AB314" i="2"/>
  <c r="AC314" i="2" s="1"/>
  <c r="AB313" i="2"/>
  <c r="AC313" i="2" s="1"/>
  <c r="AB312" i="2"/>
  <c r="AC312" i="2" s="1"/>
  <c r="AB311" i="2"/>
  <c r="AC311" i="2" s="1"/>
  <c r="AB310" i="2"/>
  <c r="AC310" i="2" s="1"/>
  <c r="AB309" i="2"/>
  <c r="AB306" i="2"/>
  <c r="AC306" i="2" s="1"/>
  <c r="AB305" i="2"/>
  <c r="AC305" i="2" s="1"/>
  <c r="AB304" i="2"/>
  <c r="AC304" i="2" s="1"/>
  <c r="AB303" i="2"/>
  <c r="AC303" i="2" s="1"/>
  <c r="AB302" i="2"/>
  <c r="AC302" i="2" s="1"/>
  <c r="AB301" i="2"/>
  <c r="AC301" i="2" s="1"/>
  <c r="AB300" i="2"/>
  <c r="AC300" i="2" s="1"/>
  <c r="AB299" i="2"/>
  <c r="AC299" i="2" s="1"/>
  <c r="AB298" i="2"/>
  <c r="AC298" i="2" s="1"/>
  <c r="AB297" i="2"/>
  <c r="AC297" i="2" s="1"/>
  <c r="AB296" i="2"/>
  <c r="AC296" i="2" s="1"/>
  <c r="AB295" i="2"/>
  <c r="AC295" i="2" s="1"/>
  <c r="AB294" i="2"/>
  <c r="AC294" i="2" s="1"/>
  <c r="AB293" i="2"/>
  <c r="AC293" i="2" s="1"/>
  <c r="AB292" i="2"/>
  <c r="AC292" i="2" s="1"/>
  <c r="AB291" i="2"/>
  <c r="AC291" i="2" s="1"/>
  <c r="AB290" i="2"/>
  <c r="AC290" i="2" s="1"/>
  <c r="AB289" i="2"/>
  <c r="AC289" i="2" s="1"/>
  <c r="AB288" i="2"/>
  <c r="AC288" i="2" s="1"/>
  <c r="AB287" i="2"/>
  <c r="AC287" i="2" s="1"/>
  <c r="AB286" i="2"/>
  <c r="AC286" i="2" s="1"/>
  <c r="AB285" i="2"/>
  <c r="AC285" i="2" s="1"/>
  <c r="AB284" i="2"/>
  <c r="AC284" i="2" s="1"/>
  <c r="AB283" i="2"/>
  <c r="AC283" i="2" s="1"/>
  <c r="AB282" i="2"/>
  <c r="AC282" i="2" s="1"/>
  <c r="AB281" i="2"/>
  <c r="AC281" i="2" s="1"/>
  <c r="AB280" i="2"/>
  <c r="AC280" i="2" s="1"/>
  <c r="AB279" i="2"/>
  <c r="AC279" i="2" s="1"/>
  <c r="AB278" i="2"/>
  <c r="AC278" i="2" s="1"/>
  <c r="AB277" i="2"/>
  <c r="AC277" i="2" s="1"/>
  <c r="AB276" i="2"/>
  <c r="AC276" i="2" s="1"/>
  <c r="AB275" i="2"/>
  <c r="AC275" i="2" s="1"/>
  <c r="AB274" i="2"/>
  <c r="AC274" i="2" s="1"/>
  <c r="AB273" i="2"/>
  <c r="AC273" i="2" s="1"/>
  <c r="AB272" i="2"/>
  <c r="AC272" i="2" s="1"/>
  <c r="AB271" i="2"/>
  <c r="AC271" i="2" s="1"/>
  <c r="AB270" i="2"/>
  <c r="AC270" i="2" s="1"/>
  <c r="AB269" i="2"/>
  <c r="AC269" i="2" s="1"/>
  <c r="AB268" i="2"/>
  <c r="AC268" i="2" s="1"/>
  <c r="AB267" i="2"/>
  <c r="AC267" i="2" s="1"/>
  <c r="AB266" i="2"/>
  <c r="AC266" i="2" s="1"/>
  <c r="AB265" i="2"/>
  <c r="AC265" i="2" s="1"/>
  <c r="AB264" i="2"/>
  <c r="AC264" i="2" s="1"/>
  <c r="AB263" i="2"/>
  <c r="AC263" i="2" s="1"/>
  <c r="AB262" i="2"/>
  <c r="AC262" i="2" s="1"/>
  <c r="AB261" i="2"/>
  <c r="AC261" i="2" s="1"/>
  <c r="AB260" i="2"/>
  <c r="AC260" i="2" s="1"/>
  <c r="AB259" i="2"/>
  <c r="AC259" i="2" s="1"/>
  <c r="AB258" i="2"/>
  <c r="AC258" i="2" s="1"/>
  <c r="AB257" i="2"/>
  <c r="AC257" i="2" s="1"/>
  <c r="AB256" i="2"/>
  <c r="AC256" i="2" s="1"/>
  <c r="AB255" i="2"/>
  <c r="AC255" i="2" s="1"/>
  <c r="AB254" i="2"/>
  <c r="AC254" i="2" s="1"/>
  <c r="AB253" i="2"/>
  <c r="AC253" i="2" s="1"/>
  <c r="AB252" i="2"/>
  <c r="AC252" i="2" s="1"/>
  <c r="AB251" i="2"/>
  <c r="AC251" i="2" s="1"/>
  <c r="AB250" i="2"/>
  <c r="AC250" i="2" s="1"/>
  <c r="AB249" i="2"/>
  <c r="AC249" i="2" s="1"/>
  <c r="AB248" i="2"/>
  <c r="AC248" i="2" s="1"/>
  <c r="AB247" i="2"/>
  <c r="AC247" i="2" s="1"/>
  <c r="AB246" i="2"/>
  <c r="AC246" i="2" s="1"/>
  <c r="AB245" i="2"/>
  <c r="AC245" i="2" s="1"/>
  <c r="AB244" i="2"/>
  <c r="AC244" i="2" s="1"/>
  <c r="AB243" i="2"/>
  <c r="AC243" i="2" s="1"/>
  <c r="AB242" i="2"/>
  <c r="AC242" i="2" s="1"/>
  <c r="AB241" i="2"/>
  <c r="AC241" i="2" s="1"/>
  <c r="AB240" i="2"/>
  <c r="AC240" i="2" s="1"/>
  <c r="AB239" i="2"/>
  <c r="AC239" i="2" s="1"/>
  <c r="AB238" i="2"/>
  <c r="AC238" i="2" s="1"/>
  <c r="AB237" i="2"/>
  <c r="AC237" i="2" s="1"/>
  <c r="AB236" i="2"/>
  <c r="AC236" i="2" s="1"/>
  <c r="AB231" i="2"/>
  <c r="AC231" i="2" s="1"/>
  <c r="AB230" i="2"/>
  <c r="AC230" i="2" s="1"/>
  <c r="AB229" i="2"/>
  <c r="AC229" i="2" s="1"/>
  <c r="AB228" i="2"/>
  <c r="AC228" i="2" s="1"/>
  <c r="AB227" i="2"/>
  <c r="AC227" i="2" s="1"/>
  <c r="AB226" i="2"/>
  <c r="AC226" i="2" s="1"/>
  <c r="AB225" i="2"/>
  <c r="AC225" i="2" s="1"/>
  <c r="AB222" i="2"/>
  <c r="AC222" i="2" s="1"/>
  <c r="AB221" i="2"/>
  <c r="AC221" i="2" s="1"/>
  <c r="AB220" i="2"/>
  <c r="AC220" i="2" s="1"/>
  <c r="AB219" i="2"/>
  <c r="AC219" i="2" s="1"/>
  <c r="AB218" i="2"/>
  <c r="AC218" i="2" s="1"/>
  <c r="AB217" i="2"/>
  <c r="AC217" i="2" s="1"/>
  <c r="AB216" i="2"/>
  <c r="AC216" i="2" s="1"/>
  <c r="AB215" i="2"/>
  <c r="AC215" i="2" s="1"/>
  <c r="AB214" i="2"/>
  <c r="AC214" i="2" s="1"/>
  <c r="AB213" i="2"/>
  <c r="AC213" i="2" s="1"/>
  <c r="AB212" i="2"/>
  <c r="AC212" i="2" s="1"/>
  <c r="AB211" i="2"/>
  <c r="AC211" i="2" s="1"/>
  <c r="AB210" i="2"/>
  <c r="AC210" i="2" s="1"/>
  <c r="AB209" i="2"/>
  <c r="AC209" i="2" s="1"/>
  <c r="AB208" i="2"/>
  <c r="AC208" i="2" s="1"/>
  <c r="AB207" i="2"/>
  <c r="AC207" i="2" s="1"/>
  <c r="AB206" i="2"/>
  <c r="AC206" i="2" s="1"/>
  <c r="AB205" i="2"/>
  <c r="AC205" i="2" s="1"/>
  <c r="AB204" i="2"/>
  <c r="AC204" i="2" s="1"/>
  <c r="AB203" i="2"/>
  <c r="AC203" i="2" s="1"/>
  <c r="AB201" i="2"/>
  <c r="AC201" i="2" s="1"/>
  <c r="AB200" i="2"/>
  <c r="AC200" i="2" s="1"/>
  <c r="AB199" i="2"/>
  <c r="AC199" i="2" s="1"/>
  <c r="AB198" i="2"/>
  <c r="AC198" i="2" s="1"/>
  <c r="AB197" i="2"/>
  <c r="AC197" i="2" s="1"/>
  <c r="AB196" i="2"/>
  <c r="AC196" i="2" s="1"/>
  <c r="AB195" i="2"/>
  <c r="AC195" i="2" s="1"/>
  <c r="AB194" i="2"/>
  <c r="AC194" i="2" s="1"/>
  <c r="AB193" i="2"/>
  <c r="AC193" i="2" s="1"/>
  <c r="AB192" i="2"/>
  <c r="AC192" i="2" s="1"/>
  <c r="AB191" i="2"/>
  <c r="AC191" i="2" s="1"/>
  <c r="AB190" i="2"/>
  <c r="AC190" i="2" s="1"/>
  <c r="AB189" i="2"/>
  <c r="AC189" i="2" s="1"/>
  <c r="AB188" i="2"/>
  <c r="AC188" i="2" s="1"/>
  <c r="AB187" i="2"/>
  <c r="AC187" i="2" s="1"/>
  <c r="AB186" i="2"/>
  <c r="AC186" i="2" s="1"/>
  <c r="AB185" i="2"/>
  <c r="AC185" i="2" s="1"/>
  <c r="AB184" i="2"/>
  <c r="AC184" i="2" s="1"/>
  <c r="AB183" i="2"/>
  <c r="AC183" i="2" s="1"/>
  <c r="AB182" i="2"/>
  <c r="AC182" i="2" s="1"/>
  <c r="AB181" i="2"/>
  <c r="AC181" i="2" s="1"/>
  <c r="AB180" i="2"/>
  <c r="AC180" i="2" s="1"/>
  <c r="AB179" i="2"/>
  <c r="AC179" i="2" s="1"/>
  <c r="AB178" i="2"/>
  <c r="AC178" i="2" s="1"/>
  <c r="AB177" i="2"/>
  <c r="AC177" i="2" s="1"/>
  <c r="AB176" i="2"/>
  <c r="AC176" i="2" s="1"/>
  <c r="AB175" i="2"/>
  <c r="AC175" i="2" s="1"/>
  <c r="AB174" i="2"/>
  <c r="AC174" i="2" s="1"/>
  <c r="AB173" i="2"/>
  <c r="AC173" i="2" s="1"/>
  <c r="AB172" i="2"/>
  <c r="AC172" i="2" s="1"/>
  <c r="AB171" i="2"/>
  <c r="AC171" i="2" s="1"/>
  <c r="AB170" i="2"/>
  <c r="AC170" i="2" s="1"/>
  <c r="AB169" i="2"/>
  <c r="AC169" i="2" s="1"/>
  <c r="AB168" i="2"/>
  <c r="AC168" i="2" s="1"/>
  <c r="AB165" i="2"/>
  <c r="AC165" i="2" s="1"/>
  <c r="AB164" i="2"/>
  <c r="AC164" i="2" s="1"/>
  <c r="AB163" i="2"/>
  <c r="AC163" i="2" s="1"/>
  <c r="AB162" i="2"/>
  <c r="AC162" i="2" s="1"/>
  <c r="AB161" i="2"/>
  <c r="AC161" i="2" s="1"/>
  <c r="AB160" i="2"/>
  <c r="AC160" i="2" s="1"/>
  <c r="AB159" i="2"/>
  <c r="AC159" i="2" s="1"/>
  <c r="AB158" i="2"/>
  <c r="AC158" i="2" s="1"/>
  <c r="AB157" i="2"/>
  <c r="AC157" i="2" s="1"/>
  <c r="AB156" i="2"/>
  <c r="AC156" i="2" s="1"/>
  <c r="AB155" i="2"/>
  <c r="AC155" i="2" s="1"/>
  <c r="AB154" i="2"/>
  <c r="AC154" i="2" s="1"/>
  <c r="AB153" i="2"/>
  <c r="AC153" i="2" s="1"/>
  <c r="AB152" i="2"/>
  <c r="AC152" i="2" s="1"/>
  <c r="AB151" i="2"/>
  <c r="AC151" i="2" s="1"/>
  <c r="AB150" i="2"/>
  <c r="AC150" i="2" s="1"/>
  <c r="AB149" i="2"/>
  <c r="AC149" i="2" s="1"/>
  <c r="AB148" i="2"/>
  <c r="AC148" i="2" s="1"/>
  <c r="AB147" i="2"/>
  <c r="AC147" i="2" s="1"/>
  <c r="AB146" i="2"/>
  <c r="AC146" i="2" s="1"/>
  <c r="AB145" i="2"/>
  <c r="AC145" i="2" s="1"/>
  <c r="AB144" i="2"/>
  <c r="AC144" i="2" s="1"/>
  <c r="AB143" i="2"/>
  <c r="AC143" i="2" s="1"/>
  <c r="AB142" i="2"/>
  <c r="AC142" i="2" s="1"/>
  <c r="AB141" i="2"/>
  <c r="AC141" i="2" s="1"/>
  <c r="AB140" i="2"/>
  <c r="AC140" i="2" s="1"/>
  <c r="AB139" i="2"/>
  <c r="AC139" i="2" s="1"/>
  <c r="AB138" i="2"/>
  <c r="AC138" i="2" s="1"/>
  <c r="AB137" i="2"/>
  <c r="AC137" i="2" s="1"/>
  <c r="AB136" i="2"/>
  <c r="AC136" i="2" s="1"/>
  <c r="AB135" i="2"/>
  <c r="AC135" i="2" s="1"/>
  <c r="AB134" i="2"/>
  <c r="AC134" i="2" s="1"/>
  <c r="AB133" i="2"/>
  <c r="AC133" i="2" s="1"/>
  <c r="AB132" i="2"/>
  <c r="AC132" i="2" s="1"/>
  <c r="AB131" i="2"/>
  <c r="AC131" i="2" s="1"/>
  <c r="AB130" i="2"/>
  <c r="AC130" i="2" s="1"/>
  <c r="AB129" i="2"/>
  <c r="AC129" i="2" s="1"/>
  <c r="AB128" i="2"/>
  <c r="AC128" i="2" s="1"/>
  <c r="AB127" i="2"/>
  <c r="AC127" i="2" s="1"/>
  <c r="AB126" i="2"/>
  <c r="AC126" i="2" s="1"/>
  <c r="AB125" i="2"/>
  <c r="AC125" i="2" s="1"/>
  <c r="AB124" i="2"/>
  <c r="AC124" i="2" s="1"/>
  <c r="AB123" i="2"/>
  <c r="AC123" i="2" s="1"/>
  <c r="AB122" i="2"/>
  <c r="AC122" i="2" s="1"/>
  <c r="AB121" i="2"/>
  <c r="AC121" i="2" s="1"/>
  <c r="AB120" i="2"/>
  <c r="AC120" i="2" s="1"/>
  <c r="AB119" i="2"/>
  <c r="AC119" i="2" s="1"/>
  <c r="AB118" i="2"/>
  <c r="AC118" i="2" s="1"/>
  <c r="AB117" i="2"/>
  <c r="AC117" i="2" s="1"/>
  <c r="AB116" i="2"/>
  <c r="AC116" i="2" s="1"/>
  <c r="AB115" i="2"/>
  <c r="AC115" i="2" s="1"/>
  <c r="AB114" i="2"/>
  <c r="AC114" i="2" s="1"/>
  <c r="AB113" i="2"/>
  <c r="AC113" i="2" s="1"/>
  <c r="AB112" i="2"/>
  <c r="AC112" i="2" s="1"/>
  <c r="AB111" i="2"/>
  <c r="AC111" i="2" s="1"/>
  <c r="AB110" i="2"/>
  <c r="AC110" i="2" s="1"/>
  <c r="AB109" i="2"/>
  <c r="AC109" i="2" s="1"/>
  <c r="AB108" i="2"/>
  <c r="AC108" i="2" s="1"/>
  <c r="AB107" i="2"/>
  <c r="AC107" i="2" s="1"/>
  <c r="AB106" i="2"/>
  <c r="AC106" i="2" s="1"/>
  <c r="AB105" i="2"/>
  <c r="AC105" i="2" s="1"/>
  <c r="AB104" i="2"/>
  <c r="AC104" i="2" s="1"/>
  <c r="AB103" i="2"/>
  <c r="AC103" i="2" s="1"/>
  <c r="AB102" i="2"/>
  <c r="AC102" i="2" s="1"/>
  <c r="AB101" i="2"/>
  <c r="AC101" i="2" s="1"/>
  <c r="AB100" i="2"/>
  <c r="AC100" i="2" s="1"/>
  <c r="AB99" i="2"/>
  <c r="AC99" i="2" s="1"/>
  <c r="AB98" i="2"/>
  <c r="AC98" i="2" s="1"/>
  <c r="AB97" i="2"/>
  <c r="AC97" i="2" s="1"/>
  <c r="AB96" i="2"/>
  <c r="AC96" i="2" s="1"/>
  <c r="AB94" i="2"/>
  <c r="AC94" i="2" s="1"/>
  <c r="AB93" i="2"/>
  <c r="AC93" i="2" s="1"/>
  <c r="AB92" i="2"/>
  <c r="AC92" i="2" s="1"/>
  <c r="AB91" i="2"/>
  <c r="AC91" i="2" s="1"/>
  <c r="AB90" i="2"/>
  <c r="AC90" i="2" s="1"/>
  <c r="AB89" i="2"/>
  <c r="AC89" i="2" s="1"/>
  <c r="AB88" i="2"/>
  <c r="AC88" i="2" s="1"/>
  <c r="AB87" i="2"/>
  <c r="AC87" i="2" s="1"/>
  <c r="AB86" i="2"/>
  <c r="AC86" i="2" s="1"/>
  <c r="AB85" i="2"/>
  <c r="AC85" i="2" s="1"/>
  <c r="AB84" i="2"/>
  <c r="AC84" i="2" s="1"/>
  <c r="AB82" i="2"/>
  <c r="AC82" i="2" s="1"/>
  <c r="AB81" i="2"/>
  <c r="AC81" i="2" s="1"/>
  <c r="AB80" i="2"/>
  <c r="AC80" i="2" s="1"/>
  <c r="AB79" i="2"/>
  <c r="AC79" i="2" s="1"/>
  <c r="AB78" i="2"/>
  <c r="AC78" i="2" s="1"/>
  <c r="AB77" i="2"/>
  <c r="AC77" i="2" s="1"/>
  <c r="AB76" i="2"/>
  <c r="AC76" i="2" s="1"/>
  <c r="AB75" i="2"/>
  <c r="AC75" i="2" s="1"/>
  <c r="AB74" i="2"/>
  <c r="AC74" i="2" s="1"/>
  <c r="AB73" i="2"/>
  <c r="AC73" i="2" s="1"/>
  <c r="AB72" i="2"/>
  <c r="AC72" i="2" s="1"/>
  <c r="AB71" i="2"/>
  <c r="AC71" i="2" s="1"/>
  <c r="AB70" i="2"/>
  <c r="AC70" i="2" s="1"/>
  <c r="AB69" i="2"/>
  <c r="AC69" i="2" s="1"/>
  <c r="AB68" i="2"/>
  <c r="AC68" i="2" s="1"/>
  <c r="AB67" i="2"/>
  <c r="AC67" i="2" s="1"/>
  <c r="AB66" i="2"/>
  <c r="AC66" i="2" s="1"/>
  <c r="AB65" i="2"/>
  <c r="AC65" i="2" s="1"/>
  <c r="AB62" i="2"/>
  <c r="AC62" i="2" s="1"/>
  <c r="AB61" i="2"/>
  <c r="AC61" i="2" s="1"/>
  <c r="AB60" i="2"/>
  <c r="AC60" i="2" s="1"/>
  <c r="AB59" i="2"/>
  <c r="AC59" i="2" s="1"/>
  <c r="AB58" i="2"/>
  <c r="AC58" i="2" s="1"/>
  <c r="AB57" i="2"/>
  <c r="AC57" i="2" s="1"/>
  <c r="AB56" i="2"/>
  <c r="AC56" i="2" s="1"/>
  <c r="AB55" i="2"/>
  <c r="AC55" i="2" s="1"/>
  <c r="AB54" i="2"/>
  <c r="AC54" i="2" s="1"/>
  <c r="AB53" i="2"/>
  <c r="AC53" i="2" s="1"/>
  <c r="AB52" i="2"/>
  <c r="AC52" i="2" s="1"/>
  <c r="AB51" i="2"/>
  <c r="AC51" i="2" s="1"/>
  <c r="AB50" i="2"/>
  <c r="AC50" i="2" s="1"/>
  <c r="AB44" i="2"/>
  <c r="AC44" i="2" s="1"/>
  <c r="AB43" i="2"/>
  <c r="AC43" i="2" s="1"/>
  <c r="AB42" i="2"/>
  <c r="AC42" i="2" s="1"/>
  <c r="AB41" i="2"/>
  <c r="AC41" i="2" s="1"/>
  <c r="AB40" i="2"/>
  <c r="AC40" i="2" s="1"/>
  <c r="AB39" i="2"/>
  <c r="AC39" i="2" s="1"/>
  <c r="AB38" i="2"/>
  <c r="AC38" i="2" s="1"/>
  <c r="AB37" i="2"/>
  <c r="AC37" i="2" s="1"/>
  <c r="AB36" i="2"/>
  <c r="AC36" i="2" s="1"/>
  <c r="AB35" i="2"/>
  <c r="AC35" i="2" s="1"/>
  <c r="AB34" i="2"/>
  <c r="AC34" i="2" s="1"/>
  <c r="AB33" i="2"/>
  <c r="AC33" i="2" s="1"/>
  <c r="AB32" i="2"/>
  <c r="AC32" i="2" s="1"/>
  <c r="AB31" i="2"/>
  <c r="AC31" i="2" s="1"/>
  <c r="AB30" i="2"/>
  <c r="AC30" i="2" s="1"/>
  <c r="AB29" i="2"/>
  <c r="AC29" i="2" s="1"/>
  <c r="AB28" i="2"/>
  <c r="AC28" i="2" s="1"/>
  <c r="AB27" i="2"/>
  <c r="AC27" i="2" s="1"/>
  <c r="AB26" i="2"/>
  <c r="AC26" i="2" s="1"/>
  <c r="AB25" i="2"/>
  <c r="AC25" i="2" s="1"/>
  <c r="AB24" i="2"/>
  <c r="AC24" i="2" s="1"/>
  <c r="AB23" i="2"/>
  <c r="AC23" i="2" s="1"/>
  <c r="AB22" i="2"/>
  <c r="AC22" i="2" s="1"/>
  <c r="AB21" i="2"/>
  <c r="AC21" i="2" s="1"/>
  <c r="AB20" i="2"/>
  <c r="AC20" i="2" s="1"/>
  <c r="AB19" i="2"/>
  <c r="AC19" i="2" s="1"/>
  <c r="AB18" i="2"/>
  <c r="AC18" i="2" s="1"/>
  <c r="AB17" i="2"/>
  <c r="AC17" i="2" s="1"/>
  <c r="AB16" i="2"/>
  <c r="AC16" i="2" s="1"/>
  <c r="AB15" i="2"/>
  <c r="AC15" i="2" s="1"/>
  <c r="AB14" i="2"/>
  <c r="AC14" i="2" s="1"/>
  <c r="AB13" i="2"/>
  <c r="AC13" i="2" s="1"/>
  <c r="AB12" i="2"/>
  <c r="AC12" i="2" s="1"/>
  <c r="AB11" i="2"/>
  <c r="AC11" i="2" s="1"/>
  <c r="AB10" i="2"/>
  <c r="AC10" i="2" s="1"/>
  <c r="AB9" i="2"/>
  <c r="AC9" i="2" s="1"/>
  <c r="AB8" i="2"/>
  <c r="AC8" i="2" s="1"/>
  <c r="AB7" i="2"/>
  <c r="V36" i="2"/>
  <c r="M35" i="2"/>
  <c r="N35" i="2" s="1"/>
  <c r="M36" i="2"/>
  <c r="N36" i="2" s="1"/>
  <c r="AM380" i="2"/>
  <c r="AM381" i="2"/>
  <c r="AM382" i="2"/>
  <c r="AI380" i="2"/>
  <c r="AM223" i="2"/>
  <c r="AM224" i="2"/>
  <c r="AM225" i="2"/>
  <c r="AM226" i="2"/>
  <c r="AM227" i="2"/>
  <c r="AI223" i="2"/>
  <c r="AI224" i="2"/>
  <c r="AI225" i="2"/>
  <c r="AM95" i="2"/>
  <c r="AM96" i="2"/>
  <c r="AM97" i="2"/>
  <c r="AM98" i="2"/>
  <c r="AI95" i="2"/>
  <c r="AI96" i="2"/>
  <c r="AI97" i="2"/>
  <c r="AI98" i="2"/>
  <c r="AM83" i="2"/>
  <c r="AI83" i="2"/>
  <c r="AI84" i="2"/>
  <c r="M355" i="2"/>
  <c r="N355" i="2" s="1"/>
  <c r="V355" i="2"/>
  <c r="AI355" i="2"/>
  <c r="AM355" i="2"/>
  <c r="AE221" i="2"/>
  <c r="AE220" i="2"/>
  <c r="AE219" i="2"/>
  <c r="AE218" i="2"/>
  <c r="AE217" i="2"/>
  <c r="AE216" i="2"/>
  <c r="AE215" i="2"/>
  <c r="AE214" i="2"/>
  <c r="AE213" i="2"/>
  <c r="AE212" i="2"/>
  <c r="AE211" i="2"/>
  <c r="AE210" i="2"/>
  <c r="AE209" i="2"/>
  <c r="AE208" i="2"/>
  <c r="AB64" i="2" l="1" a="1"/>
  <c r="AB64" i="2" s="1"/>
  <c r="AB382" i="2" a="1"/>
  <c r="AB382" i="2" s="1"/>
  <c r="AC167" i="2" a="1"/>
  <c r="AC167" i="2" s="1"/>
  <c r="AC308" i="2" a="1"/>
  <c r="AC308" i="2" s="1"/>
  <c r="AB167" i="2" a="1"/>
  <c r="AB167" i="2" s="1"/>
  <c r="AB308" i="2" a="1"/>
  <c r="AB308" i="2" s="1"/>
  <c r="AC309" i="2"/>
  <c r="AC382" i="2" s="1" a="1"/>
  <c r="AC382" i="2" s="1"/>
  <c r="AC7" i="2"/>
  <c r="AC64" i="2" s="1" a="1"/>
  <c r="AC64" i="2" s="1"/>
  <c r="AE207" i="2" l="1"/>
  <c r="AE206" i="2"/>
  <c r="AE205" i="2"/>
  <c r="AE204" i="2"/>
  <c r="V223" i="2"/>
  <c r="AE222" i="2"/>
  <c r="AE203" i="2"/>
  <c r="V202" i="2"/>
  <c r="AE202" i="2"/>
  <c r="AE201" i="2"/>
  <c r="AE200" i="2"/>
  <c r="AE199" i="2"/>
  <c r="AE198" i="2"/>
  <c r="AE197" i="2"/>
  <c r="AE196" i="2"/>
  <c r="AE195" i="2"/>
  <c r="AE194" i="2"/>
  <c r="AE193" i="2"/>
  <c r="AE192" i="2"/>
  <c r="AE191" i="2"/>
  <c r="AE190" i="2"/>
  <c r="AE189" i="2"/>
  <c r="AE188" i="2"/>
  <c r="AE187" i="2"/>
  <c r="AE186" i="2"/>
  <c r="AE185" i="2"/>
  <c r="AE184" i="2"/>
  <c r="AE183" i="2"/>
  <c r="AE182" i="2"/>
  <c r="AE181" i="2"/>
  <c r="AE180" i="2"/>
  <c r="AE179" i="2"/>
  <c r="AE178" i="2"/>
  <c r="AE69" i="2"/>
  <c r="AE68" i="2"/>
  <c r="AM232" i="2" l="1"/>
  <c r="AM233" i="2"/>
  <c r="AM234" i="2"/>
  <c r="AM235" i="2"/>
  <c r="AI232" i="2"/>
  <c r="AI233" i="2"/>
  <c r="AI234" i="2"/>
  <c r="AI235" i="2"/>
  <c r="AI236" i="2"/>
  <c r="AM334" i="2"/>
  <c r="AI334" i="2"/>
  <c r="V95" i="2" l="1"/>
  <c r="AE95" i="2"/>
  <c r="AE83" i="2"/>
  <c r="AE233" i="2"/>
  <c r="V235" i="2"/>
  <c r="V234" i="2"/>
  <c r="V233" i="2"/>
  <c r="V232" i="2"/>
  <c r="AE232" i="2"/>
  <c r="V334" i="2" l="1"/>
  <c r="V83" i="2"/>
  <c r="M226" i="2" l="1"/>
  <c r="N226" i="2" s="1"/>
  <c r="V226" i="2"/>
  <c r="AI226" i="2"/>
  <c r="AM35" i="2" l="1"/>
  <c r="AI35" i="2"/>
  <c r="AE35" i="2"/>
  <c r="V35" i="2"/>
  <c r="AM332" i="2"/>
  <c r="AI332" i="2"/>
  <c r="V332" i="2"/>
  <c r="AM114" i="2" l="1"/>
  <c r="AI114" i="2"/>
  <c r="AE114" i="2"/>
  <c r="M114" i="2"/>
  <c r="N114" i="2" s="1"/>
  <c r="V114" i="2" l="1"/>
  <c r="V195" i="2" l="1"/>
  <c r="V196" i="2"/>
  <c r="V197" i="2"/>
  <c r="V198" i="2"/>
  <c r="V199" i="2"/>
  <c r="V200" i="2"/>
  <c r="V201" i="2"/>
  <c r="V225" i="2"/>
  <c r="V203" i="2"/>
  <c r="V191" i="2"/>
  <c r="V192" i="2"/>
  <c r="V193" i="2"/>
  <c r="AM220" i="2"/>
  <c r="AM221" i="2"/>
  <c r="AI220" i="2"/>
  <c r="AI221" i="2"/>
  <c r="AM195" i="2"/>
  <c r="AM196" i="2"/>
  <c r="AM197" i="2"/>
  <c r="AM198" i="2"/>
  <c r="AM199" i="2"/>
  <c r="AM200" i="2"/>
  <c r="AM201" i="2"/>
  <c r="AM203" i="2"/>
  <c r="AI195" i="2"/>
  <c r="AI196" i="2"/>
  <c r="AI197" i="2"/>
  <c r="AI198" i="2"/>
  <c r="AI199" i="2"/>
  <c r="AI200" i="2"/>
  <c r="AI201" i="2"/>
  <c r="AI203" i="2"/>
  <c r="AM188" i="2"/>
  <c r="AM189" i="2"/>
  <c r="AM190" i="2"/>
  <c r="AM191" i="2"/>
  <c r="AM192" i="2"/>
  <c r="AM193" i="2"/>
  <c r="AI188" i="2"/>
  <c r="AI189" i="2"/>
  <c r="AI190" i="2"/>
  <c r="AI191" i="2"/>
  <c r="AI192" i="2"/>
  <c r="AI193" i="2"/>
  <c r="AM180" i="2"/>
  <c r="AI180" i="2"/>
  <c r="V308" i="2"/>
  <c r="U382" i="2" l="1"/>
  <c r="V382" i="2" s="1"/>
  <c r="V180" i="2"/>
  <c r="M378" i="2"/>
  <c r="N378" i="2" s="1"/>
  <c r="M379" i="2"/>
  <c r="N379" i="2" s="1"/>
  <c r="M365" i="2"/>
  <c r="N365" i="2" s="1"/>
  <c r="M366" i="2"/>
  <c r="N366" i="2" s="1"/>
  <c r="M367" i="2"/>
  <c r="N367" i="2" s="1"/>
  <c r="M368" i="2"/>
  <c r="N368" i="2" s="1"/>
  <c r="M337" i="2"/>
  <c r="N337" i="2" s="1"/>
  <c r="M338" i="2"/>
  <c r="N338" i="2" s="1"/>
  <c r="M339" i="2"/>
  <c r="N339" i="2" s="1"/>
  <c r="M336" i="2"/>
  <c r="M313" i="2"/>
  <c r="N313" i="2" s="1"/>
  <c r="M314" i="2"/>
  <c r="N314" i="2" s="1"/>
  <c r="M310" i="2"/>
  <c r="N310" i="2" s="1"/>
  <c r="M207" i="2"/>
  <c r="N207" i="2" s="1"/>
  <c r="M208" i="2"/>
  <c r="N208" i="2" s="1"/>
  <c r="M265" i="2"/>
  <c r="N265" i="2" s="1"/>
  <c r="M264" i="2"/>
  <c r="M280" i="2"/>
  <c r="N280" i="2" s="1"/>
  <c r="M215" i="2"/>
  <c r="N215" i="2" s="1"/>
  <c r="M216" i="2"/>
  <c r="N216" i="2" s="1"/>
  <c r="M212" i="2"/>
  <c r="N212" i="2" s="1"/>
  <c r="M174" i="2"/>
  <c r="N174" i="2" s="1"/>
  <c r="M175" i="2"/>
  <c r="N175" i="2" s="1"/>
  <c r="M176" i="2"/>
  <c r="N176" i="2" s="1"/>
  <c r="M177" i="2"/>
  <c r="N177" i="2" s="1"/>
  <c r="M168" i="2"/>
  <c r="N168" i="2" s="1"/>
  <c r="M169" i="2"/>
  <c r="M170" i="2"/>
  <c r="M171" i="2"/>
  <c r="M172" i="2"/>
  <c r="M173" i="2"/>
  <c r="M96" i="2"/>
  <c r="N96" i="2" s="1"/>
  <c r="M97" i="2"/>
  <c r="N97" i="2" s="1"/>
  <c r="M90" i="2"/>
  <c r="N90" i="2" s="1"/>
  <c r="M77" i="2"/>
  <c r="N77" i="2" s="1"/>
  <c r="M68" i="2"/>
  <c r="M69" i="2"/>
  <c r="M70" i="2"/>
  <c r="M71" i="2"/>
  <c r="M72" i="2"/>
  <c r="M73" i="2"/>
  <c r="M79" i="2"/>
  <c r="N79" i="2" s="1"/>
  <c r="M80" i="2"/>
  <c r="N80" i="2" s="1"/>
  <c r="M82" i="2"/>
  <c r="N82" i="2" s="1"/>
  <c r="M84" i="2"/>
  <c r="N84" i="2" s="1"/>
  <c r="M85" i="2"/>
  <c r="N85" i="2" s="1"/>
  <c r="M111" i="2"/>
  <c r="N111" i="2" s="1"/>
  <c r="M112" i="2"/>
  <c r="N112" i="2" s="1"/>
  <c r="M121" i="2"/>
  <c r="N121" i="2" s="1"/>
  <c r="M122" i="2"/>
  <c r="N122" i="2" s="1"/>
  <c r="M123" i="2"/>
  <c r="N123" i="2" s="1"/>
  <c r="M124" i="2"/>
  <c r="N124" i="2" s="1"/>
  <c r="M125" i="2"/>
  <c r="N125" i="2" s="1"/>
  <c r="M126" i="2"/>
  <c r="N126" i="2" s="1"/>
  <c r="M127" i="2"/>
  <c r="N127" i="2" s="1"/>
  <c r="M118" i="2"/>
  <c r="N118" i="2" s="1"/>
  <c r="M119" i="2"/>
  <c r="N119" i="2" s="1"/>
  <c r="M131" i="2"/>
  <c r="N131" i="2" s="1"/>
  <c r="M132" i="2"/>
  <c r="N132" i="2" s="1"/>
  <c r="M133" i="2"/>
  <c r="N133" i="2" s="1"/>
  <c r="M134" i="2"/>
  <c r="N134" i="2" s="1"/>
  <c r="M135" i="2"/>
  <c r="N135" i="2" s="1"/>
  <c r="M136" i="2"/>
  <c r="N136" i="2" s="1"/>
  <c r="M137" i="2"/>
  <c r="N137" i="2" s="1"/>
  <c r="M138" i="2"/>
  <c r="N138" i="2" s="1"/>
  <c r="M139" i="2"/>
  <c r="N139" i="2" s="1"/>
  <c r="M140" i="2"/>
  <c r="N140" i="2" s="1"/>
  <c r="M141" i="2"/>
  <c r="N141" i="2" s="1"/>
  <c r="M142" i="2"/>
  <c r="N142" i="2" s="1"/>
  <c r="M143" i="2"/>
  <c r="N143" i="2" s="1"/>
  <c r="M144" i="2"/>
  <c r="N144" i="2" s="1"/>
  <c r="M145" i="2"/>
  <c r="N145" i="2" s="1"/>
  <c r="M146" i="2"/>
  <c r="N146" i="2" s="1"/>
  <c r="M147" i="2"/>
  <c r="N147" i="2" s="1"/>
  <c r="M148" i="2"/>
  <c r="N148" i="2" s="1"/>
  <c r="M149" i="2"/>
  <c r="N149" i="2" s="1"/>
  <c r="M150" i="2"/>
  <c r="N150" i="2" s="1"/>
  <c r="M151" i="2"/>
  <c r="N151" i="2" s="1"/>
  <c r="M152" i="2"/>
  <c r="N152" i="2" s="1"/>
  <c r="M153" i="2"/>
  <c r="N153" i="2" s="1"/>
  <c r="M154" i="2"/>
  <c r="N154" i="2" s="1"/>
  <c r="M155" i="2"/>
  <c r="N155" i="2" s="1"/>
  <c r="M156" i="2"/>
  <c r="N156" i="2" s="1"/>
  <c r="M157" i="2"/>
  <c r="N157" i="2" s="1"/>
  <c r="M158" i="2"/>
  <c r="N158" i="2" s="1"/>
  <c r="M159" i="2"/>
  <c r="N159" i="2" s="1"/>
  <c r="M160" i="2"/>
  <c r="N160" i="2" s="1"/>
  <c r="M161" i="2"/>
  <c r="N161" i="2" s="1"/>
  <c r="M162" i="2"/>
  <c r="N162" i="2" s="1"/>
  <c r="M163" i="2"/>
  <c r="N163" i="2" s="1"/>
  <c r="M164" i="2"/>
  <c r="N164" i="2" s="1"/>
  <c r="M165" i="2"/>
  <c r="N165" i="2" s="1"/>
  <c r="M130" i="2"/>
  <c r="N130" i="2" s="1"/>
  <c r="M306" i="2"/>
  <c r="N306" i="2" s="1"/>
  <c r="M236" i="2"/>
  <c r="M237" i="2"/>
  <c r="M231" i="2"/>
  <c r="N231" i="2" s="1"/>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19" i="2"/>
  <c r="N219" i="2" s="1"/>
  <c r="M220" i="2"/>
  <c r="N220" i="2" s="1"/>
  <c r="M221" i="2"/>
  <c r="N221" i="2" s="1"/>
  <c r="M187" i="2"/>
  <c r="N187" i="2" s="1"/>
  <c r="M188" i="2"/>
  <c r="N188" i="2" s="1"/>
  <c r="M189" i="2"/>
  <c r="N189" i="2" s="1"/>
  <c r="M190" i="2"/>
  <c r="N190" i="2" s="1"/>
  <c r="M191" i="2"/>
  <c r="N191" i="2" s="1"/>
  <c r="M192" i="2"/>
  <c r="N192" i="2" s="1"/>
  <c r="M193" i="2"/>
  <c r="N193" i="2" s="1"/>
  <c r="M194" i="2"/>
  <c r="N194" i="2" s="1"/>
  <c r="M195" i="2"/>
  <c r="N195" i="2" s="1"/>
  <c r="M196" i="2"/>
  <c r="N196" i="2" s="1"/>
  <c r="M197" i="2"/>
  <c r="N197" i="2" s="1"/>
  <c r="M198" i="2"/>
  <c r="N198" i="2" s="1"/>
  <c r="M199" i="2"/>
  <c r="N199" i="2" s="1"/>
  <c r="M200" i="2"/>
  <c r="N200" i="2" s="1"/>
  <c r="M201" i="2"/>
  <c r="N201" i="2" s="1"/>
  <c r="M225" i="2"/>
  <c r="N225" i="2" s="1"/>
  <c r="M203" i="2"/>
  <c r="N203" i="2" s="1"/>
  <c r="M185" i="2"/>
  <c r="N185" i="2" s="1"/>
  <c r="M183" i="2"/>
  <c r="N183" i="2" s="1"/>
  <c r="M180" i="2"/>
  <c r="N180" i="2" s="1"/>
  <c r="M229" i="2"/>
  <c r="N229" i="2" s="1"/>
  <c r="M230" i="2"/>
  <c r="N230" i="2" s="1"/>
  <c r="V221" i="2"/>
  <c r="V220" i="2"/>
  <c r="V190" i="2"/>
  <c r="V189" i="2"/>
  <c r="V188" i="2"/>
  <c r="V183" i="2"/>
  <c r="N169" i="2" l="1"/>
  <c r="N170" i="2"/>
  <c r="N171" i="2"/>
  <c r="V167" i="2"/>
  <c r="V64" i="2"/>
  <c r="M41" i="2"/>
  <c r="N41" i="2" s="1"/>
  <c r="M42" i="2"/>
  <c r="N42" i="2" s="1"/>
  <c r="M43" i="2"/>
  <c r="N43" i="2" s="1"/>
  <c r="N44" i="2"/>
  <c r="M50" i="2"/>
  <c r="N50" i="2" s="1"/>
  <c r="M51" i="2"/>
  <c r="N51" i="2" s="1"/>
  <c r="M52" i="2"/>
  <c r="N52" i="2" s="1"/>
  <c r="M53" i="2"/>
  <c r="N53" i="2" s="1"/>
  <c r="M54" i="2"/>
  <c r="N54" i="2" s="1"/>
  <c r="M55" i="2"/>
  <c r="N55" i="2" s="1"/>
  <c r="M56" i="2"/>
  <c r="N56" i="2" s="1"/>
  <c r="M57" i="2"/>
  <c r="N57" i="2" s="1"/>
  <c r="M58" i="2"/>
  <c r="N58" i="2" s="1"/>
  <c r="M59" i="2"/>
  <c r="N59" i="2" s="1"/>
  <c r="M33" i="2"/>
  <c r="N33" i="2" s="1"/>
  <c r="M31" i="2"/>
  <c r="N31" i="2" s="1"/>
  <c r="M28" i="2"/>
  <c r="N28" i="2" s="1"/>
  <c r="M29" i="2"/>
  <c r="N29" i="2" s="1"/>
  <c r="M21" i="2"/>
  <c r="N21" i="2" s="1"/>
  <c r="M17" i="2"/>
  <c r="N17" i="2" s="1"/>
  <c r="M8" i="2"/>
  <c r="N8" i="2" s="1"/>
  <c r="M9" i="2"/>
  <c r="N9" i="2" s="1"/>
  <c r="M10" i="2"/>
  <c r="N10" i="2" s="1"/>
  <c r="M11" i="2"/>
  <c r="N11" i="2" s="1"/>
  <c r="M12" i="2"/>
  <c r="N12" i="2" s="1"/>
  <c r="M7" i="2"/>
  <c r="N173" i="2" l="1"/>
  <c r="N172" i="2"/>
  <c r="N7" i="2"/>
  <c r="AM372" i="2"/>
  <c r="AM306" i="2"/>
  <c r="AM265" i="2"/>
  <c r="AM219" i="2"/>
  <c r="AM215" i="2"/>
  <c r="AM216" i="2"/>
  <c r="AM212" i="2"/>
  <c r="AM207" i="2"/>
  <c r="AM208" i="2"/>
  <c r="AM187" i="2"/>
  <c r="AM194" i="2"/>
  <c r="AM185" i="2"/>
  <c r="AM183" i="2"/>
  <c r="AM177" i="2"/>
  <c r="AM174" i="2"/>
  <c r="AM175" i="2"/>
  <c r="AM140" i="2"/>
  <c r="AM90" i="2"/>
  <c r="AM84" i="2"/>
  <c r="AM85" i="2"/>
  <c r="AM50" i="2"/>
  <c r="AM51" i="2"/>
  <c r="AM52" i="2"/>
  <c r="AM53" i="2"/>
  <c r="AM54" i="2"/>
  <c r="AM55" i="2"/>
  <c r="AM56" i="2"/>
  <c r="AM57" i="2"/>
  <c r="AM58" i="2"/>
  <c r="AM59" i="2"/>
  <c r="AM60" i="2"/>
  <c r="AM61" i="2"/>
  <c r="AM62" i="2"/>
  <c r="AM64" i="2"/>
  <c r="AM65" i="2"/>
  <c r="AM66" i="2"/>
  <c r="AM67" i="2"/>
  <c r="AM68" i="2"/>
  <c r="AM69" i="2"/>
  <c r="AM70" i="2"/>
  <c r="AM71" i="2"/>
  <c r="AM72" i="2"/>
  <c r="AM73" i="2"/>
  <c r="AM74" i="2"/>
  <c r="AM75" i="2"/>
  <c r="AM76" i="2"/>
  <c r="AM77" i="2"/>
  <c r="AM78" i="2"/>
  <c r="AM79" i="2"/>
  <c r="AM80" i="2"/>
  <c r="AM81" i="2"/>
  <c r="AM82" i="2"/>
  <c r="AM44" i="2"/>
  <c r="AM42" i="2"/>
  <c r="AM43" i="2"/>
  <c r="AM33" i="2"/>
  <c r="AM31" i="2"/>
  <c r="AM28" i="2"/>
  <c r="AM29" i="2"/>
  <c r="AM21" i="2"/>
  <c r="AM17" i="2"/>
  <c r="AM8" i="2"/>
  <c r="AM9" i="2"/>
  <c r="AM10" i="2"/>
  <c r="AM11" i="2"/>
  <c r="AM12" i="2"/>
  <c r="AM7" i="2"/>
  <c r="V265" i="2"/>
  <c r="V219" i="2"/>
  <c r="V215" i="2"/>
  <c r="V216" i="2"/>
  <c r="V187" i="2"/>
  <c r="V194" i="2"/>
  <c r="V177" i="2"/>
  <c r="V178" i="2"/>
  <c r="V179" i="2"/>
  <c r="V181" i="2"/>
  <c r="V182" i="2"/>
  <c r="V42" i="2"/>
  <c r="V43" i="2"/>
  <c r="V44" i="2"/>
  <c r="V8" i="2"/>
  <c r="V9" i="2"/>
  <c r="V10" i="2"/>
  <c r="V11" i="2"/>
  <c r="V12" i="2"/>
  <c r="V7" i="2"/>
  <c r="AI8" i="2"/>
  <c r="AI9" i="2"/>
  <c r="AI10" i="2"/>
  <c r="AI11" i="2"/>
  <c r="AI12" i="2"/>
  <c r="AI13" i="2"/>
  <c r="AI14" i="2"/>
  <c r="AI15" i="2"/>
  <c r="AI16" i="2"/>
  <c r="AI17" i="2"/>
  <c r="AI18" i="2"/>
  <c r="AI19" i="2"/>
  <c r="AI20" i="2"/>
  <c r="AI21" i="2"/>
  <c r="AI22" i="2"/>
  <c r="AI23" i="2"/>
  <c r="AI24" i="2"/>
  <c r="AI25" i="2"/>
  <c r="AI26" i="2"/>
  <c r="AI27" i="2"/>
  <c r="AI28" i="2"/>
  <c r="AI29" i="2"/>
  <c r="AI30" i="2"/>
  <c r="AI31" i="2"/>
  <c r="AI32" i="2"/>
  <c r="AI33" i="2"/>
  <c r="AI34" i="2"/>
  <c r="AI37" i="2"/>
  <c r="AI38" i="2"/>
  <c r="AI39" i="2"/>
  <c r="AI40" i="2"/>
  <c r="AI41" i="2"/>
  <c r="AI42" i="2"/>
  <c r="AI43" i="2"/>
  <c r="AI44" i="2"/>
  <c r="AI50" i="2"/>
  <c r="AI51" i="2"/>
  <c r="AI52" i="2"/>
  <c r="AI53" i="2"/>
  <c r="AI54" i="2"/>
  <c r="AI55" i="2"/>
  <c r="AI56" i="2"/>
  <c r="AI57" i="2"/>
  <c r="AI58" i="2"/>
  <c r="AI59" i="2"/>
  <c r="AI60" i="2"/>
  <c r="AI61" i="2"/>
  <c r="AI62" i="2"/>
  <c r="AI64" i="2"/>
  <c r="AI65" i="2"/>
  <c r="AI66" i="2"/>
  <c r="AI67" i="2"/>
  <c r="AI68" i="2"/>
  <c r="AI69" i="2"/>
  <c r="AI70" i="2"/>
  <c r="AI71" i="2"/>
  <c r="AI72" i="2"/>
  <c r="AI73" i="2"/>
  <c r="AI74" i="2"/>
  <c r="AI75" i="2"/>
  <c r="AI76" i="2"/>
  <c r="AI77" i="2"/>
  <c r="AI78" i="2"/>
  <c r="AI79" i="2"/>
  <c r="AI80" i="2"/>
  <c r="AI81" i="2"/>
  <c r="AI82" i="2"/>
  <c r="AI85" i="2"/>
  <c r="AI86" i="2"/>
  <c r="AI87" i="2"/>
  <c r="AI88" i="2"/>
  <c r="AI89" i="2"/>
  <c r="AI90" i="2"/>
  <c r="AI91" i="2"/>
  <c r="AI92" i="2"/>
  <c r="AI93" i="2"/>
  <c r="AI94" i="2"/>
  <c r="AI99" i="2"/>
  <c r="AI100" i="2"/>
  <c r="AI101" i="2"/>
  <c r="AI102" i="2"/>
  <c r="AI103" i="2"/>
  <c r="AI104" i="2"/>
  <c r="AI105" i="2"/>
  <c r="AI106" i="2"/>
  <c r="AI107" i="2"/>
  <c r="AI108" i="2"/>
  <c r="AI109" i="2"/>
  <c r="AI110" i="2"/>
  <c r="AI111" i="2"/>
  <c r="AI112" i="2"/>
  <c r="AI113" i="2"/>
  <c r="AI115" i="2"/>
  <c r="AI116" i="2"/>
  <c r="AI117" i="2"/>
  <c r="AI118" i="2"/>
  <c r="AI119" i="2"/>
  <c r="AI120" i="2"/>
  <c r="AI121" i="2"/>
  <c r="AI122" i="2"/>
  <c r="AI123" i="2"/>
  <c r="AI124" i="2"/>
  <c r="AI125" i="2"/>
  <c r="AI126" i="2"/>
  <c r="AI127" i="2"/>
  <c r="AI128" i="2"/>
  <c r="AI129" i="2"/>
  <c r="AI130" i="2"/>
  <c r="AI131" i="2"/>
  <c r="AI132" i="2"/>
  <c r="AI133" i="2"/>
  <c r="AI134" i="2"/>
  <c r="AI135" i="2"/>
  <c r="AI136" i="2"/>
  <c r="AI137" i="2"/>
  <c r="AI138" i="2"/>
  <c r="AI139" i="2"/>
  <c r="AI140" i="2"/>
  <c r="AI141" i="2"/>
  <c r="AI142" i="2"/>
  <c r="AI143" i="2"/>
  <c r="AI144" i="2"/>
  <c r="AI145" i="2"/>
  <c r="AI146" i="2"/>
  <c r="AI147" i="2"/>
  <c r="AI148" i="2"/>
  <c r="AI149" i="2"/>
  <c r="AI150" i="2"/>
  <c r="AI151" i="2"/>
  <c r="AI152" i="2"/>
  <c r="AI153" i="2"/>
  <c r="AI154" i="2"/>
  <c r="AI155" i="2"/>
  <c r="AI156" i="2"/>
  <c r="AI157" i="2"/>
  <c r="AI158" i="2"/>
  <c r="AI159" i="2"/>
  <c r="AI160" i="2"/>
  <c r="AI161" i="2"/>
  <c r="AI162" i="2"/>
  <c r="AI163" i="2"/>
  <c r="AI164" i="2"/>
  <c r="AI165" i="2"/>
  <c r="AI167" i="2"/>
  <c r="AI168" i="2"/>
  <c r="AI169" i="2"/>
  <c r="AI170" i="2"/>
  <c r="AI171" i="2"/>
  <c r="AI172" i="2"/>
  <c r="AI173" i="2"/>
  <c r="AI174" i="2"/>
  <c r="AI175" i="2"/>
  <c r="AI176" i="2"/>
  <c r="AI177" i="2"/>
  <c r="AI178" i="2"/>
  <c r="AI179" i="2"/>
  <c r="AI181" i="2"/>
  <c r="AI182" i="2"/>
  <c r="AI183" i="2"/>
  <c r="AI184" i="2"/>
  <c r="AI185" i="2"/>
  <c r="AI186" i="2"/>
  <c r="AI187" i="2"/>
  <c r="AI194" i="2"/>
  <c r="AI222" i="2"/>
  <c r="AI204" i="2"/>
  <c r="AI205" i="2"/>
  <c r="AI206" i="2"/>
  <c r="AI207" i="2"/>
  <c r="AI208" i="2"/>
  <c r="AI209" i="2"/>
  <c r="AI210" i="2"/>
  <c r="AI211" i="2"/>
  <c r="AI212" i="2"/>
  <c r="AI213" i="2"/>
  <c r="AI214" i="2"/>
  <c r="AI215" i="2"/>
  <c r="AI216" i="2"/>
  <c r="AI217" i="2"/>
  <c r="AI218" i="2"/>
  <c r="AI219" i="2"/>
  <c r="AI227" i="2"/>
  <c r="AI228" i="2"/>
  <c r="AI229" i="2"/>
  <c r="AI230" i="2"/>
  <c r="AI231" i="2"/>
  <c r="AI237" i="2"/>
  <c r="AI238" i="2"/>
  <c r="AI239" i="2"/>
  <c r="AI240" i="2"/>
  <c r="AI241" i="2"/>
  <c r="AI242" i="2"/>
  <c r="AI243" i="2"/>
  <c r="AI244" i="2"/>
  <c r="AI245" i="2"/>
  <c r="AI246" i="2"/>
  <c r="AI247" i="2"/>
  <c r="AI248" i="2"/>
  <c r="AI249" i="2"/>
  <c r="AI250" i="2"/>
  <c r="AI251" i="2"/>
  <c r="AI252" i="2"/>
  <c r="AI253" i="2"/>
  <c r="AI254" i="2"/>
  <c r="AI255" i="2"/>
  <c r="AI256" i="2"/>
  <c r="AI257" i="2"/>
  <c r="AI258" i="2"/>
  <c r="AI259" i="2"/>
  <c r="AI260" i="2"/>
  <c r="AI261" i="2"/>
  <c r="AI262" i="2"/>
  <c r="AI263" i="2"/>
  <c r="AI264" i="2"/>
  <c r="AI265" i="2"/>
  <c r="AI266" i="2"/>
  <c r="AI267" i="2"/>
  <c r="AI268" i="2"/>
  <c r="AI269" i="2"/>
  <c r="AI270" i="2"/>
  <c r="AI271" i="2"/>
  <c r="AI272" i="2"/>
  <c r="AI273" i="2"/>
  <c r="AI274" i="2"/>
  <c r="AI275" i="2"/>
  <c r="AI276" i="2"/>
  <c r="AI277" i="2"/>
  <c r="AI278" i="2"/>
  <c r="AI279" i="2"/>
  <c r="AI280" i="2"/>
  <c r="AI281" i="2"/>
  <c r="AI282" i="2"/>
  <c r="AI283" i="2"/>
  <c r="AI284" i="2"/>
  <c r="AI285" i="2"/>
  <c r="AI286" i="2"/>
  <c r="AI287" i="2"/>
  <c r="AI288" i="2"/>
  <c r="AI289" i="2"/>
  <c r="AI290" i="2"/>
  <c r="AI291" i="2"/>
  <c r="AI292" i="2"/>
  <c r="AI293" i="2"/>
  <c r="AI294" i="2"/>
  <c r="AI295" i="2"/>
  <c r="AI296" i="2"/>
  <c r="AI297" i="2"/>
  <c r="AI298" i="2"/>
  <c r="AI299" i="2"/>
  <c r="AI300" i="2"/>
  <c r="AI301" i="2"/>
  <c r="AI302" i="2"/>
  <c r="AI303" i="2"/>
  <c r="AI304" i="2"/>
  <c r="AI305" i="2"/>
  <c r="AI306" i="2"/>
  <c r="AI308" i="2"/>
  <c r="AI309" i="2"/>
  <c r="AI310" i="2"/>
  <c r="AI311" i="2"/>
  <c r="AI312" i="2"/>
  <c r="AI313" i="2"/>
  <c r="AI314" i="2"/>
  <c r="AI315" i="2"/>
  <c r="AI316" i="2"/>
  <c r="AI317" i="2"/>
  <c r="AI318" i="2"/>
  <c r="AI319" i="2"/>
  <c r="AI320" i="2"/>
  <c r="AI321" i="2"/>
  <c r="AI322" i="2"/>
  <c r="AI323" i="2"/>
  <c r="AI324" i="2"/>
  <c r="AI325" i="2"/>
  <c r="AI326" i="2"/>
  <c r="AI327" i="2"/>
  <c r="AI328" i="2"/>
  <c r="AI329" i="2"/>
  <c r="AI330" i="2"/>
  <c r="AI331" i="2"/>
  <c r="AI333" i="2"/>
  <c r="AI335" i="2"/>
  <c r="AI336" i="2"/>
  <c r="AI337" i="2"/>
  <c r="AI338" i="2"/>
  <c r="AI339" i="2"/>
  <c r="AI340" i="2"/>
  <c r="AI341" i="2"/>
  <c r="AI342" i="2"/>
  <c r="AI343" i="2"/>
  <c r="AI344" i="2"/>
  <c r="AI345" i="2"/>
  <c r="AI346" i="2"/>
  <c r="AI347" i="2"/>
  <c r="AI348" i="2"/>
  <c r="AI349" i="2"/>
  <c r="AI350" i="2"/>
  <c r="AI351" i="2"/>
  <c r="AI352" i="2"/>
  <c r="AI353" i="2"/>
  <c r="AI354" i="2"/>
  <c r="AI356" i="2"/>
  <c r="AI357" i="2"/>
  <c r="AI358" i="2"/>
  <c r="AI359" i="2"/>
  <c r="AI360" i="2"/>
  <c r="AI361" i="2"/>
  <c r="AI362" i="2"/>
  <c r="AI363" i="2"/>
  <c r="AI364" i="2"/>
  <c r="AI365" i="2"/>
  <c r="AI366" i="2"/>
  <c r="AI367" i="2"/>
  <c r="AI368" i="2"/>
  <c r="AI369" i="2"/>
  <c r="AI370" i="2"/>
  <c r="AI371" i="2"/>
  <c r="AI372" i="2"/>
  <c r="AI373" i="2"/>
  <c r="AI374" i="2"/>
  <c r="AI375" i="2"/>
  <c r="AI376" i="2"/>
  <c r="AI377" i="2"/>
  <c r="AI378" i="2"/>
  <c r="AI379" i="2"/>
  <c r="AI381" i="2"/>
  <c r="AI382" i="2"/>
  <c r="AE116" i="2"/>
  <c r="AE117" i="2"/>
  <c r="AE118" i="2"/>
  <c r="AE119" i="2"/>
  <c r="AE120" i="2"/>
  <c r="AE121" i="2"/>
  <c r="AE122" i="2"/>
  <c r="AE123" i="2"/>
  <c r="AE124" i="2"/>
  <c r="AE125" i="2"/>
  <c r="AE126" i="2"/>
  <c r="AE127" i="2"/>
  <c r="AE128" i="2"/>
  <c r="AE129" i="2"/>
  <c r="AE130" i="2"/>
  <c r="AE131" i="2"/>
  <c r="AE132" i="2"/>
  <c r="AE133" i="2"/>
  <c r="AE134" i="2"/>
  <c r="AE135" i="2"/>
  <c r="AE136" i="2"/>
  <c r="AE137" i="2"/>
  <c r="AE138" i="2"/>
  <c r="AE139" i="2"/>
  <c r="AE140" i="2"/>
  <c r="AE141" i="2"/>
  <c r="AE142" i="2"/>
  <c r="AE143" i="2"/>
  <c r="AE144" i="2"/>
  <c r="AE145" i="2"/>
  <c r="AE146" i="2"/>
  <c r="AE147" i="2"/>
  <c r="AE148" i="2"/>
  <c r="AE149" i="2"/>
  <c r="AE150" i="2"/>
  <c r="AE151" i="2"/>
  <c r="AE152" i="2"/>
  <c r="AE153" i="2"/>
  <c r="AE154" i="2"/>
  <c r="AE155" i="2"/>
  <c r="AE156" i="2"/>
  <c r="AE157" i="2"/>
  <c r="AE158" i="2"/>
  <c r="AE159" i="2"/>
  <c r="AE160" i="2"/>
  <c r="AE161" i="2"/>
  <c r="AE162" i="2"/>
  <c r="AE163" i="2"/>
  <c r="AE164" i="2"/>
  <c r="AE165" i="2"/>
  <c r="AE167" i="2"/>
  <c r="AE168" i="2"/>
  <c r="AE169" i="2"/>
  <c r="AE170" i="2"/>
  <c r="AE171" i="2"/>
  <c r="AE172" i="2"/>
  <c r="AE173" i="2"/>
  <c r="AE174" i="2"/>
  <c r="AE175" i="2"/>
  <c r="AE176" i="2"/>
  <c r="AE177" i="2"/>
  <c r="AE228" i="2"/>
  <c r="AE229" i="2"/>
  <c r="AE230" i="2"/>
  <c r="AE231" i="2"/>
  <c r="AE236" i="2"/>
  <c r="AE237" i="2"/>
  <c r="AE238" i="2"/>
  <c r="AE239" i="2"/>
  <c r="AE240" i="2"/>
  <c r="AE241" i="2"/>
  <c r="AE242" i="2"/>
  <c r="AE243" i="2"/>
  <c r="AE244" i="2"/>
  <c r="AE245" i="2"/>
  <c r="AE246" i="2"/>
  <c r="AE247" i="2"/>
  <c r="AE248" i="2"/>
  <c r="AE249" i="2"/>
  <c r="AE8" i="2"/>
  <c r="AE9" i="2"/>
  <c r="AE10" i="2"/>
  <c r="AE11" i="2"/>
  <c r="AE12" i="2"/>
  <c r="AE13" i="2"/>
  <c r="AE14" i="2"/>
  <c r="AE15" i="2"/>
  <c r="AE16" i="2"/>
  <c r="AE17" i="2"/>
  <c r="AE18" i="2"/>
  <c r="AE19" i="2"/>
  <c r="AE20" i="2"/>
  <c r="AE21" i="2"/>
  <c r="AE22" i="2"/>
  <c r="AE23" i="2"/>
  <c r="AE24" i="2"/>
  <c r="AE25" i="2"/>
  <c r="AE26" i="2"/>
  <c r="AE27" i="2"/>
  <c r="AE28" i="2"/>
  <c r="AE29" i="2"/>
  <c r="AE30" i="2"/>
  <c r="AE31" i="2"/>
  <c r="AE32" i="2"/>
  <c r="AE33" i="2"/>
  <c r="AE34" i="2"/>
  <c r="AE37" i="2"/>
  <c r="AE38" i="2"/>
  <c r="AE39" i="2"/>
  <c r="AE40" i="2"/>
  <c r="AE41" i="2"/>
  <c r="AE42" i="2"/>
  <c r="AE43" i="2"/>
  <c r="AE44" i="2"/>
  <c r="AE50" i="2"/>
  <c r="AE51" i="2"/>
  <c r="AE52" i="2"/>
  <c r="AE53" i="2"/>
  <c r="AE54" i="2"/>
  <c r="AE55" i="2"/>
  <c r="AE56" i="2"/>
  <c r="AE57" i="2"/>
  <c r="AE58" i="2"/>
  <c r="AE59" i="2"/>
  <c r="AE60" i="2"/>
  <c r="AE61" i="2"/>
  <c r="AE62" i="2"/>
  <c r="AE64" i="2"/>
  <c r="AE65" i="2"/>
  <c r="AE66" i="2"/>
  <c r="AE67" i="2"/>
  <c r="AE70" i="2"/>
  <c r="AE71" i="2"/>
  <c r="AE72" i="2"/>
  <c r="AE73" i="2"/>
  <c r="AE74" i="2"/>
  <c r="AE75" i="2"/>
  <c r="AE76" i="2"/>
  <c r="AE77" i="2"/>
  <c r="AE78" i="2"/>
  <c r="AE79" i="2"/>
  <c r="AE80" i="2"/>
  <c r="AE81" i="2"/>
  <c r="AE82" i="2"/>
  <c r="AE84" i="2"/>
  <c r="AE85" i="2"/>
  <c r="AE86" i="2"/>
  <c r="AE87" i="2"/>
  <c r="AE88" i="2"/>
  <c r="AE89" i="2"/>
  <c r="AE90" i="2"/>
  <c r="AE91" i="2"/>
  <c r="AE92" i="2"/>
  <c r="AE93" i="2"/>
  <c r="AE94" i="2"/>
  <c r="AE96" i="2"/>
  <c r="AE97" i="2"/>
  <c r="AE98" i="2"/>
  <c r="AE99" i="2"/>
  <c r="AE100" i="2"/>
  <c r="AE101" i="2"/>
  <c r="AE102" i="2"/>
  <c r="AE103" i="2"/>
  <c r="AE104" i="2"/>
  <c r="AE105" i="2"/>
  <c r="AE106" i="2"/>
  <c r="AE107" i="2"/>
  <c r="AE108" i="2"/>
  <c r="AE109" i="2"/>
  <c r="AE110" i="2"/>
  <c r="AE111" i="2"/>
  <c r="AE112" i="2"/>
  <c r="AE113" i="2"/>
  <c r="AE115" i="2"/>
  <c r="V217" i="2" l="1"/>
  <c r="M217" i="2"/>
  <c r="N217" i="2" s="1"/>
  <c r="AM217" i="2"/>
  <c r="V212" i="2"/>
  <c r="V208" i="2"/>
  <c r="V207" i="2"/>
  <c r="V96" i="2" l="1"/>
  <c r="V29" i="2"/>
  <c r="V28" i="2"/>
  <c r="AI7" i="2" l="1"/>
  <c r="AE7" i="2"/>
  <c r="V175" i="2" l="1"/>
  <c r="V174" i="2"/>
  <c r="V17" i="2" l="1"/>
  <c r="N258" i="2" l="1"/>
  <c r="V258" i="2"/>
  <c r="AM258" i="2"/>
  <c r="V90" i="2" l="1"/>
  <c r="V306" i="2" l="1"/>
  <c r="V111" i="2" l="1"/>
  <c r="V112" i="2"/>
  <c r="AM111" i="2"/>
  <c r="AM112" i="2"/>
  <c r="AM276" i="2" l="1"/>
  <c r="AM277" i="2"/>
  <c r="V276" i="2"/>
  <c r="AM376" i="2"/>
  <c r="V376" i="2"/>
  <c r="AM13" i="2"/>
  <c r="AM14" i="2"/>
  <c r="AM15" i="2"/>
  <c r="AM16" i="2"/>
  <c r="AM18" i="2"/>
  <c r="AM19" i="2"/>
  <c r="AM20" i="2"/>
  <c r="AM22" i="2"/>
  <c r="AM23" i="2"/>
  <c r="AM24" i="2"/>
  <c r="AM25" i="2"/>
  <c r="AM26" i="2"/>
  <c r="AM27" i="2"/>
  <c r="AM30" i="2"/>
  <c r="AM32" i="2"/>
  <c r="AM34" i="2"/>
  <c r="AM37" i="2"/>
  <c r="AM38" i="2"/>
  <c r="AM39" i="2"/>
  <c r="AM40" i="2"/>
  <c r="AM41" i="2"/>
  <c r="AM231" i="2"/>
  <c r="AM86" i="2"/>
  <c r="AM87" i="2"/>
  <c r="AM88" i="2"/>
  <c r="AM91" i="2"/>
  <c r="AM92" i="2"/>
  <c r="AM93" i="2"/>
  <c r="AM94" i="2"/>
  <c r="AM100" i="2"/>
  <c r="AM101" i="2"/>
  <c r="AM102" i="2"/>
  <c r="AM103" i="2"/>
  <c r="AM99" i="2"/>
  <c r="AM104" i="2"/>
  <c r="AM105" i="2"/>
  <c r="AM89" i="2"/>
  <c r="AM106" i="2"/>
  <c r="AM107" i="2"/>
  <c r="AM108" i="2"/>
  <c r="AM109" i="2"/>
  <c r="AM110" i="2"/>
  <c r="AM113" i="2"/>
  <c r="AM115" i="2"/>
  <c r="AM116" i="2"/>
  <c r="AM117" i="2"/>
  <c r="AM118" i="2"/>
  <c r="AM119" i="2"/>
  <c r="AM120" i="2"/>
  <c r="AM121" i="2"/>
  <c r="AM122" i="2"/>
  <c r="AM123" i="2"/>
  <c r="AM124" i="2"/>
  <c r="AM125" i="2"/>
  <c r="AM126" i="2"/>
  <c r="AM127" i="2"/>
  <c r="AM128" i="2"/>
  <c r="AM129" i="2"/>
  <c r="AM130" i="2"/>
  <c r="AM131" i="2"/>
  <c r="AM132" i="2"/>
  <c r="AM133" i="2"/>
  <c r="AM134" i="2"/>
  <c r="AM135" i="2"/>
  <c r="AM136" i="2"/>
  <c r="AM137" i="2"/>
  <c r="AM138" i="2"/>
  <c r="AM139" i="2"/>
  <c r="AM141" i="2"/>
  <c r="AM142" i="2"/>
  <c r="AM143" i="2"/>
  <c r="AM144" i="2"/>
  <c r="AM145" i="2"/>
  <c r="AM146" i="2"/>
  <c r="AM147" i="2"/>
  <c r="AM148" i="2"/>
  <c r="AM149" i="2"/>
  <c r="AM150" i="2"/>
  <c r="AM151" i="2"/>
  <c r="AM152" i="2"/>
  <c r="AM153" i="2"/>
  <c r="AM154" i="2"/>
  <c r="AM155" i="2"/>
  <c r="AM156" i="2"/>
  <c r="AM157" i="2"/>
  <c r="AM158" i="2"/>
  <c r="AM159" i="2"/>
  <c r="AM160" i="2"/>
  <c r="AM161" i="2"/>
  <c r="AM162" i="2"/>
  <c r="AM163" i="2"/>
  <c r="AM164" i="2"/>
  <c r="AM165" i="2"/>
  <c r="AM167" i="2"/>
  <c r="AM168" i="2"/>
  <c r="AM169" i="2"/>
  <c r="AM170" i="2"/>
  <c r="AM295" i="2"/>
  <c r="AM171" i="2"/>
  <c r="AM172" i="2"/>
  <c r="AM173" i="2"/>
  <c r="AM230" i="2"/>
  <c r="AM176" i="2"/>
  <c r="AM178" i="2"/>
  <c r="AM179" i="2"/>
  <c r="AM181" i="2"/>
  <c r="AM182" i="2"/>
  <c r="AM184" i="2"/>
  <c r="AM186" i="2"/>
  <c r="AM222" i="2"/>
  <c r="AM204" i="2"/>
  <c r="AM205" i="2"/>
  <c r="AM206" i="2"/>
  <c r="AM209" i="2"/>
  <c r="AM210" i="2"/>
  <c r="AM211" i="2"/>
  <c r="AM213" i="2"/>
  <c r="AM214" i="2"/>
  <c r="AM218" i="2"/>
  <c r="AM228" i="2"/>
  <c r="AM229" i="2"/>
  <c r="AM236" i="2"/>
  <c r="AM237" i="2"/>
  <c r="AM238" i="2"/>
  <c r="AM281" i="2"/>
  <c r="AM239" i="2"/>
  <c r="AM240" i="2"/>
  <c r="AM241" i="2"/>
  <c r="AM242" i="2"/>
  <c r="AM243" i="2"/>
  <c r="AM244" i="2"/>
  <c r="AM245" i="2"/>
  <c r="AM246" i="2"/>
  <c r="AM247" i="2"/>
  <c r="AM248" i="2"/>
  <c r="AM249" i="2"/>
  <c r="AM250" i="2"/>
  <c r="AM251" i="2"/>
  <c r="AM252" i="2"/>
  <c r="AM253" i="2"/>
  <c r="AM254" i="2"/>
  <c r="AM255" i="2"/>
  <c r="AM256" i="2"/>
  <c r="AM257" i="2"/>
  <c r="AM259" i="2"/>
  <c r="AM260" i="2"/>
  <c r="AM261" i="2"/>
  <c r="AM262" i="2"/>
  <c r="AM263" i="2"/>
  <c r="AM264" i="2"/>
  <c r="AM266" i="2"/>
  <c r="AM267" i="2"/>
  <c r="AM268" i="2"/>
  <c r="AM269" i="2"/>
  <c r="AM270" i="2"/>
  <c r="AM271" i="2"/>
  <c r="AM272" i="2"/>
  <c r="AM273" i="2"/>
  <c r="AM274" i="2"/>
  <c r="AM275" i="2"/>
  <c r="AM278" i="2"/>
  <c r="AM294" i="2"/>
  <c r="AM279" i="2"/>
  <c r="AM280" i="2"/>
  <c r="AM282" i="2"/>
  <c r="AM283" i="2"/>
  <c r="AM284" i="2"/>
  <c r="AM285" i="2"/>
  <c r="AM286" i="2"/>
  <c r="AM287" i="2"/>
  <c r="AM288" i="2"/>
  <c r="AM289" i="2"/>
  <c r="AM290" i="2"/>
  <c r="AM291" i="2"/>
  <c r="AM292" i="2"/>
  <c r="AM293" i="2"/>
  <c r="AM296" i="2"/>
  <c r="AM297" i="2"/>
  <c r="AM298" i="2"/>
  <c r="AM299" i="2"/>
  <c r="AM300" i="2"/>
  <c r="AM301" i="2"/>
  <c r="AM302" i="2"/>
  <c r="AM303" i="2"/>
  <c r="AM304" i="2"/>
  <c r="AM305" i="2"/>
  <c r="AM308" i="2"/>
  <c r="AM309" i="2"/>
  <c r="AM310" i="2"/>
  <c r="AM311" i="2"/>
  <c r="AM312" i="2"/>
  <c r="AM313" i="2"/>
  <c r="AM314" i="2"/>
  <c r="AM315" i="2"/>
  <c r="AM316" i="2"/>
  <c r="AM317" i="2"/>
  <c r="AM318" i="2"/>
  <c r="AM319" i="2"/>
  <c r="AM320" i="2"/>
  <c r="AM321" i="2"/>
  <c r="AM322" i="2"/>
  <c r="AM323" i="2"/>
  <c r="AM324" i="2"/>
  <c r="AM325" i="2"/>
  <c r="AM326" i="2"/>
  <c r="AM327" i="2"/>
  <c r="AM328" i="2"/>
  <c r="AM329" i="2"/>
  <c r="AM330" i="2"/>
  <c r="AM331" i="2"/>
  <c r="AM333" i="2"/>
  <c r="AM335" i="2"/>
  <c r="AM336" i="2"/>
  <c r="AM337" i="2"/>
  <c r="AM338" i="2"/>
  <c r="AM339" i="2"/>
  <c r="AM340" i="2"/>
  <c r="AM341" i="2"/>
  <c r="AM342" i="2"/>
  <c r="AM343" i="2"/>
  <c r="AM344" i="2"/>
  <c r="AM345" i="2"/>
  <c r="AM346" i="2"/>
  <c r="AM347" i="2"/>
  <c r="AM348" i="2"/>
  <c r="AM349" i="2"/>
  <c r="AM350" i="2"/>
  <c r="AM351" i="2"/>
  <c r="AM352" i="2"/>
  <c r="AM353" i="2"/>
  <c r="AM354" i="2"/>
  <c r="AM356" i="2"/>
  <c r="AM357" i="2"/>
  <c r="AM358" i="2"/>
  <c r="AM359" i="2"/>
  <c r="AM360" i="2"/>
  <c r="AM361" i="2"/>
  <c r="AM362" i="2"/>
  <c r="AM363" i="2"/>
  <c r="AM364" i="2"/>
  <c r="AM365" i="2"/>
  <c r="AM366" i="2"/>
  <c r="AM367" i="2"/>
  <c r="AM368" i="2"/>
  <c r="AM369" i="2"/>
  <c r="AM370" i="2"/>
  <c r="AM371" i="2"/>
  <c r="AM373" i="2"/>
  <c r="AM374" i="2"/>
  <c r="AM375" i="2"/>
  <c r="AM377" i="2"/>
  <c r="AM378" i="2"/>
  <c r="AM379" i="2"/>
  <c r="V13" i="2"/>
  <c r="V14" i="2"/>
  <c r="V15" i="2"/>
  <c r="V16" i="2"/>
  <c r="V18" i="2"/>
  <c r="V19" i="2"/>
  <c r="V20" i="2"/>
  <c r="V22" i="2"/>
  <c r="V23" i="2"/>
  <c r="V24" i="2"/>
  <c r="V25" i="2"/>
  <c r="V26" i="2"/>
  <c r="V27" i="2"/>
  <c r="V30" i="2"/>
  <c r="V32" i="2"/>
  <c r="V34" i="2"/>
  <c r="V37" i="2"/>
  <c r="V38" i="2"/>
  <c r="V39" i="2"/>
  <c r="V40" i="2"/>
  <c r="V41" i="2"/>
  <c r="V50" i="2"/>
  <c r="V51" i="2"/>
  <c r="V52" i="2"/>
  <c r="V53" i="2"/>
  <c r="V54" i="2"/>
  <c r="V55" i="2"/>
  <c r="V56" i="2"/>
  <c r="V57" i="2"/>
  <c r="V58" i="2"/>
  <c r="V59" i="2"/>
  <c r="V231" i="2"/>
  <c r="V60" i="2"/>
  <c r="V61" i="2"/>
  <c r="V62" i="2"/>
  <c r="V65" i="2"/>
  <c r="V66" i="2"/>
  <c r="V67" i="2"/>
  <c r="V68" i="2"/>
  <c r="V69" i="2"/>
  <c r="V70" i="2"/>
  <c r="V71" i="2"/>
  <c r="V72" i="2"/>
  <c r="V73" i="2"/>
  <c r="V74" i="2"/>
  <c r="V75" i="2"/>
  <c r="V76" i="2"/>
  <c r="V77" i="2"/>
  <c r="V78" i="2"/>
  <c r="V79" i="2"/>
  <c r="V80" i="2"/>
  <c r="V81" i="2"/>
  <c r="V82" i="2"/>
  <c r="V86" i="2"/>
  <c r="V87" i="2"/>
  <c r="V88" i="2"/>
  <c r="V91" i="2"/>
  <c r="V92" i="2"/>
  <c r="V93" i="2"/>
  <c r="V94" i="2"/>
  <c r="V97" i="2"/>
  <c r="V98" i="2"/>
  <c r="V100" i="2"/>
  <c r="V101" i="2"/>
  <c r="V102" i="2"/>
  <c r="V103" i="2"/>
  <c r="V99" i="2"/>
  <c r="V104" i="2"/>
  <c r="V105" i="2"/>
  <c r="V89" i="2"/>
  <c r="V106" i="2"/>
  <c r="V107" i="2"/>
  <c r="V84" i="2"/>
  <c r="V85" i="2"/>
  <c r="V108" i="2"/>
  <c r="V109" i="2"/>
  <c r="V110" i="2"/>
  <c r="V113" i="2"/>
  <c r="V115" i="2"/>
  <c r="V116" i="2"/>
  <c r="V117" i="2"/>
  <c r="V118" i="2"/>
  <c r="V119" i="2"/>
  <c r="V120" i="2"/>
  <c r="V140" i="2"/>
  <c r="V121" i="2"/>
  <c r="V122" i="2"/>
  <c r="V123" i="2"/>
  <c r="V124" i="2"/>
  <c r="V125" i="2"/>
  <c r="V126" i="2"/>
  <c r="V127" i="2"/>
  <c r="V128" i="2"/>
  <c r="V129" i="2"/>
  <c r="V130" i="2"/>
  <c r="V131" i="2"/>
  <c r="V132" i="2"/>
  <c r="V133" i="2"/>
  <c r="V134" i="2"/>
  <c r="V135" i="2"/>
  <c r="V136" i="2"/>
  <c r="V137" i="2"/>
  <c r="V138" i="2"/>
  <c r="V139" i="2"/>
  <c r="V141" i="2"/>
  <c r="V142" i="2"/>
  <c r="V143" i="2"/>
  <c r="V144" i="2"/>
  <c r="V145" i="2"/>
  <c r="V146" i="2"/>
  <c r="V147" i="2"/>
  <c r="V148" i="2"/>
  <c r="V149" i="2"/>
  <c r="V150" i="2"/>
  <c r="V151" i="2"/>
  <c r="V152" i="2"/>
  <c r="V153" i="2"/>
  <c r="V154" i="2"/>
  <c r="V155" i="2"/>
  <c r="V156" i="2"/>
  <c r="V157" i="2"/>
  <c r="V158" i="2"/>
  <c r="V159" i="2"/>
  <c r="V160" i="2"/>
  <c r="V161" i="2"/>
  <c r="V162" i="2"/>
  <c r="V163" i="2"/>
  <c r="V164" i="2"/>
  <c r="V165" i="2"/>
  <c r="V168" i="2"/>
  <c r="V169" i="2"/>
  <c r="V170" i="2"/>
  <c r="V295" i="2"/>
  <c r="V171" i="2"/>
  <c r="V172" i="2"/>
  <c r="V173" i="2"/>
  <c r="V230" i="2"/>
  <c r="V176" i="2"/>
  <c r="V184" i="2"/>
  <c r="V186" i="2"/>
  <c r="V222" i="2"/>
  <c r="V204" i="2"/>
  <c r="V205" i="2"/>
  <c r="V206" i="2"/>
  <c r="V209" i="2"/>
  <c r="V210" i="2"/>
  <c r="V211" i="2"/>
  <c r="V213" i="2"/>
  <c r="V214" i="2"/>
  <c r="V218" i="2"/>
  <c r="V227" i="2"/>
  <c r="V228" i="2"/>
  <c r="V229" i="2"/>
  <c r="V236" i="2"/>
  <c r="V237" i="2"/>
  <c r="V238" i="2"/>
  <c r="V281" i="2"/>
  <c r="V239" i="2"/>
  <c r="V240" i="2"/>
  <c r="V241" i="2"/>
  <c r="V242" i="2"/>
  <c r="V243" i="2"/>
  <c r="V244" i="2"/>
  <c r="V245" i="2"/>
  <c r="V246" i="2"/>
  <c r="V247" i="2"/>
  <c r="V248" i="2"/>
  <c r="V249" i="2"/>
  <c r="V251" i="2"/>
  <c r="V252" i="2"/>
  <c r="V253" i="2"/>
  <c r="V254" i="2"/>
  <c r="V255" i="2"/>
  <c r="V256" i="2"/>
  <c r="V257" i="2"/>
  <c r="V259" i="2"/>
  <c r="V260" i="2"/>
  <c r="V261" i="2"/>
  <c r="V262" i="2"/>
  <c r="V263" i="2"/>
  <c r="V264" i="2"/>
  <c r="V266" i="2"/>
  <c r="V267" i="2"/>
  <c r="V268" i="2"/>
  <c r="V269" i="2"/>
  <c r="V270" i="2"/>
  <c r="V271" i="2"/>
  <c r="V272" i="2"/>
  <c r="V273" i="2"/>
  <c r="V274" i="2"/>
  <c r="V275" i="2"/>
  <c r="V277" i="2"/>
  <c r="V278" i="2"/>
  <c r="V294" i="2"/>
  <c r="V279" i="2"/>
  <c r="V280" i="2"/>
  <c r="V282" i="2"/>
  <c r="V283" i="2"/>
  <c r="V284" i="2"/>
  <c r="V285" i="2"/>
  <c r="V286" i="2"/>
  <c r="V287" i="2"/>
  <c r="V288" i="2"/>
  <c r="V289" i="2"/>
  <c r="V290" i="2"/>
  <c r="V291" i="2"/>
  <c r="V292" i="2"/>
  <c r="V293" i="2"/>
  <c r="V296" i="2"/>
  <c r="V297" i="2"/>
  <c r="V298" i="2"/>
  <c r="V299" i="2"/>
  <c r="V300" i="2"/>
  <c r="V301" i="2"/>
  <c r="V302" i="2"/>
  <c r="V303" i="2"/>
  <c r="V304" i="2"/>
  <c r="V305" i="2"/>
  <c r="V309" i="2"/>
  <c r="V310" i="2"/>
  <c r="V311" i="2"/>
  <c r="V312" i="2"/>
  <c r="V313" i="2"/>
  <c r="V314" i="2"/>
  <c r="V315" i="2"/>
  <c r="V316" i="2"/>
  <c r="V317" i="2"/>
  <c r="V318" i="2"/>
  <c r="V319" i="2"/>
  <c r="V320" i="2"/>
  <c r="V321" i="2"/>
  <c r="V322" i="2"/>
  <c r="V323" i="2"/>
  <c r="V324" i="2"/>
  <c r="V325" i="2"/>
  <c r="V326" i="2"/>
  <c r="V327" i="2"/>
  <c r="V328" i="2"/>
  <c r="V329" i="2"/>
  <c r="V330" i="2"/>
  <c r="V331" i="2"/>
  <c r="V333" i="2"/>
  <c r="V335" i="2"/>
  <c r="V336" i="2"/>
  <c r="V337" i="2"/>
  <c r="V338" i="2"/>
  <c r="V339" i="2"/>
  <c r="V340" i="2"/>
  <c r="V341" i="2"/>
  <c r="V342" i="2"/>
  <c r="V343" i="2"/>
  <c r="V344" i="2"/>
  <c r="V345" i="2"/>
  <c r="V346" i="2"/>
  <c r="V347" i="2"/>
  <c r="V348" i="2"/>
  <c r="V349" i="2"/>
  <c r="V350" i="2"/>
  <c r="V351" i="2"/>
  <c r="V352" i="2"/>
  <c r="V353" i="2"/>
  <c r="V354" i="2"/>
  <c r="V356" i="2"/>
  <c r="V357" i="2"/>
  <c r="V358" i="2"/>
  <c r="V372" i="2"/>
  <c r="V359" i="2"/>
  <c r="V360" i="2"/>
  <c r="V361" i="2"/>
  <c r="V362" i="2"/>
  <c r="V363" i="2"/>
  <c r="V364" i="2"/>
  <c r="V365" i="2"/>
  <c r="V366" i="2"/>
  <c r="V367" i="2"/>
  <c r="V368" i="2"/>
  <c r="V369" i="2"/>
  <c r="V370" i="2"/>
  <c r="V371" i="2"/>
  <c r="V373" i="2"/>
  <c r="V374" i="2"/>
  <c r="V375" i="2"/>
  <c r="V377" i="2"/>
  <c r="V378" i="2"/>
  <c r="V379" i="2"/>
  <c r="V381" i="2"/>
  <c r="T382" i="2" l="1"/>
  <c r="T308" i="2" l="1"/>
  <c r="T167" i="2"/>
  <c r="T64" i="2"/>
  <c r="T383" i="2" l="1"/>
  <c r="M309" i="2" l="1"/>
  <c r="M311" i="2"/>
  <c r="N311" i="2" s="1"/>
  <c r="M312" i="2"/>
  <c r="N312" i="2" s="1"/>
  <c r="M315" i="2"/>
  <c r="N315" i="2" s="1"/>
  <c r="M316" i="2"/>
  <c r="N316" i="2" s="1"/>
  <c r="M317" i="2"/>
  <c r="N317" i="2" s="1"/>
  <c r="M318" i="2"/>
  <c r="N318" i="2" s="1"/>
  <c r="M319" i="2"/>
  <c r="N319" i="2" s="1"/>
  <c r="M320" i="2"/>
  <c r="N320" i="2" s="1"/>
  <c r="M321" i="2"/>
  <c r="N321" i="2" s="1"/>
  <c r="M322" i="2"/>
  <c r="N322" i="2" s="1"/>
  <c r="M323" i="2"/>
  <c r="N323" i="2" s="1"/>
  <c r="M324" i="2"/>
  <c r="N324" i="2" s="1"/>
  <c r="M325" i="2"/>
  <c r="N325" i="2" s="1"/>
  <c r="M326" i="2"/>
  <c r="N326" i="2" s="1"/>
  <c r="M327" i="2"/>
  <c r="N327" i="2" s="1"/>
  <c r="M328" i="2"/>
  <c r="N328" i="2" s="1"/>
  <c r="M329" i="2"/>
  <c r="N329" i="2" s="1"/>
  <c r="M330" i="2"/>
  <c r="N330" i="2" s="1"/>
  <c r="M331" i="2"/>
  <c r="N331" i="2" s="1"/>
  <c r="M333" i="2"/>
  <c r="N333" i="2" s="1"/>
  <c r="M335" i="2"/>
  <c r="N335" i="2" s="1"/>
  <c r="N336" i="2"/>
  <c r="M340" i="2"/>
  <c r="N340" i="2" s="1"/>
  <c r="M341" i="2"/>
  <c r="N341" i="2" s="1"/>
  <c r="M342" i="2"/>
  <c r="N342" i="2" s="1"/>
  <c r="M343" i="2"/>
  <c r="N343" i="2" s="1"/>
  <c r="M344" i="2"/>
  <c r="N344" i="2" s="1"/>
  <c r="M345" i="2"/>
  <c r="N345" i="2" s="1"/>
  <c r="M346" i="2"/>
  <c r="N346" i="2" s="1"/>
  <c r="M347" i="2"/>
  <c r="N347" i="2" s="1"/>
  <c r="M348" i="2"/>
  <c r="N348" i="2" s="1"/>
  <c r="M349" i="2"/>
  <c r="N349" i="2" s="1"/>
  <c r="M350" i="2"/>
  <c r="N350" i="2" s="1"/>
  <c r="M351" i="2"/>
  <c r="N351" i="2" s="1"/>
  <c r="M352" i="2"/>
  <c r="N352" i="2" s="1"/>
  <c r="M353" i="2"/>
  <c r="N353" i="2" s="1"/>
  <c r="M354" i="2"/>
  <c r="N354" i="2" s="1"/>
  <c r="M356" i="2"/>
  <c r="N356" i="2" s="1"/>
  <c r="M357" i="2"/>
  <c r="N357" i="2" s="1"/>
  <c r="M358" i="2"/>
  <c r="N358" i="2" s="1"/>
  <c r="M372" i="2"/>
  <c r="N372" i="2" s="1"/>
  <c r="M359" i="2"/>
  <c r="N359" i="2" s="1"/>
  <c r="M360" i="2"/>
  <c r="N360" i="2" s="1"/>
  <c r="M361" i="2"/>
  <c r="N361" i="2" s="1"/>
  <c r="M362" i="2"/>
  <c r="N362" i="2" s="1"/>
  <c r="M363" i="2"/>
  <c r="N363" i="2" s="1"/>
  <c r="M364" i="2"/>
  <c r="N364" i="2" s="1"/>
  <c r="M369" i="2"/>
  <c r="N369" i="2" s="1"/>
  <c r="M370" i="2"/>
  <c r="N370" i="2" s="1"/>
  <c r="M371" i="2"/>
  <c r="N371" i="2" s="1"/>
  <c r="M376" i="2"/>
  <c r="N376" i="2" s="1"/>
  <c r="M373" i="2"/>
  <c r="N373" i="2" s="1"/>
  <c r="M374" i="2"/>
  <c r="N374" i="2" s="1"/>
  <c r="M375" i="2"/>
  <c r="N375" i="2" s="1"/>
  <c r="M377" i="2"/>
  <c r="N377" i="2" s="1"/>
  <c r="M295" i="2"/>
  <c r="N295" i="2" s="1"/>
  <c r="M178" i="2"/>
  <c r="N178" i="2" s="1"/>
  <c r="M179" i="2"/>
  <c r="N179" i="2" s="1"/>
  <c r="M181" i="2"/>
  <c r="N181" i="2" s="1"/>
  <c r="M182" i="2"/>
  <c r="N182" i="2" s="1"/>
  <c r="M184" i="2"/>
  <c r="N184" i="2" s="1"/>
  <c r="M186" i="2"/>
  <c r="N186" i="2" s="1"/>
  <c r="M222" i="2"/>
  <c r="N222" i="2" s="1"/>
  <c r="M204" i="2"/>
  <c r="N204" i="2" s="1"/>
  <c r="M205" i="2"/>
  <c r="N205" i="2" s="1"/>
  <c r="M206" i="2"/>
  <c r="N206" i="2" s="1"/>
  <c r="M209" i="2"/>
  <c r="N209" i="2" s="1"/>
  <c r="M210" i="2"/>
  <c r="N210" i="2" s="1"/>
  <c r="M211" i="2"/>
  <c r="N211" i="2" s="1"/>
  <c r="M213" i="2"/>
  <c r="N213" i="2" s="1"/>
  <c r="M214" i="2"/>
  <c r="N214" i="2" s="1"/>
  <c r="M218" i="2"/>
  <c r="N218" i="2" s="1"/>
  <c r="M227" i="2"/>
  <c r="N227" i="2" s="1"/>
  <c r="M228" i="2"/>
  <c r="N228" i="2" s="1"/>
  <c r="N236" i="2"/>
  <c r="N237" i="2"/>
  <c r="N238" i="2"/>
  <c r="M281" i="2"/>
  <c r="N281" i="2" s="1"/>
  <c r="N239" i="2"/>
  <c r="N240" i="2"/>
  <c r="N241" i="2"/>
  <c r="N242" i="2"/>
  <c r="N243" i="2"/>
  <c r="N244" i="2"/>
  <c r="N245" i="2"/>
  <c r="N246" i="2"/>
  <c r="N247" i="2"/>
  <c r="N248" i="2"/>
  <c r="N249" i="2"/>
  <c r="N250" i="2"/>
  <c r="N251" i="2"/>
  <c r="N252" i="2"/>
  <c r="N253" i="2"/>
  <c r="N254" i="2"/>
  <c r="N255" i="2"/>
  <c r="N256" i="2"/>
  <c r="N257" i="2"/>
  <c r="N259" i="2"/>
  <c r="N260" i="2"/>
  <c r="N261" i="2"/>
  <c r="N262" i="2"/>
  <c r="N263" i="2"/>
  <c r="N264" i="2"/>
  <c r="M266" i="2"/>
  <c r="N266" i="2" s="1"/>
  <c r="M267" i="2"/>
  <c r="N267" i="2" s="1"/>
  <c r="M268" i="2"/>
  <c r="N268" i="2" s="1"/>
  <c r="M269" i="2"/>
  <c r="N269" i="2" s="1"/>
  <c r="M270" i="2"/>
  <c r="N270" i="2" s="1"/>
  <c r="M271" i="2"/>
  <c r="N271" i="2" s="1"/>
  <c r="M276" i="2"/>
  <c r="N276" i="2" s="1"/>
  <c r="M272" i="2"/>
  <c r="N272" i="2" s="1"/>
  <c r="M273" i="2"/>
  <c r="N273" i="2" s="1"/>
  <c r="M274" i="2"/>
  <c r="N274" i="2" s="1"/>
  <c r="M275" i="2"/>
  <c r="N275" i="2" s="1"/>
  <c r="M277" i="2"/>
  <c r="N277" i="2" s="1"/>
  <c r="M278" i="2"/>
  <c r="N278" i="2" s="1"/>
  <c r="M294" i="2"/>
  <c r="N294" i="2" s="1"/>
  <c r="M279" i="2"/>
  <c r="N279" i="2" s="1"/>
  <c r="M282" i="2"/>
  <c r="N282" i="2" s="1"/>
  <c r="M283" i="2"/>
  <c r="N283" i="2" s="1"/>
  <c r="M284" i="2"/>
  <c r="N284" i="2" s="1"/>
  <c r="M285" i="2"/>
  <c r="N285" i="2" s="1"/>
  <c r="M286" i="2"/>
  <c r="N286" i="2" s="1"/>
  <c r="M287" i="2"/>
  <c r="N287" i="2" s="1"/>
  <c r="M288" i="2"/>
  <c r="N288" i="2" s="1"/>
  <c r="M289" i="2"/>
  <c r="N289" i="2" s="1"/>
  <c r="M290" i="2"/>
  <c r="N290" i="2" s="1"/>
  <c r="M291" i="2"/>
  <c r="N291" i="2" s="1"/>
  <c r="M292" i="2"/>
  <c r="N292" i="2" s="1"/>
  <c r="M293" i="2"/>
  <c r="N293" i="2" s="1"/>
  <c r="M296" i="2"/>
  <c r="N296" i="2" s="1"/>
  <c r="M297" i="2"/>
  <c r="N297" i="2" s="1"/>
  <c r="M298" i="2"/>
  <c r="N298" i="2" s="1"/>
  <c r="M299" i="2"/>
  <c r="N299" i="2" s="1"/>
  <c r="M300" i="2"/>
  <c r="N300" i="2" s="1"/>
  <c r="M301" i="2"/>
  <c r="N301" i="2" s="1"/>
  <c r="M302" i="2"/>
  <c r="N302" i="2" s="1"/>
  <c r="M303" i="2"/>
  <c r="N303" i="2" s="1"/>
  <c r="M304" i="2"/>
  <c r="N304" i="2" s="1"/>
  <c r="M305" i="2"/>
  <c r="N305" i="2" s="1"/>
  <c r="M115" i="2"/>
  <c r="N115" i="2" s="1"/>
  <c r="M116" i="2"/>
  <c r="N116" i="2" s="1"/>
  <c r="M117" i="2"/>
  <c r="N117" i="2" s="1"/>
  <c r="M120" i="2"/>
  <c r="N120" i="2" s="1"/>
  <c r="M128" i="2"/>
  <c r="N128" i="2" s="1"/>
  <c r="M129" i="2"/>
  <c r="N129" i="2" s="1"/>
  <c r="M106" i="2"/>
  <c r="N106" i="2" s="1"/>
  <c r="M107" i="2"/>
  <c r="N107" i="2" s="1"/>
  <c r="M108" i="2"/>
  <c r="N108" i="2" s="1"/>
  <c r="N68" i="2"/>
  <c r="N69" i="2"/>
  <c r="N70" i="2"/>
  <c r="N71" i="2"/>
  <c r="N72" i="2"/>
  <c r="N73" i="2"/>
  <c r="M13" i="2"/>
  <c r="M14" i="2"/>
  <c r="N14" i="2" s="1"/>
  <c r="M15" i="2"/>
  <c r="N15" i="2" s="1"/>
  <c r="M16" i="2"/>
  <c r="N16" i="2" s="1"/>
  <c r="M18" i="2"/>
  <c r="N18" i="2" s="1"/>
  <c r="M19" i="2"/>
  <c r="N19" i="2" s="1"/>
  <c r="M20" i="2"/>
  <c r="N20" i="2" s="1"/>
  <c r="M22" i="2"/>
  <c r="N22" i="2" s="1"/>
  <c r="M23" i="2"/>
  <c r="N23" i="2" s="1"/>
  <c r="M24" i="2"/>
  <c r="N24" i="2" s="1"/>
  <c r="M25" i="2"/>
  <c r="N25" i="2" s="1"/>
  <c r="M26" i="2"/>
  <c r="N26" i="2" s="1"/>
  <c r="M27" i="2"/>
  <c r="N27" i="2" s="1"/>
  <c r="M30" i="2"/>
  <c r="N30" i="2" s="1"/>
  <c r="M32" i="2"/>
  <c r="N32" i="2" s="1"/>
  <c r="M34" i="2"/>
  <c r="N34" i="2" s="1"/>
  <c r="M37" i="2"/>
  <c r="N37" i="2" s="1"/>
  <c r="M38" i="2"/>
  <c r="N38" i="2" s="1"/>
  <c r="M39" i="2"/>
  <c r="N39" i="2" s="1"/>
  <c r="M40" i="2"/>
  <c r="N40" i="2" s="1"/>
  <c r="M60" i="2"/>
  <c r="N60" i="2" s="1"/>
  <c r="M61" i="2"/>
  <c r="N61" i="2" s="1"/>
  <c r="M62" i="2"/>
  <c r="N62" i="2" s="1"/>
  <c r="N309" i="2" l="1"/>
  <c r="M382" i="2" a="1"/>
  <c r="M382" i="2" s="1"/>
  <c r="N382" i="2" s="1"/>
  <c r="N13" i="2"/>
  <c r="M64" i="2" a="1"/>
  <c r="M64" i="2" s="1"/>
  <c r="M65" i="2"/>
  <c r="M66" i="2"/>
  <c r="N66" i="2" s="1"/>
  <c r="M67" i="2"/>
  <c r="N67" i="2" s="1"/>
  <c r="M74" i="2"/>
  <c r="N74" i="2" s="1"/>
  <c r="M75" i="2"/>
  <c r="N75" i="2" s="1"/>
  <c r="M76" i="2"/>
  <c r="N76" i="2" s="1"/>
  <c r="M78" i="2"/>
  <c r="N78" i="2" s="1"/>
  <c r="M81" i="2"/>
  <c r="N81" i="2" s="1"/>
  <c r="M86" i="2"/>
  <c r="N86" i="2" s="1"/>
  <c r="M87" i="2"/>
  <c r="N87" i="2" s="1"/>
  <c r="M88" i="2"/>
  <c r="N88" i="2" s="1"/>
  <c r="M91" i="2"/>
  <c r="N91" i="2" s="1"/>
  <c r="M92" i="2"/>
  <c r="N92" i="2" s="1"/>
  <c r="M93" i="2"/>
  <c r="N93" i="2" s="1"/>
  <c r="M94" i="2"/>
  <c r="N94" i="2" s="1"/>
  <c r="M98" i="2"/>
  <c r="N98" i="2" s="1"/>
  <c r="M100" i="2"/>
  <c r="N100" i="2" s="1"/>
  <c r="M101" i="2"/>
  <c r="N101" i="2" s="1"/>
  <c r="M102" i="2"/>
  <c r="N102" i="2" s="1"/>
  <c r="M103" i="2"/>
  <c r="N103" i="2" s="1"/>
  <c r="M99" i="2"/>
  <c r="N99" i="2" s="1"/>
  <c r="M104" i="2"/>
  <c r="N104" i="2" s="1"/>
  <c r="M105" i="2"/>
  <c r="N105" i="2" s="1"/>
  <c r="M89" i="2"/>
  <c r="N89" i="2" s="1"/>
  <c r="M109" i="2"/>
  <c r="N109" i="2" s="1"/>
  <c r="M110" i="2"/>
  <c r="N110" i="2" s="1"/>
  <c r="M113" i="2"/>
  <c r="N113" i="2" s="1"/>
  <c r="M308" i="2" a="1"/>
  <c r="M308" i="2" s="1"/>
  <c r="N65" i="2" l="1"/>
  <c r="N167" i="2" s="1" a="1"/>
  <c r="N167" i="2" s="1"/>
  <c r="M167" i="2" a="1"/>
  <c r="M167" i="2" s="1"/>
  <c r="N64" i="2" a="1"/>
  <c r="N64" i="2" s="1"/>
  <c r="N308" i="2" l="1" a="1"/>
  <c r="N30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tc={25A96AD4-C992-4016-AE16-1B86A8D2266E}</author>
    <author>tc={A68B1BB5-9F5B-4C71-9184-BADEF2F734EA}</author>
  </authors>
  <commentList>
    <comment ref="T60" authorId="0" shapeId="0" xr:uid="{25A96AD4-C992-4016-AE16-1B86A8D2266E}">
      <text>
        <t>[Comentario encadenado]
Su versión de Excel le permite leer este comentario encadenado; sin embargo, las ediciones que se apliquen se quitarán si el archivo se abre en una versión más reciente de Excel. Más información: https://go.microsoft.com/fwlink/?linkid=870924
Comentario:
    93</t>
      </text>
    </comment>
    <comment ref="T333" authorId="1" shapeId="0" xr:uid="{A68B1BB5-9F5B-4C71-9184-BADEF2F734EA}">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Recursos comprometidos del Plan Fomento a la calidad 2020 ($100000000)</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<sst xmlns="http://schemas.openxmlformats.org/spreadsheetml/2006/main" count="3723" uniqueCount="2037">
  <si>
    <t>Institucion</t>
  </si>
  <si>
    <t>Area</t>
  </si>
  <si>
    <t>Subarea</t>
  </si>
  <si>
    <t>Proyecto</t>
  </si>
  <si>
    <t>Actividad</t>
  </si>
  <si>
    <t>Fecha inicio</t>
  </si>
  <si>
    <t>Fecha fin</t>
  </si>
  <si>
    <t>Producto o entregable</t>
  </si>
  <si>
    <t>OBJETO DE LA CONTRATACIÓN</t>
  </si>
  <si>
    <t>CLASE DE CONTRATACIÓN</t>
  </si>
  <si>
    <t>MES RADICACION</t>
  </si>
  <si>
    <t>CANTIDAD</t>
  </si>
  <si>
    <t>VR. UNITARIO</t>
  </si>
  <si>
    <t>VR. TOTAL</t>
  </si>
  <si>
    <t>DÍAS</t>
  </si>
  <si>
    <t>Inicio</t>
  </si>
  <si>
    <t>Avance en tiempo</t>
  </si>
  <si>
    <t>Avance del mes</t>
  </si>
  <si>
    <t>Avance acumulado</t>
  </si>
  <si>
    <t>Eficiencia del mes</t>
  </si>
  <si>
    <t>Valoración</t>
  </si>
  <si>
    <t>icon</t>
  </si>
  <si>
    <t>% Avance</t>
  </si>
  <si>
    <t>Observaciones</t>
  </si>
  <si>
    <t>Estado</t>
  </si>
  <si>
    <t>Año</t>
  </si>
  <si>
    <t>Creado</t>
  </si>
  <si>
    <t>Actualizado</t>
  </si>
  <si>
    <t>Mantenimiento Elétcrico</t>
  </si>
  <si>
    <t>Terminado</t>
  </si>
  <si>
    <t>terminado</t>
  </si>
  <si>
    <t>activo</t>
  </si>
  <si>
    <t>2019-03-14 15:00:06</t>
  </si>
  <si>
    <t>2019-12-12 13:36:29</t>
  </si>
  <si>
    <t>Adopción de tecnologías de Código Abierto para la ETITC: Fase II Software SIGAF_Académico - Pruebas y puesta en Producción</t>
  </si>
  <si>
    <t>2019-03-14 15:46:57</t>
  </si>
  <si>
    <t xml:space="preserve">Desarrollo de Ajustes y nuevos requerimientos SIGAF_Financiero en producción </t>
  </si>
  <si>
    <t>2019-03-14 15:49:29</t>
  </si>
  <si>
    <t>Implementación de controles técnicos TI para asegurar la continuidad de los servicios  bajo la norma ISO / IEC 27001:2015</t>
  </si>
  <si>
    <t>2019-03-14 15:50:59</t>
  </si>
  <si>
    <t>Operación de la gestión del servicio de informática y Comunicaciones</t>
  </si>
  <si>
    <t>2019-03-14 15:51:37</t>
  </si>
  <si>
    <t>Modernización tecnológica de talleres y laboratorios</t>
  </si>
  <si>
    <t>2019-03-14 15:52:10</t>
  </si>
  <si>
    <t>Ampliación de Cobertura - Conectividad</t>
  </si>
  <si>
    <t>2019-03-14 15:52:38</t>
  </si>
  <si>
    <t xml:space="preserve">Ampliación de cobertura - Virtualización de cursos malla curricular </t>
  </si>
  <si>
    <t>2019-03-14 15:54:54</t>
  </si>
  <si>
    <t xml:space="preserve">Seguimiento y apoyo al cumplimiento  del Modelo Integrado de Planeación y Gestión </t>
  </si>
  <si>
    <t>2019-03-15 16:52:25</t>
  </si>
  <si>
    <t>Fortalecimiento a los procesos del área de control interno</t>
  </si>
  <si>
    <t>Normal</t>
  </si>
  <si>
    <t>normal</t>
  </si>
  <si>
    <t>2019-03-18 10:17:27</t>
  </si>
  <si>
    <t xml:space="preserve">Seguimiento Y Apoyo Al Cumplimiento Del Modelo Integrado De Planeación Y Gestión_x000D_
</t>
  </si>
  <si>
    <t>2019-03-18 10:52:32</t>
  </si>
  <si>
    <t>Gestión de procesos de convenios, alianzas y redes</t>
  </si>
  <si>
    <t>2019-03-18 11:11:17</t>
  </si>
  <si>
    <t>Movilidad académica</t>
  </si>
  <si>
    <t>En Proceso</t>
  </si>
  <si>
    <t>proceso</t>
  </si>
  <si>
    <t>2019-03-18 11:11:29</t>
  </si>
  <si>
    <t>Fortalecimiento de la ORII</t>
  </si>
  <si>
    <t>2019-03-18 11:11:40</t>
  </si>
  <si>
    <t>Internacionalización del currículo, investigación, extensión y proyección social</t>
  </si>
  <si>
    <t>2019-03-18 11:12:14</t>
  </si>
  <si>
    <t>Publicaciones - Visibilidad</t>
  </si>
  <si>
    <t>Crítico</t>
  </si>
  <si>
    <t>critico</t>
  </si>
  <si>
    <t>2019-03-18 11:12:27</t>
  </si>
  <si>
    <t>Automatización de servicios y trámites institucionales</t>
  </si>
  <si>
    <t>2019-03-18 11:48:12</t>
  </si>
  <si>
    <t>Actualización y armonización de la normatividad y reglamentos internos de acuerdo a las necesidades institucionales como nacionales</t>
  </si>
  <si>
    <t>2019-03-18 11:52:03</t>
  </si>
  <si>
    <t>Seguimiento Y Apoyo Al Cumplimiento Del Modelo Integrado De Planeación Y Gestión</t>
  </si>
  <si>
    <t>2019-03-18 14:11:20</t>
  </si>
  <si>
    <t>Fortalecimiento de los procesos de planeación</t>
  </si>
  <si>
    <t>2019-03-18 16:12:22</t>
  </si>
  <si>
    <t>2019-03-18 16:46:25</t>
  </si>
  <si>
    <t xml:space="preserve">Mantener, mejorar y fortalecer los procesos de calidad </t>
  </si>
  <si>
    <t>2019-03-18 16:47:14</t>
  </si>
  <si>
    <t>Implementar la estrategia de comunicaciones para la visibilidad de la ETITC</t>
  </si>
  <si>
    <t>2019-03-18 16:48:12</t>
  </si>
  <si>
    <t>Fortalecimiento del área de contratación</t>
  </si>
  <si>
    <t>2019-03-23 11:51:56</t>
  </si>
  <si>
    <t>Diseño y creación de la estructura de centros de costos</t>
  </si>
  <si>
    <t>2019-03-23 11:52:24</t>
  </si>
  <si>
    <t>2019-12-12 13:37:40</t>
  </si>
  <si>
    <t>Acompañamiento e implementación del nuevo catalogo de clasificación presupuestal - ccp</t>
  </si>
  <si>
    <t>2019-03-23 11:53:04</t>
  </si>
  <si>
    <t>2019-03-23 11:53:29</t>
  </si>
  <si>
    <t>Mejoramiento de la Planta Física</t>
  </si>
  <si>
    <t>2019-03-26 09:53:27</t>
  </si>
  <si>
    <t>Mantenimiento de los Diferentes Soportes de las Diferentes Sedes de la Escuela</t>
  </si>
  <si>
    <t>2019-03-26 09:55:44</t>
  </si>
  <si>
    <t>Mantenimiento Planta Física</t>
  </si>
  <si>
    <t>2019-03-26 10:39:49</t>
  </si>
  <si>
    <t>Ferretería sede calle 13 y calle 18</t>
  </si>
  <si>
    <t>2019-03-27 10:55:27</t>
  </si>
  <si>
    <t>Mobiliario aulas de clases y oficina</t>
  </si>
  <si>
    <t>2019-03-27 10:55:42</t>
  </si>
  <si>
    <t>Consultoria para el diseño, licencias y puesta en marcha del ascensor</t>
  </si>
  <si>
    <t>2019-03-27 10:56:15</t>
  </si>
  <si>
    <t>Mantenimiento fachada calle 18 - mano de obra</t>
  </si>
  <si>
    <t>2019-03-27 10:56:33</t>
  </si>
  <si>
    <t>Neutralizador de olor</t>
  </si>
  <si>
    <t>2019-03-27 10:56:47</t>
  </si>
  <si>
    <t>Fortalecimiento del talento humano "Ruta del servicio y la información"</t>
  </si>
  <si>
    <t>2019-03-27 11:40:43</t>
  </si>
  <si>
    <t xml:space="preserve">Sistema de gestión ambiental "La felicidad nos hace productivos" </t>
  </si>
  <si>
    <t>2019-03-27 11:46:10</t>
  </si>
  <si>
    <t>Sistema de seguridad y salud en el trabajo "Ruta de la felicidad"</t>
  </si>
  <si>
    <t>2019-03-27 11:46:34</t>
  </si>
  <si>
    <t>Bienestar laboral "Liderando talento"</t>
  </si>
  <si>
    <t>2019-03-27 11:47:00</t>
  </si>
  <si>
    <t>Capacitación "Liderando Talento"</t>
  </si>
  <si>
    <t>2019-03-27 11:47:11</t>
  </si>
  <si>
    <t>Selección y vinculación "La cultura de hacer las cosas bien"</t>
  </si>
  <si>
    <t>2019-03-27 11:47:31</t>
  </si>
  <si>
    <t>2019-04-01 11:39:25</t>
  </si>
  <si>
    <t>Cursos de Lenguas I Semestre</t>
  </si>
  <si>
    <t>2019-04-01 11:55:08</t>
  </si>
  <si>
    <t>Curso de lenguas II Semestre</t>
  </si>
  <si>
    <t>2019-04-01 11:55:21</t>
  </si>
  <si>
    <t>Formación de Investigadores</t>
  </si>
  <si>
    <t>2019-04-01 16:57:11</t>
  </si>
  <si>
    <t>Gestión del Conocimiento</t>
  </si>
  <si>
    <t>2019-04-01 16:57:23</t>
  </si>
  <si>
    <t>Investigación</t>
  </si>
  <si>
    <t>2019-04-01 16:57:39</t>
  </si>
  <si>
    <t>Propiedad intelectual</t>
  </si>
  <si>
    <t>2019-04-02 15:49:30</t>
  </si>
  <si>
    <t>Redes de innovación</t>
  </si>
  <si>
    <t>2019-04-02 15:49:45</t>
  </si>
  <si>
    <t>Emprendimiento</t>
  </si>
  <si>
    <t>2019-04-02 15:49:59</t>
  </si>
  <si>
    <t>2019-12-12 13:38:32</t>
  </si>
  <si>
    <t>Vigilancia tecnológica</t>
  </si>
  <si>
    <t>2019-04-02 15:50:12</t>
  </si>
  <si>
    <t>2019-12-12 13:37:03</t>
  </si>
  <si>
    <t>Inteligencia competitiva</t>
  </si>
  <si>
    <t>2019-04-02 15:50:26</t>
  </si>
  <si>
    <t>Banco de proyectos</t>
  </si>
  <si>
    <t>2019-04-02 15:50:41</t>
  </si>
  <si>
    <t>Educación Continuada Semestre I</t>
  </si>
  <si>
    <t>2019-04-03 20:02:07</t>
  </si>
  <si>
    <t>Educación Continuada Semestre II</t>
  </si>
  <si>
    <t>2019-04-03 20:02:20</t>
  </si>
  <si>
    <t>Interrrelación sector productivo</t>
  </si>
  <si>
    <t>2019-04-03 20:02:30</t>
  </si>
  <si>
    <t>Proyección Social</t>
  </si>
  <si>
    <t>2019-04-03 20:02:42</t>
  </si>
  <si>
    <t>Seguimiento de egresados</t>
  </si>
  <si>
    <t>2019-04-03 20:38:10</t>
  </si>
  <si>
    <t>Encuentro de egresados</t>
  </si>
  <si>
    <t>2019-04-03 20:38:28</t>
  </si>
  <si>
    <t>Asociación</t>
  </si>
  <si>
    <t>2019-04-03 20:38:51</t>
  </si>
  <si>
    <t>Eventos académicos</t>
  </si>
  <si>
    <t>2019-04-03 21:01:48</t>
  </si>
  <si>
    <t>Biblioteca</t>
  </si>
  <si>
    <t>2019-04-03 21:02:01</t>
  </si>
  <si>
    <t xml:space="preserve">Movilidad académica </t>
  </si>
  <si>
    <t>2019-04-03 21:02:17</t>
  </si>
  <si>
    <t>Reconocimientos</t>
  </si>
  <si>
    <t>2019-04-03 21:02:31</t>
  </si>
  <si>
    <t>Quedate en la ETITC Psicología</t>
  </si>
  <si>
    <t>2019-04-03 21:32:06</t>
  </si>
  <si>
    <t>Trabajo Social Contigo</t>
  </si>
  <si>
    <t>2019-04-03 21:35:08</t>
  </si>
  <si>
    <t>Una ETITC activa</t>
  </si>
  <si>
    <t>2019-04-04 06:34:21</t>
  </si>
  <si>
    <t>ETITC una nota con arte</t>
  </si>
  <si>
    <t>2019-04-04 06:34:33</t>
  </si>
  <si>
    <t>Humanizar la escuela</t>
  </si>
  <si>
    <t>2019-04-04 06:34:43</t>
  </si>
  <si>
    <t>Salud</t>
  </si>
  <si>
    <t>2019-04-04 06:34:50</t>
  </si>
  <si>
    <t>Banda de Marcha</t>
  </si>
  <si>
    <t>2019-04-04 06:35:03</t>
  </si>
  <si>
    <t>Equipo</t>
  </si>
  <si>
    <t>2019-04-04 06:35:12</t>
  </si>
  <si>
    <t>Mejoramiento de los procesos del área</t>
  </si>
  <si>
    <t>2019-04-08 10:47:11</t>
  </si>
  <si>
    <t>Movilidad eventos y visibilidad</t>
  </si>
  <si>
    <t>2019-04-08 10:51:20</t>
  </si>
  <si>
    <t>Fortalecimiento del proceso de la docencia</t>
  </si>
  <si>
    <t>2019-04-08 10:51:34</t>
  </si>
  <si>
    <t>Implementación del departamento de ciencias básicas</t>
  </si>
  <si>
    <t>2019-04-08 10:51:51</t>
  </si>
  <si>
    <t>Otras actividades del procesos de docencia</t>
  </si>
  <si>
    <t>2019-04-08 10:52:06</t>
  </si>
  <si>
    <t xml:space="preserve">Nuevos proyectos_x000D_
</t>
  </si>
  <si>
    <t>2019-04-08 10:52:16</t>
  </si>
  <si>
    <t>Adquisición bibliográfica, renovación de suscripciones paras las facultados</t>
  </si>
  <si>
    <t>2019-04-08 11:06:20</t>
  </si>
  <si>
    <t>Fortalecimiento de la gestión de la biblioteca</t>
  </si>
  <si>
    <t>2019-04-08 11:07:05</t>
  </si>
  <si>
    <t>Facultad de Sistemas</t>
  </si>
  <si>
    <t>2019-04-08 11:27:45</t>
  </si>
  <si>
    <t>Facultad de Mecatrónica</t>
  </si>
  <si>
    <t>2019-04-08 11:28:00</t>
  </si>
  <si>
    <t>Facultad de Mecánica</t>
  </si>
  <si>
    <t>2019-04-08 11:28:07</t>
  </si>
  <si>
    <t>Facultad de Procesos industriales</t>
  </si>
  <si>
    <t>2019-04-08 11:28:15</t>
  </si>
  <si>
    <t>Facultad de Electromecánica</t>
  </si>
  <si>
    <t>2019-04-08 11:28:42</t>
  </si>
  <si>
    <t>Proceso de autoevaluación 2019 - 2020</t>
  </si>
  <si>
    <t>2019-04-08 11:53:33</t>
  </si>
  <si>
    <t xml:space="preserve">Socialización y seguimiento al proceso de acreditación </t>
  </si>
  <si>
    <t>2019-04-08 11:53:57</t>
  </si>
  <si>
    <t>Facultades gestión de registros calificados</t>
  </si>
  <si>
    <t>2019-04-08 11:54:18</t>
  </si>
  <si>
    <t>Nuevos programas de educación superior</t>
  </si>
  <si>
    <t>2019-04-08 11:54:36</t>
  </si>
  <si>
    <t>Seguimiento planes de mejoramiento</t>
  </si>
  <si>
    <t>2019-04-08 11:54:53</t>
  </si>
  <si>
    <t>Facultades gestión de acreditación</t>
  </si>
  <si>
    <t>2019-04-08 12:05:20</t>
  </si>
  <si>
    <t>Facultad de sistemas</t>
  </si>
  <si>
    <t>2019-04-08 15:50:41</t>
  </si>
  <si>
    <t>2019-04-08 15:50:53</t>
  </si>
  <si>
    <t>2019-04-08 15:51:01</t>
  </si>
  <si>
    <t>2019-04-08 15:51:11</t>
  </si>
  <si>
    <t>Faculta de Mecatrónica</t>
  </si>
  <si>
    <t>2019-04-08 15:51:33</t>
  </si>
  <si>
    <t>Despacho</t>
  </si>
  <si>
    <t>2019-04-08 15:51:45</t>
  </si>
  <si>
    <t>Especializaciones</t>
  </si>
  <si>
    <t>2019-04-08 15:51:52</t>
  </si>
  <si>
    <t>2019-04-09 15:37:57</t>
  </si>
  <si>
    <t>2019-04-09 15:38:12</t>
  </si>
  <si>
    <t>Facultad de Procesos Industriales</t>
  </si>
  <si>
    <t>2019-04-09 15:58:45</t>
  </si>
  <si>
    <t>Funcionamiento del CEL</t>
  </si>
  <si>
    <t>2019-05-21 10:48:43</t>
  </si>
  <si>
    <t>CREACIÓN DE NUEVOS PROGRAMAS</t>
  </si>
  <si>
    <t>2019-06-20 18:18:20</t>
  </si>
  <si>
    <t>FERIAS DE PROYECTOS</t>
  </si>
  <si>
    <t>2019-06-20 18:22:15</t>
  </si>
  <si>
    <t>FACULTAD DE MECÁTRONICA</t>
  </si>
  <si>
    <t>2019-06-20 19:24:35</t>
  </si>
  <si>
    <t>ELABORACIÓN DE DOCUMENTOS MAESTROS PARA EL CAMBIO DE CARACTER DE LAS ESPECIALIZACIONES</t>
  </si>
  <si>
    <t>2019-06-20 19:43:00</t>
  </si>
  <si>
    <t>2019-08-28 20:20:52</t>
  </si>
  <si>
    <t>Convenios Procesos Industriales</t>
  </si>
  <si>
    <t>2019-11-20 19:40:07</t>
  </si>
  <si>
    <t>.</t>
  </si>
  <si>
    <t>2019-12-12 13:13:49</t>
  </si>
  <si>
    <t>2019-12-12 13:14:34</t>
  </si>
  <si>
    <t>INFORMÁTICA Y COMUNICACIONES</t>
  </si>
  <si>
    <t>2019-03-11 21:36:18</t>
  </si>
  <si>
    <t>CONTROL INTERNO</t>
  </si>
  <si>
    <t>ORII</t>
  </si>
  <si>
    <t>SECRETARIA GENERAL</t>
  </si>
  <si>
    <t>PLANEACIÓN</t>
  </si>
  <si>
    <t>ADMINISTRATIVA</t>
  </si>
  <si>
    <t>2019-03-11 02:16:09</t>
  </si>
  <si>
    <t>PLANTA FÍSICA - MTO ELÉCTRICO</t>
  </si>
  <si>
    <t>PLANTA FÍSICA</t>
  </si>
  <si>
    <t>TALENTO HUMANO</t>
  </si>
  <si>
    <t>BACHILLERATO TÉCNICO INDUSTRAL</t>
  </si>
  <si>
    <t>BIENESTAR UNIVERSITARIO</t>
  </si>
  <si>
    <t>REGISTRO Y CONTROL</t>
  </si>
  <si>
    <t>DESPACHO</t>
  </si>
  <si>
    <t>BIBLIOTECA</t>
  </si>
  <si>
    <t>ACREDITACIÓN Y AUTOEVALUACIÓN</t>
  </si>
  <si>
    <t>TALLERES Y LABORATORIOS</t>
  </si>
  <si>
    <t>INVESTIGACIÓN</t>
  </si>
  <si>
    <t>MOVILIDAD, EVENTOS Y VISIBILIDAD</t>
  </si>
  <si>
    <t>CAPACITACIÓN</t>
  </si>
  <si>
    <t>FORTALECIMIENTO A LOS PROCESOS ACADÉMICOS</t>
  </si>
  <si>
    <t>CENTRO DE LENGUAS</t>
  </si>
  <si>
    <t>2019-03-11 22:28:07</t>
  </si>
  <si>
    <t>INNOVACIÓN Y DESARROLLO TECNOLÓGICO</t>
  </si>
  <si>
    <t>EXTENSIÓN</t>
  </si>
  <si>
    <t>EGRESADOS</t>
  </si>
  <si>
    <t>PUNTO VIVE DIGITAL</t>
  </si>
  <si>
    <t>RECTORÍA</t>
  </si>
  <si>
    <t/>
  </si>
  <si>
    <t>2019-03-11 01:00:00</t>
  </si>
  <si>
    <t>VICERRECTORÍA ADMINISTRATIVA</t>
  </si>
  <si>
    <t>VICERRECTORÍA ACADÉMICA</t>
  </si>
  <si>
    <t>VICERRECTORÍA DE INVESTIGACIÓN</t>
  </si>
  <si>
    <t>VICERRECTORIA ACADÉMICA</t>
  </si>
  <si>
    <t>SECRETARÍA GENERAL</t>
  </si>
  <si>
    <t>INNOVACIÓN</t>
  </si>
  <si>
    <t>GESTIÓN DOCUMENTAL</t>
  </si>
  <si>
    <t>VICERRECTORÍA ADMINISTRATIVA Y FINANCIERA</t>
  </si>
  <si>
    <t>VICERRECTORÍA DE INVESTIGACIÓN, EXTENSIÓN Y TRANSFERENCIA</t>
  </si>
  <si>
    <t>Meta T1</t>
  </si>
  <si>
    <t>Meta T2</t>
  </si>
  <si>
    <t>Meta T3</t>
  </si>
  <si>
    <t>Meta T4</t>
  </si>
  <si>
    <t>PROGRAMACIÓN META TRIMESTRAL</t>
  </si>
  <si>
    <t>OBSERVACIONES</t>
  </si>
  <si>
    <t>ÁREA</t>
  </si>
  <si>
    <t>ESTRATEGIA</t>
  </si>
  <si>
    <t>OBJETIVO ESTRATÉGICO</t>
  </si>
  <si>
    <t>SUBÁREA</t>
  </si>
  <si>
    <t>PROYECTO ESTRATÉGICO</t>
  </si>
  <si>
    <t>ACTIVIDADES</t>
  </si>
  <si>
    <t>PRODUCTO / EVIDENCIA</t>
  </si>
  <si>
    <t>FECHA INICIO</t>
  </si>
  <si>
    <t>FECHA FIN</t>
  </si>
  <si>
    <t>FECHA SEGUIMIENTO</t>
  </si>
  <si>
    <t>% AVANCE EN EL TIEMPO</t>
  </si>
  <si>
    <t>VALORACIÓN</t>
  </si>
  <si>
    <t>META ANUAL</t>
  </si>
  <si>
    <t>PRESUPUESTO
ASIGNADO</t>
  </si>
  <si>
    <t>% CUMPLIMIENTO META T1</t>
  </si>
  <si>
    <t>SEGUIMIENTO TRIMESTRE 1</t>
  </si>
  <si>
    <t>PÁGINA:    1 de 1</t>
  </si>
  <si>
    <t>VERSIÓN: 1</t>
  </si>
  <si>
    <t>VIGENCIA: ENERO de 2021</t>
  </si>
  <si>
    <t>CLASIF. DE CONFIDENCIALIDAD</t>
  </si>
  <si>
    <t>IPB</t>
  </si>
  <si>
    <t>CLASIF. DE INTEGRIDAD</t>
  </si>
  <si>
    <t>A</t>
  </si>
  <si>
    <t>CLASIF. DE DISPONIBILIDAD</t>
  </si>
  <si>
    <t>UBICACIÓN DE EVIDENCIA / SOPORTE</t>
  </si>
  <si>
    <t>Lo Institucional: La transformación cultural de la ETITC</t>
  </si>
  <si>
    <t>Lo Ambiental: Un nuevo acuerdo por la vida y para la vida en contexto ambiental</t>
  </si>
  <si>
    <t>PE-11- Implementación de estrategias de comunicación externas e internas y fortalecimiento de la gestión documental: LA ETITC COMUNICA</t>
  </si>
  <si>
    <t>PE-27- Diseñar y ofertar nuevos programas de pregrado con alta pertinencia regional rural</t>
  </si>
  <si>
    <t>Prestación de servicios de apoyo a la gestión administrativa en el área de Rectoría.</t>
  </si>
  <si>
    <t>Propuesta técnica y financiera para el estudio de viabilidad y formulación de los documentos maestros para el programa de Ingeniería Ambiental  por ciclos propedéuticos para la Escuela Tecnológica Instituto Técnico Central</t>
  </si>
  <si>
    <t>Documentos maestros para el programa de Ingeniería Ambiental por ciclos propedéuticos.</t>
  </si>
  <si>
    <t>Ejecución contractual</t>
  </si>
  <si>
    <t>OE-4-Fortalecer la visibilidad de la escuela bajo en entorno de asertividad para el posicionamiento
nacional e internacional.</t>
  </si>
  <si>
    <t>OE-11-Aumentar la cobertura mediante programas de educación superior diferenciados,
con alta pertinencia regional.</t>
  </si>
  <si>
    <t>PE-5- MIPG y los sistemas de gestión para una gobernanza transparente</t>
  </si>
  <si>
    <t>OFICINA ASESORA DE PLANEACIÓN</t>
  </si>
  <si>
    <t>DESPACHO DE RECTORÍA</t>
  </si>
  <si>
    <t>OE-1-Consolidar la calidad académica para la acreditación institucional de alta calidad respaldada fortalecimiento
de la gestión, la infraestructura tecnológica y física.</t>
  </si>
  <si>
    <t xml:space="preserve">Analisis De Vulnerabilidades y Ethical Hacking externo  </t>
  </si>
  <si>
    <t xml:space="preserve">Renovación Deslock + Safetica </t>
  </si>
  <si>
    <t>Implementación del protocolo IPv6 para la ETITC</t>
  </si>
  <si>
    <t>Licencias renovadas</t>
  </si>
  <si>
    <t>IPV6 implementado</t>
  </si>
  <si>
    <t>Análisis ejecutado</t>
  </si>
  <si>
    <t>Taller de Internacionalización</t>
  </si>
  <si>
    <t>Comunidad de apoyo para clases espejo</t>
  </si>
  <si>
    <t>PE-12-Internacionalización para ampliar fronteras de conocimiento</t>
  </si>
  <si>
    <t>Curso o capacitación en manejo de la herramienta Power BI, para visualización de datos.</t>
  </si>
  <si>
    <t>Actualización, soporte y mejoras a la plataforma PLANETITC, así como entrenamiento en la herramienta.</t>
  </si>
  <si>
    <t>1 curso realizado</t>
  </si>
  <si>
    <t>OFICINA DE CALIDAD</t>
  </si>
  <si>
    <t>Organizar y realizar todas las actividades necesarias para las auditorías de seguimiento de las certificaciones NTC ISO 9001:2015 y NTC ISO IEC 27001:2013</t>
  </si>
  <si>
    <t>Capacitación a los auditores internos y líderes de proceso en NTC-Proceso-Estadistico-PE-1000-2020 y NTC 6047-2013 ACCESIBILIDAD AL MEDIO FÍSICO. ESPACIOS DE SERVICIO AL CIUDADANO EN LA ADMINISTRACIÓN PÚBLICA</t>
  </si>
  <si>
    <t>Renovación de membresia de icontec</t>
  </si>
  <si>
    <t>OFICINA DE SEGURIDAD DE LA INFORMACIÓN</t>
  </si>
  <si>
    <t>Puesta en Marcha de la Emisora en Banda Radial FM, de la ETITC</t>
  </si>
  <si>
    <t>OFICINA DE COMUNICACIONES</t>
  </si>
  <si>
    <t>Implementar el servicio de una plataforma para envío de mensajes de texto a la población de la ETITC (estudiantes, docentes y personal administrativo).</t>
  </si>
  <si>
    <t>Implementar el servicio de una plataforma para el posicionamiento WEB SEO del sitio WEB de la ETITC</t>
  </si>
  <si>
    <t xml:space="preserve">Movilidad local - Bogotá. </t>
  </si>
  <si>
    <t xml:space="preserve">Realizar cuatro jornadas de formación docente en Educación, Evaluación, Nuevas Tecnologías y Pedagogía Crítica. </t>
  </si>
  <si>
    <t>INSTITUTO DE BACHILLERATO TÉCNICO INDUSTRIAL</t>
  </si>
  <si>
    <t>PE-15- El IBTI y su papel significativo en la consolidación de la Escuela</t>
  </si>
  <si>
    <t>OE-6-Aumentar la cobertura mediante programas de educación superior diferenciados, con alta
pertinencia regional de la institución.</t>
  </si>
  <si>
    <t>Lo Social: Un acuerdo para lo fundamental</t>
  </si>
  <si>
    <t>INFRAESTRUCTURA ELÉCTRICA</t>
  </si>
  <si>
    <t>Compra de materiales y herramientas para mantenimiento general de la Escuela</t>
  </si>
  <si>
    <t>Montaje de Tres aulas de cómputo (2 para carvajal y una para calle 13)</t>
  </si>
  <si>
    <t>Contratación de la ampliación del sistema control de acceso</t>
  </si>
  <si>
    <t>Ampliación del sistema de CCTV en otras sedes</t>
  </si>
  <si>
    <t>Compra de materiales para Interconectar centros de telecomunicaciones a la puesta a tierra.</t>
  </si>
  <si>
    <t>Contratación de la adquisición y cambio de transformador de 400 kVA para la subestación de la sede Centro</t>
  </si>
  <si>
    <t>PE-10- Transformación digital de la ETITC</t>
  </si>
  <si>
    <t>Materiales, herramientas y equipos para atender el mantenimiento locativo en las sedes calle 13, calle 18, Carvajal y Tintal</t>
  </si>
  <si>
    <t>Sistema de Desodorización Para Sanitarios y Orinales: Logra, a través de la combinación de la correcta dosificación de un potente limpiador bacteriostático, un servicio de mantenimiento, atención al cliente de manera personalizada y el respaldo de una marca líder, mantener sus baños libres de mal olor.</t>
  </si>
  <si>
    <t>Mantenimiento preventivo y correctivo al sistema de bombeo en sede calle 13, calle 18, Tintal y Carvajal. Incluye suministro de materiales</t>
  </si>
  <si>
    <t>Ajuste y corrección de observaciones al documento PEMP, de acuerdo a los lineamientos del MinCultura</t>
  </si>
  <si>
    <t>Suministro de estructura, señalización e instalación de valla para el acceso de la Calle 13 en la sede Central y el acceso de la sede Carvajal</t>
  </si>
  <si>
    <t xml:space="preserve">Mantenimiento correctivo cubiertas Bloque D, y Bloque J de la sede Central </t>
  </si>
  <si>
    <t>Estudios, diseños y trámites para el edificio de bienestar en el sector sur de la sede Central de la ETITC</t>
  </si>
  <si>
    <t>OE-3-Fortalecer el ecosistema de funcionalidades digitales para la gestión y el desarrollo de la actividad
misional mediante el uso de las TIC.</t>
  </si>
  <si>
    <t>PE-13- Gestión integral de inmuebles</t>
  </si>
  <si>
    <t>OE-5-Consolidar la infraestructura física de la Escuela para el desarrollo de la academia y la consolidación
de las nuevas apuestas institucionales</t>
  </si>
  <si>
    <t>PE-26- Actualización de la infraestructura física, cumpliendo normativas aplicables y generando espacios adecuados para el desarrollo de actividades académicas y de bienestar en el marco de la sostenibilidad.</t>
  </si>
  <si>
    <t>OE-10-Establecer un nuevo acuerdo ambiental mediante una
política institucional ambiental y la catedra institucional
en la ETITC.</t>
  </si>
  <si>
    <t>ALMACEN</t>
  </si>
  <si>
    <t>Prestación de servicios  para el apoyo en el Area de Almacen.</t>
  </si>
  <si>
    <t>Modelo para implementar centros de costos</t>
  </si>
  <si>
    <t>Estudio para la nueva estructura organizacional y la planta temporal</t>
  </si>
  <si>
    <t>Fortalecer la cultural organizacional como soporte del desarrollo y mejoramiento del clima laboral</t>
  </si>
  <si>
    <t xml:space="preserve">Compra de hardware para dar continuidad al proyecto de aumento de la capacidad del Datacenter </t>
  </si>
  <si>
    <t xml:space="preserve">Adquisición  e insalación de elementos e insumos </t>
  </si>
  <si>
    <t xml:space="preserve">Contratación Fase 2 Reforzamiento Estructural </t>
  </si>
  <si>
    <t>Contratación de diseños para el sistema de ingresos a las sedes universitarias</t>
  </si>
  <si>
    <t>ÁREA ADMINISTRATIVA Y FINANCIERA</t>
  </si>
  <si>
    <t>PE-2- Modelo integral de gestión academico-administrativa por Sistema de Créditos Académicos</t>
  </si>
  <si>
    <t>PE-5- MIPG - y los sistemas de gestión para una gobernanza transparente</t>
  </si>
  <si>
    <t>PE-9- Tecnologías de información y comunicaciones al servicio de la academia y la ciencia</t>
  </si>
  <si>
    <t xml:space="preserve">PE-24- Optimización en el consumo de energía eléctrica y uso de energías alternativas. 
</t>
  </si>
  <si>
    <t>Elaboración, desarrollo e implementación del Sistema Gestión Documento Electrónico de Archivo</t>
  </si>
  <si>
    <t>PE-11- Implementación de estrategias de comunicación externas e internas y fortalecimiento de la gestión documental: LA ETITC COMUNICA.</t>
  </si>
  <si>
    <t>PE-7- Consolidación y aseguramiento del Talento Humano para el mejoramiento de las capacidades en las plantas administrativas y docentes</t>
  </si>
  <si>
    <t>OFICINA DE CONTRATACIÓN</t>
  </si>
  <si>
    <t>OE-2-Fortalecer y potenciar el Talento Humano en las plantas de personal docente y administrativa.</t>
  </si>
  <si>
    <t>Prestación de servicios para la elaboración de estudio técnico plantas de personal</t>
  </si>
  <si>
    <t xml:space="preserve">Prestación de servicios  profesionales para elaboración de estudio técnico  plantas de personal </t>
  </si>
  <si>
    <t xml:space="preserve">Adquisición de pruebas Psicotécnicas </t>
  </si>
  <si>
    <t xml:space="preserve">Contratación de los servicios para mejorar la calidad de vida del personal de la ETITC. </t>
  </si>
  <si>
    <t xml:space="preserve">Contratación de servicios de capaciación en cursos de alturas y rescatistas </t>
  </si>
  <si>
    <t>Realización de campañas de prevención de accidentes laborales (Pendones, folletos, impresiones)</t>
  </si>
  <si>
    <t>Adquisición de elementos para programa de prevención de energías peligrosas (tarjetas de bloqueo y candados)</t>
  </si>
  <si>
    <t xml:space="preserve">Contratación de servicios para concurso docente Educación superior y Administrativos  </t>
  </si>
  <si>
    <t>Contratación concurso ascenso personal de carrera administrativa  CNSC</t>
  </si>
  <si>
    <t xml:space="preserve">Contratación de servicio de lavado de tanques y control de plagas </t>
  </si>
  <si>
    <t xml:space="preserve">Contratación servicio de laboratorio certificado para control de sustancias agotadoras de la capa de ozono, por el uso de aceite de electroerosionadora </t>
  </si>
  <si>
    <t>Adquisición, recarga e instalación extintores para cumplir con la norma</t>
  </si>
  <si>
    <t xml:space="preserve">Contratación mediciones ambientales </t>
  </si>
  <si>
    <t xml:space="preserve">Adquisición de elementos  e insumos para dar cumplimiento a los protocolos de bioseguridad durante el ii-2021 </t>
  </si>
  <si>
    <t xml:space="preserve">Contrato profesional para gestión ambiental </t>
  </si>
  <si>
    <t xml:space="preserve">PE-5- MIPG y los sistemas de gestión para una gobernanza transparente </t>
  </si>
  <si>
    <t xml:space="preserve">PE-7- Consolidación y aseguramiento del talento Humano para el Mejoramiento de las capacidades en las plantas administrativa y docentes </t>
  </si>
  <si>
    <t xml:space="preserve">PE-22- Política institucional ambiental en la ETITC alineada al sistema de gestión ambiental </t>
  </si>
  <si>
    <t xml:space="preserve">Organizar curso  o capacitación de formación en Metodología de Investigación para docentes y estudiantes </t>
  </si>
  <si>
    <t xml:space="preserve">Organizar curso o capacitación de formación en redacción de artículos para docentes y estudiantes </t>
  </si>
  <si>
    <t>Organizar curso o capacitación de formación en modelo de medición de grupos</t>
  </si>
  <si>
    <t>Organizar curso o capacitación de Vigilancia Tecnológica para estudiantes y docentes</t>
  </si>
  <si>
    <t>Sensibilizar en Ética de la Investigación para integrantes del Comité de Ética e investigadores</t>
  </si>
  <si>
    <t>Organizar curso o capacitación de formación para investigadores conducente a la obtención de patente</t>
  </si>
  <si>
    <t>Organizar curso o capacitación para Plan de fortalecimiento y categorización de grupos e investigadores</t>
  </si>
  <si>
    <t xml:space="preserve">Desarrollar módulos en  plataforma Gnosof (repositorio de productos (existencia, calidad, certificación), trazabilidad de proyectos, categorización grupos e investigadores etc.  </t>
  </si>
  <si>
    <t>Financiar proyectos de investigación convocatoria 08-2020</t>
  </si>
  <si>
    <t xml:space="preserve">Convocar financiación de proyectos de investigación  09-2021 y otras para docentes. </t>
  </si>
  <si>
    <t>Renovar y capacitar en Base de datos Web Of Science</t>
  </si>
  <si>
    <t>Conmemorar el Día del Investigador</t>
  </si>
  <si>
    <t xml:space="preserve">Participacipar en convocatorias grupos de investigación Minciencias y/o con otras instituciones. (recursos cofinanciación). </t>
  </si>
  <si>
    <t xml:space="preserve">Organizar convocatorias internas para financiar proyectos de investigación para estudiantes: jóvenes investigadores, auxiliares de investigación, grupos de estudio, etc. Pueden ser también en apoyo con los docentes. </t>
  </si>
  <si>
    <t>Organizar Jornada de la Tierra (Grupo GEA) y Hacking Day (Sapientiam)</t>
  </si>
  <si>
    <t>Realizar afiliación Redcolsi</t>
  </si>
  <si>
    <t>Participar en Encuentro nodo Bogotá Redcolsi</t>
  </si>
  <si>
    <t>Organizar octavo Campamento de semilleros de investigación</t>
  </si>
  <si>
    <t xml:space="preserve">Participar en Semilleros Redes Nacionales </t>
  </si>
  <si>
    <t xml:space="preserve">Organizar décimo encuentro de semilleros de investigación y evaluación de proyectos </t>
  </si>
  <si>
    <t xml:space="preserve">Gestionar publicaciones de la Vicerrectoría de Investigación </t>
  </si>
  <si>
    <t>PE-17-Centro de Pensamiento y Desarrollo Tecnológico</t>
  </si>
  <si>
    <t>PE-19-Innovación para el fortalecimiento Institucional y el Desarrollo Social.</t>
  </si>
  <si>
    <t>Diseñar la autoevaluación y creación del Centro de Pensamiento y Desarrollo Tecnológico</t>
  </si>
  <si>
    <t>Ejecución Contractual</t>
  </si>
  <si>
    <t>Renovar la plataforma de prevención de plagio Turnitin</t>
  </si>
  <si>
    <t>Plataforma de Prevención de Plagio Turnitin</t>
  </si>
  <si>
    <t>Pagar la anualidad de la patente Prensa de Alacrán con Tensor de Trinquete en la Superintendencia de Industria y Comercio</t>
  </si>
  <si>
    <t>Patente Prensa de Alacrán con Tensor de Trinquete</t>
  </si>
  <si>
    <t>Participar en eventos de emprendimiento, innovación e investigación</t>
  </si>
  <si>
    <t>Inscripciones a eventos</t>
  </si>
  <si>
    <t>Promover la movilidad Nacional e Internacional de investigadores</t>
  </si>
  <si>
    <t>Participación de investigadores en eventos</t>
  </si>
  <si>
    <t>Evento Asamblea Mujeres ETITC</t>
  </si>
  <si>
    <t>Congreso de Investigación, Innovación y Desarrollo Tecnológico</t>
  </si>
  <si>
    <t>Convocatoria publicaciones no seriadas 2021</t>
  </si>
  <si>
    <t>Realizar convocatoria de recepción artículos revista Letras (permanente) Evaluación por pares</t>
  </si>
  <si>
    <t xml:space="preserve">Curso  o capacitación de formación en Metodología de Investigación para docentes y estudiantes </t>
  </si>
  <si>
    <t xml:space="preserve">Curso o capacitación de formación en redacción de artículos para docentes y estudiantes </t>
  </si>
  <si>
    <t xml:space="preserve">Curso o capacitación de formación en modelo de medición de grupos </t>
  </si>
  <si>
    <t>Curso o capacitación de Vigilancia Tecnológica para estudiantes y docentes</t>
  </si>
  <si>
    <t>Sensibilización en Ética de la Investigación a integrantes del comité de ética e investigadores</t>
  </si>
  <si>
    <t xml:space="preserve">Curso  o capacitación Emprendimiento e Innovación de base tecnológica para estudiantes y docentes (Spin off, Star up) </t>
  </si>
  <si>
    <t>Curso o capacitación de formación para investigadores conducente a la obtención de patente</t>
  </si>
  <si>
    <t>Curso o capacitación para Plan de fortalecimiento y categorización de grupos e investigadores</t>
  </si>
  <si>
    <t>Proyectos de investigación convocatoria 08-2020</t>
  </si>
  <si>
    <t xml:space="preserve">Financiación de proyectos de investigación  09-2021 y otras para docentes. </t>
  </si>
  <si>
    <t>Renovación y capacitación en Base de datos Web Of Science</t>
  </si>
  <si>
    <t>Conmemoración Día del Investigador</t>
  </si>
  <si>
    <t xml:space="preserve">Participación convocatorias grupos de investigación Minciencias y/o con otras instituciones. (recursos cofinanciación). </t>
  </si>
  <si>
    <t xml:space="preserve">Convocatorias internas para financiar proyectos de investigación para estudiantes: jóvenes investigadores, auxiliares de investigación, grupos de estudio, etc. Pueden ser también en apoyo con los docentes. </t>
  </si>
  <si>
    <t>Realización Jornada de la Tierra (Grupo GEA) y Hacking Day (Sapientiam)</t>
  </si>
  <si>
    <t>Afiliación Redcolsi</t>
  </si>
  <si>
    <t>Participación Encuentro nodo Bogotá Redcolsi</t>
  </si>
  <si>
    <t>Octavo Campamento de semilleros de investigación</t>
  </si>
  <si>
    <t xml:space="preserve">Participación Semilleros Redes Nacionales </t>
  </si>
  <si>
    <t xml:space="preserve">Décimo encuentro de semilleros de investigación y evaluación de proyectos </t>
  </si>
  <si>
    <t xml:space="preserve">Publicaciones de la Vicerrectoría de Investigación </t>
  </si>
  <si>
    <t>OE-8-Fortalecer y fomentar la innovación institucional y
social, a través de un modelo de innovación y transferencia
tecnológica que aporte a la visibilidad de la
producción científica y académica de la Institución, a
la gestión de la producción intelectual de investigadores
y al establecimiento de alianzas con actores del
SNCTI, Estado, Empresa y Academia para actividades
de I+D+I.</t>
  </si>
  <si>
    <t>Número de talleres ejecutados</t>
  </si>
  <si>
    <t>Membresía renovada</t>
  </si>
  <si>
    <t>Auditorías realizadas</t>
  </si>
  <si>
    <t>Capacitaciones realizadas</t>
  </si>
  <si>
    <t>Plataforma implementada</t>
  </si>
  <si>
    <t>Mantenimiento realizado</t>
  </si>
  <si>
    <t>Estudio consolidado</t>
  </si>
  <si>
    <t>Plan y modelo formulados</t>
  </si>
  <si>
    <t>Hardware adquirido</t>
  </si>
  <si>
    <t>SGDEA Implementado</t>
  </si>
  <si>
    <t>Estudio técnico consolidado</t>
  </si>
  <si>
    <t>Número de apoyos brindados</t>
  </si>
  <si>
    <t>Concurso contratado</t>
  </si>
  <si>
    <t>Exámenes realizados</t>
  </si>
  <si>
    <t>Elementos adquiridos</t>
  </si>
  <si>
    <t>SEGUIMIENTO TRIMESTRE 2</t>
  </si>
  <si>
    <t>SEGUIMIENTO TRIMESTRE 3</t>
  </si>
  <si>
    <t>SEGUIMIENTO TRIMESTRE 4</t>
  </si>
  <si>
    <t>CÓDIGO:  DIE-FO-10</t>
  </si>
  <si>
    <t>PE-16- Desarrollo integral y transformación social de la comunidad: bienestar comprometido con la permanencia</t>
  </si>
  <si>
    <t>DEPORTES: Juegos SUE</t>
  </si>
  <si>
    <t>DEPORTES: Carreras atléticas inscripción</t>
  </si>
  <si>
    <t>DEPORTES: Transporte</t>
  </si>
  <si>
    <t>PASTORAL: Retiros y taller de formación</t>
  </si>
  <si>
    <t>PASTORAL: Transporte</t>
  </si>
  <si>
    <t>SALUD: Insumos</t>
  </si>
  <si>
    <t>ARTES: Transporte para festivales y concursos</t>
  </si>
  <si>
    <t>Actualización y reporte de las plataformas de control y seguimiento de actividades judiciales e institucionales</t>
  </si>
  <si>
    <t>Acompañamiento a la actualización de la mejora normativa institucional con las áreas misionales y de apoyo</t>
  </si>
  <si>
    <t>Soportes de reporte generadas por plataformas</t>
  </si>
  <si>
    <t>Diseño e implementación de campañas de sensibilización sobre el correcto actuar del servidor público</t>
  </si>
  <si>
    <t>Diseño y actualización de la base de datos de los procesos disciplinarios de primera instancia que conoce la Secretaría General</t>
  </si>
  <si>
    <t>Base de datos actualizada</t>
  </si>
  <si>
    <t>Documentos que surjan de las campañas</t>
  </si>
  <si>
    <t>Resoluciones que surjan de las actualizaciones</t>
  </si>
  <si>
    <t>Acompañamiento logístico y preparación del proceso de grados y ceremonias</t>
  </si>
  <si>
    <t>Ceremonias de grado realizadas</t>
  </si>
  <si>
    <t>PASTORAL: Mantenimiento preventivo de los equipos del programa de subsidio de alimentación</t>
  </si>
  <si>
    <t>PASTORAL. Insumos de servicio programa de subsidio alimentario</t>
  </si>
  <si>
    <t>ARTES: Materiales para el centro de arte y cultura</t>
  </si>
  <si>
    <t>SALUD: Campaña de promoción de la salud y prevención de la enfermedad</t>
  </si>
  <si>
    <t>ARTES: Salidas culturales (transporte y entradas)</t>
  </si>
  <si>
    <t>PE-26- Actualización de la infraestructura física, cumpliendo normativas aplicables y generando espacios adecuados para el desarrollo de actividades académicas y de bienestar en un el marco de la sostenibilidad</t>
  </si>
  <si>
    <t>Evaluar las necesidades de formación en el personal Docente, y cursos intersemestrales para Estudiantes, garantizando la pertinencia en el desarrollo de las actividades.</t>
  </si>
  <si>
    <t>PE-4- Modelo de gestión académica curricular soportada en resultados de
aprendizaje y competencias</t>
  </si>
  <si>
    <t>Mantenimiento de maquinaria del taller de mecánica industrial.</t>
  </si>
  <si>
    <t>Digitalización de la información de recolección de datos de autoevaluación con fines de renovación de registro calificado.</t>
  </si>
  <si>
    <t>Desarrollo de planes de mejoramiento y formación</t>
  </si>
  <si>
    <t>Recursos para preparación de documentación en procesos de plan de mejora y Renovación de Registros calificados</t>
  </si>
  <si>
    <t>PE-26-    Actualización de la infraestructura física, cumpliendo normativas aplicables y generando espacios adecuados para el desarrollo de actividades académicas y de bienestar en el marco de la sostenibilidad.</t>
  </si>
  <si>
    <t>PE-10- Transformación digital de la ETITC.</t>
  </si>
  <si>
    <t>PE-8- Estructuración de la carrera docente</t>
  </si>
  <si>
    <t>PE-12- Internacionalización para ampliar fronteras de conocimiento.</t>
  </si>
  <si>
    <t>PE-1- Acreditación Institucional de alta calidad</t>
  </si>
  <si>
    <t>FACULTAD DE ELECTROMECÁNICA</t>
  </si>
  <si>
    <t>Diseño y construcción de los nuevos planes de estudios de la facultad a nivel de posgrado.
Especialización profesional en Energías Renovables. En conjunto con la Facultad de Electromecánica.</t>
  </si>
  <si>
    <t>Capacitación a docentes en la generación de diseños curriculares basados en resultados de aprendizaje y competencias. Decreto 1330</t>
  </si>
  <si>
    <t>Equipos de Realidad Aumentada y Virtual, que permitan la virtualización de prácticas de laboratorio in situ.</t>
  </si>
  <si>
    <t>Inscripción para docentes y estudiantes para participar como ponentes en congresos internacionales (máximo dos estudiantes por docente)</t>
  </si>
  <si>
    <t>Diseño y construcción de cursos, diplomados, entre otros, que permitan la rápida inserción laboral, así como la ampliación de la oferta de articulación y ruralidad de los programas de la Facultad.</t>
  </si>
  <si>
    <t>FACULTAD DE MECATRÓNICA</t>
  </si>
  <si>
    <t>PE-11- Implementación       de
estrategias de comunicación externas e internas: LA ETITC COMUNICA</t>
  </si>
  <si>
    <t>PE-9-  Tecnologías de información y comunicaciones al servicio de la academia y la ciencia</t>
  </si>
  <si>
    <t>PE-10- Transformación  digital de la ETITC</t>
  </si>
  <si>
    <t>PE-12- Internacionalización para ampliar fronteras de conocimiento</t>
  </si>
  <si>
    <t>PE-14- Nuevos programas  de pregrado y posgrado</t>
  </si>
  <si>
    <t>PE-20-  Centro de Capacitación Industrial como espacio de la cualificación para empleabilidad a inmediato plazo.</t>
  </si>
  <si>
    <t>Membresía ACOSEND</t>
  </si>
  <si>
    <t>Creación red estudiantil IEEE  rama producción</t>
  </si>
  <si>
    <t>Docentes en Convocatoria RED CONAHEC</t>
  </si>
  <si>
    <t>Fortalecimiento relaciones con egresados</t>
  </si>
  <si>
    <t>XIII Concurso Latinoamericano de Simulación en Logística(2 equipos)</t>
  </si>
  <si>
    <t>Estudiantes en convocatoria verano científico de México</t>
  </si>
  <si>
    <t>Reunión docentes facultad para mejora curricular del programa</t>
  </si>
  <si>
    <t>Digitalización de documentos de la Facultad para proceso de autoevaluación.</t>
  </si>
  <si>
    <t>FACULTAD DE PROCESOS INDUSTRIALES</t>
  </si>
  <si>
    <t>Encuentros con empresarios renovación/actualización programas</t>
  </si>
  <si>
    <t>PE-6- Egresados como embajadores institucionales</t>
  </si>
  <si>
    <t>FACULTAD DE MECÁNICA</t>
  </si>
  <si>
    <t>Kit para informática forense dispositivos móviles</t>
  </si>
  <si>
    <t>Promoción de investigación</t>
  </si>
  <si>
    <t>FACULTAD DE SISTEMAS</t>
  </si>
  <si>
    <t>PE-6-  Egresados como embajadores institucionales</t>
  </si>
  <si>
    <t>PE-18- Fortalecimiento  permanente en Competencias en investigación, ciencia, tecnología  e innovación en  la ETITC</t>
  </si>
  <si>
    <t>Ambiente especializado de aprendizaje y ensayos de Lubricación: Compra de elementos laboratorio, Formación docentes, Adecuación espacios</t>
  </si>
  <si>
    <t>FACULTAD DE ESPECIALIZACIONES</t>
  </si>
  <si>
    <t>Mobiliarios y Equipos</t>
  </si>
  <si>
    <t>REGISTRO Y CONTROL ACADÉMICO</t>
  </si>
  <si>
    <t>BIBLIOTECA Y MEDIOS EDUCATIVOS</t>
  </si>
  <si>
    <t>PE-5- MIPG - y los
sistemas de gestión para una gobernanza transparente</t>
  </si>
  <si>
    <t>PE-4- Modelo de gestión académica curricular soportada en resultados de aprendizaje y competencias</t>
  </si>
  <si>
    <t>Instalación sistema de gases espectrómetro</t>
  </si>
  <si>
    <t>Aceites dieléctrico lubricación equipos</t>
  </si>
  <si>
    <t>Compresores kaeser. horno de inducción, osciloscopios, fuentes, generadores, bancos de neumática y electroneumática, equipos de soldadura.</t>
  </si>
  <si>
    <t>Cámara termográfica tis20+ / tis20+ max</t>
  </si>
  <si>
    <t>Promover la articulación de las funciones sustantivas de la ETITC, como búsqueda permanente del aseguramiento de la calidad.</t>
  </si>
  <si>
    <t>Clases espejo realizadas</t>
  </si>
  <si>
    <t xml:space="preserve"> Emisora en Banda Radial FM  en funcionamiento</t>
  </si>
  <si>
    <t>Materiales y herramientas adquiridos</t>
  </si>
  <si>
    <t xml:space="preserve">3 aulas instaladas </t>
  </si>
  <si>
    <t>Sistema de sonido implementado</t>
  </si>
  <si>
    <t>Transformador adquirido y en funcionamiento</t>
  </si>
  <si>
    <t>Materiales, equipos y herramientas adquiridas</t>
  </si>
  <si>
    <t>Sistema de control de acceso ampliado</t>
  </si>
  <si>
    <t xml:space="preserve">CCTV de las cedes ampliado </t>
  </si>
  <si>
    <t>Materiales, herramientas y equipos adquiridas</t>
  </si>
  <si>
    <t>Sistema de desodorización en funcionamiento</t>
  </si>
  <si>
    <t>PEMP corregido y actualizado</t>
  </si>
  <si>
    <t>Interventoría realizada</t>
  </si>
  <si>
    <t>Valla adquirida e instalada</t>
  </si>
  <si>
    <t>Englobar predios no patrimoniales en sector parqueadero para adelantar los estudios y diseños de edifio parqueadero</t>
  </si>
  <si>
    <t xml:space="preserve">Espacio construido </t>
  </si>
  <si>
    <t>Proceso documental realizado</t>
  </si>
  <si>
    <t>Fabricante o proveedor para el suministro de mobiliario. Contratación Ley80/93</t>
  </si>
  <si>
    <t xml:space="preserve">Ejecución del contrato </t>
  </si>
  <si>
    <t>Modelo elaborado</t>
  </si>
  <si>
    <t>procesos de fortalecimiento organizacional  implementados</t>
  </si>
  <si>
    <t xml:space="preserve">Elementos e insumos adquiridos e instalados  </t>
  </si>
  <si>
    <t>Paneles solares adquiridos e instalados</t>
  </si>
  <si>
    <t>Fase 2 del reforzamiento estructural finalizado</t>
  </si>
  <si>
    <t>Diseños contratados</t>
  </si>
  <si>
    <t>Sistema de archivo fabricado e instalado</t>
  </si>
  <si>
    <t>Pruebas psicotécnicas adquiridas</t>
  </si>
  <si>
    <t>Contratación de los servicios de protección  y servicios sociales para el personal de  planta de la ETITC, dando cumplimiento existente en relación con el  programa de bienestar laboral e incentivos.</t>
  </si>
  <si>
    <t>Servicios de protección y sociales contratados</t>
  </si>
  <si>
    <t>Servicios contratados</t>
  </si>
  <si>
    <t>Apoyo -educativo para formación en pregrado y posgrados</t>
  </si>
  <si>
    <t>Cantidad de campañas implementadas</t>
  </si>
  <si>
    <t xml:space="preserve">Contratación adquisición de exámentes de ingreso y egreso, post incapacidad, exámenes periodicos y DX de condiciones de salud, riegos psicosocial, y acctividades de riesgo psicosocial de acuerdo a resultados </t>
  </si>
  <si>
    <t xml:space="preserve">Contratación para adquisición de recipientes y elementos para cumplir con la normatividad en manejo de aceite industrial a partir de la caracterización de vertimientos </t>
  </si>
  <si>
    <t xml:space="preserve">Contratación de servicios para inventario forestal y emisión de concepto de ingeniero forestal tala y poda </t>
  </si>
  <si>
    <t>Proyectos elaborados</t>
  </si>
  <si>
    <t>Adquisición, recarga e instalación extintores</t>
  </si>
  <si>
    <t>Adquisición de botinquin (enfermeria, brigadistas, talleres y vehículos )</t>
  </si>
  <si>
    <t>Botiquines adquiridos</t>
  </si>
  <si>
    <t xml:space="preserve">Adqusición kits plan de emergencias  y sistema de comunicación </t>
  </si>
  <si>
    <t>Kits adquiridos</t>
  </si>
  <si>
    <t>Equipos adquiridos</t>
  </si>
  <si>
    <t>Señalización adquirida e instalada</t>
  </si>
  <si>
    <t>Equipos adquiridos y capacitación realizada</t>
  </si>
  <si>
    <t>Elementos y equipos adquiridos</t>
  </si>
  <si>
    <t>Olimpiadas realizadas</t>
  </si>
  <si>
    <t>Proyecto diseñado e implementado</t>
  </si>
  <si>
    <t>Libros adquiridos</t>
  </si>
  <si>
    <t>Inscripciones realizadas</t>
  </si>
  <si>
    <t>Jornadas de movilidad realizadas</t>
  </si>
  <si>
    <t>No de jornadas realizadas</t>
  </si>
  <si>
    <t>OE-7 Implementar programas y acciones para asegurar la permanencia de los estudiantes.</t>
  </si>
  <si>
    <t>Inscripción a eventos deportivos</t>
  </si>
  <si>
    <t>Eventos y talleres realizados</t>
  </si>
  <si>
    <t>Transporte suministrado</t>
  </si>
  <si>
    <t xml:space="preserve">Insumos adquiridos </t>
  </si>
  <si>
    <t>Salidas culminadas</t>
  </si>
  <si>
    <t>Procesos fortalecidos</t>
  </si>
  <si>
    <t>Actividades de docencia realizadas</t>
  </si>
  <si>
    <t>Planes desarrollados</t>
  </si>
  <si>
    <t xml:space="preserve">Procesos digitalizados </t>
  </si>
  <si>
    <t>Inscripción a eventos</t>
  </si>
  <si>
    <t>Proceso técnico realizado</t>
  </si>
  <si>
    <t xml:space="preserve">Laboratorio adecuado </t>
  </si>
  <si>
    <t>Capacitación realizada</t>
  </si>
  <si>
    <t>Documentos digitalizados</t>
  </si>
  <si>
    <t>Planes de estudio elaborados</t>
  </si>
  <si>
    <t>OE-9-La Extensión y la Proyección social como aporte al desarrollo de capacidades.</t>
  </si>
  <si>
    <t>Cursos Diseñados y elaborados</t>
  </si>
  <si>
    <t>OE-4-Fortalecer la visibilidad de la escuela bajo entorno de asertividad para el posicionamiento
nacional e internacional.</t>
  </si>
  <si>
    <t>Materiales adquiridos</t>
  </si>
  <si>
    <t xml:space="preserve">Contratación realizada </t>
  </si>
  <si>
    <t>Gestión efectuada</t>
  </si>
  <si>
    <t>Inscripción de equipos Maratón nacional de programación</t>
  </si>
  <si>
    <t>Adquisición de equipos y moviliario</t>
  </si>
  <si>
    <t>ANÁLISIS DE INFORMACIÓN: Clasificación, catalogación e indexación y procesos técnicos a nuevo material bibliográfico y proyectos de grado.</t>
  </si>
  <si>
    <t xml:space="preserve">Adquisición de antena </t>
  </si>
  <si>
    <t>MODERNIZACIÓN MOBILIARIO: Adquisición de estantería que cumpla con la norma, para el depósito y conservación del material  bibliográfico según el tipo de colección.
Renovación mobiliario atención publico</t>
  </si>
  <si>
    <t xml:space="preserve">Sistema construido </t>
  </si>
  <si>
    <t>Equipo adquirido</t>
  </si>
  <si>
    <t>Viaticos adquiridos</t>
  </si>
  <si>
    <t>Inscripción a eventos realizada</t>
  </si>
  <si>
    <t>Licencia adquirida</t>
  </si>
  <si>
    <t>Red creada</t>
  </si>
  <si>
    <t>Inscripción y participación a eventos efectuada</t>
  </si>
  <si>
    <t>Participación en evento realizada</t>
  </si>
  <si>
    <t>Participación en evento efectuada</t>
  </si>
  <si>
    <t>Inscripción y participación a evento efectuada</t>
  </si>
  <si>
    <t>Evento realizado</t>
  </si>
  <si>
    <t>Estratategia implementada</t>
  </si>
  <si>
    <t>Kit adquirido</t>
  </si>
  <si>
    <t xml:space="preserve">Eventos de movilidad realizado </t>
  </si>
  <si>
    <t xml:space="preserve">Recursos adquiridos </t>
  </si>
  <si>
    <t>Actividades de promoción efectuadas</t>
  </si>
  <si>
    <t xml:space="preserve">Proyectos realizado </t>
  </si>
  <si>
    <t>Procesos de fortalecimiento educativos realizados</t>
  </si>
  <si>
    <t>Repositorio institucional realizado</t>
  </si>
  <si>
    <t>Fortalecimiento de las bases de datos realizado</t>
  </si>
  <si>
    <t>Moviliario modernizado</t>
  </si>
  <si>
    <t>Siatema implementado</t>
  </si>
  <si>
    <t>% CUMPLIMIENTO META T2</t>
  </si>
  <si>
    <t>% CUMPLIMIENTO META T3</t>
  </si>
  <si>
    <t>% CUMPLIMIENTO META T4</t>
  </si>
  <si>
    <t xml:space="preserve">PE-7- Consolidación y aseguramiento del Talento Humano para el mejoramiento de las capacidades en las plantas administrativas y  docentes </t>
  </si>
  <si>
    <t>Diseño, impresión y adquisición de elementos publicitarios y tarjetas de presentación</t>
  </si>
  <si>
    <t>Materiales de insumo</t>
  </si>
  <si>
    <t>Participación en eventos</t>
  </si>
  <si>
    <t>Certificaciones de opción de grado primer y segundo semestre</t>
  </si>
  <si>
    <t>Curso de Preingeniero I y II semestre. Prestación de servicios Profesionales para el apoyo de los cursos para el 2021</t>
  </si>
  <si>
    <t>Certificación en Instalaciones Eléctricas Prestación de servicios Profesionales para 2021</t>
  </si>
  <si>
    <t>Certificación automatizacion industrial Prestación de servicios Profesionales para 2021</t>
  </si>
  <si>
    <t>Certificación en Lean Management  Prestación de servicios Profesionales para  2021</t>
  </si>
  <si>
    <t>Convenio SED - ETITC Reto A la U 3.0 Prestación de servicios Profesionales para el apoyo de los cursos de idiomas para el primer semestre 2021</t>
  </si>
  <si>
    <t>Convenio SED - ETITC Reto A la U 2.0 adicion 2021 - 1</t>
  </si>
  <si>
    <t>Visitas a empresas</t>
  </si>
  <si>
    <t>Curso de 30 horasPrestación de servicios Profesionales para el apoyo de los cursos para 2021</t>
  </si>
  <si>
    <t>Curso de 40 horasPrestación de servicios Profesionales para el apoyo de los cursos para 2021</t>
  </si>
  <si>
    <t>Estructurar proyecto -Caracterización del entorno</t>
  </si>
  <si>
    <t>PE-21- Proyección Social más allá de las fronteras</t>
  </si>
  <si>
    <t>Elementos publicitarios adquiridos</t>
  </si>
  <si>
    <t xml:space="preserve">Cursos realizados </t>
  </si>
  <si>
    <t>Plataforma virtual bilingüe como apoyo a los cursos de inglés</t>
  </si>
  <si>
    <t>Convenio creado (continuidad)</t>
  </si>
  <si>
    <t xml:space="preserve">Eventos realizados </t>
  </si>
  <si>
    <t>Curso realizado</t>
  </si>
  <si>
    <t>Proyecto estructurado</t>
  </si>
  <si>
    <t>Inscripción y participación en evento efectuada</t>
  </si>
  <si>
    <t>Plataforma adquirida</t>
  </si>
  <si>
    <t>Lanzamiento Portal de Empleo de la ETITC (Publicidad y divulgacion, pendones, llamadas, visitas etc)</t>
  </si>
  <si>
    <t>Mantenimiento portal de empleo</t>
  </si>
  <si>
    <t xml:space="preserve">Estimulos y/o reconocimientos para egresados (Cursos por extension, Idiomas, descuentos etc)
</t>
  </si>
  <si>
    <t>PE-6 Egresados como embajadores institucionales</t>
  </si>
  <si>
    <t>Portal implementado</t>
  </si>
  <si>
    <t>Taller realizado</t>
  </si>
  <si>
    <t>Estimulos entregados</t>
  </si>
  <si>
    <t>Invitación a Egresados Emprendedores para que nos cuenten sus experiencias.</t>
  </si>
  <si>
    <t>Información y comunicación: Talento humano, premiaciones en feria virtual, equipos oficina, publicidad programa y sus actividades</t>
  </si>
  <si>
    <t>Planeación y ejecución del IV Encuentro de egresados</t>
  </si>
  <si>
    <t>PE-27-   Diseñar y ofertar nuevos programas de pregrado con alta pertinencia regional rural</t>
  </si>
  <si>
    <t>ME-17- Adecuar las capacidades tecnológicas para atender las necesidades de los procesos misionales.</t>
  </si>
  <si>
    <t>META ESTRATEGICA</t>
  </si>
  <si>
    <t>ME-21- Fortalecer los canales existentes para la comunicación interna - externa.</t>
  </si>
  <si>
    <t>ME-70-  Estructurar  y gestionar el registro de   Pregrado en Ingeniería Ambiental por ciclos.</t>
  </si>
  <si>
    <t>ME-23- Consolidar la política de internacionalización y cooperación Nacional e Internacional de la ETITC.</t>
  </si>
  <si>
    <t>ME-18- Incorporar elementos de tecnología a los talleres, laboratorios y aulas para enseñanza remota sincrónica en modalidad de alternancia</t>
  </si>
  <si>
    <t>ME-2- Estructurar e implementar el modelo integral de gestión academico-administrativa por Sistema de Créditos Académicos al 2024.</t>
  </si>
  <si>
    <t xml:space="preserve">ME-8- Revisión de la  Estructura Organizacional que soporte las nuevas apuestas institucionales  </t>
  </si>
  <si>
    <t>ME-10- Fortalecer la cultura organizacional como soporte del Desarrollo y mejoramiento del clima organizacional.</t>
  </si>
  <si>
    <t>ME-19- Implementar un modelo estratégico para impulsar la evolución digital de la ETITC, plasmado en el PETI.</t>
  </si>
  <si>
    <t>ME-27- Formular e implementar el modelo operativo de administración de inmuebles.</t>
  </si>
  <si>
    <t>ME-58- Lograr el Diez por ciento (10%) de ahorro energético.</t>
  </si>
  <si>
    <t>ME-22- Implementación del PINAR en cumplimiento a los parámetros establecidos por el Archivo General de la Nación.</t>
  </si>
  <si>
    <t>ME-5- Alinear el modelo MIPG con el Sistema Integrado de Gestión (SIG) para la acreditación</t>
  </si>
  <si>
    <t>ME-9- Implementar modelo de Gestión por Proyectos con metodologías aplicables según fuente de recursos.</t>
  </si>
  <si>
    <t>ME-6- Diseñar e implementar el Sistema Unificado de Información y Estadística (SUIE).</t>
  </si>
  <si>
    <t>Implementación del sistema de sonido institucional</t>
  </si>
  <si>
    <t>ME-26- Formular el Plan de administración e intervención de las instalaciones en comodato (localidad Kennedy).</t>
  </si>
  <si>
    <t>ME-63- Construir espacios adecuados para la ubicación del gimnasio y áreas para desarrollo de actividades de bienestar estudiantil. (Administrativos y docentes)</t>
  </si>
  <si>
    <t>ME-62- Adelantar el 50% del reforzamiento estructural de la sede principal.</t>
  </si>
  <si>
    <t>ME-64- Contar con un sistema control de acceso para la sede principal.</t>
  </si>
  <si>
    <t>ME -68 - Gestionar las Dotaciones de las instalaciones y sede principal para  la permanencia y aumento de la oferta.</t>
  </si>
  <si>
    <t>ME-12- Dar continuidad al talento humano integral en las plantas de personal.</t>
  </si>
  <si>
    <t>ME-13- Presentar ante la instancia competente la solicitud y cumplimiento de requisitos para el desarrollo de los procesos meritocráticos de la planta administrativa.</t>
  </si>
  <si>
    <t>ME-14- Adelantar los procesos meritocráticos de la planta docente.</t>
  </si>
  <si>
    <t>ME-56- Implementar una  política ambiental bajo consideraciones de sostenibilidad.</t>
  </si>
  <si>
    <t xml:space="preserve">ME-32 - Fortalecer el modelo educativo del bachillerato que permita aumentar cobertura, favorecer la permanencia y continuidad en la institución </t>
  </si>
  <si>
    <t>ME-34- Fortalecer el Programa de Atencion Básica Ampliada.</t>
  </si>
  <si>
    <t>ME-1- Obtener la Acreditación Institucional de Alta Calidad en el 2024</t>
  </si>
  <si>
    <t>ME-4- Implementar el modelo de evaluación por resultados de aprendizaje y competencias, soportado en los lineamientos del MEN y el  sistema interno de aseguramiento de la calidad académica</t>
  </si>
  <si>
    <t>ME-20- Cumplimiento del 100% la Política de Gobierno Digital para 2021.</t>
  </si>
  <si>
    <t>ME-16- Centro de Atención al Docente del IBTI "La ETITC un lugar para todos."</t>
  </si>
  <si>
    <t>ME-4- Implementar el modelo de evaluación por resultados de aprendizaje y competencias, soportado en los lineamientos del MEN y el  sistema interno de aseguramiento de la calidad académica.</t>
  </si>
  <si>
    <t>ME-29-  Lograr  al 2023 el Registro Calificado de 1 Especialización Profesional, 1 Especialización Tecnológica, al 2024, 1 carrera profesional por ciclos y 1 Maestría</t>
  </si>
  <si>
    <t>ME-51.- Gestionar la oferta de asignaturas para procesos de cualificación como herrramienta al mundo laboral y/o homologación e inserción en la educación Superior</t>
  </si>
  <si>
    <t>ME-11-Implementar el Sistema de Acompañamiento al desarrollo del Egresado - SADE., con responsabilidad social y académica.</t>
  </si>
  <si>
    <t>ME-69- Estructurar y gestionar el registro de Pregrado en Ingeniería Agrícola por ciclos.</t>
  </si>
  <si>
    <t>ME-44- Diseñar  e implementar  un Programa de fortalecimiento de grupos de investigación y ampliación de las modalidades de investigación.</t>
  </si>
  <si>
    <t>ME-54- Estructurar programa de oferta de servicios proyección social</t>
  </si>
  <si>
    <t xml:space="preserve">ME-43- Diseñar  e implementar  un Programa de capacitación permanente para la Investigación, Ciencia, Tecnología e Innovación y de fortalecimiento de la investigación en la ETITC. </t>
  </si>
  <si>
    <t>ME-45 -  Implementar programa de transferencia de conocimiento (Fortalecer la visibilidad e impacto del conocimiento según los resultados de investigación generado por la actividad científica, tecnológica, académica, social e industrial de la ETITC).</t>
  </si>
  <si>
    <t>ME-47- Fortalecer las redes de innovación y alianzas estratégicas de cooperación con otros actores del Sistema Nacional de Ciencia Tecnología e Innovación – SNCTI, sector público, privado y academia para actividades de Investigación, Desarrollo e Innovación - I+D+i.</t>
  </si>
  <si>
    <t xml:space="preserve">ME-46- Implementar el programa Incubadora tecnológica: Identificación y proyección de productos de investigación con potencial tecnológico y empresarial (spin-off, star-up, patentes...).  </t>
  </si>
  <si>
    <t xml:space="preserve">ME-48- Diseñar y estructurar el Observatorio Tecnológico y de Innovación de la ETITC. </t>
  </si>
  <si>
    <t>ME-49- Gestionar  y crear el Proyecto Editorial de la Escuela Tecnológica Instituto Técnico Central</t>
  </si>
  <si>
    <t>Movilidad interna y externa: Participación congresos ACOFI, REDIMEC, Actividades profesores invitados</t>
  </si>
  <si>
    <t xml:space="preserve">PE-24- Optimización en el consumo de energía eléctrica y uso de energías alternativas. </t>
  </si>
  <si>
    <r>
      <rPr>
        <b/>
        <sz val="13"/>
        <rFont val="Arial Narrow"/>
        <family val="2"/>
      </rPr>
      <t>ME-10- Fortalecer la cultura organizacional como soporte del Desarrollo y mejoramiento del clima organizacional.</t>
    </r>
  </si>
  <si>
    <t>Lo institucional: La transformación cultural de la ETITC</t>
  </si>
  <si>
    <t>ME-3- Desarrollar una política institucional de apropiación de una segunda lengua como parte activa de la gestión curricular, y condición para la titulación en el nivel de ingeniería, a partir del 2023.</t>
  </si>
  <si>
    <t xml:space="preserve">PE-3 Lenguas Extranjeras como oportunidad para la movilidad internacional
</t>
  </si>
  <si>
    <t>Modulos desarrollados en la plataforma</t>
  </si>
  <si>
    <t xml:space="preserve">PE-18- Fortalecimiento permanente en Competencias en investigación, ciencia, tecnología e innovación en la ETITC   </t>
  </si>
  <si>
    <t>FORTALECIMIENTO A LA COMUNIDAD
ACADÉMICA: Renovación a Bases de datos: Virtual Pro, Metabiblioteca ,McGraw Hill, ACM (Association of Computing Machinery) ,Pearson, Z-Proxi y  suscripción a diario el Tiempo , el Espectador, revista semana ,Dinero etc.</t>
  </si>
  <si>
    <t>SISTEMAS DE SEGURIDAD: Antenas de
seguridad para protección contra hurto.</t>
  </si>
  <si>
    <t>Convocatoria realizada</t>
  </si>
  <si>
    <t>Renovación software ISLonline y 400 licencias de antivirus Eset  (fecha de vencimiento: 13/08/2021 )</t>
  </si>
  <si>
    <t>Renovación software Automation Studio (fecha de vencimiento: 29/11/2020)</t>
  </si>
  <si>
    <t>Renovación software MasterCam  (fecha de vencimiento: 04/06/2020 )</t>
  </si>
  <si>
    <t>Renovación software Multisim - Labview  (fecha de vencimiento: 14/07/2020 )</t>
  </si>
  <si>
    <t>Renovación Licenciamiento  Open Value Subscription for Education Solutions (Campus Agreement) (fecha de vencimiento: 15/11/2020)</t>
  </si>
  <si>
    <t>Renovación software Solidworks (fecha de vencimiento: 31/12/2020)</t>
  </si>
  <si>
    <t>Renovación soporte plataforma Gnosoft (fecha de vencimiento: 15/09/2021 )</t>
  </si>
  <si>
    <t>Renovación soporte Plataforma Gnosoft investigación (fecha de vencimiento: )</t>
  </si>
  <si>
    <t>Renovación Software Enterprise Architect (Fecha de vencimiento: 22/08/2020)</t>
  </si>
  <si>
    <t>Renovación "4 licencias de Adobe Cloud + Adobe Sign Enterprise Transactional
Transacciones Anuales 1.500 + 2 Adobe DC pro" (Fecha de vencimiento: 13/09/2021)</t>
  </si>
  <si>
    <t>Renovación soporte y actualizacion SIAC (fecha de vencimiento: 01/12/2021)</t>
  </si>
  <si>
    <t>Adquisición de herramienta para firma electrónica Adobe Sign Enterprise Transacciones Anuales 1.500 + 1 Adobe DC pro</t>
  </si>
  <si>
    <t>Adquisición de software de gestión de procesos disciplinarios</t>
  </si>
  <si>
    <t>Renovación del soporte de la herramienta para biblioteca KOHA (fecha de vencimiento: junio 2021)</t>
  </si>
  <si>
    <t>Adquisición de insumos para impresoras</t>
  </si>
  <si>
    <t>Un mantenimiento correctivo y dos Mantenimientos preventivos de impresoras y scanners</t>
  </si>
  <si>
    <t>Mantenimiento de impresoras Datacard para carnetización</t>
  </si>
  <si>
    <t xml:space="preserve">Instalación de un (1) canal de internet dedicado 1024 MB y  dos (2) MPLS 256 GB uno (1) de doce (12) MB para las sedes </t>
  </si>
  <si>
    <t>Finalización de los componentes del SIGAF Academico</t>
  </si>
  <si>
    <t>Actualización del modelo estrategico en el PETI</t>
  </si>
  <si>
    <t>P10. Transformación digital de la ETITC</t>
  </si>
  <si>
    <t xml:space="preserve">Prestación de servicios para desarrollar las actividades de  gestión de infractructura eléctrica de la ETITC </t>
  </si>
  <si>
    <t>Contratación de los mantenimientos preventivo y correctivo en la infraestructura eléctrica de la Escuela Tecnólogica Instituto Técnico Central</t>
  </si>
  <si>
    <t xml:space="preserve">Determinación de ubicación, diseño de ascensor y licenciamientos y permisos para instalación </t>
  </si>
  <si>
    <t>Prestación de servicios en las actividades de gestión documental de la Escuela Tecnológica Instituto Técnico Centra</t>
  </si>
  <si>
    <t>Prestación de servicios para desarrollar las actividades de la oficina de contratación de la ETITC</t>
  </si>
  <si>
    <t xml:space="preserve">Prestación de servicios para la capacitación en gestión del conocimiento y la innovación </t>
  </si>
  <si>
    <t>Prestación de servicios para el desarrollo de las actividades del área de talento humano en la ETITC</t>
  </si>
  <si>
    <t>AUTOEVALUACIÓN</t>
  </si>
  <si>
    <t>Prestación de servicios para el desarrollo de las actividades de autoevaluación en la Escuela Técnológica Instituto Técnico Central</t>
  </si>
  <si>
    <t>GESTIÓN AMBIENTAL</t>
  </si>
  <si>
    <t>Asistencia y participación en eventos nacionales e internacionales (RIEM, ACOFI, ingieneria mecanica,  mecatrónica y automatización)</t>
  </si>
  <si>
    <t xml:space="preserve">Tiquetes y viáticos para estudiantes, docentes y decano de la facultad para asistir a los de eventos y congresos nacionales e internacionales en representación de la ETITC. </t>
  </si>
  <si>
    <t>Capacitación en manejo de software especializado Flexsim (por 3 asistentes) y en R (manejo estadístico)</t>
  </si>
  <si>
    <t>Tiquetes Participación  y alojamiento experto internacional en IX Congreso de gestión del Conocimiento en Ingeniería</t>
  </si>
  <si>
    <t>Prestación de servicios profesional para la gestión en Biblioteca y Medios Educativos</t>
  </si>
  <si>
    <t>Prestación de servicios como laboratoristas en el taller de sistemas del área de talleres y laboratorios de la Escuela Tecnológica Instituto Técnico Central</t>
  </si>
  <si>
    <t>Prestación de servicios en las actividades del Despacho de la Escuela Tecnológica Instituto Técnico Central</t>
  </si>
  <si>
    <t>Prestación de servicios para apoyar las actividades propias de la Decanatura de Electromecánica</t>
  </si>
  <si>
    <t>Prestación de servicios para apoyar las actividades propias de la Mecatrónica</t>
  </si>
  <si>
    <t>Prestación de servicios para desarrollar actividades propias del  Instituto Técnico Bachillerao Industrial (docentes, coordinador y psicológo)</t>
  </si>
  <si>
    <t>Prestación de servicios para apoyar las actividades Vicerrectoría de Investigación de la Escuela Tecnológica Instituto Técnico Centra</t>
  </si>
  <si>
    <t>Organizar el Evento Asamblea de Mujeres ETITC y Red de Investigación e Innovación</t>
  </si>
  <si>
    <t>Prestación de servicios en las actividades de Extensión en la Escuela Tecnológica Instituto Técnico Central</t>
  </si>
  <si>
    <t>Prestación de servicios para el apoyo administrativo a la gestión del Centro de Lenguas de la Escuela Tenológica Instituto Técnico Central.</t>
  </si>
  <si>
    <t>Contratación de un tecnólogo con conocimiento en sistemas, e informes estadisticos, como apoyo a la gestion del area de egresados, operación de la Bolsa de Empleo y manejo de estadisticas del Observatorio laboral.</t>
  </si>
  <si>
    <t>INDICADOR</t>
  </si>
  <si>
    <t>Porcentaje de alineación del MIPG con el SIG.</t>
  </si>
  <si>
    <t>Porcentaje de implementación de la Política Institucional de Comunicaciones.</t>
  </si>
  <si>
    <t>Porcentaje Registro del pregrado en Ingeniería de energías por ciclos alcanzado</t>
  </si>
  <si>
    <t>Porcentaje Registro del pregrado en Ingeniería Ambiental por ciclos alcanzado</t>
  </si>
  <si>
    <t>Porcentaje de implementación de la Política Institucional de internacionalización y cooperación Nacional e Internacional.</t>
  </si>
  <si>
    <t xml:space="preserve">Porcentaje de implementación del SUIE. </t>
  </si>
  <si>
    <t>Porcentaje de proyectos del PDI gestionados por metodologías exigibles.</t>
  </si>
  <si>
    <t>Porcentaje de la política ambiental implementado.</t>
  </si>
  <si>
    <t>Proyectos de TICS ejecutados / Proyectos de TICS programados para la academia</t>
  </si>
  <si>
    <t>Porcentaje de formulación e implementación del modelo operativo para la administración de inmuebles.</t>
  </si>
  <si>
    <t>Porcentaje de formulación del Plan de administración e intervención de las instalaciones en comodato.</t>
  </si>
  <si>
    <t>Porcentaje de ejecución del Plan de administración e intervención de las instalaciones en comodato.</t>
  </si>
  <si>
    <t xml:space="preserve">Porcentaje del reforzamiento estructural obtenido </t>
  </si>
  <si>
    <t>Número de espacios intervenidos para el desarrollo de actividades de bienestar.</t>
  </si>
  <si>
    <t>Porcentaje de implementación del sistema académico-administrativo por sistema de créditos académicos</t>
  </si>
  <si>
    <t>Propuesta de nueva estructura organizacional presentadas ante las entidades competentes.</t>
  </si>
  <si>
    <t>Índice de clima laboral</t>
  </si>
  <si>
    <t>Porcentaje de talleres y aulas habilitados con conexión remota.</t>
  </si>
  <si>
    <t>Porcentaje de ahorro alcanzado</t>
  </si>
  <si>
    <t xml:space="preserve">Porcentaje efectivo de la implementación del sistema de control en las 3 porterias de la sede central </t>
  </si>
  <si>
    <t xml:space="preserve">Porcentaje de gestión para la implementación de la normatividad de movilidad reducida  </t>
  </si>
  <si>
    <t xml:space="preserve">Porcentaje de ejecución de la intervenciones necesarias </t>
  </si>
  <si>
    <t>Número de actividades ejecutadas del PINAR</t>
  </si>
  <si>
    <t>Porcentaje de apropiación de presupuesto para el pago de plantas de personal</t>
  </si>
  <si>
    <t>Porcentaje de implementación de la Política de Gobierno Digital</t>
  </si>
  <si>
    <t>Porcentaje de requisitos cumplidos</t>
  </si>
  <si>
    <t>Porcentaje de cumplimiento del proceso meritocrático de la planta docente</t>
  </si>
  <si>
    <t>Porcentaje de las dotaciones nueva instaladas y mantenimiento de las dotaciones existentes</t>
  </si>
  <si>
    <t>Porcentaje de implementación de modelo estratégico en el PETI.</t>
  </si>
  <si>
    <t>% avance del PEI</t>
  </si>
  <si>
    <t>Número de participantes en servicios de bienestar / Total de integrantes de la comunidad educativa * 100</t>
  </si>
  <si>
    <t>Porcentaje de cumplimiento en las fases del Consejo Nacional de Acreditación</t>
  </si>
  <si>
    <t>Porcentaje de programas de educación superior articulados al modelo de evaluación por resultados de aprendizaje y competencias.</t>
  </si>
  <si>
    <t>Programas nuevos con registro calificado/Programas nuevos propuestos al MEN y al CNA*100</t>
  </si>
  <si>
    <t>Número asignaturas ofertadas para procesos de cualificación</t>
  </si>
  <si>
    <t>Porcentaje de implementación del SADE.</t>
  </si>
  <si>
    <t>Porcentaje Registro del pregrado en Ingeniería Agrícola por ciclos alcanzado</t>
  </si>
  <si>
    <t>Programa de fortalecimiento de grupos y de investigación implementado</t>
  </si>
  <si>
    <t>Programa de capacitación permanente implementado</t>
  </si>
  <si>
    <t>Programa de transfarencias de conocimiento implementado</t>
  </si>
  <si>
    <t>Relaciones estratégicas con otros actores del SNCTI</t>
  </si>
  <si>
    <t>Programa Incubadora tecnológica</t>
  </si>
  <si>
    <t xml:space="preserve">Observatorio Tecnológico y de Innovación de la ETITC. </t>
  </si>
  <si>
    <t>Proyecto editorial creado</t>
  </si>
  <si>
    <t>Programas de proyección social estructurados</t>
  </si>
  <si>
    <t>Porcentaje de programas de educación superior articulados a la política institucional de lengua extranjera</t>
  </si>
  <si>
    <t>ME-7- Aumentar la visibilidad institucional de la Escuela mediante estrategias de marketing digital.</t>
  </si>
  <si>
    <t>ME-15- Organizar e implementar el sistema de plan de carrera de los profesores.</t>
  </si>
  <si>
    <t>Porcentaje de sistema de carrera docente implementado</t>
  </si>
  <si>
    <t>Implementar el Sistema de Registro Único de Seguimiento de Información y Acompañamiento (RUSIA) de la comunidad educativa de la Institución.</t>
  </si>
  <si>
    <t>Estudiantes registrados en Rusia durante la vigencia / 3600 * 100</t>
  </si>
  <si>
    <t>*Estudio de prefactibilidad 
*Líneas de investigación y focos estratégicos definidos
*Red institucional definida</t>
  </si>
  <si>
    <t>PE-20- Centro de Capacitación Industrial  como espacio de cualificación  para la empleabilidad a inmediato plazo.</t>
  </si>
  <si>
    <t>Número de empresas vinculadas por diferentes factores con la ETITC/ 40 *100</t>
  </si>
  <si>
    <t>Porcentaje de cumplimiento del plan anual de promoción de servicios</t>
  </si>
  <si>
    <t>ME-53- Identificar capacidades institucionales</t>
  </si>
  <si>
    <t>Cumplimiento del plan anual de promoción de servicios</t>
  </si>
  <si>
    <t>PAPS Cumplido</t>
  </si>
  <si>
    <t xml:space="preserve">ME-50- Consolidar y fortalecer el vínculo entre empresa, estado - academia ETITC
</t>
  </si>
  <si>
    <t>ME-59 Implementar el programa de racionalización de consumo de papel</t>
  </si>
  <si>
    <t>Porcentaje de implementación del programa  racionalización de consumo de papel</t>
  </si>
  <si>
    <t xml:space="preserve">Porcentaje de adecuación de residuos cumplido </t>
  </si>
  <si>
    <t>ME-60- Realizar la adecuada disposición de todos los residuos producidos en el área de infraestructura, talleres y laboratorios.</t>
  </si>
  <si>
    <t>ME-67- Optimización de la oferta de parqueaderos en la sede central.</t>
  </si>
  <si>
    <t xml:space="preserve">Porcentaje intervenidos del área destinada a parqueaderos  </t>
  </si>
  <si>
    <t>ME-71-  Estructurar  y gestionar el registro de   Pregrado en Ingeniería de energías por ciclos.</t>
  </si>
  <si>
    <t xml:space="preserve">Ejecución contractual </t>
  </si>
  <si>
    <t>Programa implementado</t>
  </si>
  <si>
    <t xml:space="preserve">Registro del pregrado Gestionado </t>
  </si>
  <si>
    <t>Sistema RUSIA implementado</t>
  </si>
  <si>
    <t>Número de estrategias de posicionamiento implementadas.</t>
  </si>
  <si>
    <t>PE-8- Estructuración de la Carrera Docente</t>
  </si>
  <si>
    <r>
      <rPr>
        <sz val="12"/>
        <rFont val="Calibri"/>
        <family val="2"/>
        <scheme val="minor"/>
      </rPr>
      <t>Digitalización de la documentación relacionada al proceso de autoevaluación y evidencias físicas almacenadas en los repositorios de la facultad.</t>
    </r>
  </si>
  <si>
    <r>
      <rPr>
        <sz val="12"/>
        <rFont val="Calibri"/>
        <family val="2"/>
        <scheme val="minor"/>
      </rPr>
      <t>Prestación de servicios Profesionales para el apoyo de la gestión en la Decanatura de Mecánica</t>
    </r>
  </si>
  <si>
    <r>
      <rPr>
        <sz val="12"/>
        <rFont val="Calibri"/>
        <family val="2"/>
        <scheme val="minor"/>
      </rPr>
      <t>Divulgación y socialización de los programas de educación superior</t>
    </r>
  </si>
  <si>
    <r>
      <rPr>
        <sz val="12"/>
        <rFont val="Calibri"/>
        <family val="2"/>
        <scheme val="minor"/>
      </rPr>
      <t>Equipos de realidad virtual (Tres kits oculus para desarrollo de realidad virtual) 2 KIT OCULUS RIFT S / GAFAS + MANDOS TOUCH
1 KIT Oculus Quest 2 256GB</t>
    </r>
  </si>
  <si>
    <r>
      <rPr>
        <sz val="12"/>
        <rFont val="Calibri"/>
        <family val="2"/>
        <scheme val="minor"/>
      </rPr>
      <t>REPOSITORIO INSTITUCIONAL: Digitalización proyectos de grado.</t>
    </r>
  </si>
  <si>
    <r>
      <rPr>
        <sz val="12"/>
        <rFont val="Calibri"/>
        <family val="2"/>
        <scheme val="minor"/>
      </rPr>
      <t>Extracción de humos emitidos por los equipos de soldadura en metalistería</t>
    </r>
  </si>
  <si>
    <r>
      <rPr>
        <sz val="12"/>
        <rFont val="Calibri"/>
        <family val="2"/>
        <scheme val="minor"/>
      </rPr>
      <t>Compra de insumos para metalistería y fab lab: (gases) oxigeno, gas co2, gas argón, gas nitrógeno, gas acetileno</t>
    </r>
  </si>
  <si>
    <r>
      <rPr>
        <sz val="12"/>
        <rFont val="Calibri"/>
        <family val="2"/>
        <scheme val="minor"/>
      </rPr>
      <t>Sistema para extracción de gases para máquina laser</t>
    </r>
  </si>
  <si>
    <t xml:space="preserve">Licencias software SIMAPRO (multiusuario) indefinida </t>
  </si>
  <si>
    <t>Licencia de Sofware renovada</t>
  </si>
  <si>
    <t xml:space="preserve">Soporte realizado </t>
  </si>
  <si>
    <t>PETI actualizado</t>
  </si>
  <si>
    <t>Canal de internet instalado</t>
  </si>
  <si>
    <t>Página actualizada</t>
  </si>
  <si>
    <t>Sofware adquirido</t>
  </si>
  <si>
    <t>Heramienta adquirida</t>
  </si>
  <si>
    <t>Insumos de mantenimiento portatiles dañados + elementos para soporte y mantenimiento</t>
  </si>
  <si>
    <t xml:space="preserve">Insumos y mantenimiento adquiridos </t>
  </si>
  <si>
    <t>Componentes realizados</t>
  </si>
  <si>
    <t xml:space="preserve">Evento realizado </t>
  </si>
  <si>
    <t xml:space="preserve">TOTAL </t>
  </si>
  <si>
    <t>ME-25- Determinar el aprovechamiento del inmueble calle 18 a partir del POT aprobado.</t>
  </si>
  <si>
    <t>Porcentaje de ejecución de las intervenciones físicas.</t>
  </si>
  <si>
    <t>Porcentaje de espacios aprovechados y con uso en el inmueble</t>
  </si>
  <si>
    <t>ME-28 - Gestionar la consecución de un nuevo Campus para la Escuela.</t>
  </si>
  <si>
    <t>Gestionar la consecución de un nuevo Campus para la Escuela.</t>
  </si>
  <si>
    <t>Porcentaje de implementación de la estrategia de consecución del Campus.</t>
  </si>
  <si>
    <t>ME-30-  Lograr al 2024, que el 50% de los programas con registro calificado en la modalidad presencial  esten convertidos a modalidad semipresencial (blended).</t>
  </si>
  <si>
    <t>PE-14- Nuevos programas de pregrado y posgrado</t>
  </si>
  <si>
    <t>Programas con registro calificado en la modalidad semipresencial/ programas con registro calificado en la modalidad presencial*100</t>
  </si>
  <si>
    <t>Lograr al 2024, que el 50% de los programas con registro calificado en la modalidad presencial  esten convertidos a modalidad semipresencial (blended).</t>
  </si>
  <si>
    <t>Programas con registro calificado convertidos a modalidad semipresencial</t>
  </si>
  <si>
    <t xml:space="preserve"> ME-31- Fortalecer el proceso de articulación y/o integración entre las IEM (Instituciones de Educación Media) y la ETITC.</t>
  </si>
  <si>
    <t>Porcentaje de egresados del IBTI que ingresan a PES de la ETITC.</t>
  </si>
  <si>
    <t>Fortalecer el proceso de articulación y/o integración entre las IEM (Instituciones de Educación Media) y la ETITC.</t>
  </si>
  <si>
    <t xml:space="preserve">Procesos articulados </t>
  </si>
  <si>
    <t>ME-33- Promover la estrategia de articulación  "de tu escuela a mi escuela y a mi universidad".</t>
  </si>
  <si>
    <t>Número de estudiantes vinculados en la vigencia / 1300 * 100</t>
  </si>
  <si>
    <t xml:space="preserve">Estrategia inplementada </t>
  </si>
  <si>
    <t>Promover la estrategia de articulación  "de tu escuela a mi escuela y a mi universidad".</t>
  </si>
  <si>
    <t>Determinar el aprovechamiento del inmueble calle 18 a partir del POT aprobado.</t>
  </si>
  <si>
    <t xml:space="preserve">Estudios de aprovechamiento del inmueble realizado </t>
  </si>
  <si>
    <t>ME-52- Diseñar y estructurar oferta de articulación</t>
  </si>
  <si>
    <t>Número de acuerdos suscritos con colegios</t>
  </si>
  <si>
    <t>ME-55- Realizar convenios que permitan la participación en convocatorias que den respuesta a comunidades vulnerables.</t>
  </si>
  <si>
    <t>Realizar convenios que permitan la participación en convocatorias que den respuesta a comunidades vulnerables.</t>
  </si>
  <si>
    <t xml:space="preserve">Convenios realizados </t>
  </si>
  <si>
    <t xml:space="preserve">ME-38- Elaborar los estudios de prefactibilidad, justificación técnica, el diagnóstico de Recursos Humanos, Financieros y Disponibilidad de InfraesME-39- Definir  las líneas de investigación y focos estratégicos y de acción del Centro. 
ME-40- Establecer la red institucional y de alianzas estrategicas del centro con los respectivos soportes que la respaldentructura y Tecnologías de la Información, vinculadas a las actividades de investigación, desarrollo e Innovación del Centro de Pensamiento y Desarrollo Tecnológico. 
ME-41- Formular el plan de mejoramiento de acuerdo a los crirterios de MinCiencias con sus respectivos informes y análisis. 
ME-42- Radicar la solicitud para el reconocimiento del Centro de Pensamiento y Desarrollo Tecnológico por parte de Minciencias.  </t>
  </si>
  <si>
    <t>ME-61- Adecuar espaciós verdes verticales y horizontales.</t>
  </si>
  <si>
    <t>PE-25- Diseño e Implementación de espacios de “Concepto verde” que mejoren la vida académica en las sedes de la ETITC.</t>
  </si>
  <si>
    <t>Porcentaje de elaboración del programa de mantenimiento e intervención de los espacios verdes verticales y horizontales</t>
  </si>
  <si>
    <t>Porcentaje de ejecución del programa de mantenimiento e intervención de los espacios verdes verticales y horizontales</t>
  </si>
  <si>
    <t>Formulación del programa de mantenimiento e intervención de los espaciós verdes verticales y horizontales.</t>
  </si>
  <si>
    <t>Ejecución del programa de mantenimiento e intervención de los espaciós verdes verticales y horizontales.</t>
  </si>
  <si>
    <t>Programa formulado</t>
  </si>
  <si>
    <t>Programa ejecutado</t>
  </si>
  <si>
    <t>Diseñar y estructurar oferta de articulación</t>
  </si>
  <si>
    <t>PLAN DE ACCIÓN INSTITUCIONAL 2021</t>
  </si>
  <si>
    <t>La prestación de servicios para el desarrollo de las actividades del área Gestión documental se vienen desarrollando a cabalidad</t>
  </si>
  <si>
    <t>Estudios previos y contizaciones del archivo rodante
https://itceduco-my.sharepoint.com/:f:/g/personal/gestiondocumental_itc_edu_co/EpNykcnxoX9Mk6dvXsnC_xkBq8Qe4wpP0zKFjoPXnh9mqQ?e=cIQz4e</t>
  </si>
  <si>
    <t xml:space="preserve">El documento se encuentra en elaboración (40%). </t>
  </si>
  <si>
    <t>Actualización del Sistema Información de Atención al Ciudadano SIAC</t>
  </si>
  <si>
    <t>% del software actualizado</t>
  </si>
  <si>
    <t xml:space="preserve">Desarrollar programas especificos de gestión documental </t>
  </si>
  <si>
    <t xml:space="preserve">Número de programas desarrollados </t>
  </si>
  <si>
    <t>N/A</t>
  </si>
  <si>
    <t xml:space="preserve">Adquisición e instalación de señalización y demarcación  de seguridad diferentes áreas de la planta fisica, y señalización linea de acción de infraetrucutra segura </t>
  </si>
  <si>
    <t xml:space="preserve">Los servicios de protección y servicios sociales, se encuentra en proceso de contratación con la caja de compensación COMPENSAR.
 Se han elaborado los estudios previos a lugar, actualmente se cuenta con el visto bueno de la vicerrectoría administrativa y financiera y talento humano. Paso siguiente se realizó la solicitud del Certificado de Disponibilidad presupuestal. </t>
  </si>
  <si>
    <t>Informe avance estudios técnicos
https://itceduco-my.sharepoint.com/:f:/g/personal/personal_itc_edu_co/EjSvDe49UFFAh-3NlUTxft0BBGTo-7pJ4jnqpKjA5sm4DQ?e=V5VUbL</t>
  </si>
  <si>
    <t xml:space="preserve">La presente actividad se encuentra en desarrollo con lo realizado en la actividad anterior. 
</t>
  </si>
  <si>
    <t>https://itceduco-my.sharepoint.com/:f:/g/personal/personal_itc_edu_co/EjSvDe49UFFAh-3NlUTxft0BBGTo-7pJ4jnqpKjA5sm4DQ?e=V5VUbL</t>
  </si>
  <si>
    <t>Actas iniciales de los respectivos contratos
https://itceduco-my.sharepoint.com/:f:/g/personal/personal_itc_edu_co/EjSvDe49UFFAh-3NlUTxft0BBGTo-7pJ4jnqpKjA5sm4DQ?e=V5VUbL</t>
  </si>
  <si>
    <t>Oficio de registro SIMO. CNSC
https://itceduco-my.sharepoint.com/:f:/g/personal/personal_itc_edu_co/EjSvDe49UFFAh-3NlUTxft0BBGTo-7pJ4jnqpKjA5sm4DQ?e=V5VUbL</t>
  </si>
  <si>
    <t xml:space="preserve">Estudios previos https://itceduco-my.sharepoint.com/:f:/g/personal/personal_itc_edu_co/EjSvDe49UFFAh-3NlUTxft0BBGTo-7pJ4jnqpKjA5sm4DQ?e=V5VUbL </t>
  </si>
  <si>
    <t>Actualmente se realizan los estudios previos para la  adquisición de pruebas Psicotécnicas.</t>
  </si>
  <si>
    <t xml:space="preserve">
https://itceduco-my.sharepoint.com/:f:/g/personal/personal_itc_edu_co/EjSvDe49UFFAh-3NlUTxft0BBGTo-7pJ4jnqpKjA5sm4DQ?e=V5VUbL</t>
  </si>
  <si>
    <t xml:space="preserve">Acta de prorroga contrato 202-2020
https://itceduco-my.sharepoint.com/:f:/g/personal/personal_itc_edu_co/EjSvDe49UFFAh-3NlUTxft0BBGTo-7pJ4jnqpKjA5sm4DQ?e=V5VUbL </t>
  </si>
  <si>
    <t xml:space="preserve"> Prestación de servicios Profesionales para Auxiliar Administrativa en Registro y Control Académico</t>
  </si>
  <si>
    <t>Acta de inicio del Cto-041-2021
https://itceduco-my.sharepoint.com/:f:/g/personal/registro_itc_edu_co/EmKs79N3ZhRNorEDuHP_bqQBE13-xd_SoP4wt1HkRhuuRw?e=OWux5R</t>
  </si>
  <si>
    <t>Se han solicitado las cotizaciones pertinentes a una persona natural y a la empresa DISARCHIVOS. Se encuentra en elaboración los estudios previos para la adquisición e instalación del archivo rodante.</t>
  </si>
  <si>
    <t>En el marco del Programa de bienestar laboral:
1) Caminatas virtuales en alianza con el IDRD, (15 de enero: Recorrido a las plazas de mercado en Bogotá; 5 de marzo: Parque entre nubes; 7 de marzo: Humedal la conejera).
2) Reconocimiento en el día de los cumpleaños para los funcionarios de la ETITC, adicionalmente se les concede el día para compartir con sus familias. 
3) Se socializan los programas de entidades aliados como: COMPENSAR, Fondo Nacional del Ahorro, entidades bancarias.
4) Invitación a realizar actividades físicas desde Bienestar universitario y la caja de compensación COMPENSAR. (Programación semanal)
5) Manifestación de solidaridad y condolencia. 
Conferencia en alianza con Compensar "Todo tiene sentido" con el doctor Santiago Rojas.
6) Realización de una eucaristía el día 19 de marzo, en la cual se celebró el día del hombre y del género. 
7) Compensación de tiempo para los funcionarios (Semana santa)  
8) Celebración del día de la mujer. llevada a cabo el 8 de marzo.
Desde el área de pastoral: Invitación a participar en la catequesis para la preparación de la primera comunión de los hijos o familiares de los funcionarios.
9) Reconocimiento a las diferentes profesiones de los funcionarios de la ETITC. 
10) Socialización del Código de integridad de la ETITC.</t>
  </si>
  <si>
    <t>1) Curso de herramientas ofimáticas desarrollado desde el 1° al 12 de marzo.</t>
  </si>
  <si>
    <t xml:space="preserve">
Se han realizado las siguientes acciones:
1) Reunión con la CNSC el 18 de febrero, donde participaron los directivos y vicerrectores de la ETITC, con el fin de conocer acerca del concurso de la planta de personal para planta administrativa. Donde se obtuvo asesoría sobre el proceso necesario para desarrollar el concurso mencionado en la Escuela. De la mano de doctora Claudia Prieto Torres.  
2) Reunión realizada el 9 de marzo con el doctor Luis Fernando Berrio, para obtener asesoría para el desarrollo del concurso tanto de la parte administrativa como docente. 
3) Acercamiento llevado a cabo el 23 de marzo por parte del doctor Jorge Herrera con la Universidad Nacional. Para obtener información y asesoría por parte de un ente jurídico frente a los concursos de la planta docente. 
Dicha información fue provista por el Centro de Investigación para el Desarrollo CID. 
Se realizaron por parte del doctor Jorge Herrera dos documentos base, para determinar las necesidades de información de la ETITC en el proceso del concurso docente y administrativo.
</t>
  </si>
  <si>
    <t xml:space="preserve">En la actualidad se desarrollan normalmente los dos contratos por prestación de servicios: 1) Bonos pensionales (Cto-019-2021).  y nomina (Cto-011-2021)
</t>
  </si>
  <si>
    <t>La contratación de los servicios de capacitación en cursos de alturas y rescatistas se encuentra en ejecución. 
Dicho curso tiene una duración de 40 horas y se contrató con la empresa CENASIT Cto-202-2020
Se realizó una prórroga a dicho contrato hasta el 30 de abril</t>
  </si>
  <si>
    <t xml:space="preserve">Para el desarrollo de esta actividad se han realizado los acercamientos y reuniones con:
Comisión Nacional del Servicio Civil CNSC.
Universidad Nacional.
Asesor externo: Luis Fernando Berrio (persona natural)
</t>
  </si>
  <si>
    <t xml:space="preserve">Actualmente se encuentra en ejecución el CTO-041-2021, el cual desarrolla actividades de gestión documental de los expedientes académicos de los programas de educación superior.
</t>
  </si>
  <si>
    <t>Actualmente se encuentra en proceso de diagnostico del taller, se evidencia un avance de gestión del 10%.</t>
  </si>
  <si>
    <t>Actualmente se elaboran los estudios previos. 
Se tiene la cotización remitida por la empresa GASCOC, remitida el 05 de abril de 2021</t>
  </si>
  <si>
    <t>Mantenimiento  adquiridos</t>
  </si>
  <si>
    <t>Se realizó un diagnostico para los compresores Kaeser. 
Llevada a cabo en la 4° semana de marzo.</t>
  </si>
  <si>
    <t>La actividad no evidencia avance en el 1° trimestre de la vigencia 2021</t>
  </si>
  <si>
    <t>Consumibles máquinas objet 3D prime impresora prototipado</t>
  </si>
  <si>
    <t>Se cuenta con los estudios previos y el Certificado de disponibilidad presupuestal aprobados y revisados por el área de contratación.</t>
  </si>
  <si>
    <t>Mantenimiento correctivo y preventivo durante un año de impresoras 3D a todo costo</t>
  </si>
  <si>
    <t xml:space="preserve">Capacitación para todo el personal de talleres y laboratorios en la elaboración y presentación de proyectos. </t>
  </si>
  <si>
    <t>Actualmente se encuentran en ejecución 13/14 contratos de prestación de servicio en el área de talleres y laboratorios (ejecución del 93%)
Los contratos en ejecución son: Cto-078-2021, Cto-079-2021, Cto-082-2021, Cto-083-2021, Cto-084-2021, Cto-085-2021, Cto-086-2021, Cto-087-2021, Cto-088-2021, Cto-089-2021, Cto-103-2021, Cto-104-2021, Cto-121-2021.</t>
  </si>
  <si>
    <t>Actas de inicio y plan de trabajo de cada uno de los 13 contratos de prestación de servicios.
https://itceduco-my.sharepoint.com/personal/talleresylaboratorios_itc_edu_co/_layouts/15/onedrive.aspx?id=%2Fpersonal%2Ftalleresylaboratorios%5Fitc%5Fedu%5Fco%2FDocuments%2FTalleres%20y%20Laboratorios%2FPlan%20Accion%202021%20T%26L%2FEvidencias%20Plan%20Accion%20T%26L%202021&amp;originalPath=aHR0cHM6Ly9pdGNlZHVjby1teS5zaGFyZXBvaW50LmNvbS86ZjovZy9wZXJzb25hbC90YWxsZXJlc3lsYWJvcmF0b3Jpb3NfaXRjX2VkdV9jby9FbnYxdUpQVEJTNU1sNjI5d2VsVmhYa0JodklhVC1HNU0tUGVDVkpYamppa0l3P3J0aW1lPUlQU21ISHY0MkVn</t>
  </si>
  <si>
    <t>Certificación KAESER Alemania.
https://itceduco-my.sharepoint.com/personal/talleresylaboratorios_itc_edu_co/_layouts/15/onedrive.aspx?originalPath=aHR0cHM6Ly9pdGNlZHVjby1teS5zaGFyZXBvaW50LmNvbS86ZjovZy9wZXJzb25hbC90YWxsZXJlc3lsYWJvcmF0b3Jpb3NfaXRjX2VkdV9jby9FbnYxdUpQVEJTNU1sNjI5d2VsVmhYa0JodklhVC1HNU0tUGVDVkpYamppa0l3P3J0aW1lPUlQU21ISHY0MkVn&amp;id=%2Fpersonal%2Ftalleresylaboratorios%5Fitc%5Fedu%5Fco%2FDocuments%2FTalleres%20y%20Laboratorios%2FPlan%20Accion%202021%20T%26L%2FEvidencias%20Plan%20Accion%20T%26L%202021%2FS%26S%2D21238%20Instalacion%20de%20Gases%5FITC%2Epdf&amp;parent=%2Fpersonal%2Ftalleresylaboratorios%5Fitc%5Fedu%5Fco%2FDocuments%2FTalleres%20y%20Laboratorios%2FPlan%20Accion%202021%20T%26L%2FEvidencias%20Plan%20Accion%20T%26L%202021</t>
  </si>
  <si>
    <t>https://itceduco-my.sharepoint.com/personal/talleresylaboratorios_itc_edu_co/_layouts/15/onedrive.aspx?originalPath=aHR0cHM6Ly9pdGNlZHVjby1teS5zaGFyZXBvaW50LmNvbS86ZjovZy9wZXJzb25hbC90YWxsZXJlc3lsYWJvcmF0b3Jpb3NfaXRjX2VkdV9jby9FbnYxdUpQVEJTNU1sNjI5d2VsVmhYa0JodklhVC1HNU0tUGVDVkpYamppa0l3P3J0aW1lPUlQU21ISHY0MkVn&amp;id=%2Fpersonal%2Ftalleresylaboratorios%5Fitc%5Fedu%5Fco%2FDocuments%2FTalleres%20y%20Laboratorios%2FPlan%20Accion%202021%20T%26L%2FEvidencias%20Plan%20Accion%20T%26L%202021%2FS%26S%2D21238%20Instalacion%20de%20Gases%5FITC%2Epdf&amp;parent=%2Fpersonal%2Ftalleresylaboratorios%5Fitc%5Fedu%5Fco%2FDocuments%2FTalleres%20y%20Laboratorios%2FPlan%20Accion%202021%20T%26L%2FEvidencias%20Plan%20Accion%20T%26L%202021</t>
  </si>
  <si>
    <t>Estudios previos borradores y la cotización
https://itceduco-my.sharepoint.com/personal/talleresylaboratorios_itc_edu_co/_layouts/15/onedrive.aspx?originalPath=aHR0cHM6Ly9pdGNlZHVjby1teS5zaGFyZXBvaW50LmNvbS86ZjovZy9wZXJzb25hbC90YWxsZXJlc3lsYWJvcmF0b3Jpb3NfaXRjX2VkdV9jby9FbnYxdUpQVEJTNU1sNjI5d2VsVmhYa0JodklhVC1HNU0tUGVDVkpYamppa0l3P3J0aW1lPUlQU21ISHY0MkVn&amp;id=%2Fpersonal%2Ftalleresylaboratorios%5Fitc%5Fedu%5Fco%2FDocuments%2FTalleres%20y%20Laboratorios%2FPlan%20Accion%202021%20T%26L%2FEvidencias%20Plan%20Accion%20T%26L%202021%2FS%26S%2D21238%20Instalacion%20de%20Gases%5FITC%2Epdf&amp;parent=%2Fpersonal%2Ftalleresylaboratorios%5Fitc%5Fedu%5Fco%2FDocuments%2FTalleres%20y%20Laboratorios%2FPlan%20Accion%202021%20T%26L%2FEvidencias%20Plan%20Accion%20T%26L%202021</t>
  </si>
  <si>
    <t xml:space="preserve">Prestación de servicios para desarrollar las actividadades de planta física  la Escuela Tecnólogica Instituto Técnico Central </t>
  </si>
  <si>
    <t>Estudio previo y cotización
https://itceduco-my.sharepoint.com/:f:/g/personal/arquitectura_itc_edu_co/EquumE2UfARDvUNE9WEHC0gBzDIPA-uIA1FxmP4I2g6DpQ?e=TEfMbN</t>
  </si>
  <si>
    <t xml:space="preserve">Actas de inicio
https://itceduco-my.sharepoint.com/:f:/g/personal/arquitectura_itc_edu_co/EquumE2UfARDvUNE9WEHC0gBzDIPA-uIA1FxmP4I2g6DpQ?e=TEfMbN
</t>
  </si>
  <si>
    <t>Documento diagnostico PEMP
https://itceduco-my.sharepoint.com/:f:/g/personal/arquitectura_itc_edu_co/EquumE2UfARDvUNE9WEHC0gBzDIPA-uIA1FxmP4I2g6DpQ?e=TEfMbN</t>
  </si>
  <si>
    <t>Mantenimiento sistema de bombeo 
https://itceduco-my.sharepoint.com/:f:/g/personal/arquitectura_itc_edu_co/EquumE2UfARDvUNE9WEHC0gBzDIPA-uIA1FxmP4I2g6DpQ?e=TEfMbN</t>
  </si>
  <si>
    <t>Materiales, herramientas y equipos 
https://itceduco-my.sharepoint.com/:f:/g/personal/arquitectura_itc_edu_co/EquumE2UfARDvUNE9WEHC0gBzDIPA-uIA1FxmP4I2g6DpQ?e=TEfMbN</t>
  </si>
  <si>
    <t>Calle 18 
https://itceduco-my.sharepoint.com/:f:/g/personal/arquitectura_itc_edu_co/EquumE2UfARDvUNE9WEHC0gBzDIPA-uIA1FxmP4I2g6DpQ?e=TEfMbN</t>
  </si>
  <si>
    <t>No se ha ejecutado acción alguna para la consecución de un nuevo campus en la Escuela</t>
  </si>
  <si>
    <t>Predios englobado</t>
  </si>
  <si>
    <t>Se han realizado mantenimientos correctivos a las cubiertas en las siguientes fechas:
16, 24 y 26 de marzo.</t>
  </si>
  <si>
    <t>Interventoría del mantenimiento correctivo de cubiertas Bloque D y Bloque J de la sede Central</t>
  </si>
  <si>
    <t xml:space="preserve">Diseño y construcción de los espacios para disposición de residuos en las sedes: Central, Carvajal y Tintal. </t>
  </si>
  <si>
    <t>Esta actividad tendrá inicio una vez se determine la opción a desarrollar para el edificio de bienestar.</t>
  </si>
  <si>
    <t>Orden de compra</t>
  </si>
  <si>
    <t>Espacios intervenidos</t>
  </si>
  <si>
    <t xml:space="preserve">Intervención de espacios de bienestar </t>
  </si>
  <si>
    <t xml:space="preserve">Gerencia Integral del Proyecto Institucional denominado “Proyecto de Reforzamiento Estructura de la Escuela Tecnológica Instituto Técnico Central”
</t>
  </si>
  <si>
    <t xml:space="preserve">Proycto ejecutado </t>
  </si>
  <si>
    <t>Seguimiento a mapas de riesgos</t>
  </si>
  <si>
    <t>Formular y desarrollar el programa anual de auditorías.</t>
  </si>
  <si>
    <t>Presentación de informes a entes externos</t>
  </si>
  <si>
    <t>Presentación de informes de requerimiento legal</t>
  </si>
  <si>
    <t>El desarrollo de esta actividad esta proyectada para el 2° semestre de la vigencia.</t>
  </si>
  <si>
    <t xml:space="preserve">Se ha participado en los eventos propios del convenio Reto a la U 2.0 (Charlas, comites, capacitaciones, mesas de trabajo y talleres).
Participación en evento del Intituto Educativo municipal Madrid IED, para generar convenios, ofertar cursos y en general dar a conocer la oferta institucional de la ETITC. </t>
  </si>
  <si>
    <t xml:space="preserve">Se tiene convocada: Manufacturas esbelta y automatización industrial. Su respectiva iniciación se tiene proyectada para el 10 de abril. </t>
  </si>
  <si>
    <t xml:space="preserve">Se ejecutan con normalidad los Contratación: 
Cto-054-2021 (5 meses), Cto-077-2021 (5 meses), Cto-070-2021 (10 meses),
Cto-052-2021 (11 meses) , Cto-053-2021 (5 meses).
Docentes  Reto a la U 2.0: Cto-107-2021, Cto-111-2021, Cto-106-2021, Cto-115-2021, Cto-108-2021, Cto-105-2021, Cto-114-2021, Cto-110-2021, Cto-113-2021, Cto-112-2021, Cto-109-2021. Dichos contratos iniciaron el 1° de marzo y finalizan el 30 de junio.
</t>
  </si>
  <si>
    <t xml:space="preserve">Se ejecutan con normalidad los Contratación: 
Pre-ingieniero:  Cto-090-2021 (1 mes), Cto-091-2021 (3 meses), Cto-092-2021 (3 meses), Cto-093-2021 (70 días), Cto-094-2021 (3 meses).   
</t>
  </si>
  <si>
    <t>Diplomado de 120 horas (docente)</t>
  </si>
  <si>
    <t>Esta actividad proyecta su desarrollo para el 2° semestre de la vigencia.</t>
  </si>
  <si>
    <t xml:space="preserve">Certificaciones </t>
  </si>
  <si>
    <t xml:space="preserve">Esta certificación esta en proceso de matricula  y se proyecta su inicio el 24 de abril.   </t>
  </si>
  <si>
    <t xml:space="preserve">La nueva versión de Reto a la U, será jovenes a la U.
Dicha situación se definira en el 2° semestre de la vigencia </t>
  </si>
  <si>
    <t xml:space="preserve">La adición firmada en la vigencia 2020 se encuentra en ejecución y se encuentra vigente hasta el 30 de junio de la vigencia. </t>
  </si>
  <si>
    <t>Curso de 20 horas Prestación de servicios Profesionales para el apoyo de los cursos para 2021</t>
  </si>
  <si>
    <t>El desarrollo de los curso esta sujeto a la cantidad de personas inscritas en estos.</t>
  </si>
  <si>
    <t xml:space="preserve">Esta actividad esta programada para el 2° semestre </t>
  </si>
  <si>
    <t xml:space="preserve">Procesos de articulación  </t>
  </si>
  <si>
    <t xml:space="preserve">Se trabaja articuladamente con la Vicerrectoría de investigación y Bienestar universitario, para realizar diplomados (4 diplomados). </t>
  </si>
  <si>
    <t xml:space="preserve">Participación eventos institucionales, interinstitucionales e internacionales-visibilidad ETITC. Portafolio </t>
  </si>
  <si>
    <t>https://www.etitc.edu.co/es/page/cel</t>
  </si>
  <si>
    <t>https://www.etitc.edu.co/es/page/continuada&amp;cursos</t>
  </si>
  <si>
    <t>https://www.etitc.edu.co/es/page/continuada&amp;certificaciones</t>
  </si>
  <si>
    <t>https://www.etitc.edu.co/es/page/continuada&amp;diplomados</t>
  </si>
  <si>
    <t xml:space="preserve">Se trabaja en la aplicación de las plataforma Teams, edmoto, google classroom para el desarrollo de las 6 cursos de ingles y portugues, como estrategia de educación continuada. </t>
  </si>
  <si>
    <t xml:space="preserve">Esta actividad se proyecta realizar en el 2° periodo de la vigencia. </t>
  </si>
  <si>
    <t xml:space="preserve">El portal de empleo se encuentra en una fase de prueba y se le realizan los ajustes necesarios para el cumplimiento de los requerimientos funcionales y legales, con el fin de generar un optimo funcionamiento y su respeciva licencia con el servicio publico de empleo.   </t>
  </si>
  <si>
    <t xml:space="preserve">Mantenimiento portal de empleo se proyecta para el 2° semestre de la vigencia, según las necesidades a las que haya lugar. </t>
  </si>
  <si>
    <t>Talleres de orientación en habilidades blandas, acompañamiento y asesoria para la inserción laboral a los futuros graduandos; actividades Ludicos y Culturales en unión con Bienestar Estudiantil.</t>
  </si>
  <si>
    <t>Actualmente se ejecutan con normalidad los contratos del profesional asistente administrativo y el profesional de apoyo para la coordinación de especializaciones.</t>
  </si>
  <si>
    <t xml:space="preserve">La actividad se tiene programada desplegarla a partir del 2° trimestre de la vigencia </t>
  </si>
  <si>
    <t>https://itceduco-my.sharepoint.com/personal/auxviceacademica_itc_edu_co/_layouts/15/onedrive.aspx?id=%2Fpersonal%2Fauxviceacademica%5Fitc%5Fedu%5Fco%2FDocuments%2FEVIDENCIAS%20PLAN%20DE%20ACCI%C3%93N&amp;ct=1617803207925&amp;or=OWA%2DNT&amp;cid=3521f671%2Dfcff%2Deb5a%2D1687%2De39603d91738&amp;originalPath=aHR0cHM6Ly9pdGNlZHVjby1teS5zaGFyZXBvaW50LmNvbS86ZjovZy9wZXJzb25hbC9hdXh2aWNlYWNhZGVtaWNhX2l0Y19lZHVfY28vRW02QjFUNzF2Uk5Nb2ttcDJCckVYZkFCNXAwa1dDRl93Y3gyeF9tdVdlMzB5UT9ydGltZT1MWWdnbU12NTJFZw</t>
  </si>
  <si>
    <t>Apoyo a la gestión en la Decanatura de Procesos Industriales</t>
  </si>
  <si>
    <t>Acta inicio https://itceduco-my.sharepoint.com/:f:/g/personal/procesos_itc_edu_co/EoL4cM5ir0VGjjbVnI-d_pgB6Bgvtn_SOouW74q5zKkmMg?e=Xw0nzP</t>
  </si>
  <si>
    <t xml:space="preserve">Actualmente se ejecuta con normalidad el Cto-025-2021. El cual tuvo inicio el 20 de enero y finaliza el 17 de diciembre. </t>
  </si>
  <si>
    <t xml:space="preserve">Esta actividad esta proyectada para realizar en el 2° semestre de la vigencia. </t>
  </si>
  <si>
    <t>Actualmente se cuenta con 2 cotizaciones provistas por la empresa Software Shop.</t>
  </si>
  <si>
    <t>Cotizaciones
https://itceduco-my.sharepoint.com/:f:/g/personal/procesos_itc_edu_co/EoL4cM5ir0VGjjbVnI-d_pgB6Bgvtn_SOouW74q5zKkmMg?e=Xw0nzP</t>
  </si>
  <si>
    <t>El IX congreso internacional se tiene proyectado realizarse del 1° al 4 de junio de 2021. Por ocasión de la emergencia sanitaria es posible que se desarrolle de manera virtual. 
Se propone su articulación con el congreso de la Universidad Técnica de Sofia</t>
  </si>
  <si>
    <t>Adquisición de membresía</t>
  </si>
  <si>
    <t xml:space="preserve">Esta actividad no cuenta con avance actual. </t>
  </si>
  <si>
    <t>Este evento se tiene proyectado para la el 2° semestre de la vigencia. (Septiembre)</t>
  </si>
  <si>
    <t xml:space="preserve">Participación en congresos nacionales e internacionales (REDEC, ACOFI, REDIN) </t>
  </si>
  <si>
    <t xml:space="preserve">Por ocasión de la emergencia sanitaria, esta actividad esta sujeta a las directrices a lugar. 
</t>
  </si>
  <si>
    <t>Presentación de ponencias y posters en congresos nacionales e internacionales (REDEC, ACOFI, REDIN)</t>
  </si>
  <si>
    <t>Esta actividad será planeada en el 2° semestre de la vigencia.</t>
  </si>
  <si>
    <t>La 1° reunión se tiene proyectada realizar en el transcurso del 1° semestre de la vigencia.</t>
  </si>
  <si>
    <t xml:space="preserve">Para el desarrollo de esta actividad se requiere de la modalidad presencial o de alternacia.
</t>
  </si>
  <si>
    <t xml:space="preserve"> PE-18- Fortalecimiento permanente en Competencias en investigación, ciencia, tecnología e innovación en la ETITC   </t>
  </si>
  <si>
    <t xml:space="preserve">Certificación Lean Management como opción de grado </t>
  </si>
  <si>
    <t># de estudiantes que tomaron la certificación</t>
  </si>
  <si>
    <t xml:space="preserve">Se realizaron los estudios previos para la Certificación Lean Management como opción de grado </t>
  </si>
  <si>
    <t>Estudios previos.
https://itceduco-my.sharepoint.com/:f:/g/personal/procesos_itc_edu_co/EoL4cM5ir0VGjjbVnI-d_pgB6Bgvtn_SOouW74q5zKkmMg?e=Xw0nzP</t>
  </si>
  <si>
    <t xml:space="preserve">Esta actividad esta programada para el 2° semestre de la vigencia </t>
  </si>
  <si>
    <t xml:space="preserve">Esta actividad esta programada para mayo de la presente vigencia </t>
  </si>
  <si>
    <t>Esta actividad esta programada la el 2° semestre de la vigencia</t>
  </si>
  <si>
    <t>https://itceduco-my.sharepoint.com/personal/asesorinnovacion_itc_edu_co/_layouts/15/onedrive.aspx?id=%2Fpersonal%2Fasesorinnovacion%5Fitc%5Fedu%5Fco%2FDocuments%2FAsesor%20Innovaci%C3%B3n%202021%2FSoportes%20Seguimiento%20Plan%20de%20Acci%C3%B3n%2FModelo%20de%20medici%C3%B3n%20de%20grupos&amp;ct=1617829866777&amp;or=OWA%2DNT&amp;cid=346f5391%2De8f3%2D6422%2D9f34%2D1c0278277f6d&amp;originalPath=aHR0cHM6Ly9pdGNlZHVjby1teS5zaGFyZXBvaW50LmNvbS86ZjovZy9wZXJzb25hbC9hc2Vzb3Jpbm5vdmFjaW9uX2l0Y19lZHVfY28vRXJ5ck5wdFczN2xKaWVFN1FlOEh0S01CV3pIajI1T21iTDVqaDVfeXVaay00dz9ydGltZT0wUEhZcVFuNjJFZw</t>
  </si>
  <si>
    <t>Se realizó una socialización mediante el programa institución al día, para divulgar la convocatoria ante los grupos de semilleros y de investigación. 
Paso siguiente se realizará acompañamiento a cada uno de los grupos de semilleros y de investigación.</t>
  </si>
  <si>
    <t>Se cuentan con las invitaciones para la capacitación, se tiene previsto al finalizar el 1° semestre de la vigencia un desarrollo del 40%.</t>
  </si>
  <si>
    <t>La convocatoria aun no tiene inicio, se proyecta para finales del 1° semestre de la vigencia</t>
  </si>
  <si>
    <t xml:space="preserve">La renovación se proyecta para los meses junio y julio.
Se han realizado 2 capacitaciones:
1°: 19 de febrero, conto con la participación de 98 profesores.
2°: 4 de febrero, conto con la participación de 18 estudiantes 
</t>
  </si>
  <si>
    <t xml:space="preserve">El proyecto: Diseño de modelo informático tipo blockchain, (para mejorar la gestión de la información en lo hotenes de la zona historica de Bogotá) esta sujeto a la gestión realizada en cada una de las fases por los docentes. 
El proyecto se realiza mancomunadamente con la universidad cooperativa de Colombia. </t>
  </si>
  <si>
    <t>Se adelanto la afiliación de los semilleros de la escuela al a Red Colombiana de semilleros de investigación.</t>
  </si>
  <si>
    <t>Se han inscrito 3 proyectos que participaran a nombre de la escuela en el XIX encuentro regional de RedColSi nodo Bogotá.</t>
  </si>
  <si>
    <t>Actualmente se trabaja en el comunicado 01 de la Vicerrectoria de investigación, para dar a conocer a la comunidad educativa, la gestión realizada en miras de fomentar la investigación e innovación (Talleres, convocatorias, etc)</t>
  </si>
  <si>
    <t xml:space="preserve">Actualmente se ejecutan con normalidad de los 5 contratos de prestación de servicios.  </t>
  </si>
  <si>
    <t xml:space="preserve">Esta actividad esta programada para septiembre, cuando se vence la licencia de la plataforma Turnitin.
</t>
  </si>
  <si>
    <t>Por ocasión de la emergencia sanitaria en la actualidad no se tiene contemplada la movilización de investigadores.</t>
  </si>
  <si>
    <t xml:space="preserve">El 25 de marzo se genero el Certificado de Disponibilidad Presupuestal para realizar el pago de la anualidad de la patente Prensa de Alacrán con Tensor de Trinquete. </t>
  </si>
  <si>
    <t>Organizar el primer evento académico de Investigación, Innovación y Desarrollo tecnológico</t>
  </si>
  <si>
    <t>Alistar la Patente Prensa de Alacrán con Tensor de Trinquete para su transferencia al mercado</t>
  </si>
  <si>
    <t xml:space="preserve">Esta actividad se encuentra en construcción, se programa su inicio en el transcurso del 1° semestre de la vigencia y su continuidad en el 2° semestre.  </t>
  </si>
  <si>
    <t>Realizar convocatoria para publicaciones no seriadas 2021 (libros, cuadernos)</t>
  </si>
  <si>
    <t>Actualmente se esta actualizando la información en el open journal system</t>
  </si>
  <si>
    <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t>
  </si>
  <si>
    <t xml:space="preserve">Se han adelantado las convocatorias para los semilleros de la escuela, permitiendo la creación y activación de nuevos semilleros. </t>
  </si>
  <si>
    <t>https://www.etitc.edu.co/es/noticia/10
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t>
  </si>
  <si>
    <t>Al finalizar el 1° semestre de la vigencia se realizará el encuentro de semilleros de investigación</t>
  </si>
  <si>
    <t>capacitar en Base de datos Web Of Science
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t>
  </si>
  <si>
    <t>Convenio
Acta de inicio 
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t>
  </si>
  <si>
    <t xml:space="preserve">Actualmente se cuenta con un programa de formación: Curso en habilidades investigativas y actualización temática.  
Se han realizado 3 de las 12 sesiones previstas en el programa. Dichas sesiones se han  3, 18 y 25 de marzo
</t>
  </si>
  <si>
    <t>Se realizaron los estudios previos para desarrollar un seminario taller comité de ética.
Se proyecta dar inicio en abril y mayo. 
Se cuenta con un cronograma para el desarrollo de las actividades previstas en el marco del taller en mención.</t>
  </si>
  <si>
    <t xml:space="preserve">Con relación a los certificados se cuenta con el proceso necesario para que los participantes se certifiquen frente a su participación en los semilleros. 
En la plataforma Gnosof se desarrolló un módulo para que los docentes desarrollen sus respectivos proyectos. </t>
  </si>
  <si>
    <t xml:space="preserve">
Participación en la convocatoria nacional de MinCiencias: Convocatoria Nacional para fomentar la protección por patente y su uso comercial de adelantos tecnológicos en investigación, desarrollo e innovación que promuevan la potenciación económica del sector empresarial. Se adelantaron los documentos de postulación en alianza con el tecnoparque centro empresarial y de desarrollo industrial de SENA.</t>
  </si>
  <si>
    <t>Se han inscrito 3 proyectos que participarán a nombre de la escuela en el XIX encuentro regional de RedColSi nodo Bogotá.</t>
  </si>
  <si>
    <t>En la etapa de diagnóstico, se han realizado reuniones a manera de talleres, para determinar la misión y visión (alineación de expectativas) del Centro de Pensamiento y Desarrollo Tecnológico. 
1° Taller realizado el 11 de febrero.
2° Taller realizado el 19 de febrero.
3° Taller: Diagnostico de capacidades, realizado el 5 de marzo.</t>
  </si>
  <si>
    <t xml:space="preserve">El evento asamblea de Mujeres ETITC se tiene programado para junio. 
Con relación a la Red de investigación e Innovación se creo el sitio en la página oficial de la escuela, para divulgar las actividades programadas. </t>
  </si>
  <si>
    <t xml:space="preserve">Participación en la convocatoria nacional de MinCiencias: Convocatoria Nacional para fomentar la protección por patente y su uso comercial de adelantos tecnológicos en investigación, desarrollo e innovación que promuevan la potenciación económica del sector empresarial. Se adelantaron los documentos de postulación en alianza con el tecnoparque centro empresarial y de desarrollo industrial de SENA.    </t>
  </si>
  <si>
    <t>Formatos actualizados:  https://www.etitc.edu.co/archives/calidad/GSI-FO-03.xlsx
https://www.etitc.edu.co/archives/calidad/GSI-FO-04.xlsx</t>
  </si>
  <si>
    <t>Cotización y estudio previo
https://itceduco-my.sharepoint.com/:f:/g/personal/seguridaddigital_itc_edu_co/EkxAkmsbQ15BpjoGiKTnvXYB0ihvCgn3B6s91FnP_Z9oIA?e=frjhYH</t>
  </si>
  <si>
    <t>Información publica en el SECOP II</t>
  </si>
  <si>
    <t xml:space="preserve">Se cuenta con los recursos financieros apropiados en el presupuesto del 2021. </t>
  </si>
  <si>
    <t xml:space="preserve">Plan estrategico de comunicaciones </t>
  </si>
  <si>
    <t>Plan de adquisiciones 2021
https://www.etitc.edu.co/es/page/contratacion
https://community.secop.gov.co/Public/App/AnnualPurchasingPlanEditPublic/View?id=93518</t>
  </si>
  <si>
    <t>https://itceduco-my.sharepoint.com/:w:/g/personal/secrectoria_itc_edu_co/EQ_Tl4rAnkJFjFauqbsGlVYBFWsrQIANlqdP6doEd9OI-w?e=4%3ArIEeug&amp;at=9&amp;CID=1e5d4a7b-19e2-cfed-cd2f-a741e62d0b72</t>
  </si>
  <si>
    <t>Actualmente se ejecuta con normalidad el contrato de prestación de servicios Cto-051-2021.</t>
  </si>
  <si>
    <t xml:space="preserve">Radicación de intensión ante el Consejo Nacional de Acreditación para dar inicio al proceso de acreditación institucional </t>
  </si>
  <si>
    <t>Documento de condiciones iniciales 
Soporte de radicación en SACES-CNA</t>
  </si>
  <si>
    <t xml:space="preserve">Construcción de documentos y evidencias para la solicitud de renovación (1° vez) condiciones institucionales </t>
  </si>
  <si>
    <t>Documento maestro de condiciones institucionales construido 
Soporte de radicación en SACES</t>
  </si>
  <si>
    <t xml:space="preserve">Atención visita de pares y/o consejero frente a los trámites radicados. </t>
  </si>
  <si>
    <t>Hojas de vida de pares o consejeros 
Presentaciones, asistencia, registros fotográficos</t>
  </si>
  <si>
    <t xml:space="preserve">Documento soporte. </t>
  </si>
  <si>
    <t xml:space="preserve">Actividades realizadas </t>
  </si>
  <si>
    <t>https://itceduco-my.sharepoint.com/:f:/g/personal/orii_itc_edu_co/EnMG3sxEhkdHtsq5qGPecVUBtXgtSGRLNCBznte6q5hzmQ?e=TR6wHs</t>
  </si>
  <si>
    <t>Se ha realizado 1 taller de internacionalización (24 de marzo): taller diagnóstico, internacionalización soportado en metodología Open Space. Se llevó a cabo como alianza entre la REDTTU y el ICETEX. Como estrategia para promover la gestión de internacionalización de la institución.</t>
  </si>
  <si>
    <t xml:space="preserve">Se han realizado las siguientes actividades: 
1. Siete (7) boletines semanales
2. Coordinación Red ORI SUE Distrito Capital (12 de febrero, 26 de febrero, 12 de marzo y 26 de marzo)
Participación en la Mesa Intersectorial para la Internacionalización de la Educación Superior MIIES – MEN (28 de enero, 25 de febrero, 11 de marzo y 25 de marzo)
4. Equipo coordinador académico del convenio “Fortalecimiento de la Internacionalización de las instituciones técnicas y tecnológicas” – Alianza Red TTU ICETEX
</t>
  </si>
  <si>
    <t>Se ejecutan con normalidad los 3 contratos por prestación de servicios (Cto-017-2021, Cto-018-2021. Cto-122-2021)</t>
  </si>
  <si>
    <t>https://itceduco-my.sharepoint.com/:f:/g/personal/gestioninfraestructura_itc_edu_co/EiC0gATOJTZDpBW4_X_HTdMBN7bVhJpG0kCo9dapoypjyQ?e=0EnXkd</t>
  </si>
  <si>
    <t xml:space="preserve">Actualmente no se tiene  tiene avance en esta actividad. 
</t>
  </si>
  <si>
    <t>Diagnóstico. 
https://itceduco-my.sharepoint.com/:x:/g/personal/gestioninfraestructura_itc_edu_co/EdCjdCX4AqFOpzDnJ3fB5PIBtMnU9ULtzTtpQJzuY4RfUw?e=bjd1lp</t>
  </si>
  <si>
    <t>Contrato Cto-206-2020</t>
  </si>
  <si>
    <t>Información solicitada por MinTIC.
https://integratic.mintic.gov.co/AZDigital/Publica/DescargaArchivo.php?ArId=199218&amp;Hash=6ee948c8c632c712663c65785fbadc0f559d66df
Respuesta ETITC
https://integratic.mintic.gov.co/AZDigital/Publica/DescargaArchivo.php?ArId=246274&amp;Hash=7137c43ab642357a0476ce98ce6767896459595f</t>
  </si>
  <si>
    <t xml:space="preserve">Se recibió por parte de MinTIC el 30 de enero una solicitud de documentos con relación a datos especificos de la entidad (CDP, datos de ubicación), a lo cual se le dio respuesta el 22 de febrero de la la vigencia. Se esta a la espera de la respuesta final. 
</t>
  </si>
  <si>
    <t>Actualmente se ejecutan con normalidad los 4 contratos por prestación de servicios.
Cto-04-2021 y Cto-08-2021, Cto-043-2021, Cto-066-2021, Cto-060-2021.</t>
  </si>
  <si>
    <t>Ata de inicio
[8:58] Emisora EMITC
    https://teams.microsoft.com/l/file/4e9b0eaf-aa9b-4bbd-ab13-328edcddd1ca?tenantId=495fd046-d864-4667-9ee8-50679764d834&amp;fileType=pdf&amp;objectUrl=https%3A%2F%2Fitceduco-my.sharepoint.com%2Fpersonal%2Femitc_itc_edu_co%2FDocuments%2FArchivos%20de%20chat%20de%20Microsoft%20Teams%2FActa%20de%20inicio%20118-Firmada.pdf&amp;baseUrl=https%3A%2F%2Fitceduco-my.sharepoint.com%2Fpersonal%2Femitc_itc_edu_co&amp;serviceName=p2p&amp;threadId=19:meeting_MThhNWRkOGEtMDE5Zi00YTc3LTk5N2MtZDMxYWM1MzkzNTZi@thread.v2&amp;messageId=-1</t>
  </si>
  <si>
    <t xml:space="preserve">Olimpiadas de Matemáticas, Ciencias Naturales, Castellano. Ponencias inscripciones y eventos académicos. </t>
  </si>
  <si>
    <t>Se dio Olimpiadas de ciencias naturales (1° semana de abril) y matemáticas (16 de marzo)
Se cuenta con el desarrollo de las inscripciones de estudiantes de IBTI en INFOMATRIX</t>
  </si>
  <si>
    <t xml:space="preserve">Se encuentra en desarrollo, se cuenta con el estudio previo los cuales se enviaron a vicerrectoría administrativa y financiera  </t>
  </si>
  <si>
    <t xml:space="preserve">Adquisición de los libros tanto para la Biblioteca en cumplimiento del Plan Lector como de aquellos especializados de las diversas áreas académicas y técnicas del bachillerato </t>
  </si>
  <si>
    <t>Inscripciones eventos de movilidad nacional para eventos académicos de estudiantes y docentes</t>
  </si>
  <si>
    <t>Por ocasión a la emergencia sanitaria aún no se tiene contemplada la posibilidad de generar movilidad en estudiantes y docentes</t>
  </si>
  <si>
    <t xml:space="preserve">Se realizó una jornada del 19 al 22 de enero con relación La temática: evaluación en la virtualidad  </t>
  </si>
  <si>
    <t xml:space="preserve">Se establece un acuerdo entre la dirección de educación de los Mártires y la ETITC, que está dirigido a que niños y niñas de grados 5° 
Curso de preparación para el examen </t>
  </si>
  <si>
    <t xml:space="preserve">Desarrollo de procesos de alternancia </t>
  </si>
  <si>
    <t xml:space="preserve">Actividades del plan desarrolladas </t>
  </si>
  <si>
    <t xml:space="preserve">Se ha elaborado el Plan regreso- Gradual progresivo y seguro (RGPS) 
Se ha estado desarrollando gradualmente el cronograma de regreso desde el área de procesos industriales.
Este plan esta sujeto a las directrices dispuestas desde el gobierno nacional con relación a la emergencia sanitaria. </t>
  </si>
  <si>
    <t>Encuestas de percepción dirigidas a padres de familia y docentes del ITBI</t>
  </si>
  <si>
    <t xml:space="preserve">Se elaboraron y aplicaron 2 encuestas a padres de familia (aplicada forms) y docentes del  IBTI (plataforma GNOSOF)- . Se cuentan con 822 respuestas.  </t>
  </si>
  <si>
    <t xml:space="preserve">Jornadas de encuestas realizadas  </t>
  </si>
  <si>
    <t xml:space="preserve">Adecuación de puntos ecológicos para dar cumplimiento a la normatividad a partir del 1 de enero de 2021 </t>
  </si>
  <si>
    <t xml:space="preserve">Puntos ecológicos adecuados </t>
  </si>
  <si>
    <t xml:space="preserve">El contrato de prestación de servicios 045 de 2021 se ejecuta con normalidad </t>
  </si>
  <si>
    <t xml:space="preserve">Con relación al Cto-156-Expertos ingenieros SAS. Se ejecutaron las actividades para febrero. ron las actividades para febrero. Se está a la espera del proceso relacionado al acta de liquidación. Posterior a ello se proyecta un nuevo proceso de contratación para el lavado de tanques y control de plagas 
  </t>
  </si>
  <si>
    <t>Se envió a la vicerrectoría administrativa y financiera el Certificado de Disponibilidad presupuestal, estudios previos y la respectiva hoja de vida de la profesional oferente del servicio.</t>
  </si>
  <si>
    <t>Trámites inscritos</t>
  </si>
  <si>
    <t>Inscripción trámites ambientales ante la SDA</t>
  </si>
  <si>
    <t>Esta actividad no ha presentado avance.</t>
  </si>
  <si>
    <t xml:space="preserve">Esta actividad depende del uso del laboratorio de química, el cual no presenta actividad </t>
  </si>
  <si>
    <t>Actas de inicio SECOP II</t>
  </si>
  <si>
    <t>El desarrollo de esta actividad esta sujeta a la presencialidad o alternacia.</t>
  </si>
  <si>
    <t>Actualización datos Módulo Egresados
Aplicación de la encuesta para actualización de datos</t>
  </si>
  <si>
    <t>Se realiza el seguimiento permanente a la actualización de los datos de los egresados y la aplicación de las encuestas (sujeto a fechas especificas): momento 0, 1 y 5.</t>
  </si>
  <si>
    <t xml:space="preserve">Se estan realizando difrentes encuentos para el desarrollo en habilidades blandas y otras aptitudes de los futuros egresados.  </t>
  </si>
  <si>
    <t xml:space="preserve">Se está ejecutando con normalidad:  Cto-027 - 2021
</t>
  </si>
  <si>
    <t>Acta de inicio
https://itceduco-my.sharepoint.com/:f:/g/personal/electromecanica_itc_edu_co/Ep3VFmttkvZJpa1N9WyqPjEBUFYZwjoRoiyXbM3TAX2TuQ?e=16NqeQ</t>
  </si>
  <si>
    <t xml:space="preserve">Esta actividad se proyecta realizar para el 2° trimestre de la vigencia 
Se cuenta con un listado de las instalaciones a las cuales sean necesarias los respectivos mantenimientos. </t>
  </si>
  <si>
    <t xml:space="preserve">Se dio una reunión en enero de la presente vigencia con la profesional de autoevaluación. Donde se dio una introducción a la responsabilidad por parte de las decanaturas de cara a la renovación de registro calificado.
Se realiza el documento que integra:  1 Recomendaciones de la expedición registro calificado. 2 recomendaciones realizadas en el momento en que se le expido a la ETITC el registro calificado.  </t>
  </si>
  <si>
    <t>Documentos autoevaluación
https://itceduco-my.sharepoint.com/:f:/g/personal/electromecanica_itc_edu_co/Ep3VFmttkvZJpa1N9WyqPjEBUFYZwjoRoiyXbM3TAX2TuQ?e=16NqeQ</t>
  </si>
  <si>
    <t>Número de docentes del IBTI  que se benefician del centro de atención / Total de docentes del IBTI *100</t>
  </si>
  <si>
    <t xml:space="preserve">
Se han realizado 4 procesos de formación de a los docentes de la facultad:
-Dos semanas de capacitación en el mes de enero a docente:  plataformas
-Formación con relación a la adquisición de dos softwares de la marca IMPOINTER:   Tecnología mecánica.
-Capacitación en máquinas eléctricas  de la marca LORENSO : Herramienta de realizada virtual. Con su respectiva capacitación. 
-Capacitación en la tablet WACON. Capacitación 25 de marzo, se contó con la participación de 9 docentes. </t>
  </si>
  <si>
    <t>Se trabaja en proyectos de investigación para contemplarlos como opciones para ser ponentes y lograr para participar en eventos a futuro.
Se desarrolla un nuevo semillero (Diseño de manipuladores electómecanicos) con el fin de impulsar los trabajos de investigación de los estudiantes.</t>
  </si>
  <si>
    <t>Poster: P12
https://itceduco-my.sharepoint.com/:f:/g/personal/electromecanica_itc_edu_co/Ep3VFmttkvZJpa1N9WyqPjEBUFYZwjoRoiyXbM3TAX2TuQ?e=16NqeQ</t>
  </si>
  <si>
    <t>https://itceduco-my.sharepoint.com/:f:/g/personal/electromecanica_itc_edu_co/Ep3VFmttkvZJpa1N9WyqPjEBUFYZwjoRoiyXbM3TAX2TuQ?e=16NqeQ</t>
  </si>
  <si>
    <t>Adecuación de laboratorios para enseñansa y medios de componente, análisis de propiedades mecánicas de materiales y desarrollo de Vehículos Eléctricos</t>
  </si>
  <si>
    <t>La propuesta con relación al laboratorio propuesto está en elaboración.</t>
  </si>
  <si>
    <t>Actualmente se ejecutan con normalidad los: Cto-024-21 y Cto-069-21</t>
  </si>
  <si>
    <t>Actas de inicio</t>
  </si>
  <si>
    <t>Se está realizando análisis previos para comprender las necesidades de la institución y la capacitación se proyecta realizar en el 2° semestre de la vigencia.</t>
  </si>
  <si>
    <t xml:space="preserve">Esta actividad esta sujeta a la presencialidad o alternancia. </t>
  </si>
  <si>
    <t>Se proyecta su realización durante el 2° semestre de la vigencia</t>
  </si>
  <si>
    <t>Esta actividad no ha tenido avance puesta que existen medidas restrictivas por ocasión a la emergencia sanitaria
Se proyecta si realización durante el 2° semestre de la vigencia</t>
  </si>
  <si>
    <t>Prestación de servicios para apoyar las actividades propias de la Decanatura de Sistemas</t>
  </si>
  <si>
    <t>Actualmente se ejecuta 1 contrato (Cto-023)</t>
  </si>
  <si>
    <t>consolidado de solicitudes ante la UNAD de estudiantes.
mail de convocatoria y de reuniones 
Imagen publicitaria</t>
  </si>
  <si>
    <t xml:space="preserve">
Se realizó la respectiva búsqueda de proveedores de estos equipos en el país</t>
  </si>
  <si>
    <t>Soporte de la busqueda de proveedores</t>
  </si>
  <si>
    <t>Programa académico para relacionamiento.</t>
  </si>
  <si>
    <t xml:space="preserve">Se contacto de proveedor: CELLEBRITE. Con el cual se encuentra en contacto constante para la adquisición del Kit en mención. </t>
  </si>
  <si>
    <t>Kit para realidad mixta HoloLens 2 Development Edition</t>
  </si>
  <si>
    <t>Se contacto a la unidad de Microsoft en febrero quien tiene los HoloLens que se requieren para experimentar la realidad virtual y mixta.</t>
  </si>
  <si>
    <t>Solicitud del programa sobre realidad virtual y mixta</t>
  </si>
  <si>
    <t>Esta actividad esta prevista para el 2° semestre de la vigencia</t>
  </si>
  <si>
    <t xml:space="preserve">Se les envió a los estudiantes y docentes de la facultad con relación a la apertura de inscripción para estudiantes nuevos (4° semana de marzo)
</t>
  </si>
  <si>
    <t>Reunión de divulgación</t>
  </si>
  <si>
    <t>Participación en eventos nacionales e internacionales (EIEI, ACOFI, INFORMATRIX 2021, Circuito maraton sede, EHSP 2021, REDIS 2021).</t>
  </si>
  <si>
    <t xml:space="preserve">Participación y realización de 3 clases espejo, desarrolladas en marzo.
-Se tienen abierta hasta el 26 de abril  las inscripciones para el concurso Infomatrix latinoamericano de proyectos. 
  </t>
  </si>
  <si>
    <t>Recursos bibliográficos y ACM Base de datos (biblioteca)</t>
  </si>
  <si>
    <t>PACS - proyectos articuladores - estímulos a estudiantes</t>
  </si>
  <si>
    <t xml:space="preserve">Se han dado socializaciones a los docentes para que participen en las convocatorias: Blockchain,  Open lab (9 de febrero), 
Se realizo una solicitud ante fundación Carolina, para la participación un docente de virtual capacitación de formadores en la competencia te digital de información y alfabetización, este curso de desarrolla entre el 16 de marzo y 9 de mayo.
Se hizo una convocatoria el 11 de marzo a participar en la conferencia: Resultados de aprendizaje de educación superior y fue desarrollada el 24 de marzo. </t>
  </si>
  <si>
    <t>Se proyecta la realización de esta actividad para el 2° trimestre de la vigencia ya que se realizan 1 o 2 veces cada semestre.</t>
  </si>
  <si>
    <t xml:space="preserve">PE-15-El IBTI y su papel significativo en la consolidación de la Escuela </t>
  </si>
  <si>
    <t>Centro de Atención al Docente del IBTI "La ETITC un lugar para todos."</t>
  </si>
  <si>
    <t>Fases del centro realizadas</t>
  </si>
  <si>
    <t>Prestación de servicios para apoyar las actividades propias del área de informática y comunicaciones.</t>
  </si>
  <si>
    <t>Actas de inicio 
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t>
  </si>
  <si>
    <t>Actualmente se ejecutan con normalidad los contratos: 
Cto-048-2021, Cto-055-2021, Cto-063-2021, Cto-057-2021, Cto-064 -2021, Cto-116 -2021, Cto-49 -2021</t>
  </si>
  <si>
    <t>El proceso para la renovación de este software se encuentra publicado en SECOP II</t>
  </si>
  <si>
    <t>Renovación software Flexsim (fecha de vencimiento: 29/09/2021)</t>
  </si>
  <si>
    <t>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t>
  </si>
  <si>
    <t xml:space="preserve">El Cto-160-2020 se encuentra vigente y se desarrolla con normalidad. Este finaliza en septiembre de la vigencia  </t>
  </si>
  <si>
    <t xml:space="preserve">El Cto-123-2020 se encuentra vigente y se desarrolla con normalidad. Este finaliza en mayo de la vigencia. </t>
  </si>
  <si>
    <t>Se le genero el Certificado de Disponibilidad Presupuestal y se elabora actualmente los estudios previos para la renovación.</t>
  </si>
  <si>
    <t xml:space="preserve">Se realizaron los estudios previos para la renovación, posteriormente se enviaron a la Vicerrectoría administrativa y financiera para estudio y aprobación.   </t>
  </si>
  <si>
    <t>El proceso fue publicado en el SECOP II, pero se declaró desierto.</t>
  </si>
  <si>
    <t xml:space="preserve">El software aun continua en vigente. </t>
  </si>
  <si>
    <t>Esta actividad esta contemplada para el 2° semestre de la vigencia</t>
  </si>
  <si>
    <t xml:space="preserve">Esta actividad no presenta avance  </t>
  </si>
  <si>
    <t xml:space="preserve">El soporte de la herramienta aun continua en vigente. </t>
  </si>
  <si>
    <t xml:space="preserve">Se encuentra en elaboración los estudios previos respectivos. </t>
  </si>
  <si>
    <t>La orden de compra -48363 aun se encuentra vigente.</t>
  </si>
  <si>
    <t>Se realizan actualmente los estudios previos respectivos</t>
  </si>
  <si>
    <t xml:space="preserve">Se encuentra a la espera de la autorización por parte de alta dirección </t>
  </si>
  <si>
    <t xml:space="preserve">Se proyecta realizar estudios previos, según indicaciones de la oficina asesora de planeación y calidad </t>
  </si>
  <si>
    <t xml:space="preserve">El Cto-006-2021 se ejecuta con normalidad.   </t>
  </si>
  <si>
    <t>Acta de inicio 
https://itceduco-my.sharepoint.com/:f:/g/personal/almacen_itc_edu_co/EuGRuCyhoNtBuREXJESvHBkBoQ6xrPul7dDJRmm9AxE9Xw?e=oxso9V</t>
  </si>
  <si>
    <t xml:space="preserve">En febrero se envió un comunicado a todo el personal responsables como custodios de los inventarios de la ETITC. Como primera medida para determinar la manera de administración de los inmuebles de la escuela; teniendo esto como insumo se pasará a realizar tanto el plan de administración e intervención de instalaciones y la formulación de modelo de administración de inmuebles
Adicional a esto se han adquirido 62 tableros digitales, para adecuar salones híbridos y dar comienzo a las clases con alternancia.    </t>
  </si>
  <si>
    <t>Actualización página Web EMITC a última versión de Wordpress</t>
  </si>
  <si>
    <t>Se realizó una reunión con la firma encargada de la actualización de SIAC, para conocer el avance de la actualización del software.</t>
  </si>
  <si>
    <t>Video
https://itceduco-my.sharepoint.com/:f:/g/personal/gestiondocumental_itc_edu_co/EpNykcnxoX9Mk6dvXsnC_xkBq8Qe4wpP0zKFjoPXnh9mqQ?e=cIQz4e</t>
  </si>
  <si>
    <t>Citación a la reunión 
https://itceduco-my.sharepoint.com/:f:/g/personal/gestiondocumental_itc_edu_co/EpNykcnxoX9Mk6dvXsnC_xkBq8Qe4wpP0zKFjoPXnh9mqQ?e=cIQz4e</t>
  </si>
  <si>
    <t xml:space="preserve">Seguimiento al Plan Anticorrupción y de Atención al Ciudadano y  mapas de riesgo de corrupción.  </t>
  </si>
  <si>
    <t>Seguimientos realizados</t>
  </si>
  <si>
    <t>Plan de auditorías formulado y desarrollado</t>
  </si>
  <si>
    <t xml:space="preserve">Informes presentados </t>
  </si>
  <si>
    <t xml:space="preserve">Plan formulado y desarrollado </t>
  </si>
  <si>
    <t>Actualmente se cuenta con los estudios previos, paso siguiente se enviarán al área de jurídica contratación para su revisión y ajuste. Siendo que esta licencia ya se encuentra instalada en la ETITC, se realizará de adquisición de la licencia con la Empresa COLCIBER SAS</t>
  </si>
  <si>
    <t>Se realizó reuniones de manera semanal los jueves de los meses febrero y marzo, donde se desarrollaron diferentes temáticas entre las cuales se comparten diferentes experiencias en pro de fortalecer el aprendizaje conjunto con las instituciones participantes
Dichas experiencias se graban y se difunden a través de los diferentes canales de comunicación de la escuela.1. Ocho (8) encuentros virtuales
2. Socialización resultados equipo Vicerrectoría Académica (17 de marzo)
Seis (6) participaciones en programas radiales - Institución al Día (ETITC, 10 de marzo), Tertulia Académica Virtual (6 de febrero, 6 de marzo y 20 de marzo), SMART (Universidad Santo Tomas, 3 de marzo), Rel-acciones (Universidad Distrital, 3 de marzo)
4. Tres (3) webinares – Universidad del Valle de Puebla (México), UNIBAC (Red TTU), Global Talks (Unifacvest, Brasil)
5. Organización con CEL del webinar “Multiculturalismo y desarrollo de competencias globales” (realización 6 de abril)
​</t>
  </si>
  <si>
    <t xml:space="preserve">Se presentó ante el CIGD llevado a cabo el 26 de marzo la carta de intención.
Se encuentra en construcción el documento de condiciones iniciales (20% de avance). 
</t>
  </si>
  <si>
    <t>Carta de intención y presentación de plan de trabajo y responsable</t>
  </si>
  <si>
    <t xml:space="preserve">Una vez finalicen las dos actividades anteriores, se dará inicio a la presente actividad. </t>
  </si>
  <si>
    <t>https://itceduco-my.sharepoint.com/:f:/g/personal/gestionambiental_itc_edu_co/ElPJslk0KuhBnQ5uRN68gxsBT6cXhcNm-I8k9F7BwQ_tVw?e=5W08DI</t>
  </si>
  <si>
    <t>Acta de inicio 
https://itceduco-my.sharepoint.com/:f:/g/personal/gestionambiental_itc_edu_co/ElPJslk0KuhBnQ5uRN68gxsBT6cXhcNm-I8k9F7BwQ_tVw?e=5W08DI</t>
  </si>
  <si>
    <t>informe de cumplido del último pago
https://itceduco-my.sharepoint.com/:f:/g/personal/gestionambiental_itc_edu_co/ElPJslk0KuhBnQ5uRN68gxsBT6cXhcNm-I8k9F7BwQ_tVw?e=5W08DI</t>
  </si>
  <si>
    <t>estudios previos y CDP
https://itceduco-my.sharepoint.com/:f:/g/personal/gestionambiental_itc_edu_co/ElPJslk0KuhBnQ5uRN68gxsBT6cXhcNm-I8k9F7BwQ_tVw?e=5W08DI</t>
  </si>
  <si>
    <t>Cotización 
https://itceduco-my.sharepoint.com/:f:/g/personal/gestionambiental_itc_edu_co/ElPJslk0KuhBnQ5uRN68gxsBT6cXhcNm-I8k9F7BwQ_tVw?e=5W08DI</t>
  </si>
  <si>
    <t xml:space="preserve">Circular
https://itceduco-my.sharepoint.com/:f:/g/personal/gestionambiental_itc_edu_co/ElPJslk0KuhBnQ5uRN68gxsBT6cXhcNm-I8k9F7BwQ_tVw?e=5W08DI
</t>
  </si>
  <si>
    <t xml:space="preserve">Esta actividad no ha tenido avance </t>
  </si>
  <si>
    <t xml:space="preserve">Plataforma implementada y en funcionamiento </t>
  </si>
  <si>
    <t>El Cto-118-2021 se encuentra en ejecución.
La empresa IRIDIAN se encarga de optimizar la información de la ETITC,  para una mejor identificación en la WEB  con relación a las búsquedas que se realicen de la ETITC.</t>
  </si>
  <si>
    <t>Proyecto señalización y vayas https://itceduco-my.sharepoint.com/:f:/g/personal/arquitectura_itc_edu_co/EquumE2UfARDvUNE9WEHC0gBzDIPA-uIA1FxmP4I2g6DpQ?e=TEfMbN</t>
  </si>
  <si>
    <t>Documentos inmuebles
https://itceduco-my.sharepoint.com/:f:/g/personal/arquitectura_itc_edu_co/EquumE2UfARDvUNE9WEHC0gBzDIPA-uIA1FxmP4I2g6DpQ?e=TEfMbN</t>
  </si>
  <si>
    <t>Mantenimiento cubiertas 
https://itceduco-my.sharepoint.com/:f:/g/personal/arquitectura_itc_edu_co/EquumE2UfARDvUNE9WEHC0gBzDIPA-uIA1FxmP4I2g6DpQ?e=TEfMbN</t>
  </si>
  <si>
    <t>Estudio previo 
https://itceduco-my.sharepoint.com/:f:/g/personal/arquitectura_itc_edu_co/EquumE2UfARDvUNE9WEHC0gBzDIPA-uIA1FxmP4I2g6DpQ?e=TEfMbN</t>
  </si>
  <si>
    <t>Edificio de bienestar
https://itceduco-my.sharepoint.com/:f:/g/personal/arquitectura_itc_edu_co/EquumE2UfARDvUNE9WEHC0gBzDIPA-uIA1FxmP4I2g6DpQ?e=TEfMbN</t>
  </si>
  <si>
    <t xml:space="preserve">Documento programación de de mantenimientos
https://itceduco-my.sharepoint.com/:f:/g/personal/arquitectura_itc_edu_co/EquumE2UfARDvUNE9WEHC0gBzDIPA-uIA1FxmP4I2g6DpQ?e=TEfMbN </t>
  </si>
  <si>
    <t>Matenimiento zonas verdes
https://itceduco-my.sharepoint.com/:f:/g/personal/arquitectura_itc_edu_co/EquumE2UfARDvUNE9WEHC0gBzDIPA-uIA1FxmP4I2g6DpQ?e=TEfMbN</t>
  </si>
  <si>
    <t xml:space="preserve">Actualmente se ejecutan con normalidad los contratos: Cto-007-2021, Cto-012-2021, Cto-013-2021, Cto-014-2021, Cto-015-2021, Cto-016-2021.
Se realiza el proceso para la contratación para personal que ejecute actividades de carpintería y como ayudante de obra. </t>
  </si>
  <si>
    <t xml:space="preserve">Se elabora actualmente los estudios previos. 
Se solicitaron cotizaciones para la adquisición del servicio, de las cuales solo se obtuvo una por parte de la empresa BALOR.
Actualmente se sigue el proceso en SECOP II, para la solicitud de cotizaciones.   
</t>
  </si>
  <si>
    <t xml:space="preserve">Actualmente se realiza el análisis documental necesario para ajustar el documento PEMP (Plan Especial de Manejo y Protección de bienes de interés cultural) a los requerimientos de MinCultura.
</t>
  </si>
  <si>
    <t xml:space="preserve">Se trató el desarrollo de este proyecto en la reunión llevada a cabo el 15 de marzo de la vigencia. 
Siendo que es un proyecto articulado entre: Comunicaciones, Gestión ambiental y Planta Física. Actualmente se estima el costo de los trámites administrativos para ejecutar el proyecto.  
</t>
  </si>
  <si>
    <t xml:space="preserve">Se realizó un mantenimiento correctivo al sistema de bombeo de la sede calle 13 el 3 de febrero.
En miras de realizar el mantenimiento preventivo a todas las sedes de la ETITC, se ha solicitado cotización a diferentes empresas, de las cuales se tiene a la fecha una por parte de Bombas agroindustrial SAS. 
Se tiene proyectado solicitar otras cotizaciones por medio de SECOP II.
</t>
  </si>
  <si>
    <t xml:space="preserve">Desde la vigencia 2020 se firmó el Cto-231-2020, con el fin de adquirir los materiales, herramientas y equipos para los respectivos mantenimientos de las sedes de la ETITC. Dicho contrato dio inicio el 14 d enero de 2021. </t>
  </si>
  <si>
    <t xml:space="preserve">Se han desarrollado las siguientes actividades. 09 de marzo: Impermeabilización de la terraza del tercer piso del edificio.
El 4 y 5 de marzo: se instalan los elementos para cumplir con el protocolo de bioseguridad.
16 de marzo: Diagnostico de las actividades a realizar en la casona para su mantenimiento  
19 de marzo: Mantenimiento de la cubierta de la casona.  </t>
  </si>
  <si>
    <t xml:space="preserve">Se tiene un diagnostico desde el 9 de marzo, con el cual se determinar en nivel de riesgo del inmueble de la calle 18, según las condiciones de infraestructura que presenta.  </t>
  </si>
  <si>
    <t xml:space="preserve">Actualmente se cuenta con la documentación de los predios de la Escuela; sin embargo, se está a la espera de la respuesta por parte de Mincultura para determinar aquellos predios que son susceptibles de considerarse de interés patrimonial. Dicha solicitud se realizó mediante derecho de petición. 
</t>
  </si>
  <si>
    <t>Esta elaborado el estudio previo y se encuentra a la espera de determinar la figura a contratar por parte del área de jurídica contratación para iniciar el respectivo proceso.</t>
  </si>
  <si>
    <t>Desde la vigencia 2020 se presentaron 2 propuestas para el edificio de bienestar, las cuales deben ser revisados y aprobados por parte de bienestar universitario, la Vicerrectoría administrativa y financiera y la Rectoría, para dar continuidad a la iniciativa.</t>
  </si>
  <si>
    <t xml:space="preserve">Se lleva a cabo la orden de compra 63168 desde la vigencia 2020. Inicio 30 de diciembre de 2020 hasta el 30 de marzo de 2021.
</t>
  </si>
  <si>
    <t xml:space="preserve">Se cuenta con la programación para realizar los respectivos mantenimientos e intervenciones a los espacios verdes verticales y horizontales.
Se proyecta realizar una actividad por mes con relación a los espacios verdes. 
Sede Central: Patio calle 13, patio occidental y norte.
Sede Carvajal (1) y Tintal (1).    
</t>
  </si>
  <si>
    <t xml:space="preserve">Seguimiento a la efectividad de las acciones de los planes de mejoramiento </t>
  </si>
  <si>
    <t>https://etitc.edu.co/archives/seguimientoplanan320.pdf</t>
  </si>
  <si>
    <t>Esta actividad se proyecta realizar al finalizar la vigencia</t>
  </si>
  <si>
    <t>https://etitc.edu.co/archives/paai21.pdf</t>
  </si>
  <si>
    <t xml:space="preserve">El plan anual de auditorías ya se formuló y se presentó el 17 de febrero ante el Comité de coordinación de control interno. </t>
  </si>
  <si>
    <t xml:space="preserve">Se ha presentado durante el 1° trimestre de la vigencia. 
Febrero: Informe de control interno contable 
Marzo: Formulario Único de Reporte de Avance a la Gestión.
Informe de derechos de autor
Se genero la certificación de EKOGUI
</t>
  </si>
  <si>
    <t>https://etitc.edu.co/archives/ekogui220.pdf
https://etitc.edu.co/archives/infoeav20.pdf
https://etitc.edu.co/archives/infoderechosautor20.pdf
https://etitc.edu.co/archives/infocic20.pdf</t>
  </si>
  <si>
    <t xml:space="preserve">
Se ha presentado durante el 1° trimestre de la vigencia. 
Informe austeridad en el gasto del 4° trimestre de 2020.
Informe de PQRSD correspondiente al 2° semestre de 2020
Informe Evaluación del independiente del sistema de control interno 
Seguimiento a la ley de transparencia
Seguimiento al comité de conciliación de 2020
Seguimiento a la evaluación institucional por dependencias 2020  </t>
  </si>
  <si>
    <t>https://etitc.edu.co/archives/informeausteridad22.pdf
https://etitc.edu.co/archives/informepqrs220.pdf
https://etitc.edu.co/archives/evaluacionisci22020.pdf
https://etitc.edu.co/archives/seguimientotranspa17.pdf
https://etitc.edu.co/archives/infoseguimientocc20.pdf
https://etitc.edu.co/archives/infoevaluacionins20.pdf</t>
  </si>
  <si>
    <t xml:space="preserve">Visibilidad nacional e internacinal </t>
  </si>
  <si>
    <t xml:space="preserve">Actualmente se ejecutan los contratos del profesional de apoyo, y estudio de viabilidad para el programa de ingeniería agrícola (Cto-208-2020, Cto-026-2021)
</t>
  </si>
  <si>
    <t>La 1° fase se cumplió en un 100% y la 2° fase avanza en un 90 % 
El contratista encargado de realizar los estudios esta en aislamiento por medidas sanitarias.</t>
  </si>
  <si>
    <t>Supervisión de la propuesta del programa Ingeniería Agrícola</t>
  </si>
  <si>
    <t xml:space="preserve">Por ocasión de la emergencia sanitaria no se proyecta la ejecución de esta actividad.
Se realizan reuniones virtuales con ACOFI y REDIMEC los jueves de cada mes. </t>
  </si>
  <si>
    <t>Acta de inicio Cto-208-2020</t>
  </si>
  <si>
    <t xml:space="preserve">N/A
</t>
  </si>
  <si>
    <t>Normativa
https://www.etitc.edu.co/es/page/transparencia</t>
  </si>
  <si>
    <t xml:space="preserve">Se realizo la actualización del Formulario Único de Reporte de Avance a la Gestión- FURAG durante febrero y marzo de la vigencia, con relación a las actividades realizadas en la política de desarrollo administrativo Defesa jurídico y se creo un repositorio para tal ejercicio.   </t>
  </si>
  <si>
    <t>Repositorio defensa juridica</t>
  </si>
  <si>
    <t xml:space="preserve">Con relación a la base datos interna que se maneja en asuntos disciplinario se encuentra actualizada.  </t>
  </si>
  <si>
    <t>Base de datos de los procesos disciplinarios.</t>
  </si>
  <si>
    <t xml:space="preserve">Se adelanto con el profesional de asuntos disciplinarios un 1° ejercicio, donde se revelo un contenido: Deberes de los servidores públicos, compartido por el área de comunicaciones a través de un comunicado mediante el correo institucional de la entidad a todos los funcionarios  </t>
  </si>
  <si>
    <t>Comunicado: Deberes de los servidores públicos</t>
  </si>
  <si>
    <t xml:space="preserve">Durante el 1° trimestre se ha a adelantado el proceso de grados de la siguiente manera
El pasado 9 de abril se verifico la documentación de los estudiantes que cumplen con los requisitos legales para continuar con el proceso de graduación.
Se público el listado de los estudiantes que cumplen los requisitos obligatorios. Posteriormente se dará entregará al proveedor el listado final. Paso siguiente se realizará la respectiva firma de diplomas y actas por los responsables. Se llevará a cabo la ceremonia de graduación (programas de pregrado y posgrado) el próximo viernes 30 de abril. </t>
  </si>
  <si>
    <t>https://www.etitc.edu.co/es/evento/7</t>
  </si>
  <si>
    <t>La agenda de mejora normativa, esta calendada y se ha realizado el acompañamiento en los tiempos que se han previsto para la Vicerrectoría académica y la Rectoría.
Mediante 3 sesiones del Consejo académico se ha buscado la actualización del reglamento estudiantil, Posteriormente se dará la aprobación de dicho proyecto normativo. 
Se realizo la actualización del Manual de políticas contables, mediante el acuerdo 03 del 05 de marzo de 2021.
Con relación al consejo académico academia y directivo se dio respectivamente Acuerdo 01 de 2021 (26 y 27 de enero) respecto a medidas transitorias excepcionales.</t>
  </si>
  <si>
    <t>Esta actividad se desarrollará con ocasión a la presencialidad, se proyecta su consecución</t>
  </si>
  <si>
    <t>Implementación del Banco del Proyectos Institucional y capacitación (Implementación, seguimiento y monitoreo)</t>
  </si>
  <si>
    <t xml:space="preserve">Banco del Proyectos Institucional implementada </t>
  </si>
  <si>
    <t>Capacitación y formulación y gestión de proyectos, para implementar cultura de proyectos en la ETITC.</t>
  </si>
  <si>
    <t xml:space="preserve"># de capacitaciones realizadas </t>
  </si>
  <si>
    <t xml:space="preserve">Se creo el documento: hoja de vida banco de proyectos institucional. Propio de creación Banco de Proyectos Institucional con toda la información respectiva.
Se proyecto la resolución necesaria que da viabilidad a la creación del banco de proyectos institucional, se esta a la espera de su aprobación  </t>
  </si>
  <si>
    <t xml:space="preserve">Se presento ante el CIGD tanto la hoja de vida de proyectos institucionales como la metodología a desarrollar para fomentar la cultura de proyectos en la escuela. 
Se elaboro un documento taller: Metodología de proyectos ETITC en Excel, el cual será compartido con las diferentes áreas de la escuela.     </t>
  </si>
  <si>
    <t xml:space="preserve">Actas de inicio y plan de trabajo </t>
  </si>
  <si>
    <t xml:space="preserve">Se está trabajando en la clasificación catalogación e indexación de las tesis de grado, de los años 2018 y 2019 
Se está a la espera de las tesis de grado de las cuales son custodios decanaturas de la escuela.
   </t>
  </si>
  <si>
    <t xml:space="preserve">La actualización del material bibliográfico está sujeta al desarrollo presencial de las funciones de los funcionarios del área. Actualmente se puede se actualizar de manera constante las bases de datos de los elementos bibliográficos de la escuela 
</t>
  </si>
  <si>
    <t xml:space="preserve">Con relación a los libros de Pearson (digitales), se cuenta con el Certificado de Disponibilidad Presupuestal, y el proceso precontractual elevado al área jurídico contratación. 
Respecto a la plataforma digital ACM, propia de la facultad de sistemas y siendo que la contratación es según año lectivo, actualmente se evalúa la posibilidad de su adquisición.
Para bases de datos: Virtual Pro, Metabiblioteca y McGraw Hill, no han sido renovadas, toda vez que sus respectivas licencias se encuentran vigentes. 
Suscripción de las revistas se tiene contemplada con la presencialidad </t>
  </si>
  <si>
    <t>Certificado de Disponibilidad Presupuestal</t>
  </si>
  <si>
    <t>Los libro virtuales con relación a las áreas: Ciencias sociales y naturales (cuya necesidad fue suministrada desde la vigencia 2020), se encuentra a la espera del suministro de estos elementos .</t>
  </si>
  <si>
    <t>Esta actividad se tiene prevista para el mes de octubre de la vigencia, teniendo en cuenta que es la fecha en la que se debe renovar la membresia</t>
  </si>
  <si>
    <t>Ejecutar las actividades de la oficina de Calidad de la Escuela Tecnológica Instituto Técnico Central</t>
  </si>
  <si>
    <t>En febrero de 2021 se realizaron las auditorías de las normas NTC ISO 9001:2015 y NTC ISO IEC 27001:2013 correspondiente a la vigencia 2020, obteniendo resultados satisfactorios y manteniendo las respectivas certificaciones, se debe adelantar nuevo proceso para la vigencia 2021</t>
  </si>
  <si>
    <t xml:space="preserve">Informe de ICONTEC
</t>
  </si>
  <si>
    <t xml:space="preserve">Documentos soporte de las actividades realizadas </t>
  </si>
  <si>
    <t>Esta actividad se proyectan realizar en abril, toda vez que se han programado los seguimientos con las áreas de la ETITC.</t>
  </si>
  <si>
    <t xml:space="preserve">Para el 1° trimestre de la vigencia se realizó el seguimiento al Plan Anticorrupción de Atención al Ciudadano del tercer cuatrimestre de la vigencia 2020.
Se generaron 2 recomendaciones: 
1. Actualizar el inventario de activos de información. 
2. Elaborar y publicar el índice de información clasificada y reservada.  </t>
  </si>
  <si>
    <t xml:space="preserve">Actualmente se cuenta con los estudios previos, paso siguiente se enviarán al área de jurídica contratación para su revisión y ajuste. A su vez se tiene el análisis de mercado, además de la cotización entregada por la empresa 2 SECURE SAS.
</t>
  </si>
  <si>
    <t>Se realizo una capacitación de salidas no conformes extensión y sistema de calidad, investigasción realizada a la Vicerrectoría de investigación. 
Se hizo el 1° borrador del sistema de gestión de calidad como insumo para el curso de inducción en la plataforma moodle.
Elaboración de mapa de riesgos.  
Elaboración del informe de revisión por la dirección 2020</t>
  </si>
  <si>
    <t>Acta de inicio Cto-051-2021.</t>
  </si>
  <si>
    <t xml:space="preserve">Se tienen identificadas las actividades para a realizar para la consecución de esta actividad:
Realizar un trámite del inventario de permiso de lata y poda, el 1.cual depende del inventario de tala y poda. 
2.Registro de la publicidad visual de la ETITC.
Se tienen identificados los trámites que se deben adelantar.
Se dio respuesta al requerimiento de la Secretaria Distrital de Ambiente. 
La ETITC participa actualmente en la estrategia ACERCAR. </t>
  </si>
  <si>
    <t xml:space="preserve">Se cuenta con la cotización por parte de FYR INGENIERONS necesaria para realizar los estudios previos pertinentes. 
Se solicitó al taller de mecánica industrias una información de caracterización de la maquina electroerosionadora. </t>
  </si>
  <si>
    <t>Se cuenta con la circular 07, por medio de la cual se adopta el programa racionalización de consumo de papel. Se está a la espera de la elaboración del plan de trabajo, paso siguiente al desarrollo de las actividades consignadas en el programa.
Se realizó la solicitud de información a almacén con relación a la cantidad de resmas utilizadas, a fin de generar un indicador de uso eficiente te papel.</t>
  </si>
  <si>
    <t xml:space="preserve">Se adjudicó mantenimiento preventivo y correctivo de UPS y reguladores. 
Actualmente se cuenta con el diagnóstico necesario como primera fase, para realizar en mantenimiento correctivo.  
Están en proceso de publicación es SECOP II los procesos de mantenimiento preventivo y correctivo de las Plantas eléctricas y Aires Acondicionados.
Se tiene proyectado realizar los 2 mantenimientos preventivos:  el 1° en el mes de junio y el 2° al finalizar la vigencia 
</t>
  </si>
  <si>
    <t xml:space="preserve">Actualmente se cuenta en proceso de diagnóstico, en el cual se busca identificar los materiales y herramientas necesarios para los respectivos mantenimientos. Dicho proceso tiene un avance del 10%   </t>
  </si>
  <si>
    <t xml:space="preserve">Se adquirieron los materiales para la implementación de las aulas, está pendiente por realizar el montaje. Esta actividad se proyecta realizar entre la 1° y 2° semana de mayo. </t>
  </si>
  <si>
    <t xml:space="preserve">Se tiene identificados los espacios para realizar la interconexión. Esta actividad se tiene proyectada para 2° semestre de la vigencia.    </t>
  </si>
  <si>
    <t xml:space="preserve">Esta actividad está proyectada para realzarse al finalizar la vigencia. Toda vez que está sujeta a la suspensión eléctrica de manera prolongada. </t>
  </si>
  <si>
    <t xml:space="preserve">Desde la vigencia 2020 se ejecuta el  Cto-225-2020, con el fin de realizar la gerencía integral del proyecto. 
Se han realizado 2 actas operativas con relación al proyecto (25 de enero y 24 de febrero) 
La arquitecta participó en una reunión el 25 de marzo, mediante la cual se conoció el avance del proyecto en mención. </t>
  </si>
  <si>
    <t xml:space="preserve">Con el proceso gestión ambiental se determinó cuál es la distribución de los espacios tanto de la sede Central y Carvajal de la ETITC, se tienen contemplado los requisitos de la Secretaria Distrital de Ambiente para el desarrollo de este proyecto. </t>
  </si>
  <si>
    <t>Se han realizado 2 mantenimientos en la sede  Central y uno en la sede Carvajal y Tintal respectivamente.</t>
  </si>
  <si>
    <t xml:space="preserve">Se instalo un sistema control eléctrico (variadores de velocidad) para la seguridad y optimización de 6 tornos en los talleres y laboratorios, esto como estrategia para reducir el consumo de energía de los instrumentos y evitar posibles accidentes.  
Automatización del sistema eléctrico    
</t>
  </si>
  <si>
    <t xml:space="preserve">Se tiene un plan de paneles solares (40 paneles) a los cuales se les realiza mantenimiento preventivo de manera trimestral. Para la adquisición de más paneles solares es necesario hacer trabajos de reforzamiento a las cubierta de la sede central </t>
  </si>
  <si>
    <t xml:space="preserve">El proyecto: Circuito de bienestar de desarrolla de la siguiente manera y espacios.
-Bienestar de docentes y administrativos: Se cuenta con un diseño aprobado y se ejecuta el contrato 237-2020 para la restauración del mobiliario.
-Estudiantes: Se tiene el diseño y la selección de mobiliario para la intervención de los espacios: CB01, CB03, CB09.
-Murales: Se han realizado presentaciones y diseños de los murales a intervenir.  
</t>
  </si>
  <si>
    <t>Esta actividad se encuentra en proceso de elaboración, se estiman lineamientos a seguir.</t>
  </si>
  <si>
    <t xml:space="preserve">El desarrollo de esta actividad se da de forma simultánea con la elaboración de los estudios previos para el concurso docente y administrativo. Siendo que la CNSC realiza paralelamente tanto el ascenso como el concurso. </t>
  </si>
  <si>
    <t>Se cuenta con los estudios previos, se encuentra en el área jurídico contratación para su revisión y ajuste.</t>
  </si>
  <si>
    <t xml:space="preserve">Se realizaron los estudios previos
Se realiza un análisis con informática y comunicaciones y autoevaluación  para determinar la viabilidad  y el alcance de la adquisición de herramienta.    </t>
  </si>
  <si>
    <t>Herramienta implementada</t>
  </si>
  <si>
    <t>Reporte de información ante entidades externas</t>
  </si>
  <si>
    <t xml:space="preserve">
Reportes de información suministrada</t>
  </si>
  <si>
    <t xml:space="preserve">Planes, programas,  proyectos e indicadores formulados y con seguimiento  realizado </t>
  </si>
  <si>
    <t xml:space="preserve">Durante el 1° trimestre de la vigencia se ha cargado los informes SIRECI, Modalidad gestión contractual, informe anual consolidado, obras civiles inconclusas o sin uso y delitos contra la administración pública ante la Contraloría General de la República,  
El 18 de marzo se termino de diligenciar el Formulario Único de Reporte Avance a ala Gestión- FURAG. 
El 26 de marzo en cumpimiento de los plazos del Ministerio de Hacienda y Credito Público se cargo y oficializo el anteproyecto de gastos e ingresos de la vigencia 2022 y el día 29 de marzo se envió el correo con los formularios diligenciados y respectivos soportes del anteproyecto de presupuesto a MinHacienda . 
Se remitio al Departamento administrativo Nacional de Estadísticas la información solicitada con relación a los servicios públicos de la entidad y otros requerimientos.
</t>
  </si>
  <si>
    <t xml:space="preserve">https://www.etitc.edu.co/archives/sireci-mar-2021.xlsx
https://www.etitc.edu.co/archives/sireci-feb-2021.xlsx
https://www.etitc.edu.co/archives/sireci-feb-2021.xlsx
https://www.etitc.edu.co/archives/cgr/informerencuencgr2021.xlsx
</t>
  </si>
  <si>
    <t xml:space="preserve">Formulación, seguimiento de planes,   proyectos e indicadores </t>
  </si>
  <si>
    <t xml:space="preserve">Se formulo y publico el Plan de Acción y Plan Anticorrupción y de Atención al Ciudadano, surtiendo el proceso de participación ciudadana y en cumplimiento de los requerimientos de la ley 1712/14 
Se formularon los indicadores transformacionales para la vigencia  los cuales fueron presentados y aprobados ante el CIGD el pasado 26 de marzo. 
De igual modo se actualizaron los 3 proyectos de inversión con los que cuenta la ETITC, ajustandolos al decreto 1805 de 2020, adjuntando el documento técnico de justificación en SUIFP, los 3 proyectos se encuentran en estado registrado y actualizado ante el DNP; de igual modo se realiza el seguimiento a los 3 proyectos en mención mediante SPI. </t>
  </si>
  <si>
    <t>https://www.etitc.edu.co/archives/plandeaccion21.xlsx
https://www.etitc.edu.co/archives/paac21v1.pdf
https://sts.dnp.gov.co/login.aspx?ReturnUrl=%2f%3fwa%3dwsignin1.0%26wtrealm%3dhttps%253a%252f%252fspi.dnp.gov.co%252f%26wctx%3drm%253d0%2526id%253dpassive%2526ru%253d%25252f%26wct%3d2021-04-15T15%253a15%253a49Z&amp;wa=wsignin1.0&amp;wtrealm=https%3a%2f%2fspi.dnp.gov.co%2f&amp;wctx=rm%3d0%26id%3dpassive%26ru%3d%252f&amp;wct=2021-04-15T15%3a15%3a49Z
https://www.etitc.edu.co/es/page/transparencia</t>
  </si>
  <si>
    <t xml:space="preserve">
Se realizó la contratación de la Gerencia Integral del Proyecto Institucional (Cto-225-2020), donde se van a solicitar todos los permisos para poder ejecutar la fase 2 en mención</t>
  </si>
  <si>
    <t xml:space="preserve">Una vez finalice la fase de planeación se comenzará a dar inicio a la ejecución de las actividades pactadas. </t>
  </si>
  <si>
    <t>https://itceduco-my.sharepoint.com/:f:/g/personal/arquitectura_itc_edu_co/EquumE2UfARDvUNE9WEHC0gBzDIPA-uIA1FxmP4I2g6DpQ?e=TEfMbN</t>
  </si>
  <si>
    <t xml:space="preserve">Esta actividad no presenta avance . </t>
  </si>
  <si>
    <t>se trabaja actualmente en direferentes actividades, con relación al mejoramiento del clima laboral desde la áreas de Talento Humano y capacitación.  Se cuenta actualmente con el plan de trabajo a seguir.</t>
  </si>
  <si>
    <t>ME-66- Adaptación progresiva de la planta física para implementar la normativa de movilidad reducida.</t>
  </si>
  <si>
    <t xml:space="preserve">Gestión Técnica realizada </t>
  </si>
  <si>
    <t>Prestación de servicios para desarrollar actividades propias del Instituto Técnico Bachillerado Industrial (docentes, coordinador y psicólogo)</t>
  </si>
  <si>
    <t>A partir de la 4° semana de febrero, han venido a la institución, específicamente a los laboratorios y talleres. Los estudiantes han ingresado en grupos reducidos, según la limitación del aforo permitido y cumpliendo los protocolos de bioseguridad de la institución; a realizar prácticas estrictamente necesarias, según el programa de trabajo elaborado por las decanaturas en coordinación con el centro de talleres.
Se cuenta con la programación para la realización de las 498 practicas durante el 1° semestre de la vigencia.</t>
  </si>
  <si>
    <t>Se realizaron las jornadas pedagógicas para los docentes (14 de enero al 29 de enero). Participaron en promedio 105 docentes. Se trataron los siguientes bloques de trabajo:
- Socialización de gestión y expectativas institucionales.
- Actualización en temas de aprendizaje y tecnología
- Trabajo por áreas académicas sobre sensibilización en resultados de aprendizaje.
Se realizó un comunicado para las jornadas pedagógicas VAC 01-2021
Se realizó un comunicado para las directrices académicas: VAC 03-2021, para el inicio del periodo académico 2021-1</t>
  </si>
  <si>
    <t>https://itceduco-my.sharepoint.com/personal/auxviceacademica_itc_edu_co/_layouts/15/onedrive.aspx?id=%2Fpersonal%2Fauxviceacademica%5Fitc%5Fedu%5Fco%2FDocuments%2FEVIDENCIAS%20PLAN%20DE%20ACCI%C3%93N&amp;originalPath=aHR0cHM6Ly9pdGNlZHVjby1teS5zaGFyZXBvaW50LmNvbS86ZjovZy9wZXJzb25hbC9hdXh2aWNlYWNhZGVtaWNhX2l0Y19lZHVfY28vRW02QjFUNzF2Uk5Nb2ttcDJCckVYZkFCNXAwa1dDRl93Y3gyeF9tdVdlMzB5UT9ydGltZT1hVWZoTGpJQTJVZw</t>
  </si>
  <si>
    <t>Programa de jornadas pedagogicas
Directrices académicas
https://itceduco-my.sharepoint.com/personal/auxviceacademica_itc_edu_co/_layouts/15/onedrive.aspx?id=%2Fpersonal%2Fauxviceacademica%5Fitc%5Fedu%5Fco%2FDocuments%2FEVIDENCIAS%20PLAN%20DE%20ACCI%C3%93N&amp;originalPath=aHR0cHM6Ly9pdGNlZHVjby1teS5zaGFyZXBvaW50LmNvbS86ZjovZy9wZXJzb25hbC9hdXh2aWNlYWNhZGVtaWNhX2l0Y19lZHVfY28vRW02QjFUNzF2Uk5Nb2ttcDJCckVYZkFCNXAwa1dDRl93Y3gyeF9tdVdlMzB5UT9ydGltZT1hVWZoTGpJQTJVZw</t>
  </si>
  <si>
    <t xml:space="preserve">Esta actvidad no ha presentado avance durante el 1° trimestre de la vigencia </t>
  </si>
  <si>
    <t xml:space="preserve">Proyecto aulas para alternancia APA, como respuesta a las nuevas demandas con relación a la emergencia sanitaria.
La propuesta ganadora fue la de One Scream, quienes han instalado: 50 de la 62 Pantallas touch. Actualmente se encuentran totalmente adecuadas 50 aulas. Y 12 monitores. Estas fueron instaladas para poder desarrollar las actividades educativas en modalidad de alternancia. Se encuentra con un 90% de instalación y adecuación. Se realizó la 1° prueba el 2 de abril. 
Se proyecta realizar las capacitaciones para el uso de estos elementos 19 de abril en un horario de 10:00 am a 12:00 pm
Se entregaron 2 pantallas en la sede Carvajal y 2 en la sede Tinta, se está a la espera de la adquisición de 2 monitores móviles para completar las instalaciones de estos elementos 
Se tienen a la fecha 
56 equipos instalados en la sede Central, en Tintal y 2 e Carvajal. </t>
  </si>
  <si>
    <t>Esta actividad no ha tenido avance puesta que existen medidas restrictivas por ocasión a la emergencia sanitaria</t>
  </si>
  <si>
    <t>En conjunto con el centro de extensión y proyección social se diseñaron 2 certificaciones como opción de grado: Automatización industrial y Manufacturas BELTA. Se evalúa la posibilidad de crear una 3° certificación.</t>
  </si>
  <si>
    <t xml:space="preserve">El encuentro internacional de educación en ingienería. Actualmente se estas recibiendo los trabajos realizados por parte de los estudiantes con plazo hasta el 15 de abril. 
Esta actividad se proyecta realizar para el 2° semestre de la vigencia. (15 al 18 de septiembre de 2021). </t>
  </si>
  <si>
    <t xml:space="preserve">Actualmente no se tiene conocimiento de las fechas en las que se realizarán los eventos de REDEC y REDIN. 
El congreso de REDEC se llevará a cabo del 15 al 18 de septiembre de 2021
</t>
  </si>
  <si>
    <t xml:space="preserve">Por ocasión de la emergencia sanitaria, esta actividad está sujeta a las directrices a lugar. 
</t>
  </si>
  <si>
    <t xml:space="preserve">A la fecha se tiene una propuesta desde el Consejo de facultad, para otorgar los premios a los mejores puestos de los proyectos integradores.  
La consecución de esta actividad se tiene proyectada al finalizar la vigencia </t>
  </si>
  <si>
    <t>Acta de inicio (información cargada en SECOP II)</t>
  </si>
  <si>
    <t xml:space="preserve">Se permitió la participación a 4 docentes para crear grupos de estudios y nuevos semilleros (febrero y marzo).
Se realizo la solicitud ante la vicerrectoría de investigación de la conformación de los semilleros:
1) Construcción de aplicaciones para Web
2) Móviles y nuevas tecnologías 
3) Semillero Kiot (semillero internet de las cosas)
Grupo de estudio: Bit data y nuevas tecnologías </t>
  </si>
  <si>
    <t>Se realizaron los lineamentos mediante las reuniones del Comité dinamizador del proyecto articulador, para que los estudiantes presenten sus respectivas propuestas. (Reuniones en febrero y marzo con docentes y estudiantes)</t>
  </si>
  <si>
    <t xml:space="preserve">Listas de asitencia
</t>
  </si>
  <si>
    <t xml:space="preserve">Actualmente se ejecutan con normalidad el contrato del funcionario dispuesto para la biblioteca y medios audiovisuales. 
</t>
  </si>
  <si>
    <t>Se está organizando la información necesaria realizar el repositorio institucional, de esta manera presentar un proyecto para su creación</t>
  </si>
  <si>
    <t xml:space="preserve">Se avanza en la articulación con el programa SERVIMOS del Departamento Administrativo de la Función Pública. Para recibir y ofrecer beneficios a los servidores públicos de la entidad en los diferentes servicios ofertados. .  </t>
  </si>
  <si>
    <t xml:space="preserve">El objeto de esta actividad se programará teniendo en cuenta la necesidad según los cursos de idiomas ofertados durante la vigencia. </t>
  </si>
  <si>
    <t xml:space="preserve">Actualmente en la página oficial de la ETITC se publica la oferta educativa desde el centro de lenguas. 
Para generar mayor visibilidad se ha promovido la oferta educativa a través de las redes oficiales de la ETITC. 
Webinar acerca de multilinguismo y desarrollo de competencias multiculturales
Carta de aceptación de la red BIME
Participación en eventos de internacionalización con la comunidad de apoyo MOOC-ASCUN. </t>
  </si>
  <si>
    <t>La invitación a egresados para que compartan sus experiencias se desarrollará en el encuetro de egresados</t>
  </si>
  <si>
    <t xml:space="preserve">Los estímulos se tienen proyectados ofrecer en el encuentro de egresados proyectada para el 2° semestre.  </t>
  </si>
  <si>
    <t xml:space="preserve">Esta actividad se encuentra en el desarrollo de su primera fase:
1° Diagnóstico actual de la infraestructura TI (Se tiene proyectado la firmar de un contrato)
Se tienen proyectadas realizar las fases 2: implementación, y 3°: Pruebas de funcionalidad. 
Se han actualizado el inventario y el formato de hardware y software en conjunto con el personal de mesa de servicios para el estado actual de la infraestructura TI.
 </t>
  </si>
  <si>
    <t>Segumiento a planes institucional (Plan Anticorrupción y de Atención al Ciudadano, Plan de Acción Sectorial, Plan de Acción)</t>
  </si>
  <si>
    <t>Estudios previos 
https://itceduco-my.sharepoint.com/:w:/g/personal/bienestarlaboral_itc_edu_co/Ee2PGAoWxKFGlBHMoWUMn4kBoNJ6P9rB_F0XO2gA406PJA?e=4%3AQWmJ0g&amp;at=9</t>
  </si>
  <si>
    <t>invitaciones virtales 
https://itceduco-my.sharepoint.com/:w:/g/personal/bienestarlaboral_itc_edu_co/Ee2PGAoWxKFGlBHMoWUMn4kBoNJ6P9rB_F0XO2gA406PJA?e=4%3AQWmJ0g&amp;at=9</t>
  </si>
  <si>
    <t>https://itceduco-my.sharepoint.com/:w:/g/personal/bienestarlaboral_itc_edu_co/Ee2PGAoWxKFGlBHMoWUMn4kBoNJ6P9rB_F0XO2gA406PJA?e=4%3AQWmJ0g&amp;at=9</t>
  </si>
  <si>
    <t>Lista de asistencia.
https://itceduco-my.sharepoint.com/:w:/g/personal/bienestarlaboral_itc_edu_co/ETKFT4I_nwNGgtzQdD2jL_oBCPpt7Nn_EjAHCYHgbZiwpw?e=4%3AdnZzPq&amp;at=9</t>
  </si>
  <si>
    <t xml:space="preserve">El funcionario líder de Seguridad y Salud en el Trabajo se encuentra en capacitación según sus funciones   </t>
  </si>
  <si>
    <t>El funcionario líder de Seguridad y Salud en el Trabajo se encuentra en capacitación según sus funciones</t>
  </si>
  <si>
    <t>DEPORTES:  actividades virtuales y presenciales</t>
  </si>
  <si>
    <t>Aplazado por la contigencia sanitaria y esperando nuevas indicaciones del gobierno local.</t>
  </si>
  <si>
    <t>PSICOLOLOGIA:
LINEA DE APOYO ACADÉMICO</t>
  </si>
  <si>
    <t>Contrato 215-2020 BERSOFT S.A.S
valor del contrato: $48,483,218
Fecha de Inicio: 20/01/2021
Fecha de Terminación: 15/05/2021
Anticipo 40% Ejecución - 15/02/2021 - $19,393,287,20
Saldo Contrato :$29,089,030,80
4 Fases del Proyecto  // 24 Actividades 
73% de Avance a 12 de abril //  3 fases  y 17 actividades desarrolladas</t>
  </si>
  <si>
    <t xml:space="preserve">Se pospone por la contingencia sanitaria y prevención del COVID -19.
</t>
  </si>
  <si>
    <t xml:space="preserve">No se realiza por pandemia, se programa para el año 2021. </t>
  </si>
  <si>
    <t xml:space="preserve">Se envían correo masivo sobre las reflexiones a 125 funcionarios durante la cuaresma. Se suben a teams 6 videos de píldoras espirituales con 19 reproducciones. </t>
  </si>
  <si>
    <t xml:space="preserve">PASTORAL:  Campaña y acompañamiento </t>
  </si>
  <si>
    <t xml:space="preserve">En proceso, se solicita: bolsa de papel, servilletas, vaso desechable con tapa, tenedores desechables y papel vinipel </t>
  </si>
  <si>
    <t xml:space="preserve">1. Está actividad aún no se ha ejecutado ya que se cuenta con suficientes insumos para cada uno de los servicios de enfermería de las diferentes sedes. Se tiene proyectado para el segundo semestre realizar estudios previos para la adquisición de tres desfibriladores automáticos. </t>
  </si>
  <si>
    <t>ARTE Y CULTURA: Vestuario Para el grupo representativo de Danza</t>
  </si>
  <si>
    <t>Vestuarios adquiridos</t>
  </si>
  <si>
    <t>Se realizará en el 2° semestre de acuerdo a los parametros de Contingencia.</t>
  </si>
  <si>
    <t>ARTE Y CULTURA: Webinar ConectArte con las Artes</t>
  </si>
  <si>
    <t>Publicidad/gestion de profesionales/proyeccion en plataforma</t>
  </si>
  <si>
    <t>ARTE Y CULTURA: Noches de Tertulia</t>
  </si>
  <si>
    <t>ARTE Y CULTURA: Mantenimiento de los instrumentos banda de marcha e instrumentos musicales</t>
  </si>
  <si>
    <t>Estudios previos en Proceso</t>
  </si>
  <si>
    <t xml:space="preserve">Se programaron las reuniones según el cronograma elaborado para realizar el 1° seguimiento al plan de acción institucional 2021, mediante el cual se citan a los líderes de proceso según su responsabilidad con el desarrollo de los proyectos de Plan de Desarrollo Institucional.
Se actualizaron las fichas de avance y desarrollo de los proyectos: Ampliación de cobertura instalaciones Kennedy y Fortalecimiento del sistema de aseguramiento de la calidad y fueron enviadas al Ministerio de Educación Nacional, para la actualización del portal Educación Rinde Cuentas.
Como estrategia para el cumplimiento de los indicadores del PAS, en la jornada de reinducción se realizó la socialización y breve capacitación acerca de como presentar los mapas de riesgos y realización de los cursos dispuesto por el MEN y el DAFP </t>
  </si>
  <si>
    <t>Seguimientos y monitoreos realizados</t>
  </si>
  <si>
    <t xml:space="preserve">Fortalecer la implementación del Modelo Integrado de Planeación y Gestión.  </t>
  </si>
  <si>
    <t xml:space="preserve">Políticas de desarrollo administrativo fortalecidad </t>
  </si>
  <si>
    <t>https://www.etitc.edu.co/archives/calidad/DIE-DO-14.pdf
https://www.etitc.edu.co/archives/calidad/DIE-DO-26.pdf</t>
  </si>
  <si>
    <t xml:space="preserve">Se crearon las políticas de desarrollo administrativo: Gestión de la información estadística, Gestión del conocimiento y la innovación, como marco de la gestión realizada en estas temáticas, estas fueron aprobadas y publicadas.
Para el diligenciamiento del FURAG, se realizaron mesas de trabajo mediante las cuales se revisó la manera en que se implementan las 18 políticas de desarrollo administrativo contempladas en el MIPG, para esto se aclararon dudas de los procesos administrativos que se realizan en la ETITC.
</t>
  </si>
  <si>
    <t>https://itceduco-my.sharepoint.com/:f:/g/personal/plandeaccion_itc_edu_co/EqilmU_C1C1Mr6CbbfjvQHMBUKyW3n6HJQJAAKCwLDd4hw?e=2opJsl</t>
  </si>
  <si>
    <t>Asistencia de capacitación, presentación del borrador. 
mapa de riesgos:
http://www.etitc.edu.co/archives/calidad/mapaderiesgocalidad21.xlsx
http://www.etitc.edu.co/archives/calidad/informerevisiondireccion20.pdf
https://itceduco-my.sharepoint.com/personal/calidad_itc_edu_co/_layouts/15/onedrive.aspx?id=%2Fpersonal%2Fcalidad%5Fitc%5Fedu%5Fco%2FDocuments%2FCALIDAD%2FPLAN%20DE%20ACCI%C3%93N%2FEVIDENCIAS%202021%2FPRIMER%20SEGUIMIENTO&amp;originalPath=aHR0cHM6Ly9pdGNlZHVjby1teS5zaGFyZXBvaW50LmNvbS86ZjovZy9wZXJzb25hbC9jYWxpZGFkX2l0Y19lZHVfY28vRWxqZ3NfZVg5OXhHbTBiV0s1Y0s0dW9CSC1tb2lnbDRtN0ZIV0RLN2lHT21Odz9ydGltZT00aExRT2xnQTJVZw</t>
  </si>
  <si>
    <t>Prestación de servicios en las actividades propias de Bienestar Universitario de la Escuela Tecnológica Instituto Técnico Centra</t>
  </si>
  <si>
    <t xml:space="preserve">TRABAJO SOCIAL: 
A. PROGRAMA DE GÉNERO 
</t>
  </si>
  <si>
    <t>TRABAJO SOCIAL:
B. PROYECTO HABITANTE DE CALLE</t>
  </si>
  <si>
    <r>
      <t>A. GÉNERO</t>
    </r>
    <r>
      <rPr>
        <sz val="10"/>
        <rFont val="Arial"/>
        <family val="2"/>
      </rPr>
      <t xml:space="preserve">
1. Atención en canal virtual para mujeres "Tú vales"  - 29 publicaciones para 228 receptores visualizaciones, compartidas desde el 23 de febrero al 9 de abril, con temas relacionados con: - Convocatorias, cursos talleres, capacitaciones - Empoderamiento femenino y convocatorias para mujeres - Prevención de violencias de género, derechos de las mujeres,  medidas de protección, rutas de atención - Convocatorias de empleabilidad,  opciones de trabajo.
2. Acompañamiento personalizado (5) estudiantes mujeres
3. Evento Virtual Mujer BIT 8 de marzo (1375 reproducciones)
4.  Encuentro grupo de MUJERES ETITC 26 de marzo (9 participantes)
5. Construcción Colectiva Pacto por la Igualdad de Género 25 feb a 8 de marzo.</t>
    </r>
    <r>
      <rPr>
        <b/>
        <sz val="10"/>
        <rFont val="Arial"/>
        <family val="2"/>
      </rPr>
      <t xml:space="preserve">
</t>
    </r>
    <r>
      <rPr>
        <sz val="10"/>
        <rFont val="Arial"/>
        <family val="2"/>
      </rPr>
      <t xml:space="preserve">6. Video reto: Ingenia: 12 de febrero al 8 de marzo.  </t>
    </r>
    <r>
      <rPr>
        <b/>
        <sz val="10"/>
        <rFont val="Arial"/>
        <family val="2"/>
      </rPr>
      <t xml:space="preserve">
</t>
    </r>
  </si>
  <si>
    <r>
      <rPr>
        <b/>
        <sz val="10"/>
        <rFont val="Arial"/>
        <family val="2"/>
      </rPr>
      <t>B. HABITANTE DE CALLE - Proyecto Intervención Mural y formación</t>
    </r>
    <r>
      <rPr>
        <sz val="10"/>
        <rFont val="Arial"/>
        <family val="2"/>
      </rPr>
      <t xml:space="preserve">
1.  (5) Encuentros - Mesa de trabajo Proyecto Mural (Comunicaciones ETITC, SDIS, Arquitectura ETITC).
Adquisición de materiales para el proyecto Mural, Contrato Ferretería Planta Física
2.  (2) Encuentros Decanatura de Sistemas - Mesa de trabajo Planes de formación complementaria Hab de calle.</t>
    </r>
  </si>
  <si>
    <t>TRABAJO SOCIAL: 
PROGRAMA DE APOYO Y PROMOCIÓN SOCIO ECONÓMICA</t>
  </si>
  <si>
    <t>Número de beneficios  suministrado</t>
  </si>
  <si>
    <t xml:space="preserve">a). 214 estudiantes con Renovación Beneficio Generación E 2021-1 // 15 enero a 25 de febrero de 2021
b). 5 estudiantes con Renovación Credito Icetex Fondos SED 2021-1 // 15 enero a 25 de febrero de 2021
c). 2 estudiantes con Legalización Credito Icetex Fondos SED 2021-1 // 15 enero a 25 de febrero de 2021
d). 6 estudiantes con Estudio y apoyo económico de Bienestar sobre matrícula // RESOLUCIÓN NÚMERO 023 DE
(1 de febrero de 2021)
e). 41 estudiantes focalizados para acuerdo de pago 2021-1 (29 aprobados y beneficiados y aprobados por SEC Gral)  // 8 febrero 2021.
f). 47 Pre-registros Jóvenes en Acción 2020-1 // Marzo a abril 2021
g). 107 Entregas de Incentivo por permanencia y Excelencia - Programa Jóvenes en Acción // 24 a 11 de abril.
h) 1 estudiante beneficiado por discapacidad Resolución 058-2019. </t>
  </si>
  <si>
    <t xml:space="preserve">Base de datos de estudiantes beneficiados </t>
  </si>
  <si>
    <t xml:space="preserve">Rutinas y entrenaminetos realizados  </t>
  </si>
  <si>
    <t xml:space="preserve">se han realizado a las fecha 15 rutinas sicronicas, de las cuales 7 se han realizado en las instalaciones de la ETITC, transmitidas por el facebook de la institución y 8 a través de teams. De igual forma se ha realizado 15 rutinas  de manera asincronica, 8 videos de rutinas para realizar en casa, se han realizado 18 entrenamientos personalizados y 1 ciclopaseo (5 de marzo).
Cada lunes el profesional de deportes asiste a las instalaciones de la sede central para realizar mantenimiento preventivo a las maquinas del gimnasio
</t>
  </si>
  <si>
    <t>DEPORTES:  Adquisición de elementos deportivos</t>
  </si>
  <si>
    <t xml:space="preserve">Se realizo contización en tienda virtual de biciletas y bicicleteros para los ciclopaseos.
Con relación a la carpa plástica se realizaron cotizaciones en la tienda virtual </t>
  </si>
  <si>
    <t>Se asiste a reunión cada 15 días con el comité del SUE distrital deportes.
Actualmente se ha asistido a 5 reuniones.</t>
  </si>
  <si>
    <t>aplazado por la contigencia sanitaria ocasionada por COVID19</t>
  </si>
  <si>
    <t>CREA: Diagnostico realizado y asesorias individuales en ejecución</t>
  </si>
  <si>
    <t>EBRA: seguimiento a estudiantes y banco de estrategias enviado a los estudiantes.</t>
  </si>
  <si>
    <t xml:space="preserve">MONITORIAS: Estudiantes y monitores asignados, </t>
  </si>
  <si>
    <t>TALLERES: Planeados y ejecutados</t>
  </si>
  <si>
    <t>DIPLOMADO LECTO ESCRITURA: Diseñado y en ejecución</t>
  </si>
  <si>
    <t>SEGUIMIENTO ACADEMICO CONVENIO SED</t>
  </si>
  <si>
    <t>ENCUESTA DE RETENCIÓN ESTUDIANTIL: diseñada, y en ejecución.</t>
  </si>
  <si>
    <t xml:space="preserve">El diagnóstico se reaizo a una muestra de 100 estudiantes pertenecientes al ciclo técnico y tecnológico.
Se realizaron 12 asesorias individuales. </t>
  </si>
  <si>
    <t>Se han creado 5 estrategias audiovisuales que se han enviado a través del correo electrónico a 191 Estudiantes en Bajo Rendimiento Académico.</t>
  </si>
  <si>
    <t>Se cuentan con 8 monitores que estana tendiendo a 28 estudiantes.</t>
  </si>
  <si>
    <t xml:space="preserve">Se ejecuto un taller sobre higiene del sueño (73 estuduantes), uno acerca de estrategias exitosas de estudio (573 estudiantes) y  uno denominado: aprendiendo a aprender (355 estudiantes) </t>
  </si>
  <si>
    <t>En el diplomado lecto escritura asisten en promedo 66 estudiantes y se han realizado 5 sesiones.</t>
  </si>
  <si>
    <t>Se realiza seguimiento a 206 estudiantes, se envió el 1° informe a la Secretaria de Educación</t>
  </si>
  <si>
    <t>La encuesta de retención estudiantil fue remitida a los estudiantes que no se inscribieron al convenio SED, se cuenta con la respuesta de 63 estuduantes.</t>
  </si>
  <si>
    <t>ACOMPAÑAMIENTO INDIVIDUAL: atención realizadas y en seguimiento</t>
  </si>
  <si>
    <t>MÉTELE MENTE: programa en desarrollo</t>
  </si>
  <si>
    <t>TALLERES: planeados, diseñados y ejecutados</t>
  </si>
  <si>
    <t>Se han realizado 6 acompañamiento y asesoria a estudiantes.</t>
  </si>
  <si>
    <t xml:space="preserve">Se han realizado 4 programas transmitidos por Facebook Live con un promedio de reproducciones de 1218. </t>
  </si>
  <si>
    <t>Se planeo un taller con egresados</t>
  </si>
  <si>
    <t>PSICOLOGIA:
APOYO EMOCIONAL</t>
  </si>
  <si>
    <t>PSICOLOGIA:
APOYO SOCIO OCUPACIONAL</t>
  </si>
  <si>
    <t>ADAPTACIÓN A LA VIDA UNIVERSITARIA: Inducción, asesoria individual</t>
  </si>
  <si>
    <t>DIPLOMADO EMPRENDIMIENTO: Diseñado y en ejecución</t>
  </si>
  <si>
    <t>DIPLOMADO EMPLEABILIDAD: Diseñado y en ejecución</t>
  </si>
  <si>
    <t>ASESORIA INDIVIDUAL: Diseñado</t>
  </si>
  <si>
    <t>TALLERES: Planeados, diseñados y en ejecución</t>
  </si>
  <si>
    <t>Se han acompañado 19 estudiantes</t>
  </si>
  <si>
    <t xml:space="preserve">Se ha diseñado, planeado y ejecutado un taller al cual asistieron 73 estudiantes. Actualmente se ha planeado el taller: estrategias y hábitos de estudio. </t>
  </si>
  <si>
    <t>En la inducción participaron en promedio 271 estudiantes.</t>
  </si>
  <si>
    <t>Se han realizado 5 sesiones con una asistencia promedio de 18 estudiantes</t>
  </si>
  <si>
    <t>Se han realizado 5 sesiones con una asistencia promedio de 19 estudiantes</t>
  </si>
  <si>
    <t xml:space="preserve">Se realizan 12 talleres sobre la OLA 40 en la cuaresma, se atienden a 98 estudiantes del PES. Se cuentan con 68 evaluaciones de la actividad y los retiros se posponen por la contingencia sanitaria y prevención del COVID -19. 
 </t>
  </si>
  <si>
    <t>PASTORAL: Píldoras Espirituales</t>
  </si>
  <si>
    <t>Reflexiones y videos espirituales realizados</t>
  </si>
  <si>
    <t>Bienestar más allá de las fronteras y acompañamiento vía telefónica realizados</t>
  </si>
  <si>
    <t>Se envía 145 correos institucionales a los funcionarios para la campaña junto con el link de ayuda y a los estudiantes de PES.                                                                                  
Se realizan 45 acompañamiento a los funcionarios y 60 acompañamiento a los estudiantes del PES</t>
  </si>
  <si>
    <t>Campaña realizadas</t>
  </si>
  <si>
    <t xml:space="preserve">1. Se realizó seguimiento y acompañamiento mediante el autocuestionario de salud durante la pandemia por covid-19 a la Comunidad Educativa, especialmente docentes y estudiantes, en total diligenciaron el formulario 226 personas y se realizaron 192 acompañamientos por llamada telefonica.
2. Se proyectó un video relacionado a la prevención del consumo de sustancias psicoactivas con un total de 401 reproducciones, esta actividad se ejecutó el día  25 de febrero y también se proyectó el video apaga el humo en la ETITC con un total de 482 reproduccionesn el día 23 de febrero.
3. Se está liderando la creación de un proyecto para la prevención y mitigación del consumo de sustancias psicoactivas, con ello se realizó una encuesta de caracterización con un total de 65 participantes y 15 entrevistas semiestructuradas a personal administrativo, se está diseñando un documento para la ruta integral de atención en salud sobre el consumo de sustancias psicoactivas. 
4. Se esta realizando alternancia en atención del servicio de enfermería del 01 de marzo al 06 de abril a los estudiantes y docentes que participan en los talleres y laboratorios. 
5. Se realizó difusión de infografía por las redes sociales para aclarar dudas de condición física y de salud el día 26 de febrero. </t>
  </si>
  <si>
    <t>Centro CREA (Centro de Refuerzo Especializado de Aprendizaje)</t>
  </si>
  <si>
    <t xml:space="preserve">Se proyecta realizar los estudios previos durante el 2° semestre de la vigencia, debido a la contingencia sanitaria actual  </t>
  </si>
  <si>
    <t xml:space="preserve">Se proyecta realizar la 1° salida cultural el 22 de mayo,  
Se proyecta realizar la salida Recorre tu centro a finales de junio. </t>
  </si>
  <si>
    <t xml:space="preserve">Se realizaro 1 Webinar (25 de marzo)  </t>
  </si>
  <si>
    <t>Se cuenta con los estudios previos desde la vigencia 2020, este proceso no tuvo efecto, por lo tanto se proyecta comenzar de nuevo el proceso durante el 2° semestre de la vigencia
Se necesita el seguimiento de un profesional especializado en los instrumentos musicales.</t>
  </si>
  <si>
    <t>Gestión de grupos invitados en diferentes areas artisticas</t>
  </si>
  <si>
    <t>Teniendo en cuenta la emergencia sanitaria ocasionada por el COVID 19 se plantea la estrategia de realizar la actividad de manera virtual (1 semestral)</t>
  </si>
  <si>
    <t>Se proyecta realzar esta actividad durante el 2° semestre de la vigencia en atención a los parametros de la contingencia sanitaria.</t>
  </si>
  <si>
    <t xml:space="preserve">ARTE Y CULTURA: Actividades de Servicios como Hatha Yoga y Baile y creación de grupo representativo </t>
  </si>
  <si>
    <t xml:space="preserve">Se dio inicio a las actividades desde el 10 de marzo, se realizan 2 veces por semana con una asistencia promedio de 10 personas.   
Se hizo la convocatoria para la creación del grupo representativo.   </t>
  </si>
  <si>
    <t>TRABAJO EQUIPO</t>
  </si>
  <si>
    <t>Proyecto FOBU (Fortalecimiento de Bienestar)</t>
  </si>
  <si>
    <t>Proyecto FIBU (Formación integral de Bienestar Universitario)</t>
  </si>
  <si>
    <t>Diplomados en ejecución</t>
  </si>
  <si>
    <t xml:space="preserve">Se encuentran en ejecución los contratos: 
Cto-220-2020 y Cto-221-2020 por un valor de $15.000.000 cada uno. contratos del literato y del administrador de empresas que dictan los diplomados. Estos finalizan el 20 de octubre de 2021 </t>
  </si>
  <si>
    <t>PROYECTO FOBU:
Entrega del primer borrador del “Informe para la prevención de la Deserción Universitaria en Estudiantes de la Modalidad Técnica y Tecnológica de la Escuela Tecnológica Instituto Técnico Central – 2021” donde se conjuntan análisis descriptivo, causas, factores, necesidades y problemas con respecto a la deserción en la ETITC y la identificación de acciones de mejora a implementar. (31 de marzo de 2021)
Desarrollo de un taller práctico con los docentes para la socialización parcial de causas, factores, necesidades y problemas con respecto a la deserción en la ETITC. (Tercera semana de enero)
Realización del Open House durante la inducción del primer semestre, con la participación de 271 estudiantes. (Tercera y cuarta semana de enero)
[20:50] auxiliar bienestar
Se encuentra en ejecución el CONTRATO 223-2020 fecha de ejecución del 28/12/2020 hasta el 15/12/2021 valor $ 35.000.000.</t>
  </si>
  <si>
    <t>Actualmente se ejecutan con normalidad 8 contratos por prestación de servicios. 
Cto-219-2020, Cto-220-2020,  Cto-221-2020,  Cto-020-2021, Cto-075-2021, Cto-076-2021, Cto- 117-2021 y Cto-119-2021</t>
  </si>
  <si>
    <t>Inducción.
Para la presentación de las directivas asistieron 271 estudiantes.
Para la presentación de las áreas de la escuela asistieron 259 estuduantes 
Para la presentación de Bienestar universitario se presentaron 229 estudiantes
Se realizo una jornada pedagogica para los docentes PES, asistieron 216 docentes.</t>
  </si>
  <si>
    <t>Actas de inicio y planes de trabajo
https://itceduco-my.sharepoint.com/:f:/g/personal/auxbienestar_itc_edu_co/EmzP5CjTfD5OqRspyUZuta0Bt87eh0IkcXvVOu7PwSyYpA?e=3jN3SE</t>
  </si>
  <si>
    <t>https://itceduco-my.sharepoint.com/:f:/g/personal/enfermeria_itc_edu_co/EsJoL4zcQVpGlcYq-vMojg0B6SQAJXMpvsgVsDpEknZLhA?e=W2NWNX</t>
  </si>
  <si>
    <t>https://itceduco-my.sharepoint.com/:f:/g/personal/psicologia_itc_edu_co/EoJhEUW4tZRIjui3kh1sAfsB7IIvmUbBVDfUDKInCtzE7A?e=gKgFGs</t>
  </si>
  <si>
    <t>https://itceduco-my.sharepoint.com/:f:/g/personal/bienestaruniversitario_itc_edu_co/EsA-R_TaVQhKp7rfkZDBugMBeAj-8Bo9BEOmec-Mk9FYzg?e=BJXP8E</t>
  </si>
  <si>
    <t>https://itceduco-my.sharepoint.com/:f:/g/personal/auxbienestar_itc_edu_co/Eo3GtsjnQHJMuEXkE-x49vYBNGVPJSuCS1O9CaFJ0kXBmQ?e=taNqmo</t>
  </si>
  <si>
    <t>Acta de inicio</t>
  </si>
  <si>
    <t>correor enviados</t>
  </si>
  <si>
    <t xml:space="preserve">Se ha diseñado la estructura de los planes de acción, la guía para la construcción del documento maestro de condiciones institucionales (en proceso de aprobación y publicación en el repositorio de la biblioteca), 
se ha hecho solicitud a las áreas de la escuela para el diseño de políticas, se ha solicitado a la Vicerrectoría académica la construcción o actualización de documentos. 
Se han realizado reuniones de seguimiento para el inicio de la plataforma SIPARC. 
</t>
  </si>
  <si>
    <t>Esta actividad no presenta avance durante el 1° trimestre de la vigencia</t>
  </si>
  <si>
    <t>La contratación para la realización de los exámenes médicos y ocupacionales quedo contratado desde la vigencia 2020 mediante en Cto-054-2020
SST</t>
  </si>
  <si>
    <t>La solicitud de adquisición de moviliario y equipos para el área de registro y control se realizó desde la vigenca 2020.</t>
  </si>
  <si>
    <t xml:space="preserve">Esta actividad no ha tenido avance en el 1° trimestre de la vigencia </t>
  </si>
  <si>
    <t>Hoja de vida y metodología 
https://itceduco-my.sharepoint.com/:f:/g/personal/bancodeproyectos_itc_edu_co/Em9euftAbBhEiy26fjMcQC0BOy2c4kEX1V1ItyxXOELiJw?e=J6T3eN
https://itceduco-my.sharepoint.com/:x:/g/personal/bancodeproyectos_itc_edu_co/EWhIpYy2aMdDvk6cO-p511ABtLBIy6_2AgY8U5srA_o4hw?e=mR2W8V</t>
  </si>
  <si>
    <t xml:space="preserve">Estudios previos
</t>
  </si>
  <si>
    <t>taller: Metodología de proyectos ETITC 
https://itceduco-my.sharepoint.com/:f:/g/personal/bancodeproyectos_itc_edu_co/Em9euftAbBhEiy26fjMcQC0BOy2c4kEX1V1ItyxXOELiJw?e=J6T3eN</t>
  </si>
  <si>
    <t xml:space="preserve"> CONTROL INTERNO</t>
  </si>
  <si>
    <t>Actas inicio 
https://itceduco-my.sharepoint.com/personal/secibti_itc_edu_co/_layouts/15/onedrive.aspx?id=%2Fpersonal%2Fsecibti%5Fitc%5Fedu%5Fco%2FDocuments%2FBachillerato%202021%20Virtual%2FPlan%20de%20Acci%C3%B3n%20evidencias%20IBTI&amp;originalPath=aHR0cHM6Ly9pdGNlZHVjby1teS5zaGFyZXBvaW50LmNvbS86ZjovZy9wZXJzb25hbC9zZWNpYnRpX2l0Y19lZHVfY28vRW1pclF2WHJCZFpPbUN2WGY5VkJJQ0lCVVJqRVF6UzFfM1EwZ29ZUXBSV2tyUT9ydGltZT1raGZVTGg0QjJVZw</t>
  </si>
  <si>
    <t>Invitación a la convocatoria
https://itceduco-my.sharepoint.com/personal/secibti_itc_edu_co/_layouts/15/onedrive.aspx?id=%2Fpersonal%2Fsecibti%5Fitc%5Fedu%5Fco%2FDocuments%2FBachillerato%202021%20Virtual%2FPlan%20de%20Acci%C3%B3n%20evidencias%20IBTI&amp;originalPath=aHR0cHM6Ly9pdGNlZHVjby1teS5zaGFyZXBvaW50LmNvbS86ZjovZy9wZXJzb25hbC9zZWNpYnRpX2l0Y19lZHVfY28vRW1pclF2WHJCZFpPbUN2WGY5VkJJQ0lCVVJqRVF6UzFfM1EwZ29ZUXBSV2tyUT9ydGltZT1raGZVTGg0QjJVZw</t>
  </si>
  <si>
    <t>Estudios previos 
https://itceduco-my.sharepoint.com/personal/secibti_itc_edu_co/_layouts/15/onedrive.aspx?id=%2Fpersonal%2Fsecibti%5Fitc%5Fedu%5Fco%2FDocuments%2FBachillerato%202021%20Virtual%2FPlan%20de%20Acci%C3%B3n%20evidencias%20IBTI&amp;originalPath=aHR0cHM6Ly9pdGNlZHVjby1teS5zaGFyZXBvaW50LmNvbS86ZjovZy9wZXJzb25hbC9zZWNpYnRpX2l0Y19lZHVfY28vRW1pclF2WHJCZFpPbUN2WGY5VkJJQ0lCVVJqRVF6UzFfM1EwZ29ZUXBSV2tyUT9ydGltZT1raGZVTGg0QjJVZw</t>
  </si>
  <si>
    <t>Plan regreso- Gradual progresivo y seguro (RGPS)
https://www.etitc.edu.co/es/page/bachilleratotecnico 
https://itceduco-my.sharepoint.com/personal/secibti_itc_edu_co/_layouts/15/onedrive.aspx?id=%2Fpersonal%2Fsecibti%5Fitc%5Fedu%5Fco%2FDocuments%2FBachillerato%202021%20Virtual%2FPlan%20de%20Acci%C3%B3n%20evidencias%20IBTI&amp;originalPath=aHR0cHM6Ly9pdGNlZHVjby1teS5zaGFyZXBvaW50LmNvbS86ZjovZy9wZXJzb25hbC9zZWNpYnRpX2l0Y19lZHVfY28vRW1pclF2WHJCZFpPbUN2WGY5VkJJQ0lCVVJqRVF6UzFfM1EwZ29ZUXBSV2tyUT9ydGltZT1raGZVTGg0QjJVZw</t>
  </si>
  <si>
    <t>Resultados de las encuestas
https://itceduco-my.sharepoint.com/personal/secibti_itc_edu_co/_layouts/15/onedrive.aspx?id=%2Fpersonal%2Fsecibti%5Fitc%5Fedu%5Fco%2FDocuments%2FBachillerato%202021%20Virtual%2FPlan%20de%20Acci%C3%B3n%20evidencias%20IBTI&amp;originalPath=aHR0cHM6Ly9pdGNlZHVjby1teS5zaGFyZXBvaW50LmNvbS86ZjovZy9wZXJzb25hbC9zZWNpYnRpX2l0Y19lZHVfY28vRW1pclF2WHJCZFpPbUN2WGY5VkJJQ0lCVVJqRVF6UzFfM1EwZ29ZUXBSV2tyUT9ydGltZT1raGZVTGg0QjJVZw</t>
  </si>
  <si>
    <t>Carta y procedimiento
https://itceduco-my.sharepoint.com/personal/secibti_itc_edu_co/_layouts/15/onedrive.aspx?id=%2Fpersonal%2Fsecibti%5Fitc%5Fedu%5Fco%2FDocuments%2FBachillerato%202021%20Virtual%2FPlan%20de%20Acci%C3%B3n%20evidencias%20IBTI&amp;originalPath=aHR0cHM6Ly9pdGNlZHVjby1teS5zaGFyZXBvaW50LmNvbS86ZjovZy9wZXJzb25hbC9zZWNpYnRpX2l0Y19lZHVfY28vRW1pclF2WHJCZFpPbUN2WGY5VkJJQ0lCVVJqRVF6UzFfM1EwZ29ZUXBSV2tyUT9ydGltZT1raGZVTGg0QjJVZw</t>
  </si>
  <si>
    <t xml:space="preserve">La plataforma se adquirió, sin embargo se trabaja en su aplicación según las políticas de seguridad de la información de a ETITC. 
Se desarrolla un formato el cual será transmitido a los estudiantes de la ETITC para la autorización de encio de mensajes de texto con información institucional
</t>
  </si>
  <si>
    <t>https://bit.ly/3gipkjq</t>
  </si>
  <si>
    <t>https://itceduco-my.sharepoint.com/personal/arteycultura_itc_edu_co/_layouts/15/onedrive.aspx?ct=1618851533738&amp;or=OWA%2DNT&amp;cid=61bbc004%2Ddb8e%2D3036%2Ded91%2D2e594721661c&amp;originalPath=aHR0cHM6Ly9pdGNlZHVjby1teS5zaGFyZXBvaW50LmNvbS86ZjovZy9wZXJzb25hbC9hcnRleWN1bHR1cmFfaXRjX2VkdV9jby9FaE51SG5BRXFqSk91TC1JN3pqb0E1UUIwNDNUTk9jeHRZTWFpbWFXM2s2R1FBP3J0aW1lPTRfclJhbFFEMlVn&amp;id=%2Fpersonal%2Farteycultura%5Fitc%5Fedu%5Fco%2FDocuments%2FCentro%20de%20Expresi%C3%B3n%2FPLAN%20DE%20ACCI%C3%93N</t>
  </si>
  <si>
    <t xml:space="preserve">Se ejecuta en la actualidad el Cto-217-2020
</t>
  </si>
  <si>
    <t xml:space="preserve">Se obtuvo una cotización entregada por parte de la empresa KREIS MASCHINEN SAS, con quien se dio una reunión en el mes de marzo.
Se realizo un estudio previo de lubricación:
Se está a la espera de recibir 2 propuestas de oferentes, para dar cumplimiento a la norma, la cual solicita 3 oferentes para dar continuidad al proceso. 
Con referente a la especialización: Seguridad industrial y seguridad en el trabajo, se está a la espera de la respuesta del Ministerio de Educación superior, con relación a los documentos entregados para poder ofertar el programa 
El documento maestro para la Especialización en diseño y construcción de Redes de Distribución de Energías Eléctrica, se encuentra finalizado y se encuentra en revisión por parte del Vicerrector académico.   
El documento Proyecto Educativo de Programa está culminado se encuentra en fase de revisión por la profesional de autoevaluación. 
Se tienen 
Se proyecta desarrollar los documentos maestros para las especializaciones: Redes, Mantenimiento industrial, Instrumentalización industrial. 
</t>
  </si>
  <si>
    <t xml:space="preserve">Teniendo en cuenta la meta general para el 1° trimestre de la vigencia (25%), la Rectoría de la ETITC ha alcanzado un avance acumulado de 22,86%, habiendo transcurrido un 20,06% de avance en el tiempo. Esto debido a que los procesos han realizado en general las actividades concernientes para la consecución de los proyectos estratégicos consignados en el Plan de Desarrollo Institucional 2021-2024, comprometidos de manera articulada con la materialización de los objetivos de los diferentes ejes estratégicos: Lo institucional, lo ambiental y lo social; para una gestión institucional integra y participativa. </t>
  </si>
  <si>
    <t xml:space="preserve">Teniendo en cuenta la meta general para el 1° trimestre de la vigencia (25%), la Vicerrectoría Administrativa y Financiera de la ETITC, ha alcanzado un avance acumulado de 22%, habiendo transcurrido un 20% de avance en el tiempo, esto debido a que los diferentes procesos han gestionado actividades que permiten la consecución de las metas propuestas, sin embargo, existen actividades que para su desarrollo están sujetas a ciertos plazos específicos o deben considerar las directrices de entes externos (Procesos: Planta física, Talento Humano, Sistemas y comunicaciones) , por lo tanto para este 1° monitoreo no tiene avance significativo con relación al producto que se pretenden alcanzar durante la vigencia. </t>
  </si>
  <si>
    <t>Teniendo en cuenta la meta general para el 1° trimestre de la vigencia (25%), la Vicerrectoría Académica de la ETITC, ha alcanzado un avance acumulado de 24,14%, habiendo transcurrido un 20,06%. Esto se debe a que desde las diferentes facultades se han gestionado actividades que permitan la participación de la comunidad educativa en los procesos de formación habituales implementando estrategias para la alternancia y educación remota; a su vez trabajan en la elaboración de propuestas para la adecuación de espacios que deben mejorar sus condiciones para prestar un mejor servicio a la comunidad educativa. Por otra parte, cabe resaltar que se tienen en cuanta las directrices del gobierno nacional frente a la emergencia sanitario, por ende, no se refleja el adelanto de las actividades provistas para la movilidad de docentes y estudiantes.</t>
  </si>
  <si>
    <t xml:space="preserve">Teniendo en cuenta la meta general del para el 1° trimestre de la vigencia (25%), la Vicerrectoría de Investigación, Extensión y Transferencia de la ETITC, ha alcanzado un avance acumulado de 26%, habiendo transcurrido un 20,06% de tiempo estimado para las actividades a desarrollar. Esto se debe a que se han adelantado las actividades propuestas a lo largo de la vigencia y cuentan con sus primeras fases en ejecución, esto en el marco de las diferentes estrategias educativas para afrontar la emergencia sanitaria actual. Para el cálculo de este avance no se tienen en cuenta las actividades previstas para el 2° semestre de la vigencia, siendo que estas están sujetas a tanto a la inscripción de estudiantes a los cursos que se proyectan realizar, como a tiempos de ejecución específicos.   </t>
  </si>
  <si>
    <t xml:space="preserve">Esta actividad no ha tenido avance durante el primer trimestre de la vigencia </t>
  </si>
  <si>
    <t>PE-26- Actualización de la infraestructura física, cumpliendo normativas aplicables y generando espacios adecuados para el desarrollo de actividades académicas y de bienestar en un el marco  de la sostenibilidad</t>
  </si>
  <si>
    <t>Actualmente se ejecutan con normalidad los contratos: Cto-001-2021,  Cto-009-2021, Cto-002-2021</t>
  </si>
  <si>
    <t>Acompañar la estructuración de procesos de contratación de la ETITC</t>
  </si>
  <si>
    <t>Procesos publicados</t>
  </si>
  <si>
    <t xml:space="preserve">
Procesos surtido sen SECOP II y Tienda virtual </t>
  </si>
  <si>
    <t>Actas de inicio y planes de trabajo publicados en SECOP II</t>
  </si>
  <si>
    <t xml:space="preserve">Siendo que se adquirieron puntos ecológicos para el 2020 y dada correlación de colores para estos elementos dispuesto en la norma Resorción 1344 de diciembre 2020. Se plantea no adquirir más puntos ecológicos, sino adaptarlos y realizar un proceso de capacitación. </t>
  </si>
  <si>
    <t xml:space="preserve">En en marco del Plan de Capacitaciones Institucional, se han realizado las siguientes capacitaciones:
1) Mi planilla.
2) Encuentros transversales del DAFP : Defensoria juridica.  Llevada a cabo el 16 de febrero
3) Indicaciones generales y actualización sobre manejo y responsabilidades como supervisor.
4) Curso de herramientas ofimaticas desarrollado desde el 1° al 12 de marzo.
5) Encuentros transversales del DAFP: Servicio al ciudadano 
6) Uso sostenible del agua realizada el 25 de marzo.
7) Invitación a participar en el diplomado en innovación en el sector público de la ESAP (Vicerrectores, asistente de rectoría y coordinador de extensión y proyecció social).
8) Transformación de apuestas formativas e innovación pedagogica en educación superios.
9) Evaluación del desempeño de los servidores públicos de carrera.
</t>
  </si>
  <si>
    <t xml:space="preserve">Prestación de servicios para la capacitación en apropiación y uso de tecnologia, gobierno digital, automatización procesos , comunicación y lenguaje tecnológico en gestion del concimiento y la innovación </t>
  </si>
  <si>
    <t>Para cumplir con la implementación del Sistema Integrado de Conservación SIC: Fabricación e instalación de un sistema de archivo rodante con accionamiento mecánico compuesto por 6 carros mecánicos y 2 carros fijos.</t>
  </si>
  <si>
    <t xml:space="preserve">Actualmente el plan estratégico de comunicaciones se encuentra elaborado. Una vez sea avalado por Rectoría y firmada la resolución de adopción del plan en mención, será publicado en la página oficial de la ETITC.  </t>
  </si>
  <si>
    <t xml:space="preserve">Los contratos mencionados en el 1° seguimiento de la vigencia continúan su desarrollo con normalidad, según las fechas de contratación establecidas. </t>
  </si>
  <si>
    <t>https://etitc.edu.co/archives/plancomunicaciones2124.pdf</t>
  </si>
  <si>
    <t>https://itceduco-my.sharepoint.com/personal/orii_itc_edu_co/_layouts/15/onedrive.aspx?id=%2Fpersonal%2Forii%5Fitc%5Fedu%5Fco%2FDocuments%2FSeguimiento%20PA%202021%2Freuni%C3%B3n%20Plan%20de%20Acci%C3%B3n%20%2D%20segundo%20seguimiento%202021%2Epdf&amp;parent=%2Fpersonal%2Forii%5Fitc%5Fedu%5Fco%2FDocuments%2FSeguimiento%20PA%202021&amp;ct=1625676110519&amp;or=OWA%2DNT&amp;cid=fea9b74c%2D2a43%2D483c%2Dd29d%2D6c72dc516bc9&amp;originalPath=aHR0cHM6Ly9pdGNlZHVjby1teS5zaGFyZXBvaW50LmNvbS86YjovZy9wZXJzb25hbC9vcmlpX2l0Y19lZHVfY28vRVFWRUcxdXZDd1ZDdHM4c0MwVW44NHdCLUlmWWxOOTV1aWh1ZWlXTzZYU0F5QT9ydGltZT1yanNRSW1aQjJVZw</t>
  </si>
  <si>
    <t>1. Doce (12) encuentros virtuales.
2. Cuatro (4) participaciones en la Tertulia Académica Virtual (10, 17 y 24 de abril y 22 de mayo)
3. Seis (6) webinares - “Multilingüismo y desarrollo de competencias globales” en conjunto Centro de Lenguas CEL (6 de abril); Universidad del Valle de Puebla México (29 de abril), Global Talks Unifacvest, Brasil (13 de mayo); Universidad Nacional de Costa Rica (19 de mayo); Semana de Ingeniería IBERO (28 y 30 de junio).
4. Realización del Noveno Congreso Internacional Nuevas Tendencias de la gestión del conocimiento en Ingeniería (1 al 4 de junio), se contó con 482 asistentes.
5. Organización y realización de la iniciativa Diálogos interculturales (4 encuentros) - 275 participantes.
6. Dos (2) sesiones de MASTER CLASS “Arte para todos los días” LCI-Bogotá (4 y 12 de mayo) - 13 participantes.</t>
  </si>
  <si>
    <t xml:space="preserve">En trabajo colaborativo de la ETITC con el Instituto Tecnológico Superior de Kalkiní en el Estado de Campeche (México), se han desarrollado un taller de internacionalización el cual contó con las siguientes actividades: 
1.	Enseñanza, aprendizaje y evaluación (21 de mayo). 
2.	Políticas, planes y proyectos (4 de julio).
3.	Diseño y rediseño curricular (18 de junio). 
4.	Internacionalización en casa. (2 de julio)
Dicho taller ha certificado a la fecha 39 personas. </t>
  </si>
  <si>
    <t>No se ha presentado cambios sustanciales en la ejecución de los contratos del área de informática y comunicaciones.</t>
  </si>
  <si>
    <t>Se renovó con empresa CASYBER Limitada el software Automation Studio (el software esta vigente en la escuela desde el 11 de mayo del 2021). Actualmente se encuentra pendiente el acta de liquidación.</t>
  </si>
  <si>
    <t xml:space="preserve">Actualmente no se ha renovado el software MasterCam </t>
  </si>
  <si>
    <t xml:space="preserve">La renovación del software Multisim – Labview se aqdjudico con la empresa Electro equipos Colombia. Actualmente se encuentra en proceso de pago de factura.  </t>
  </si>
  <si>
    <t>El proceso de la renovación del Licenciamiento  Open Value Subscription for Education Solutions se fue desierto. Actualmente se comenzará un nuevo proceso para renovar el mencionado licenciamiento.</t>
  </si>
  <si>
    <t xml:space="preserve">Actualmente se está a la espera de la aprobación por parte de la alta dirección. El proveedor se encuentra gestionando las respectivas pólizas </t>
  </si>
  <si>
    <t>La renovación del Software Enterprise Architect fue realizada. La fecha de vencimiento de esta es19 abril de 2022. Queda pendiente el acta de liquidación.</t>
  </si>
  <si>
    <t>Aun no se cuenta con la autorización para la adquisición de la herramienta.</t>
  </si>
  <si>
    <t>Esta actividad se proyecta ser realizada a finales del mes de julio de la vigencia y será generada por el grupo técnico del área.</t>
  </si>
  <si>
    <t>Proceso de backups en la nube de One Drive</t>
  </si>
  <si>
    <t xml:space="preserve">Se tiene proyectada extender la solicitud al área de biblioteca, con el fin de determinar si esta herramienta será renovada durante la vigencia. </t>
  </si>
  <si>
    <t>Actualmente se están realizando los requerimientos para la adquisición de los insumos.</t>
  </si>
  <si>
    <t>Actualmente se surte el proceso de estudio de mercado.</t>
  </si>
  <si>
    <t>El proceso se proyecta surtirse a partir de agosto de la presente vigencia.</t>
  </si>
  <si>
    <t>El proceso fue publicado en SECOP, y esa pendiente por ser adjudicado.</t>
  </si>
  <si>
    <t xml:space="preserve">Estudios previos </t>
  </si>
  <si>
    <t>SECOP</t>
  </si>
  <si>
    <t xml:space="preserve">1. Doce (12) boletines semanales
2. Coordinación Red ORI SUE Distrito Capital (16 de abril; 14 y 28 de mayo, 18 de junio). (actualmente la cordinación del SUE, recae en la Universidad Nacional de Colombia)
3. Participación en la Mesa Intersectorial para la Internacionalización de la Educación Superior MIIES - MEN (29 de abril y 11 de mayo)
4. Cinco (5) reuniones de seguimiento - Equipo coordinador académico del convenio “Fortalecimiento de la Internacionalización de las instituciones técnicas y tecnológicas” - Alianza Red TTU ICETEX (20 de abril; 4 y 18 de mayo; 15 y 29 de junio)
5. Participación en la reunión de la RCI Nodo Caribe (7 de mayo)
6. Semestre en posgrado como opción de grado - Uniminuto (4 de mayo) y UNAL (9 de junio)
El plan de internacionalización de la ORII finaliza en el transcurso de la presente vigencia. y teniendo en cuenta lo dispuesto en el Decreto 1330 de 2019, es necesario elaborar y aprobación una nueva versión del mencionado plan. Este deberá ser desarrollado por cada programa. Para lo cual se debe tener en cuenta los diferentes niveles con los que cada facultad cuenta: Técnica profesional, tecnología e ingeniería.  </t>
  </si>
  <si>
    <t xml:space="preserve">El contrato Cto-041- 2021, se ejecuta con normalidad. </t>
  </si>
  <si>
    <t xml:space="preserve">Esta actividad no ha tenido avences en su ejecución. </t>
  </si>
  <si>
    <t>https://itceduco-my.sharepoint.com/personal/asuntosdisciplinarios_itc_edu_co/_layouts/15/onedrive.aspx?id=%2Fpersonal%2Fasuntosdisciplinarios%5Fitc%5Fedu%5Fco%2FDocuments%2FDISCIPLINARIOS%20ALEJANDRA%20GONZ%C3%81LEZ%2FSEGUIMIENTO%20PLAN%20DE%20ACCI%C3%93N%20%2D%20SEGUNDO%20TRIMESTRE&amp;ct=1625776604582&amp;or=OWA%2DNT&amp;cid=5fc615ff%2De2db%2D4e50%2D6bd3%2D836edee9b52e&amp;originalPath=aHR0cHM6Ly9pdGNlZHVjby1teS5zaGFyZXBvaW50LmNvbS86ZjovZy9wZXJzb25hbC9hc3VudG9zZGlzY2lwbGluYXJpb3NfaXRjX2VkdV9jby9FZ25rcXZFS0NoWktrT09HV0lrNS03OEIxWk84ZUl4NVNtdFdmdnFSQlZIdGhnP3J0aW1lPXdJODRIVkJDMlVn</t>
  </si>
  <si>
    <t xml:space="preserve">Se desarrolla con normalidad el Cto-233-2020, cuyo objetivo es la digitalización de los expedientes misionales de la entidad.  </t>
  </si>
  <si>
    <t xml:space="preserve">Se entregaron los estudios previos a: Oficina de Contratación, Oficina asesora de planeación y Vicerrector administrativa y financiera (). Estos se encuentran pendientes por aprobación. </t>
  </si>
  <si>
    <t xml:space="preserve">
El documento continuo en elaboración por la líder de proceso </t>
  </si>
  <si>
    <t xml:space="preserve">La actualización del software SIAC continua en proceso. </t>
  </si>
  <si>
    <t xml:space="preserve">Se tiene programada la capacitación en transferencia documental a los funcionarios responsables de archivos de gestión, para lo cual se elabora actualmente un video pedagógico.  </t>
  </si>
  <si>
    <t xml:space="preserve">Esta actividad esta sujeta a la presencialidad. </t>
  </si>
  <si>
    <t xml:space="preserve">el contrato Cto-041- 2021, se ejecuta con normalidad. </t>
  </si>
  <si>
    <t xml:space="preserve">Formular:
-Plan de administración e intervención de instalaciones.
-Modelo de administración de inmuebles </t>
  </si>
  <si>
    <t>https://www.etitc.edu.co/archives/calidad/GRF-MA-01.pdf</t>
  </si>
  <si>
    <t xml:space="preserve">Se han realizado los inventarios respectivos según las responsabilidades de cada Vicerrectoría y del Instituto Bachillerato Técnico Industrial. Según el cronograma de inventarios elaborado, se ha avanzado en un 25%.   
La ETITC actualmente cuenta con el manual de Administración de Bienes de la ETITC, el cual servirá como insumo para la elaboración del modelo de administración de inmuebles. </t>
  </si>
  <si>
    <t xml:space="preserve">
Se han acampañado  la estructuración de: 123 procesos contractuales y 4 Órdenes de compra. </t>
  </si>
  <si>
    <t>Implementar un sistema de información que permita la sistematización y consulta de los planes de trabajo de los profesores</t>
  </si>
  <si>
    <t>Elaborar, socializar y aprobar propuesta de actualización del Acuerdo 06 de 2010 por el cual se adoptan los Lineamientos Curriculares para la Formación Integral por Ciclos y Competencias en la ETITC.</t>
  </si>
  <si>
    <t>Capacitar a los docentes en resultados de aprendizaje.</t>
  </si>
  <si>
    <t>Elaborar, aprobar y socializar un reglamento (estatuto) de investigaciones</t>
  </si>
  <si>
    <t>Ajustar los instrumentos a aplicar como parte del proceso de autoevaluación.</t>
  </si>
  <si>
    <t>Elaborar y aprobar nueva política de aseguramiento de la calidad.</t>
  </si>
  <si>
    <t>Contar con información institucional actualizada para los procesos de aseguramiento de la calidad
(Realizar jornadas se sensibilización sobre la importancia del reporte de información)</t>
  </si>
  <si>
    <t>Realizar seguimiento permanente a los egresados para conocer su impacto
•Desarrollar Sistema de Información para el seguimiento al egresado.
•Establecer preguntas para determinar impacto del egresado.</t>
  </si>
  <si>
    <t xml:space="preserve">Actualmente el Cto-081-2021 se ejecuta con normalidad. </t>
  </si>
  <si>
    <t xml:space="preserve">Se continua en la organización de la información pertinente para la elaboración del repositorio institucional. 
Se está organizando tanto la información de contacto de los estudiantes como el material de grado y tesis </t>
  </si>
  <si>
    <t xml:space="preserve">Por ocasión de la emergencia sanitaria no se ha visto avance de la esta actividad, toda vez que los documentos se encuentran en las instalaciones de la ETITC. Esta actividad esta sujeta a la provisión de las tesis por parte de las decanaturas.  </t>
  </si>
  <si>
    <t>DESARROLLO Y GESTIÓN DE
COLECCIONES: Actualización de material bibliográfico impreso</t>
  </si>
  <si>
    <t xml:space="preserve">
Esta actividad no ha tenido avance en su gestión. </t>
  </si>
  <si>
    <t xml:space="preserve">Esta en proceso de evaluación el proceso de adquisición de los libros Pearson.
Para realizar la renovación de las demás bases de datos se esta a la espera de la asignación de recursos </t>
  </si>
  <si>
    <t xml:space="preserve">Esta actividad  no se desarrollará con ocasión a la presencialidad. </t>
  </si>
  <si>
    <t xml:space="preserve">Esta actividad no se desarrollará con ocasión a la presencialidad. </t>
  </si>
  <si>
    <t xml:space="preserve">Se esta a la espera de la respuesta de la OAP, con relación a los recursos designados para esta actividad. </t>
  </si>
  <si>
    <t>Esta actividad tendra lugar en el último trimestre del año.</t>
  </si>
  <si>
    <t xml:space="preserve">Se ha adelantado las actividades administrativas para obtener la información necesaria y poder realizar estudios previos de la capacitación NTC 6047-2013.
Se adelanto la gestión para desarrollar el curso en la norma NTC-Proceso-Estadistico-PE-1000-2020, y esta se debe realizar directamente con el DANE para tal efecto se adelanto la inscripción de algunos funcionarios de la oficiona asesora de planeación, a lo que no se ha obtenido respuesta del ente en mención.  </t>
  </si>
  <si>
    <t xml:space="preserve">Asistencia a la sesión </t>
  </si>
  <si>
    <t>Normogramas institucionales y otros documentos
(ver en documentos de cada proceso)
https://etitc.edu.co/es/page/nosotros&amp;sgi
Ver riesgos de gestión
https://etitc.edu.co/es/page/nosotros&amp;sgi 
Informes de PQRSD
https://etitc.edu.co/es/page/atencionciudadano&amp;informes</t>
  </si>
  <si>
    <t xml:space="preserve">Actualmente se encuentran publicados 16 mapas de riesgos de los 20 procesos.
Se encuentran actualizados y publicados 17 normogramas de los 20 procesos.
Se elaboró el informe del 1° trimestre de la encuesta de la evaluación de la prestación del servicio.
Se han actualizado diferentes documentos tales como: Formatos, procedimientos.
Acompañamiento y seguimiento al programa anual de auditorías del Sistema de gestión integrado.  </t>
  </si>
  <si>
    <t xml:space="preserve">Elaborar, aprobar y socializar el modelo de autoevaluación con fines de acreditación institucional. </t>
  </si>
  <si>
    <t>Diseñar cartillas que aporten al desarrollo de procesos de registro calificado, con recomendaciones para la participación de los estamentos institucionales, definiendo las estrategias de participación (grupos focales, foros, reuniones, etc).</t>
  </si>
  <si>
    <t xml:space="preserve">El contrato Cto-051- 2021, se ejecuta con normalidad. </t>
  </si>
  <si>
    <t xml:space="preserve">Actualmente la ETITC no esta sujeta a visita de pares y/o consejeros academicos. </t>
  </si>
  <si>
    <t>Fruto del acompañamiento del MEN Univalle se diseño la ruta de la calidad para los procesos en cumplimiento del Decreto 1330 de 2019, se procederá a socializar los instrumentos generados.
Se ha socializado y capacitado sobre el contenido de la 1° cartilla o guía e instrumentos.</t>
  </si>
  <si>
    <t xml:space="preserve">Paso siguiente de la consecución de la actividad anterior se procedera al ajuste de los instrumetos. </t>
  </si>
  <si>
    <t>Se elaboró una primera propuesta la cua se ajustará según las observaciones del MEN- Univalle.</t>
  </si>
  <si>
    <t xml:space="preserve">Los estudios previos no fueron aprobados por la Oficina asesora de planeación. 
</t>
  </si>
  <si>
    <t>https://itceduco-my.sharepoint.com/personal/gestionit_itc_edu_co/_layouts/15/onedrive.aspx?id=%2Fpersonal%2Fgestionit%5Fitc%5Fedu%5Fco%2FDocuments%2FGestionIT%2F2021%2FEstudios%20Previos&amp;ct=1626056122123&amp;or=OWA%2DNT&amp;cid=77192b5b%2Ded59%2D4817%2D43a3%2D17e4eb63cc94&amp;originalPath=aHR0cHM6Ly9pdGNlZHVjby1teS5zaGFyZXBvaW50LmNvbS86ZjovZy9wZXJzb25hbC9nZXN0aW9uaXRfaXRjX2VkdV9jby9FaFdUQll5cTU0NUVpSkd1b0dSMlRQMEJfUWVOM3RnRzlsSkJoUFdMWFdPSE9nP3J0aW1lPTVVdXA1OXBFMlVn</t>
  </si>
  <si>
    <t xml:space="preserve">Licencias 
https://itceduco-my.sharepoint.com/personal/gestionit_itc_edu_co/_layouts/15/onedrive.aspx?id=%2Fpersonal%2Fgestionit%5Fitc%5Fedu%5Fco%2FDocuments%2FGestionIT%2F2021%2FEstudios%20Previos&amp;ct=1626056122123&amp;or=OWA%2DNT&amp;cid=77192b5b%2Ded59%2D4817%2D43a3%2D17e4eb63cc94&amp;originalPath=aHR0cHM6Ly9pdGNlZHVjby1teS5zaGFyZXBvaW50LmNvbS86ZjovZy9wZXJzb25hbC9nZXN0aW9uaXRfaXRjX2VkdV9jby9FaFdUQll5cTU0NUVpSkd1b0dSMlRQMEJfUWVOM3RnRzlsSkJoUFdMWFdPSE9nP3J0aW1lPTVVdXA1OXBFMlVn
</t>
  </si>
  <si>
    <t xml:space="preserve">Esta actividad no ha tenido aun avance sustantivo, sin embargo se han realizado un mantenimiento según la necesidad de almacen como única área que lo usa actualmente. </t>
  </si>
  <si>
    <t xml:space="preserve">Para dar continuidad a la actividad el profesional de aseguramiento de la calidad, ha trabajado las políticas académicas de bienestar universitario e investigación. 
Se realizó el diseño de la estrategia: Diseño de talleres "ponderación de factores y características".
 </t>
  </si>
  <si>
    <t xml:space="preserve">Se creo la guía para la construcción del documento propio de las condiciones institucionales, se identifico las necesidades de evidencias.
Una vez se cuente con toda la información requerida, se procederá a realizar el trámite ante el Ministerio de Educación Nacional. </t>
  </si>
  <si>
    <t>La profesional de acreditación institucional realizó el diseño de la estrategia de diseño propio de los "talleres de ponderación de factores y caracteristicas". Se realizó la socialización ante el comité de acreditación.</t>
  </si>
  <si>
    <t xml:space="preserve">Esta actividad no ha tenido avance. </t>
  </si>
  <si>
    <t xml:space="preserve">Se realizó una reunión con un 1° oferente, el Centro de extensión y de proyección social, Talento humano, y sistemas y comunicaciones, sin embargo, la persona oferente desistió del proceso. Por lo tanto, se están solicitante nuevas hojas de vida para llevar a cabo la actividad. </t>
  </si>
  <si>
    <t>https://www.contraloria.gov.co/web/sireci
https://itceduco-my.sharepoint.com/personal/estadistica_itc_edu_co/_layouts/15/onedrive.aspx?id=%2Fpersonal%2Festadistica%5Fitc%5Fedu%5Fco%2FDocuments%2FSoportes%20SIRECI%20Obras%20Civiles%20Inconclusas&amp;ct=1626095805038&amp;or=OWA%2DNT&amp;cid=c4bd88d9%2Dad06%2D817b%2D70ff%2D0df42f8031dd&amp;originalPath=aHR0cHM6Ly9pdGNlZHVjby1teS5zaGFyZXBvaW50LmNvbS86ZjovZy9wZXJzb25hbC9lc3RhZGlzdGljYV9pdGNfZWR1X2NvL0VsQUNMQ1RMYWpCUHIwTUVkU2Z3cUxFQlRFZFJTTmkwZUVYLWpiejk2RWh2UVE%5FcnRpbWU9ejFSTFREZEYyVWc
https://itceduco-my.sharepoint.com/personal/estadistica_itc_edu_co/_layouts/15/onedrive.aspx?ct=1626095773148&amp;or=OWA%2DNT&amp;cid=6a0373c6%2D4f7c%2De413%2D8a02%2D5b22f9166b3d&amp;originalPath=aHR0cHM6Ly9pdGNlZHVjby1teS5zaGFyZXBvaW50LmNvbS86ZjovZy9wZXJzb25hbC9lc3RhZGlzdGljYV9pdGNfZWR1X2NvL0VtMlh5TFVENFExRnM4VEN5OEFwS0YwQl9DUG10SG4yc2l2bm9yMHQyckxPT0E%5FcnRpbWU9bG5CX09UZEYyVWc&amp;id=%2Fpersonal%2Festadistica%5Fitc%5Fedu%5Fco%2FDocuments%2FSoportes%20SIRECI%20Gesti%C3%B3n%20Contractual%2FFebrero%202021%2Epdf&amp;parent=%2Fpersonal%2Festadistica%5Fitc%5Fedu%5Fco%2FDocuments%2FSoportes%20SIRECI%20Gesti%C3%B3n%20Contractual</t>
  </si>
  <si>
    <t>Se les hizo el respectivo seguimiento a los indicadores transformacionales del 1° trimestre. 
Se hace seguimiento mensualmente a los 3 proyectos de inversión con los que cuenta la ETITC mediante SPI</t>
  </si>
  <si>
    <t xml:space="preserve">Indicadores: https://www.etitc.edu.co/es/page/leytransparencia
Seguimietno a proyectos de inversión
https://sts.dnp.gov.co/login.aspx?ReturnUrl=%2f%3fwa%3dwsignin1.0%26wtrealm%3dhttps%253a%252f%252fspi.dnp.gov.co%252f%26wctx%3drm%253d0%2526id%253dpassive%2526ru%253d%25252f%26wct%3d2021-07-12T13%253a25%253a21Z&amp;wa=wsignin1.0&amp;wtrealm=https%3a%2f%2fspi.dnp.gov.co%2f&amp;wctx=rm%3d0%26id%3dpassive%26ru%3d%252f&amp;wct=2021-07-12T13%3a25%3a21Z
</t>
  </si>
  <si>
    <t>Porpuesta económica KAWAK: 
https://app.hubspot.com/quotes/RJe2Bwqa8Tnj1CfxJkA</t>
  </si>
  <si>
    <t>Después de terminar el plan de capacitaciones “implementación y seguimiento a proyectos de inversión” a las 10 áreas se procederá a consolidar el documento “Banco institucional de proyectos”. 
Se han llevado a cabo capacitaciones: Talleres y laboratorios (13 de mayo, contó con la asistencia de todos los miembros del área)
Facultad de Mecatrónica (22 junio)</t>
  </si>
  <si>
    <t>La implementación del banco de proyectos se tiene contemplada en 2 momento: 
1.	Capacitación 
2.	Seguimiento y monitoreo</t>
  </si>
  <si>
    <t>https://www.etitc.edu.co/es/page/leytransparencia</t>
  </si>
  <si>
    <t>Seguimiento y monitoreo al contenido de la matriz ITA (Índice de transparencia)</t>
  </si>
  <si>
    <t xml:space="preserve">Reporte ITA realizado </t>
  </si>
  <si>
    <t>Se ejecutan los contratos de gestión del bienestar cultural 142 (vigencia hasta el 10 diciembre ) 143 ( vigencia hasta el 10 de octubre) y 144 ( vigencia 17 de diciembre).</t>
  </si>
  <si>
    <t>Se ejecuta el contrato 142- 2021 con normalidad, quien se encarga de la gestión BIC y la supervición de los estudios, ajuste y corrección del documento PEMP</t>
  </si>
  <si>
    <t xml:space="preserve">Se cuentan con los estudios previos (elaborados y actualizados)
Dicho documento se encuentra en análisis por contratación (enviados el 24 de junio) 
</t>
  </si>
  <si>
    <t xml:space="preserve">Estudios previos y CDP </t>
  </si>
  <si>
    <t xml:space="preserve">SECOP </t>
  </si>
  <si>
    <t xml:space="preserve">Para el proceso preventivo del sistema de bombeo se encuentra en proceso de contratación en el SECOP con la IP019 del 2021. </t>
  </si>
  <si>
    <t>Se está a la espera de acuerdo marco de precios para el suministro de ferretería, el cual será surtido por SECOP, para llevar a cabo esta actividad.</t>
  </si>
  <si>
    <t xml:space="preserve">Si hizo la contratación del profesional de gestión de inmuebles Cto 143- 2021, quien realizará los documentos para la contratación de una consultoría de la viabilidad de la sede calle 18. </t>
  </si>
  <si>
    <t xml:space="preserve">Se ejecuta el contrato 142- 2021 con normalidad, quien se encarga de la gestión BIC y los trámites de autorización para este proyecto </t>
  </si>
  <si>
    <t>Informe de gestión de inmueble</t>
  </si>
  <si>
    <t>La ejecución de cada una de las etapas del proyecto mantenimiento correctivo cubiertas bloque D y J, cuenta con la respectiva interventoría.</t>
  </si>
  <si>
    <t>Correo de envío</t>
  </si>
  <si>
    <t xml:space="preserve">Se definió junto al área de gestión ambiental el tipo de espacio y se esta elaborando el estudio previo de este proyecto. </t>
  </si>
  <si>
    <t xml:space="preserve">Esta en trámite el englobe de de los predios.
Por otra parte no se ha definido la propuesta para el edificio de bienestar  </t>
  </si>
  <si>
    <t>Interventoría para los estudios, diseños y trámites para el edificio de bienestar de la sede Central de la ETITC</t>
  </si>
  <si>
    <t xml:space="preserve">Se cuenta con los estudios previos (en revisión por el área de contratación), cotizaciones y el Certificado de Disponibilidad Presupuestal (14021). 
</t>
  </si>
  <si>
    <t xml:space="preserve">Acta de inicio </t>
  </si>
  <si>
    <t xml:space="preserve">Se hizo la contratación de una ingieniera forestal (Cto-148- 2021) 
Se realizó una visita de reconocimiento con la ingeniera el 21 de junio  </t>
  </si>
  <si>
    <t xml:space="preserve">Se ha realizado un matenimineto respectivamente a las sedes: Central, Carvajal y Tintal.  </t>
  </si>
  <si>
    <t xml:space="preserve">Fotos soporte </t>
  </si>
  <si>
    <t>Informe de gestión BIC
https://itceduco-my.sharepoint.com/personal/arquitectura_itc_edu_co/_layouts/15/onedrive.aspx?id=%2Fpersonal%2Farquitectura%5Fitc%5Fedu%5Fco%2FDocuments%2FPLANTA%20F%C3%8DSICA%2F2%2E%202021%2F8%2E%20Planes%2F1%2E%20Evidencias%20Plan%20de%20Acci%C3%B3n&amp;ct=1626102703677&amp;or=OWA%2DNT&amp;cid=3f5cdf23%2Dd07f%2D2c65%2D97da%2Dc56b3fb5b054&amp;originalPath=aHR0cHM6Ly9pdGNlZHVjby1teS5zaGFyZXBvaW50LmNvbS86ZjovZy9wZXJzb25hbC9hcnF1aXRlY3R1cmFfaXRjX2VkdV9jby9Fcl9lR0ZScDg1dEh1YTFDY3ZPWExSQUJHQjFDZnBKU3A4YU5JdDdNbUNSVTdRP3J0aW1lPUU4YUpYRWRGMlVn</t>
  </si>
  <si>
    <t xml:space="preserve">Para la PVE de la sede Carvajal, se cuenta con los estudios previos, cotizaciones y el Certificado de Disponibilidad Presupuestal (14921). 
El área de contratación realiza el respectivo análisis respectivo, para verificar su pertinencia.   
Para la PVE de la sede Central se incluye en el proyecto de mantenimiento de fachadas. Actualmente se generan los estudios previos para el proceso en mención </t>
  </si>
  <si>
    <t>Intervención de espacios para las zonas de bienestar universitario
(P.F)</t>
  </si>
  <si>
    <t xml:space="preserve">Actas de inicio </t>
  </si>
  <si>
    <t xml:space="preserve">Teniendo en cuenta que no se obtuvieron más cotizaciones en el mercado, con la empresa KREIS MASCHINEN SAS se pasó a especificar las características técnicas del servicio de que solicita la ETITC. 
Durante el contacto con la empresa en mención se determinó la propuesta técnica, financiera y procedimental de la oferta. Paso siguiente se entregaran los estudios previos dispuestos para el Ambiente especializado de aprendizaje y ensayos de Lubricación al área de contratación para recibir la respectiva retroalimentación </t>
  </si>
  <si>
    <t xml:space="preserve">En contrato 027 de 2021 (profesional de apoyo) se ejecuta con normalidad. </t>
  </si>
  <si>
    <t>Por cambios del responsable frente a esta actividad.  
Se proyecta realizar una reunión, mediante la cual se identifiquen los espacios a intervenir.</t>
  </si>
  <si>
    <t xml:space="preserve">Se realizo una revisión general de todos los registros calificados, derivado de esto se realizo una revisión general de las recomendaciones realizadas por acreditación y registro calificado.
Se llevo cabo una reunión 4 de mayo la cual tuvo como resultado recomendaciones de estratégicas para la acreditación institucional. 
Los días 6 y 10 de mayo se llevó a cabo una reunión del Consejo de facultad, mediante la cual se revisaron las recomendaciones a lugar. Se realizaron las acciones y estrategias necesarias para la acreditación institucional. 
A través del formato GDC-FO-1O, se analizan las causas de las situaciones identificadas, acciones, fechas y responsables de llevar a cabo las actividades establecidas.     </t>
  </si>
  <si>
    <t>https://itceduco-my.sharepoint.com/personal/electromecanica_itc_edu_co/_layouts/15/onedrive.aspx?id=%2Fpersonal%2Felectromecanica%5Fitc%5Fedu%5Fco%2FDocuments%2F2021%2D01%2F07%2E%20AUTOEVALUACION%20%2D%20AUDITORIAS%2FAUTOEVALUACION%20%2D%20PLAN%20DE%20MEJORAMIENTO&amp;ct=1626122257423&amp;or=OWA%2DNT&amp;cid=b55c5af0%2D12da%2D8f3f%2D38e8%2Dcdd2a63d9f04&amp;originalPath=aHR0cHM6Ly9pdGNlZHVjby1teS5zaGFyZXBvaW50LmNvbS86ZjovZy9wZXJzb25hbC9lbGVjdHJvbWVjYW5pY2FfaXRjX2VkdV9jby9FdmVNZFNUT2VfQkx1U2p4Rnp3WUFlVUJiMUlwVFdSRnM5NHpZRXB3WTFWdVlRP3J0aW1lPW9YQ0I0M1JGMlVn</t>
  </si>
  <si>
    <t xml:space="preserve">La instalación de las pantallas se encuentra en un 100%
Se solicito una partida para la etapa 2: Adquisición de aportes móviles. 
Se cuenta con las cotizaciones respectivas. </t>
  </si>
  <si>
    <t xml:space="preserve">Se busca realizar vínculos estratégicos con empresas del sector de vehículos eléctricos, para determinar las capacidades con las que debe contar la ETITC en el campo en mención. </t>
  </si>
  <si>
    <t xml:space="preserve">Por ocasión de la emergencia sanitaría no se han adelantado ejercicios de movilidad. 
Sin embargo se trabaja al interior de la escuela se trabaja en la organización de semilleros y grupos de investigación. Actualmente se tienen las propuestas de los siguientes semilleros: 
Robótica y control de movimiento (Ing. Juan Carlos Gonzales)
Fabricación digital (Ing. Carlos García)
Vehículos eléctricos (Ing. Jimena reyes)
Energías alternativas (Ing.  German López)
Domótica: Automatización de edificios (Ing.  Bladimir Páez)
   </t>
  </si>
  <si>
    <t xml:space="preserve">
La plataforma de envío de texto se encuentra implementada. Mediante esta se han   
3 mensajes. Actualización de política, Procesos de admisiones, Entrevistas y descuentos. </t>
  </si>
  <si>
    <t>El 29 de abril MinTIC dio como respuesta que extendería la Agencia Nacional del Espectro, ente que debe comunicarse con la ETITC, para dar concepto respecto a la disponibilidad del espectro radioeléctrico y la viabilidad técnica de la propuesta de la Escuela</t>
  </si>
  <si>
    <t xml:space="preserve">El Cto-118-2021 Este contrato finalizo el 24 de mayo. Y se realizo una adición para dar cumplimiento a las directrices 1519 de 2020. La adición em mención finalizo 25 junio.  </t>
  </si>
  <si>
    <t>Se cuentan con los estudios previos.</t>
  </si>
  <si>
    <t xml:space="preserve">Prestación de servicios para la capacitación y formación para líderes </t>
  </si>
  <si>
    <t xml:space="preserve">No se ha presentado avance en esta actividad,  </t>
  </si>
  <si>
    <t>https://etitc.edu.co/archives/seguimientoplanan121.pdf</t>
  </si>
  <si>
    <t>Paralelo al seguimiento que se realiza al PAAC de manera cuatrimestrar, se realiza seguimiento y monitoreo a los mapas de riesgos de gestión.
Esta actividad se proyecta realizar al finalizar la vigencia.</t>
  </si>
  <si>
    <t>https://etitc.edu.co/archives/informeauditoriadi21.pdf</t>
  </si>
  <si>
    <t>Se realizó una auditoría al proceso: Direccionamiento institucional. El resultado obtenido fueron 17 recomendaciones, 4 hallazgos y 15 fortalezas.</t>
  </si>
  <si>
    <t>https://etitc.edu.co/archives/informeausteridad23.pdf
https://etitc.edu.co/archives/seguimientotranspa18.pdf
https://etitc.edu.co/archives/informesigepmay21.pdf
Mensaje de Diana Córdoba Vargas
https://etitc.edu.co/archives/informespsst21.pdf
https://etitc.edu.co/archives/informespadq21.pdf</t>
  </si>
  <si>
    <t>Los puestos ecológicos fueron instalados. Se van a utilizar las bolsas de colores de conformidad con la normativa anterior y posteriormente se instalarán las bosas de conformidad con la Resolución 2184 de 2019.
Procedimiento para el manejo de residuos (GAM-PC-03 Manejo y Gestión Segura de Residuos), donde se oficializará la marera en que se deben disponer de estos en la ETITC.</t>
  </si>
  <si>
    <t xml:space="preserve">Se realizo una reunión 23 de marzo con todo el grupo de talleres y laboratorios de la ETITC, donde se solicitó información acerca de los residuos peligrosos y prácticas para el cambien de aceite de los tornos del taller Mecánica industrial. Quedo como compromiso el suministro de la información para las fechas: 9 y 12 de abril.
Se hicieron 2 visitas a talleres y laboratorios (17 de febrero) para determinar las necesidades y adecuación para el cumplimiento de los procesos y políticas ambientales de la ETITC </t>
  </si>
  <si>
    <t>Teniendo en cuente que a la fecha no se han recolectado los residuos existentes, no se ha identificado la necesidad de la adquisición de los elementos para el desarrollo de esta actividad.</t>
  </si>
  <si>
    <t xml:space="preserve">El contrato 045 se desarrolla con normalidad (Fecha de finalización 30 de noviembre). </t>
  </si>
  <si>
    <t xml:space="preserve">Se encuentra activo el proceso IP028-2021 en SECOP. 
Se dio respesta a las observaciones de los proponentes.   </t>
  </si>
  <si>
    <t>Se ejecuta el Cto 148 de 2021 con fecha de inicio del 22 de junio y un plazo de ejecución de seis meses: Contratista Maria Alexandra Cobos.</t>
  </si>
  <si>
    <t>Acta de inicio y cronograma de actividades aprobado.</t>
  </si>
  <si>
    <t xml:space="preserve">No se han adelantado trámites que requieran pago para el estudio por parte de la autoridad ambiental. 
Se han dado respuesta a los requerimientos que han llegado de la SDA: 
La SDA solicitó información sobre manejo de residuos en 2020
2021ER20946 - RESPUESTA A RADICADO REQUERIMIENTO 2021EE00521.
La ETITC realizó Solicitud de concepto al IDEAM sobre tipo de muestreo y proveedor autorizado, para determinar el contenido de PCB en maquina electroerosionadora. Radicado: 2021ER133390 - SOLICITUD CONCEPTO ANÁLISIS PCB copia a la SDA.
Radicado 2021ER136454 - RADICADO SOLICITUD CIERRE PIN LLANTAS USADAS.
</t>
  </si>
  <si>
    <t>Proyectos ambientales para implementar tecnologías de recolección de aguas lluvias y recuperación de materiales reciclables</t>
  </si>
  <si>
    <t xml:space="preserve">Se formulo un proyecto para la recolección de aguas lluvia del bloque J, el cual fue presentado ante la SDA en el marco de la estrategia ACERCAR.
El área de Planta física realizó los estudios previos. Dichos estudios se encuentran a la espera de la aprobación por parte de Contratación.   </t>
  </si>
  <si>
    <t>Contratación para la caracterización  de vertimiento laboratorio físia y química, dando cumplimiento a la resolución 631 de 2015.</t>
  </si>
  <si>
    <t>Radicado</t>
  </si>
  <si>
    <t xml:space="preserve">El programa se encuentra formulado y su ejecución esta sujeta a la presencialidad. </t>
  </si>
  <si>
    <t>Respuesta MinTIC</t>
  </si>
  <si>
    <t>Plataforma SECOP</t>
  </si>
  <si>
    <t xml:space="preserve">Radicados ante la SDA </t>
  </si>
  <si>
    <t>Correos de solicitud de información</t>
  </si>
  <si>
    <t>Implementar el programa racionalización de consumo de papel</t>
  </si>
  <si>
    <t>Los contratos de los docentes, coordinador y psicólogo se ejecutan con normalidad</t>
  </si>
  <si>
    <t xml:space="preserve">Cetificados, invitación a enventos </t>
  </si>
  <si>
    <t>Diseño e implementación de proyecto: Dame esos cinco". Como fortalecimiento de liderazgo para los estudiantes del bachillerato - Área de Psicología.</t>
  </si>
  <si>
    <t xml:space="preserve">
El desarrollo del proyecto se lleva a cabo con la empresa: Generación de talentos S.A.S.
La fase de diseño se proyecta ejecutar durante el 2° semestre de la vigencia </t>
  </si>
  <si>
    <t xml:space="preserve">Teniendo en cuenta la directrices gubernamentales frente a la emergencia sanitaria, actualmente no se realizan movilidad por parte de los estudiantes del IBTI.
Por otra parte, se evidencia a participación del IBTI en eventos académicos de carácter virtual. </t>
  </si>
  <si>
    <t xml:space="preserve">
El 6 de julio se llevó a cabo una capacitación para los docentes cyu tema central fue: pizarras virtuales  </t>
  </si>
  <si>
    <t>El 25 de mayo, el IBTI llevo a cabo una reunión con el secretario Dr. Ignacio Montenegro de la Secretaria de Educación de la localidad, cuyo tema central fue la implementación del proyecto “de tu escuela a mi escuela y a mi universidad”</t>
  </si>
  <si>
    <t xml:space="preserve">Se cuenta con el documento que integra un primer borrador acerca de los lineamientos a desarrollar por le proyecto en mención. </t>
  </si>
  <si>
    <t xml:space="preserve">ASEGURAMIENTO DE LA CALIDAD </t>
  </si>
  <si>
    <t>Fases del Consejo Nacional de Acreditación cumplidas</t>
  </si>
  <si>
    <t>Llevar a cabo las fases del Consejo Nacional de Acreditación cumplidas</t>
  </si>
  <si>
    <t xml:space="preserve">Se gestiona un convenio de la UNAD tanto para egresados como para estudiantes activos. 
Gestión para el curso en línea de blockchain y cripto monedas para universidades. Provisto por UxTIC Y BINANCE CHARITY  
-Se tienen abierta hasta el 26 de abril las inscripciones para el concurso Infomatrix latinoamericano de proyectos. 
</t>
  </si>
  <si>
    <t>Vehículo no tripulado Dji Mavic 2 Enterprise Dual Drone Dji Mavic 2 Enterprise con Cámara Dual Térmica</t>
  </si>
  <si>
    <t>ME-35-Formular e implementar el Sistema de Registro Único de Seguimiento de Información y Acompañamiento (RUSIA) de la comunidad educativa de la Institución.</t>
  </si>
  <si>
    <t>ME-36- Implementar el  Banco de electivas de Bienestar Universitario y la Cátedra ETITC</t>
  </si>
  <si>
    <t>Número de electivas aprobadas en la vigencia / 3 *100</t>
  </si>
  <si>
    <t>Implementar el  Banco de electivas de Bienestar Universitario y la Cátedra ETITC</t>
  </si>
  <si>
    <t>Banco de electivas de Bienestar Universitario y la Cátedra ETITC Implementado</t>
  </si>
  <si>
    <t>ME-37- Implementar el Centro de Refuerzo Especializado Académico (CREA).</t>
  </si>
  <si>
    <t>Número de estudiantes de los ciclos propedéuticos atendidos en el CREA / Total de estudiantes matriculados en los ciclos propedéuticos * 100</t>
  </si>
  <si>
    <t xml:space="preserve">Contrato 219 de 2020 se encuentra en ejecución: Contratación de una profesional en sicopedagogía. Este contrato tiene vigencia hasta el 30 de noviembre de 2021.
Adquisición de un material especializado por un valor:  $ 2.532.300, (marzo) 
Adquisición de mobiliario para el centro CREA por un valor de $17.707.200 (marzo)
El valor total de proyecto es por: $57.210.000. </t>
  </si>
  <si>
    <t>Convenios realizados con comunidades vulnerables</t>
  </si>
  <si>
    <t>ME-65- Adecuación completa de la sede de la calle 18.</t>
  </si>
  <si>
    <t>Porcentaje de adecuación alcanzado</t>
  </si>
  <si>
    <t>ME-24- Englobar todos predios que integran la sede central.</t>
  </si>
  <si>
    <t>Porcentaje de englobe de los predios que integran la sede central</t>
  </si>
  <si>
    <t xml:space="preserve">Predios englobados </t>
  </si>
  <si>
    <t xml:space="preserve">No se ha generado adelanto ene sta actividad </t>
  </si>
  <si>
    <t xml:space="preserve">Realizar Convocatoria para la identificación y proyección de productos con potencial tecnológico y empresarial (Spin-off y patentes).   </t>
  </si>
  <si>
    <t xml:space="preserve">Convocatoría realizada </t>
  </si>
  <si>
    <t xml:space="preserve">Valorar tecnologías para protección y/o transferencia (identificación, levantamiento del inventario y diagnóstico de los proyectos y productos innovadores de grupos de investigación). </t>
  </si>
  <si>
    <t xml:space="preserve">Actualmente se cuenta con la propuesta: Firma de propiedad intelectual.  Socializada en el comité primario de investigación en día 5 de abril. 
Esta actividad está programada para desarrollar en el 2° semestre de la vigencia. </t>
  </si>
  <si>
    <t xml:space="preserve">Elaborar diagnóstico y diseño para el Observatorio Tecnológico y de Innovación. </t>
  </si>
  <si>
    <t>Diagnostico y diseño realizados</t>
  </si>
  <si>
    <t>Organizar curso o capacitación de propiedad intelectual y derechos de autor</t>
  </si>
  <si>
    <t>Curso o capacitación realizado</t>
  </si>
  <si>
    <t>e realizó en el primer semestre de 2021 el Ciclo de Conferencias sobre derecho de autor</t>
  </si>
  <si>
    <t xml:space="preserve">Una vez completada la ejecución de la fase 1 (estudios técnicos), se podra seguir con la fase 2.  </t>
  </si>
  <si>
    <t>Se cuenta con los resultados de las encuestas realizadas a los estudiantes de Procesos indústriale, mecatrónica y docentes de IBTI.  
El porcentaje de avance del Proyecto Educativo Institucional es del 15%.</t>
  </si>
  <si>
    <t>No se tiene ningún tipo de evidencia, el área infraestructura electrica afirma que no ha establecido ese tipo de proyecto, sin embargo se presta si es necesario a prestar apoyo técnico para alcanzar este objetivo.</t>
  </si>
  <si>
    <t xml:space="preserve">No se tiene avance en esta actividad. </t>
  </si>
  <si>
    <t>A través de correo electrónico se invitó a la comunidad educativa a participar en 4 capacitaciones con la ARL POSITIVA:
1)	30 de abril. Tema “Causalidad y accidente de trabajo”.
2)	18 de mayo. Tema “Metodología de investigación de accidente”
3)	31 mayo. Tema “Categoría analítica de los accidentes laborales”
4)	21 de junio. “Herramientas de gestión para la reducción de accidente de trabajo”</t>
  </si>
  <si>
    <t xml:space="preserve">Contratación de capacitación en seguridad vial para la movilidad, campaña de sensibilización,capacitación teórico-práctica en pista conductores y prevención de accidentes y enfermedades laborales </t>
  </si>
  <si>
    <t>Esta actividad no ha tenido avance en su gestión.</t>
  </si>
  <si>
    <t xml:space="preserve">En el mes de abril se adquirieron 20 botiquines. A los botiquines se les realiza una inspección de manera cuatrimestral   </t>
  </si>
  <si>
    <t xml:space="preserve">Esta actividad no ha tenido avance e su gestión. </t>
  </si>
  <si>
    <t xml:space="preserve">Adquisición equipos para atención de emergencias por disposición de la ley 1831 </t>
  </si>
  <si>
    <t xml:space="preserve">PE-26- Actualización de la infraestructura física cumplinedo normas aplicables y generando espacios adecuados para el desarrollo de actividades académcias y de bienestar en el marco de la sostenibilidad </t>
  </si>
  <si>
    <t>ME -68 - Gestionar las Dotaciones de las instalaciones y sede principal para la permanencia y aumento de la oferta.</t>
  </si>
  <si>
    <t>La consecución de esta actividad se proyecta para el 3° trimestre de la vigencia</t>
  </si>
  <si>
    <t xml:space="preserve">Durante la vigencia 2020 se adquirieron los elementos de bioseguridad necesarios para instalar el las instalaciones de la ETITC. 
 </t>
  </si>
  <si>
    <t xml:space="preserve">Estudios previos. </t>
  </si>
  <si>
    <t xml:space="preserve">Se realizó la gestión necesaria desde el centrol de lenguas para realizar la contratación del personal de apoyo (estudios previos), sin embargo no se tuvo respuesta afirmativa para continuar el proceso contractual. </t>
  </si>
  <si>
    <t>Prestación de servicios Profesionales para el apoyo de los cursos de idiomas para el primer semestre 2021</t>
  </si>
  <si>
    <t>Durante el 1° trimestre de la vigencia , se contrataron 6 docentes para: Ingles nivel a1 hasta B2</t>
  </si>
  <si>
    <t>Durante el ° trimeste se contrato 1 docente para el curso de portugues</t>
  </si>
  <si>
    <t xml:space="preserve">Se elaboró el documento diagnóstico sobre el proyecto de accesibilidad de la sede Central. Dicho proyecto cuenta con dos fases: 1) Salva escaleras y 2 Ascensor: se tienen 2 opciones de ubicación, las cuales encuentran en proceso de análisis </t>
  </si>
  <si>
    <t xml:space="preserve">En el marco del Programa de bienestar laboral:
El contrato de Compensar se llevó a cobo. (fecha de finalización 10 de mayo).
2) Caminatas virtuales:
9 de abril. Paramo Cruz verde
16 de mayo. Tradiciones familiares, parque entre nubes.
4 de junio. Recorrido: Parques históricos de Bogotá.
6 de junio. Conoce los campamentos del IDRD. 
Se gestionó compensación de tiempo para el disfrute con las familias en tiempo de receso escolar. 
se continua con el reconocimiento en el día del cumpleaños de los servidores de la escuela.
Se realizó el reconocimiento en el día de las madres mediante tarjetas virtuales.
15 de abril: Socialización de programa servimos de DAFP.
Reconocimiento y exaltación de la labor de las secretarias de la escuela a través de tarjetas virtuales y realización de eucaristía. (26 de abril).
El 27 de abril se envió tarjeta virtual para celebrar el día del diseñador. 
El 1° de mayo se conmemoró el día del trabajo. Tema central: Valores del Código de integridad. 
12 de mayo: Se celebró el día de la enfermera a través de tarjeta virtual.
14 de mayo, Celebración del día del maestro, mediante un evento virtual en el que se realizó reconocimiento por tiempo de servicio. 
Para los docentes de PES se realizó un reconocimiento por la evaluación docente.
22 de junio, Celebración día del abogado (tarjetas virtuales entregada a los abogados de la escuela)
29 de junio. Celebración día del servidor público. Actividad teatral (tema central: Valores del Código de integridad y trabajo en casa)
13 de mayo. 6° feria empresarial y de servicios. Realizada de manera virtual.
Con ARL Positiva se llevó a cabo la actividad: Estilos de vida saludable.
18 de junio. Eucaristía de cierre de semestre.
28 de junio. Con el apoyo del área de arte y cultura el taller: Maquillaje artístico.
30 de junio: Realización de Baby shower: Salome Cañón hija de Esteban Cañón perteneciente al área de Talento humano.  
Actualmente se realiza una eucaristía por mes, en conmemoración de los funcionarios y/o familiares fallecidos (1 mensual).  
. Se celebra el día de la familia bajo el marco normativo: Resolución 166 2021 y Ley 1857 2017. 
</t>
  </si>
  <si>
    <t xml:space="preserve">En marco del Plan de Capacitaciones Institucional:
6 de abril: Se dicto una capacitación acerca de la política de prevención daño antijuridico. Dictada por la profesional Viviana Pulido (asistencia 20 personas) 
9 de abril: Reinducción a toda la parte administrativa del a escuela (119 personas).
22 de abril: Capacitación: funcionarios a los líderes manejo del SIAC.
3 de mayo. Inducción a toda la parte administrativa del a escuela (23 personas). 
14 de mayo: Cómo interactuar con personas con discapacidad visual. Dictada por el INCI.
 18 y 19 de mayo. Capacitación Gestión de la transparencia (plataforma Colombia aprende del MEN). Contó con
20 y 21 de mayo: Plan Nacional de Desarrollo 2018- 2022
24 y 25 de mayo: Integridad (Plataforma EVA)
26, 27 y 28 de mayo: Modelo Integrado de Planeación y Gestión. 
19 de mayo. 8° Encuentro transversales de Secretarios Generales. Dictada por el DAFP a través de Facebook Live.
20 de mayo. Desafíos de estado abierto desde la perspectiva de los jóvenes. Dictada por el DAFP. director IBTI.
28 de mayo. 10° encuentro transversal de la planeación. Dictado por la Dra. Amanda Mesa Camacho a través de YouTube.
1° de junio. Manejo de residuos ordinarios. Dictado por la ingeniera Nataly Sachica, como tiempo compensatorio.
2° Manejo de residuos especiales. Dictado por la ingeniera Nataly Sachica.    
3° Manejo de residuos peligrosos Dictado por la ingeniera Nataly Sachica a contratistas y administrativos.
3° de junio. Manejo de plataformas digitales. SENA. (e participantes).
Capacitación sobre el desarrollo de objetivos sostenibles. Dictado por la ingeniera Nataly Sachica a contratistas y administrativos.
8 de junio Lenguaje claro. Dictado por el DNP a los contratistas, docentes PES y catedra de la ETITC. 
15 de junio: Cierre de expedientes contractuales. Contratación. Dra. Diana Guerrero.
El 15 de junio se llevó a cabo una capacitación sobre liderazgo para los jefes de área de la ETITC.
29 de junio. Capacitación sobre resultados IDI vigencia 2020 para talento humano.
 </t>
  </si>
  <si>
    <t xml:space="preserve">
El 15 de junio se llevó a cabo una capacitación sobre liderezgo para los jefes de área de la ETITC.</t>
  </si>
  <si>
    <t>El contrato interadministrativo 156-2021, sobre prestación de servicios para modernización administrativa de la planta administrativa de la ETITC, inició el día 07-07-2021, y finaliza el 06-11-2021, a la fecha, se suscribirá el acta de inicio.</t>
  </si>
  <si>
    <t>Plataforma SECOP II</t>
  </si>
  <si>
    <t>Los cargos de vacantes definitivas se cargaron en SIMO (59 cargos), así como los cargos de ascenso, esta actividad depende del contrato interadministrativo con la Universidad Nacional de Colombia.
Posteriormente, se actualizará el manual de funciones, y se actualizará en SIMO.
La activdad se ejecutará la próxima vigencia.</t>
  </si>
  <si>
    <t>El área cuenta con dos contratos por prestación de servicios:
Profesional de nómina, contrato 011-2021, inició el 8 de enero de 2021 y finaliza el 05 de diciembre del mismo año.
Prestación de servicios para bonos pensionales 019-2021, inició el 20 de enero de 2021 y finaliza el 06 de noviembre de 2021.
Ambos contratos son suceptibles de prórroga, y se han ejecutado acorde a lo programado en el plan de trabajo.</t>
  </si>
  <si>
    <t>SECOP II</t>
  </si>
  <si>
    <t>El área elaboró los estudios previos, y se publicó en SECOP la licitación pública, se presentaron 3 proponentes, pero ninguno cumplió requisitos.
Se plantea en el mes de julio determinar con el área de Contratación la metodología de adquisición de las pruebas más adecuada, para surtir el proceso contractual.</t>
  </si>
  <si>
    <t>El área no reportó avances sobre esta actividad.</t>
  </si>
  <si>
    <t>El contrató 325-2020 se terminó de manera bilateral, se espera la firma del contratista.
Se programa realizar de nuevo el contrato, una vez se finalice el contrato actual.</t>
  </si>
  <si>
    <t>Actividad programada para el segundo semestre de la vigencia</t>
  </si>
  <si>
    <t xml:space="preserve">Durante el 1° semestre de la vigencia se recargaron 226 y se adquirieron 24 extintores. Estos se encuentran instalados en las diferentes sedes: Carvajal, Tintal, Callle 13  Calle 18. 
Se realizó mantenimiento preventivo a 226 extintores
</t>
  </si>
  <si>
    <t>Actividad programada para el segundo semestre de la vigencia, para el mes de septiembre.</t>
  </si>
  <si>
    <t>Actividad programada para el segundo semestre de la vigencia, fecha de inicio el 02 de agosto.</t>
  </si>
  <si>
    <t>Actividad programada para el segundo semestre de la vigencia, para el mes de octubre,</t>
  </si>
  <si>
    <t>En el marco del programa de formación "Curso en habilidades investigativas y actualización temática" se realizaron 7 capacitaciones y 5 webinares. El curso finalizó el 24 de junio de 2021.
De todos los participantes, 6 cumplieron con requisitos para certificación, en promedio, asistieron entre 30 a 40 participantes por actividad.
Se programa la realización de un nuevo programa para el segundo semestre de la vigencia.</t>
  </si>
  <si>
    <t>https://itceduco-my.sharepoint.com/:f:/g/personal/auxviceinvestigacion_itc_edu_co/EoK73tX_S6JEl7Ws99nEYBkBO6hIhrv__dGdGUzkZTfXmA?e=vgAnfW</t>
  </si>
  <si>
    <t>-Programación evento (teams) participación -Convocatoria 894 de 2021 de Minciencias (9/04/2021)
-Envío presentación de la Convocatoria 894 de 2021 de Minciencias socializada el pasado 6 de marzo (13/04/2021)
-Envío de comunicado sobre la convocatoria (22/04/2021)
-Formación en CVLAC (18/05/2021 y 25/05/2021)
- Informe productos de cada GRUPLAC al líder de cada grupo (21/05/2021)
-Reunión recepción de soportes de productos de los grupos para aval (28/05/2021)
-Socialización proyección de grupo para la convocatoria (28/05/2021)
-Charla Socialización convocatoria 894 de Minciencias Cambios y retos (11/06/2021)
-Envío listado de productos convocatoria 894 de Minciencias (16/06/2021)-</t>
  </si>
  <si>
    <t>https://itceduco-my.sharepoint.com/:f:/g/personal/apoyoinvestigacion_itc_edu_co/En8wCT8oYXpIj1cKYGmRzPsBMBYoaSfjpx4JP7ldCNi1dQ?e=7qynMw</t>
  </si>
  <si>
    <t>Del 25 de mayo al 2 de julio se llevo a cabo el "Seminario Taller Comités de Ética en Colombia" dirigido a la formación de los integrantes del Comité de Ética Institucional e investigadores. 
Se contó con participación de 30 asistentes por conferencia.
Se certificarán 17 participantes. En el marco del Seminario se realizó el Ciclo de conferencias sobre ética de la investigación, donde se desarrollaron 6 conferencias dirigidas a la comunidad académica.
Con lo anterior, la actividad se cumple en su totalidad, quedando pendiente la expedición de certificados, en el mes de julio.</t>
  </si>
  <si>
    <t>https://itceduco-my.sharepoint.com/:f:/g/personal/auxviceinvestigacion_itc_edu_co/Ej6RPiApdLdLkp9f0kg6Z2gBLVgOOoi6VX1dYFBFggZf8A?e=ROZLvC</t>
  </si>
  <si>
    <t>Se realizó el Ciclo de Conferencias sobre Derecho de Autor con la Dirección Nacional de Derecho de Autor. El 14 de mayo de 2021 tuvo lugar la Conferencia "Derecho de autor en el ámbito universitario", con la participación de 28 asistentes, y el 19 de mayo de 2021 tuvo lugar la conferencia "Derecho de autor, internet y software", con la participación de 18 asistentes.
Con lo anterior, la actividad se cumple en su totalidad.</t>
  </si>
  <si>
    <t>https://itceduco-my.sharepoint.com/:f:/g/personal/auxviceinvestigacion_itc_edu_co/EvnGBA_t6NxHiNtMm6BVFYIBnffsihay9zOAffGNZAVy0A?e=sHyLRh</t>
  </si>
  <si>
    <t>Se realizó el informe Módulos desarrollados en la plataforma Gnosoft, durante el mes de julio se trabajará con el proveedor (Gnosoft) de la plataforma para realizar los ajustes en plataforma.</t>
  </si>
  <si>
    <t>https://itceduco-my.sharepoint.com/:f:/g/personal/apoyoinvestigacion_itc_edu_co/Elfe1FCjemVBtALmCfdlXxcBgY7jn50dYc2iAfxj5bwrxg?e=X48eeg</t>
  </si>
  <si>
    <t>El proyecto se realiza mancomunadamente con la universidad cooperativa de Colombia.
El proyecto "DISEÑO DE MODELO INFORMÁTICO TIPO BOLCKCHAIN PARA MEJORAR LA GESTIÓN DE LA INFORMACIÓN EN LOS HOTELES DE LA ZONA HISTÓRICA DE BOGOTÁ" del grupo Virtus, fue aprobado e inició en marzo, la financiación del proyecto fue por el monto de $9.000.000 (MCTE).
Con lo anterior, se finaliza por completo la actividad, dado que no se financiarán más proyectos de la convocatoria.</t>
  </si>
  <si>
    <t>https://itceduco-my.sharepoint.com/personal/auxviceinvestigacion_itc_edu_co/_layouts/15/onedrive.aspx?id=%2Fpersonal%2Fauxviceinvestigacion%5Fitc%5Fedu%5Fco%2FDocuments%2FVIET%202021%2FPlan%20de%20Acci%C3%B3n%2D%20seguimiento%20julio%2D2021%2FFinanciaci%C3%B3n%20proyectos%20conv%2E%2008%2D2020%2F210625%20P59%20Informe%20%20productos%20%20I%2E%2D2020%2Epdf&amp;parent=%2Fpersonal%2Fauxviceinvestigacion%5Fitc%5Fedu%5Fco%2FDocuments%2FVIET%202021%2FPlan%20de%20Acci%C3%B3n%2D%20seguimiento%20julio%2D2021%2FFinanciaci%C3%B3n%20proyectos%20conv%2E%2008%2D2020</t>
  </si>
  <si>
    <t>Se presentó en sesión del 28 de junio ante el Comité Institucional de Investigación los términos de la convocatoria, que será lanzada en agosto.</t>
  </si>
  <si>
    <t>Se pagó la renovación con la Resolución No. 195 del 23 de junio.
La primera semana de agosto se realizará la capacitación con docentes y estudiantes (2 sesiones).</t>
  </si>
  <si>
    <t>https://itceduco-my.sharepoint.com/personal/auxviceinvestigacion_itc_edu_co/_layouts/15/onedrive.aspx?id=%2Fpersonal%2Fauxviceinvestigacion%5Fitc%5Fedu%5Fco%2FDocuments%2FVIET%202021%2FPlan%20de%20Acci%C3%B3n%2D%20seguimiento%20julio%2D2021%2FRenovaci%C3%B3n%20Web%20Of%20Science</t>
  </si>
  <si>
    <t>Actividad programada para el 28 de octubre.</t>
  </si>
  <si>
    <t xml:space="preserve">* La Primera Patente de la ETITC Prensa de Alacrán con Tensor de Trinquete fue elegida beneficiaria de la Convocatoria Nacional de Minciencias para fomentar la protección por patente y su uso comercial. Se inició el plan de acompañamiento el 28 de junio de 2021.                                                                              
- Se participó en la Convocatoria Innovatón 2021 del Departamento Nacional de Planeación y el Programa de las Naciones Unidas para el Desarrollo, con  5 iniciativas innovadoras de la Vicerrectoría de Investigación para la mejora de procesos, servicios y cambios estratégicos: Red de Investigación e Innovación; Semillero Mujeres Investigadoras ETITC; Plataforma Gnosoft Investigación; Concurso virtual de Investigación en tiempos de pandemia; Área académica de Investigación e Innovación.
La Vicerrectoría participará en más convocatorias, en la medida que entidades como Minciencias, DNP o similares aperturen convocatorias.                         </t>
  </si>
  <si>
    <t>https://itceduco-my.sharepoint.com/:f:/g/personal/auxviceinvestigacion_itc_edu_co/El_BaOvTggFDsz6tWcz9Ge8BmCBQ3NaJ_bk2xXdBaXRl6Q?e=j6Drex</t>
  </si>
  <si>
    <t>Se socializó en el Comité Institucional de Investigación la Convocatoria de Minciencias Jovenes Investigadores e Innovadores en el marco de la reactivación económica 2021. Se exploraron oportunidades de participación con docentes investigadores y estudiantes. 
Con ocasión de la convocatoria, 08-2020 se realizó el banco de elegibles, como posibles participantes en la convocatoria de Minciencias.
Se plantea también las Convocatorias 09-2021, Convocatoria interna para consolidación de proyectos disciplinares 01-2021, Convocatoria de publicación cuadernos ETITC 2021, Convocatoria Interna para el acompañamiento en la creación de empresas de base tecnológica N° 01-2021, Convocatoria Interna de apoyo para la protección de invenciones mediante solicitudes nacionales de patente N°01-2021, Convocatoria jóvenes
Investigadores e innovadores en el marco de la reactivación económica 2021.
Dichas convocatorias fueron socializadas en el Comité Institucional de Investigación.</t>
  </si>
  <si>
    <t>https://itceduco-my.sharepoint.com/:f:/g/personal/auxviceinvestigacion_itc_edu_co/Ekiv0d-bP_5GledE80vqdeEB38AW6fWYmVb7qIZGpqZ3WA?e=CnCVIY</t>
  </si>
  <si>
    <t>Se enviaron correos electrónicos a los directores de los grupos GEA y SAPIENTIAM, para confirmar los eventos. El Ing. Trejos respondió que el evento del Hacking Day se tiene planeado para octubre.
La Jornada de la Tierra se tiene programada del 04 a 09 de octubre.</t>
  </si>
  <si>
    <t>https://itceduco-my.sharepoint.com/personal/auxviceinvestigacion_itc_edu_co/_layouts/15/onedrive.aspx?id=%2Fpersonal%2Fauxviceinvestigacion%5Fitc%5Fedu%5Fco%2FDocuments%2FVIET%202021%2FPlan%20de%20Acci%C3%B3n%2D%20seguimiento%20julio%2D2021%2FCelebraci%C3%B3n%20d%C3%ADa%20de%20la%20Tierra%20y%20Hacking%20Day</t>
  </si>
  <si>
    <t>Se realizó el pago con la resolución No. 037-2021.
Con lo anterior, se cumple por completo la actividad, la suscripción es de carácter anual.</t>
  </si>
  <si>
    <t>https://itceduco-my.sharepoint.com/personal/auxviceinvestigacion_itc_edu_co/_layouts/15/onedrive.aspx?id=%2Fpersonal%2Fauxviceinvestigacion%5Fitc%5Fedu%5Fco%2FDocuments%2FVIET%202021%2FPlan%20de%20Acci%C3%B3n%2D%20seguimiento%20julio%2D2021%2FAfiliaci%C3%B3n%20Redcolsi%2FRES%2E%20037%20%2D%202021%20%20REDCOLSI%2Epdf&amp;parent=%2Fpersonal%2Fauxviceinvestigacion%5Fitc%5Fedu%5Fco%2FDocuments%2FVIET%202021%2FPlan%20de%20Acci%C3%B3n%2D%20seguimiento%20julio%2D2021%2FAfiliaci%C3%B3n%20Redcolsi</t>
  </si>
  <si>
    <t>Se realizó el pago con la O.P. 98751821, del 3 de mayo, participaron los semilleros: Automatools,  SIGE y Semillero de Mujeres, XIX Redcolsi 2021, realizado entre el 14 a 18 de mayo de 2021.</t>
  </si>
  <si>
    <t>https://itceduco-my.sharepoint.com/:w:/r/personal/auxviceinvestigacion_itc_edu_co/_layouts/15/Doc.aspx?sourcedoc=%7B49AB0B92-74FB-4518-8FA4-6CDDC6500E4B%7D&amp;file=Informe%20Redcolsi.docx&amp;action=default&amp;mobileredirect=true</t>
  </si>
  <si>
    <t>Se programa aproximadamente para los meses de octubre o noviembre</t>
  </si>
  <si>
    <t>NA</t>
  </si>
  <si>
    <t>Participaron tres semilleros en el encuentro de Redcolsi:  Aotomatools, SIGE y Semillero de Mujeres.
Se programa también la participación de dos semilleros (Automatools y SIGE) en el Encuentro Nacional de Semilleros.</t>
  </si>
  <si>
    <t>https://itceduco-my.sharepoint.com/personal/auxviceinvestigacion_itc_edu_co/_layouts/15/onedrive.aspx?id=%2Fpersonal%2Fauxviceinvestigacion%5Fitc%5Fedu%5Fco%2FDocuments%2FVIET%202021%2FPlan%20de%20Acci%C3%B3n%2D%20seguimiento%20julio%2D2021%2FEncuentro%20Nodo%20Bogot%C3%A1%2FPresentaci%C3%B3n%20Semillero%20Automatools%20%2D%20Redcolsi%20Nodo%20Bogot%C3%A1%2Epdf&amp;parent=%2Fpersonal%2Fauxviceinvestigacion%5Fitc%5Fedu%5Fco%2FDocuments%2FVIET%202021%2FPlan%20de%20Acci%C3%B3n%2D%20seguimiento%20julio%2D2021%2FEncuentro%20Nodo%20Bogot%C3%A1</t>
  </si>
  <si>
    <t>La jornada Institucional de socialización de los semilleros de investigación, se llevó a cabo el sábado 8 de mayo, participaron 8 semilleros en total.
Se presentan avances de investigación, como preparación para participación en Encuentros Nacionales e Interinstitucionales de Investigación, donde la ETITC financia la participación de los asistentes.
Con lo anterior, se cumple en totalidad la actividad.</t>
  </si>
  <si>
    <t>https://itceduco-my.sharepoint.com/personal/auxviceinvestigacion_itc_edu_co/_layouts/15/onedrive.aspx?id=%2Fpersonal%2Fauxviceinvestigacion%5Fitc%5Fedu%5Fco%2FDocuments%2FVIET%202021%2FPlan%20de%20Acci%C3%B3n%2D%20seguimiento%20julio%2D2021%2FEncuentro%20semilleros%20de%20investigaci%C3%B3n%20y%20evaluaci%C3%B3n%20proyectos</t>
  </si>
  <si>
    <t xml:space="preserve">Comunicados de la página web .     
Se actualizó el sitio web institucional de la Vicerrectoría de Investigación, Extensión y Transferencia donde se evidencian todas las actividades y eventos de la Vicerrectoría. </t>
  </si>
  <si>
    <t>https://etitc.edu.co/es/page/investigacion&amp;actividades</t>
  </si>
  <si>
    <t>Se están llevando a cabo y con normalidad los cinco contratos por prestación de servicios. (Diego, Laura, Camilo, Alejandra, Nacim
Contrato 157-2021: Inició el 16 de junio y finaliza el 17 de diciembre.
Contrato 032-2020: Inició el 30 de diciembre y finaliza el 30 de noviembre.
Contrato 028-2021: Inició el 17 de febrero y finaliza el 17 de diciembre.
Contrato 072-2021: Inició el 17 de febrero y finaliza el 17 de diciembre.
Contrato 046-2021: inició el 20 de enero y finaliza el 17 de diciembre.</t>
  </si>
  <si>
    <t>https://itceduco-my.sharepoint.com/personal/auxviceinvestigacion_itc_edu_co/_layouts/15/onedrive.aspx?id=%2Fpersonal%2Fauxviceinvestigacion%5Fitc%5Fedu%5Fco%2FDocuments%2FVIET%202021%2FPlan%20de%20Acci%C3%B3n%2D%20seguimiento%20julio%2D2021%2FPrestaci%C3%B3n%20de%20servicios%20Contratistas</t>
  </si>
  <si>
    <t>La ETITC cuenta con:
- Reglamento estudiantil de investigación
- Reglamento de grupos de investigación
Los reglamentos tienen vigencia desde el 28 de noviembre de 2020.
Por solicitud de docentes, se plantea su revisión y actualización ante las instancas pertinentes.</t>
  </si>
  <si>
    <t>https://etitc.edu.co/es/page/investigacion</t>
  </si>
  <si>
    <t>Actividad programada para el 2° semestre de la vigencia</t>
  </si>
  <si>
    <t>En esta etapa de diagnóstico, se han desarrollado reuniones de tipo taller y han alcanzado los siguientes objetivos:
1º  Taller Misión el 22 de Abril.
2ª Diagnostico -  06 de Mayo.
3ª Resultados Diagnostico -  20 de Mayo.
4ª Taller Definición Estratégica - 03 de Junio.
5ª  Taller Propuesta de Valor - 17 de Junio.
Adicional a sesiones programadas y actividades programadas, se han desarrollado reuniones de alineación por supervisor de contrato, con el fin de validar información y dar respuesta oportunda a la meta establecida en plan de desarrollo. Las reuniones se realizaron: 03 de mayo, 18 de mayo, 31 de mayo y 15 de junio.
Se continuará trabajando en el modelo de negocio, procesos y alianzas estratégcas, previsto aproximadamente para el mes de agosto.</t>
  </si>
  <si>
    <t>https://itceduco-my.sharepoint.com/personal/auxviceinvestigacion_itc_edu_co/_layouts/15/onedrive.aspx?originalPath=aHR0cHM6Ly9pdGNlZHVjby1teS5zaGFyZXBvaW50LmNvbS86ZjovZy9wZXJzb25hbC9hdXh2aWNlaW52ZXN0aWdhY2lvbl9pdGNfZWR1X2NvL0VscFpDLVRIdGpaTW5YRXJVUFVlT19jQkJWRVVrS1pvZjNheE5DZG51ekZkYlE%5FcnRpbWU9WENxekdtRkMyVWc&amp;CT=1625860625489&amp;OR=OWA%2DNT&amp;CID=b071311d%2D0511%2D4d83%2D9fc1%2D26a7152ea286&amp;id=%2Fpersonal%2Fauxviceinvestigacion%5Fitc%5Fedu%5Fco%2FDocuments%2FVIET%202021%2FInforme%20Connect%20Bogota%CC%81%2FEntregable%202</t>
  </si>
  <si>
    <t>Se realizó el pago el 10 de mayo, con la transacción No. 70150324</t>
  </si>
  <si>
    <t>https://itceduco-my.sharepoint.com/personal/auxviceinvestigacion_itc_edu_co/_layouts/15/onedrive.aspx?id=%2Fpersonal%2Fauxviceinvestigacion%5Fitc%5Fedu%5Fco%2FDocuments%2FVIET%202021%2FPlan%20de%20Acci%C3%B3n%2D%20seguimiento%20julio%2D2021%2FAnualidad%20Patente%20Prensa%20de%20Alacr%C3%A1n%2FSOPORTE%20DE%20PAGO%2EPDF&amp;parent=%2Fpersonal%2Fauxviceinvestigacion%5Fitc%5Fedu%5Fco%2FDocuments%2FVIET%202021%2FPlan%20de%20Acci%C3%B3n%2D%20seguimiento%20julio%2D2021%2FAnualidad%20Patente%20Prensa%20de%20Alacr%C3%A1n</t>
  </si>
  <si>
    <t>Actividad programada para el mes de septiembre.</t>
  </si>
  <si>
    <t>Se esta tramitando la participación de la estudiante Luz Aída Castiblanco en ACOFI, para el mes de septiembre.
La actividad depende de los productos o resultados de investigación que se generen.</t>
  </si>
  <si>
    <t>https://itceduco-my.sharepoint.com/personal/auxviceinvestigacion_itc_edu_co/_layouts/15/onedrive.aspx?id=%2Fpersonal%2Fauxviceinvestigacion%5Fitc%5Fedu%5Fco%2FDocuments%2FVIET%202021%2FPlan%20de%20Acci%C3%B3n%2D%20seguimiento%20julio%2D2021%2FMovilidad%20Nacional%20e%20Internacional</t>
  </si>
  <si>
    <t>Actividades reprogramadas para el 2° semestre de la vigencia.</t>
  </si>
  <si>
    <t>Se dio a conocer ante el Comité institucional de Investigación que se llevará a cabo esta actividad en el segundo semestre, aproximadamente para el mes de octubre.</t>
  </si>
  <si>
    <t xml:space="preserve">La Primera Patente de la ETITC Prensa de Alacrán con Tensor de Trinquete fue elegida beneficiaria de la Convocatoria Nacional de Minciencias para fomentar la protección por patente y su uso comercial. Se inició el plan de acompañamiento el 28 de junio de 2021. 
La Convocatoria abarca 6 etapas: Modelo de comercialización de la invención, Planeación comercial, Proyección de mercado, Valoración de la invención, Acompañamiento legal para la transferencia, Preparación y acompañamiento para la comercialización. </t>
  </si>
  <si>
    <t>https://itceduco-my.sharepoint.com/:f:/g/personal/auxviceinvestigacion_itc_edu_co/EiUac9eJZkxAorwz_L_99b8BHg4PNMp80l-dx7zU569JHg?e=U7X2h9</t>
  </si>
  <si>
    <t>Se realizó el pago y la participación de los tres semilleros en el encuentro de Redcolsi.
Adicionalmente, se plantea la participación en el Encuentro Nacional de Semilleros de Investigación, y otros eventos que presenten los nodos de investigación, o eventos interinstitucionales en Bogotá.</t>
  </si>
  <si>
    <t>https://itceduco-my.sharepoint.com/personal/auxviceinvestigacion_itc_edu_co/_layouts/15/onedrive.aspx?id=%2Fpersonal%2Fauxviceinvestigacion%5Fitc%5Fedu%5Fco%2FDocuments%2FVIET%202021%2FPlan%20de%20Acci%C3%B3n%2D%20seguimiento%20julio%2D2021%2FEncuentro%20Nodo%20Bogot%C3%A1%2FPago%20Inscripci%C3%B3n%203%20semilleros%20Redcolsi%20Nodo%20Bogot%C3%A1%2Epdf&amp;parent=%2Fpersonal%2Fauxviceinvestigacion%5Fitc%5Fedu%5Fco%2FDocuments%2FVIET%202021%2FPlan%20de%20Acci%C3%B3n%2D%20seguimiento%20julio%2D2021%2FEncuentro%20Nodo%20Bogot%C3%A1</t>
  </si>
  <si>
    <t>Programada para el segundo semestre</t>
  </si>
  <si>
    <t>Programada para el segundo semestre.
Se socializó convocatoria ante Comité Institucional de Investigación, en sesion del 28 de junio, y Comunicado 03 de la Vicerrectoría de Investigación.</t>
  </si>
  <si>
    <t>https://itceduco-my.sharepoint.com/:f:/g/personal/auxviceinvestigacion_itc_edu_co/EgbyuLx4FGlKnOsHe6JulyUBT95CaT2MAn8kfJpurrbbDw?e=IWVeu7</t>
  </si>
  <si>
    <t>Esta convocatoria se encuentra en desarollo con la publicacion Cuadernos ETITC N° 02 del 2021. 
Se cuenta con cronograma de la convocatoria, desde julio hasta noviembre, y se realizará solicitud de publicidad a la inscripción el 19 de julio, en conjunto con Comunicaciones</t>
  </si>
  <si>
    <t>https://itceduco-my.sharepoint.com/personal/auxviceinvestigacion_itc_edu_co/_layouts/15/onedrive.aspx?id=%2Fpersonal%2Fauxviceinvestigacion%5Fitc%5Fedu%5Fco%2FDocuments%2FVIET%202021%2FPlan%20de%20Acci%C3%B3n%2D%20seguimiento%20julio%2D2021%2FPublicaciones%20VIET%2D%20Comunicados&amp;ct=1626479252549&amp;or=OWA%2DNT&amp;cid=c8aa8823%2D90cf%2D9563%2D2622%2D92ed4898ca86&amp;originalPath=aHR0cHM6Ly9pdGNlZHVjby1teS5zaGFyZXBvaW50LmNvbS86ZjovZy9wZXJzb25hbC9hdXh2aWNlaW52ZXN0aWdhY2lvbl9pdGNfZWR1X2NvL0V2RFFZY0FfeTBoRGhkUkJ6UzNaZFdzQjZiVGd5RWZDSDc4OWRhVEVGVnhJQnc%5FcnRpbWU9RXJMWkZMUkkyVWc</t>
  </si>
  <si>
    <t xml:space="preserve">Actualmente se está revisando la información en OJS y correo institucional haciendo una revisión inicial a los articulos. Adicionalmente se postula un call of papers para los meses de septiembre y octubre  especificando que se mantiene abierta la recepción de artículos de forma permanente </t>
  </si>
  <si>
    <t>https://itceduco-my.sharepoint.com/personal/secrectoria_itc_edu_co/_layouts/15/onedrive.aspx?FolderCTID=0x012000E757E38DA72E114EBE7ABDBED78E83E6&amp;id=%2Fpersonal%2Fsecrectoria%5Fitc%5Fedu%5Fco%2FDocuments%2FEVIDENCIAS%20TRABAJO%20EN%20CASA%202021%2FVICEINVESTIGACI%C3%93N%2FINVESTIGACI%C3%93N%2FMar%C3%ADa%20Alejandra%20Mill%C3%A1n%20Ram%C3%ADrez%2FJulio%202021</t>
  </si>
  <si>
    <t>Para el primer semestre se tuvieron contratos desde el 15 de febrero al 12 de junio.
Para el segundo semestre, se contó con los contratos 161, 162, 163, 164, 165, 166, 167, 168, 169, 170, 171 y 172 de 2021, a la fecha, todos cuentan con acta de inicio y inició su ejecución contractual, estos contratos finalizan el 30 de noviembre de la presente vigencia.</t>
  </si>
  <si>
    <t>Se están realizando estudios previos para rediseño del taller y adquisición de aproximadamente 18 extractores de humo.
Se está a la esperar de reunirse con Arquitectura para validación de diseños.
Se prevé la contratación aproximadamente para el mes de septiembre.</t>
  </si>
  <si>
    <t>El plazo de finalización termina el día 10 de julio de la presente vigencia, el contrato 154 de 2021, entregó en su totalidad el ducto de gas argón el día 08 de julio, el contratista fue S&amp;S Ingeniería.
Con lo anterior, la actividad queda completamente ejecutada.</t>
  </si>
  <si>
    <t>El área de Jurídica Contratación remitió aprobación del contrato 192 de 2021 con la empresa KAESER compresores de Colombia limitada, se espera la firma del contratista, el contrato finalizará aproximademente a mediados de agosto.</t>
  </si>
  <si>
    <t>El área envió los estudios previos a la Vicerrectoría Académica para revisión el 06 de julio de la presente vigencia, se está a la espera de aprobación y envío de los estudios al área de Contratación.</t>
  </si>
  <si>
    <t>La actividad se encuentra en proceso de contratación, para adquisición de impresora prototipadora, se espera a publicación de proceso en SECOP II el 16 de julio.</t>
  </si>
  <si>
    <t>Se programa inicio de elaboración de estudios previos para el 13 de julio.</t>
  </si>
  <si>
    <t>Se ejecutó en totalidad la actividad con el contrato 123 de 2021, el cuál inició el 14 de abril y finalizó el 02 de mayo de la presente vigencia, se adquirió el sistema de extracción de gases (ducto y sistema de arrastre de gases).</t>
  </si>
  <si>
    <t>Se realizó licitación pública, pero se declaró desierta, proceso IP 010-2021, proceso realizado la primera semana de junio.
Se realizará reapertura al proceso cuando el área de Contratación apruebe, aproximadamente para la primera semana de agosto.</t>
  </si>
  <si>
    <t>La capacitación se realizó el día 13 de mayo de la presente vigencia, por el profesional de Banco de Proyectos de la Oficina Asesora de Planeación.
Se prevé una segunda sesión de capacitación en seguimiento a proyectos, en el segundo semestre de la vigencia.</t>
  </si>
  <si>
    <t>La actividad no evidencia avance en el 2° trimestre de la vigencia 2021</t>
  </si>
  <si>
    <t>Se cuenta con dos contratos de prestación de servicios:
Contrato de prestación de servicios profesionales 024-2021, inició el 20 de enero, y finaliza el 17 de diciembre.
Contrato de auxiliar 069-2021, inició el 16 de febrero, y finaliza el 17 de diciembre.</t>
  </si>
  <si>
    <t>Actividad programada para el segundo semestre de la vigencia, dirigida a 50 docentes de la facultad y extensivo a cualquier docente que desee participar.</t>
  </si>
  <si>
    <t>Actividad programada para el segundo semestre de la vigencia.</t>
  </si>
  <si>
    <t>La información desde el 2020 está digitalizada, se prevé digitalizar la información de las vigencias anteriores, con el apoyo de la auxiliar, pero con ocasión del trabajo remoto, no se ha podido ejecutar la actividad, se plantea realizar la actividad en la siguiente vigencia.</t>
  </si>
  <si>
    <t>Actividad suspendida, a la espera de aprobación de recursos para movilidad.</t>
  </si>
  <si>
    <t>Actividad programada para el segundo semestre, donde se desarrollan los eventos y congresos.</t>
  </si>
  <si>
    <t>La actividad se está desarrollando con el CEPS, se han desarrollado reuniones para presentar la nueva oferta de programas de extensión.
La facultad diseñó 19 electivas, dentro de las cuales, aquellas que no se oferten en los programas de pregrado, se ofertarán al público en general.
Se plantea el diseño de un diplomado, pero se está definiendo si desde la facultad se puede realizar, ya que esa actividad la viene desarrollando la Vicerrectoría de Investigación, Extensión y Transferencia.</t>
  </si>
  <si>
    <t>Se cuenta con dos contratos de prestación de servicios, para coordinación de especializaciones 021-2021 y auxiliar del despacho 022-2021, ambos contratos iniciaron el 20 de enero, y finalizan el 17 de diciembre de la presente vigencia.</t>
  </si>
  <si>
    <t>La articulación entre procesos se ha realizado interactuando con la Vicerrectoría de Investigación, para fomentar grupos y semilleros, así como con el CPES, con el programa de Reto a la U y Jóvenes a la U con la Secretaría de Educación.
Se han realizado 2 convocatorias de Reto a la U.
Se está considerando la viabilidad de realizar asesoría o consultoría en la materia para el segundo semestre de la vigencia.</t>
  </si>
  <si>
    <t>Actas de reunión</t>
  </si>
  <si>
    <t>Las necesidades de capacitación de los docentes se identificaron con jornadas pedagógicas, llevadas a cabo en el mes de enero, mediante información que recopilaron los coordinadores de área, se identificaro necesidades de capacitación en resultados de aprendizaje.
Los cursos intersemestrales iniciaron el 01 y finalizan el 24 de julio, son un total de 15 asignaturas y 16 cursos, con 273 estudiantes participando en los intersemestrales.</t>
  </si>
  <si>
    <t>Actas de informes de coordinadores de área, con necesidades de capacitación</t>
  </si>
  <si>
    <t>Se está elaborando un diagnóstico sobre requerimientos para la migración a programas de modalidad combinada.</t>
  </si>
  <si>
    <t>Se ha participado en mesas de trabajo de la Secretaría de Educación para fortalecer la articulación, mediante la estrategia "La U en tu Colegio".
Con la oficina de Comunicaciones, se apoyó la consolidación de una estrategia de divulgación de los programas de Educación Superior en las Instituciones de Educación Media, así como el desarrollo de una conferencia de divulgación de los programas.</t>
  </si>
  <si>
    <t>La actividad se realizará durante el segundo semestre de la vigencia.</t>
  </si>
  <si>
    <t>Se actualizará el formato "DES-FO-01 Plan de Trabajo Docentes", para la primera semana de agosto.
Se compilarán los formatos en la herramienta de One Drive, donde se realizarán 3 seguimientos a la actualización.
Se analizará la viabilidad de desarrollar el sistema de información.</t>
  </si>
  <si>
    <t>La Vicerrectoría Académica se encuentra trabajando en la actualización del documento, se prevé que el documento sea aprobado en el mes de noviembre.</t>
  </si>
  <si>
    <t xml:space="preserve">Se presentaran avances en la actividad durante el 2° semestre de la vigencia </t>
  </si>
  <si>
    <t>Sistema de información implementado</t>
  </si>
  <si>
    <t>Acuerdo actualizado</t>
  </si>
  <si>
    <t xml:space="preserve">El funcionario a cargo del proceso Seguridad de la Información, no se encuentra vinculado a la entidad al momento de realizar el seguimiento al plan de acción institucional. </t>
  </si>
  <si>
    <t xml:space="preserve">El Plan estratégico de comunicaciones- PEC de la vigencia 2021 ya fue aprobado por la Rectoría mediante la respectiva Resolución y actualmente se encuentra publicado en la página web institucional.  </t>
  </si>
  <si>
    <t xml:space="preserve">La socialización del PEC se dio a través de una jornada de capacitaciones desarrollada por el equipo de comunicaciones de la ETITC. Dicha jornada se llevó a cabo los días 10, 17 y 18 de junio y se trataron temas de exploración y uso de la página, uso del formato DIE-FO-05 Solicitud de Servicios de Medios Audiovisuales y Comunicaciones.  </t>
  </si>
  <si>
    <t>El 1° seguimiento cuatrimestral a PAAC fue realizado durante el mes de mayo.
A través de seguimiento cuatrimestral al PAAC en su 1° componente se realizó el seguimiento a los mapas de riesgo de corrupción. 
Los siguientes procesos al momento del seguimiento no contaban con el mapa de riesgos de corrupción.
Talento Humano. 
Investigación, extensión y proyección social.
Gestión de adquisiciones.</t>
  </si>
  <si>
    <t>Para el 2° trimestre la ETITC no ha presentado informes ante entes externos de acuerdo con la normatividad.</t>
  </si>
  <si>
    <t>Durante el periodo se ha presentado los siguientes informes:
Austeridad en el gasto correspondiente al 1° trimestre de la vigencia. 
Ley de transparencia y acceso a la información pública. Para este informe se tuvo en cuenta las directrices dispuestas en la Resolución 1519 de 2020. 
Seguimiento a la actualización de la información dispuesta en el SIGEP. 
Seguimiento en el marco de la emergencia sanitaría a la gestión de adquisiciones y al proceso de seguridad y salud en el trabajo.
En e marco de la emergencia sanitaria se realizó el seguimiento del trabajo en casa (ley 2088 de 2021).</t>
  </si>
  <si>
    <t xml:space="preserve">Durante al periodo se realizó el seguimiento a los procesos que tenían acciones pendientes en sus planes de mejoramiento durante las vigencias 2018, 2019 y 2020.
Los procesos:  Talento humano (nómina), caja menor, disciplinario, adquisiciones. </t>
  </si>
  <si>
    <t>Se han cargado los informes SIRECI modalidad gestión contractual y obras civil o sin uso que se rinden de manera manual 
Los rindieron los informes de planes de mejoramiento y delitos contra la administración pública que se rinden de marera mensual   
En el mes de mayo se elaboró y presento ante el DNP, MEN y MinHacienda el marco gasto de mediano plazo 2022-2025 de la ETITC 
Se envió el 28 de mayo al Ministerio de Educación Nacional el Plan de fortalecimiento Institucional
Se realiza el seguimiento al plan de fomento a la calidad 2020. 
Se diligencio la solicitud de información para las IES: Fondo de educación superior para todos- TES. Solicitado Ministerio de Educación Nacional. (mayo)</t>
  </si>
  <si>
    <t xml:space="preserve">Se planteo la posibilidad de adquirir un nuevo software llamado KAWAK, para lo cual se realizó una reunión con las áreas: calidad, control interno y participantes de la Oficina asesora de planeación; con el fin de observar las características del software en mención. En dicha reunión se obtuvo la propuesta económica por parte de la empresa oferente.    
El área de sistemas y comunicaciones apoya en la solicitud de cotizaciones de actualización del PLANETIC, para evaluar las propuestas adquiridas.    </t>
  </si>
  <si>
    <t>Se realizo el cronograma para el seguimiento al plan de acción 2° trimestre, el cual está a cargo de 3 profesionales de la Oficina asesora de planeación.  
En el marco de la ejecución de las actividades el Plan Anticorrupción y de Atención al Ciudadana se realizó junto a la líder del proceso Gestión documental, la estrategia de mejora organizacional basada en las PQRSD. 
En el marco de la ejecución de las actividades del plan de acción sectorial se llevó a cabo una jornada de acompañamiento a los funcionarios de la ETITC, en miras de que realizarán de manera adecuada los cursos solicitados.
Plan Nacional de Desarrollo. 2018-2022 (18 y 19 mayo)
Gestión de la transparencia. (21 y 22 de mayo)
Integridad, transparencia y lucha contra la corrupción. (24 y 25 de junio) 
Modelo Integrado de planeación y gestión. (26, 28 30 de junio)</t>
  </si>
  <si>
    <t xml:space="preserve">
Teniendo en cuenta los resultados de FURAG 2020, se desarrolló la matriz de apalancamiento de políticas MIPG, en miras de tomar acciones frente a las oportunidades de mejora que fueron mostradas por el DAFP. Se realizará un cronograma para desarrollar el seguimiento al instrumento desarrollado.  
Se realizó el plan de participación y de rendición de cuentas para la vigencia 2021, la cual fue socializada ante el DAFP y publicada en la página institucional
</t>
  </si>
  <si>
    <t>Se han recibido 2 asistencias técnicas por parte del Ministerio de Educación Nacional, con las cuales se dieron claridad para la integración de lo dispuesto en la resolución 1519 de 2020,
Para lo anterior se adquirieron documentos que integran los lineamientos específicos de la resolución en mención. Con los cuales se realizó seguimiento de la situación actual de la ETITC.
Se realizó la creación del espacio PARTICIPA y sus 6 componentes espacio:  1. Participación para la identificación de problemas y diagnóstico de necesidades .2. Planeación y/o presupuesto participativo .3. Participación y consulta ciudadana de proyectos, normas, políticas o programas. 4. Colaboración e innovación abierta. 5. Rendición de Cuentas 6. Control Ciudadano. 
Se incluyo el espacio de datos abiertos articulándolo a los instrumentos de gestión de la información 
Publicación de información específica para grupos de interés: Niñas, niños y adolescentes, mujeres, caracterización de grupos de interés y de valor.</t>
  </si>
  <si>
    <t>Se está a la espera de las cotizaciones necesarias para la realización de estudios previos para la ejecución de las auditoría a la norma NTC ISO 9001 y NTC ISO IEC 27001:2013.
La auditoría de seguimiento se debe realizar en el mes de noviembre.</t>
  </si>
  <si>
    <t>Se está a la espera de la cotización de la  NTC 6047-2013, para la realización de los estudios previos y posterior contratación. 
El 16 de junio se realizó por parte de dos funcionarios de la Oficina asesora de planeación el curso acerca de la NTC-Proceso-Estadistico-PE-1000-2020.</t>
  </si>
  <si>
    <t>Políticas institucionales</t>
  </si>
  <si>
    <t>Instrumento elaborado</t>
  </si>
  <si>
    <t xml:space="preserve">Cartillas elaboradas </t>
  </si>
  <si>
    <t xml:space="preserve">Modelo de autoevalación diseñado, elaborado y socializado  </t>
  </si>
  <si>
    <t xml:space="preserve">Instrumentos ajustados </t>
  </si>
  <si>
    <t>Política elaborada</t>
  </si>
  <si>
    <t xml:space="preserve">Jornadas de sencibilización realizadas </t>
  </si>
  <si>
    <t>Instrumento elaborados</t>
  </si>
  <si>
    <t>Proyecto formulado</t>
  </si>
  <si>
    <t xml:space="preserve">Se reviso la base de datos del IDEAM de los laboratorios certificados. 
Con la información de la base de datos se procedió a solicitar cotizaciones. Los laboratorios a los que se les solicito información afirmaron que no tenían capacidad para hacer los estudios en superficies sólidas. 
Se realizo la consulta a la SDA quien afirmo que el laboratorio apropiado para este tipo de estudios es el IDEAM, para lo cual se les extendió un oficio vía correo (1° semana de julio) y se está a la espera de la respuesta.  </t>
  </si>
  <si>
    <t>Se radico la respuesta de la SDA. mediante el SIAC con el radicado:  0568-CO-RC-2021.
Radicado SDA 2021EE139466 Respuesta a solicitud de la ETITC de aplazar la caracterización de vertimientos hasta que se renueven actividades presenciales.</t>
  </si>
  <si>
    <t>20 de mayo: Revisión de filtraciones de agua por el andén del inmueble.
4 de junio: Se realizó el sondeo y destaponamiento de las zonas húmedas de la calle 18
18 de junio: Se realizó una revisión por afectación de aguas lluvia
21 de junio se realizó una organización genera y separación de residuos.  
26 de junio: Impermeabilización de le la terraza del piso 2</t>
  </si>
  <si>
    <t>Se ejecuta el contrato 143 de 2021 quien se encarga de la gestión del englobe de predios.
Se recopila la información predial de los inmuebles de la escuela en una carpeta DRIVE y se elaboran oficios para la solicitud del concepto  para los trámites de englobe ante: MinCultura, IDPC y la SDP.</t>
  </si>
  <si>
    <t xml:space="preserve">Campues virtual gestionado </t>
  </si>
  <si>
    <t xml:space="preserve">Englobar predios  </t>
  </si>
  <si>
    <t xml:space="preserve">Con relación a la fase 1: Se realizó una evaluación de las actas 1 y 2 de reforzamiento estructural; a las cuales las áreas de contratación y planta física realizan observaciones legales a lugar.
Se dio respuesta a una solicitud de información técnica, arquitectónica y de estudios, realizada por la gerencia integral del proyecto. Esta fue entregada el 7 de abril por el Vicerrector Administrativo y financiero de la escuela  </t>
  </si>
  <si>
    <t>Adecuación realizadas</t>
  </si>
  <si>
    <t>Adecuar las instalaciones de la sede Calle 18</t>
  </si>
  <si>
    <t xml:space="preserve">El indice laboral aún no ha sio actualizado    </t>
  </si>
  <si>
    <t>La actividad tiene lugar con lo reportado en la actividad propia para mejorar la calidad de vida del personal de la Escuela</t>
  </si>
  <si>
    <t xml:space="preserve">Citaciones a los respectivos eventos, la evidencia reposa el el área de Talento humano </t>
  </si>
  <si>
    <t>Con relación software ISLonline, se ha adjudicado un contrato con la empresa empresa APROVICIONAR SOLICIONES SAS. Al proceso en mención se le realizó una evaluación técnica teniendo en cuenta las características de la empresa oferente, para verificar las condiciones de la prestación del servicio. 
Se adelantan estudios de mercado para la renovación del antivirus Eset.</t>
  </si>
  <si>
    <t xml:space="preserve">
La sociedad Latinoamericana de ciencia y tecnología destaca la participación del proyecto 20894 – ITC_ VIAL en el evento Infomatrix 2021.
La Universidad Antonio Nariño reconoce la participación del IBTI en las próximas olimpiadas internacionales de informática (participación del estudiante Miguel Angel Sáenz Balcácer)  
Se cuenta con los certificados de la participación de los estudiantes en las olimpiadas de ciencias naturales, y física en la universidad Antonio Nariño  
Se realizó la inscripción del IBTI en el evento “La alegría de danzar”, dicho evento se llevará a cabo durante el 2° trimestre de la vigencia.  </t>
  </si>
  <si>
    <t xml:space="preserve">Teniendo en cuenta las directrices gubernamentales frente a la emergencia sanitaria, actualmente no se realizan movilidad por parte de los estudiantes del IBTI.
Por otra parte, se evidencia a participación del IBTI en eventos académicos de carácter virtual. </t>
  </si>
  <si>
    <t xml:space="preserve">Con relación al plan RGPS, para el retorno gradual, progresivo y seguro al IBTI se cuenta con los protocolos:
General de bioseguridad del IBTI
Protocolo de la empresa Aeroexpresos Rusantur SAS
Se extiende a los familiares de los estudiantes el consentimiento para el retorno a las clases presenciales del IBTI,  a través de correo electrónico y plataforma académica. </t>
  </si>
  <si>
    <t xml:space="preserve">Actalmente se encuentran en ejecución los contratos 025 y 026 de 2021 correspondientes a dos estructuradores técnicos.  </t>
  </si>
  <si>
    <t>Se han acompañado la estructuración de: 212 procesos contractuales y 6 Órdenes de compra.</t>
  </si>
  <si>
    <t>Realizar convocatoria para la vinculación de profesores de planta</t>
  </si>
  <si>
    <t xml:space="preserve">Gestionar el registro de Pregrado en Ingeniería de energías por ciclos. </t>
  </si>
  <si>
    <t xml:space="preserve"> Se hizo la compilación del protocolo de Bioseguridad, de acuerdo  la Secretaría de Salud de Bogotá, por lo cual se cuenta con un documento que reúne esas disposiciones iniciales y les modificaciones y anexos requeridos para la vigencia 2021: Resolución 107 de abril de 2021.
Adicionalmente se modificó al SIE del Bachillerato, en la cual se adicionó un capítulo sobre las especialidades técnicas, a través del acuerdo 01 del consejo de Dirección del IBTI.
A la fecha se tienen alrededor de 192 actos administrativos expedidos por la rectoría, los cuales evidencian la actualización constante normativa de la Escuela. </t>
  </si>
  <si>
    <t>Normativa
https://www.etitc.edu.co/es/page/transparencia
En la página, en la sección de normatividad, se pueden consultar acuerdos, resoluciones y circulares.
Comunicados de Rectoría que se pueden consultar en la Página</t>
  </si>
  <si>
    <t>Se realizó actualización del informe del numeral 4.9 del link de transparencia en le cual se cargaron los informes trimestres de defensa judicial</t>
  </si>
  <si>
    <t>Repositorio defensa jurídica</t>
  </si>
  <si>
    <t>Con relación a la base datos interna que se maneja en asuntos disciplinario se encuentra actualizada, con cada una de las actuaciones del último trimestre en los procesos activos</t>
  </si>
  <si>
    <t>Se adelantó campaña de asuntos disciplinarios mediante correo dirigido a Servidores Públicos y se participó en el programa Institución al Día el 01 de junio, socializando el procedimiento disciplinario de la Escuela.</t>
  </si>
  <si>
    <t>https://itceduco-my.sharepoint.com/:f:/g/personal/asuntosdisciplinarios_itc_edu_co/EgnkqvEKChZKkOOGWIk5-78B1ZO8eIx5SmtWfvqRBVHthg?e=BdBxSt</t>
  </si>
  <si>
    <t>Se desarrolló un grado colectivo el pasado 30 de abril, tuvo 350 graduados y un grado por ventanilla el pasado 31 de mayo con 52 graduados.</t>
  </si>
  <si>
    <t>https://www.facebook.com/etitc/videos/281100240401603
https://itceduco-my.sharepoint.com/personal/bancodeproyectos_itc_edu_co/_layouts/15/onedrive.aspx?id=%2Fpersonal%2Fbancodeproyectos%5Fitc%5Fedu%5Fco%2FDocuments%2FPLAN%20DE%20ACCI%C3%93N%202T%2FSECRETAR%C3%8DA%20GENERAL</t>
  </si>
  <si>
    <t>Se ejecutan con normalidad los 3 contratos por prestación de servicios (Cto-017-2021 ha avanzado un 54,5%, Cto-018-2021 ha avanzado un 54,5%. Cto-122-2021 ha avanzado 33,3%)</t>
  </si>
  <si>
    <t>https://itceduco-my.sharepoint.com/:f:/g/personal/gestioninfraestructura_itc_edu_co/EuC63CCRxPpLu6ZtkM08xC8BK0vzsUoOyLZAW8YGvb3Asg?e=Dc3tfh</t>
  </si>
  <si>
    <t>124-2021 (Plantas Eléctricas) con avance de, 159-2021 (Aires Acondicionados), 120-2021 (UPS y Reguladores), los 3 con un 100% cumplido.
y los demás en trámite en Contratación: Plataforma Elevadora (96%), mantenimiento de puesta a tierra de sede centro (60%), Sistema de Automatización de Iluminación (94%) y Mantenimiento Preventivo y Correctivo del Sistema de Automatización de las puertas (60%). Mantenimiento pendientes sede Tintal (2), a la espera de la entrega final de la sede.</t>
  </si>
  <si>
    <t>https://itceduco-my.sharepoint.com/:f:/g/personal/gestioninfraestructura_itc_edu_co/EkpIAC9nztRAjMmviK2elN4BJhOrSn3a_RHPoKtjT71xzQ?e=ttdxhj</t>
  </si>
  <si>
    <t>Se solicitó el CDP respectivo y se estructuró el Estudio Previo para continuar con el proceso</t>
  </si>
  <si>
    <t>https://itceduco-my.sharepoint.com/:f:/g/personal/gestioninfraestructura_itc_edu_co/EuUBB5MRTgdJsSZ7oHs40LcBoZfnstlIhl0v2f1RkCwgPw?e=VN0rqJ</t>
  </si>
  <si>
    <t>Se realizó el montaje de Tres aulas de cómputo (2 para Carvajal y una para calle 13). El día 4 de junio estaba finalizado el montaje de las 3</t>
  </si>
  <si>
    <t>https://itceduco-my.sharepoint.com/:f:/g/personal/gestioninfraestructura_itc_edu_co/EqtULCMtZ99Lie3HdCDp27QBpscZ9qvOmMPsu5XlH2lR6w?e=ezAaDR</t>
  </si>
  <si>
    <t xml:space="preserve">Actualmente no se tiene   avance en esta actividad. 
</t>
  </si>
  <si>
    <t xml:space="preserve">Actualmente no se tiene   avance en esta actividad. </t>
  </si>
  <si>
    <t>Actualmente no se tiene   avance en esta actividad.</t>
  </si>
  <si>
    <t>Esta actividad está proyectada para realzarse en el segundo semestre, durante el mes de julio según la programación del PAA.</t>
  </si>
  <si>
    <t>https://itceduco-my.sharepoint.com/:f:/g/personal/gestioninfraestructura_itc_edu_co/ElCwDXOyRipBphbD7vU69PkB5ktOCU-5HZoOt-rNTSmbhw?e=nPek6y</t>
  </si>
  <si>
    <t xml:space="preserve">A parte de los 8 contratos iniciales, se reportaron 2 contratos más, de los cuales se adjunta acta de inicio. </t>
  </si>
  <si>
    <t>https://itceduco-my.sharepoint.com/personal/auxbienestar_itc_edu_co/_layouts/15/onedrive.aspx?id=%2Fpersonal%2Fauxbienestar%5Fitc%5Fedu%5Fco%2FDocuments%2FBIENESTAR%20UNIVERSITARIO%202021%2FEVIDENCIAS%20PLAN%20DE%20ACCI%C3%93N%20SEGUNDO%20TRIMESTRES</t>
  </si>
  <si>
    <t>Como actividades adicionales se desarrollaron las siguientes:
ENCUENTRO VIRTUAL GRUPO MUJERES ETITC
SOCIALIZACIÓN RUTA DE ATENCIÓN DISTRITAL VBG
CONVERSATORIO MASCULINIDADES POSITIVAS
CANAL DE ATENCIÓN TÚ VALES – GÉNERO
SOCIALIZACIÓN PROTOCOLO VBG</t>
  </si>
  <si>
    <t>https://itceduco-my.sharepoint.com/personal/bancodeproyectos_itc_edu_co/_layouts/15/onedrive.aspx?id=%2Fpersonal%2Fbancodeproyectos%5Fitc%5Fedu%5Fco%2FDocuments%2FPLAN%20DE%20ACCI%C3%93N%202T%2FBIENESTAR%2FTRABAJO%20SOCIAL</t>
  </si>
  <si>
    <t>Se finalizaron los diseños del proyecto mural. 
3 encuentros: dos con Secretaría de Educación y Planta Física y uno adicional con la Decanatura de Sistemas. 
Por temas de pandemia el proyecto iniciará a partir del segundo semestre del año.</t>
  </si>
  <si>
    <t>Las actividades realizadas durante los meses de mayo y junio son las siguientes:
ASESORÍA CREACIÓN CUENTA CATS
GENERACIÓN E 2021-1
TALLER PROYECTANDO FINANCIERAMENTE EL INGRESO A LA U
PRUEBAS PROCESO DE ADMISIÓN 2-2021
CARGUE, LIQUIDACIÓN Y ENTREGA INCENTIVOS MATRÍCULA 1-2021 JÓVENES EN ACCIÓN
ATENCIÓN CANAL VIRTUAL - APOYO SOCIO ECONÓMICO</t>
  </si>
  <si>
    <t>Se realizaron 24 rutinas virtuales y asincrónicas.
Torneo de RockerLeague con la universidad agustiniana.
8 videos asincrónicos de rutinas en casa.
2 ciclopaseos.
2 sesiones de aeróbicos presenciales.
Torneo de Rana presencial.
El 29 de junio se realizó campeonato de parcheesi virtual.
Se apoyan los momentos de pausa activa en las reuniones de Bienestar Universitario.</t>
  </si>
  <si>
    <t>https://itceduco-my.sharepoint.com/personal/gym_itc_edu_co/_layouts/15/onedrive.aspx?id=%2Fpersonal%2Fgym%5Fitc%5Fedu%5Fco%2FDocuments%2FSNEIDER%2FSNEIDER%2F2021%2FEVIDECIAS%20PLAN%20DE%20ACCION%2F2%C2%BA%20%20Seguimiento%20Plan%20de%20accion</t>
  </si>
  <si>
    <t>Se espera la aprobación de presupuesto para realizar la adquisición de los elementos que se han cotizado: bicicletas y carpa plástica</t>
  </si>
  <si>
    <t>Aplazado por la contingencia sanitaria y esperando nuevas indicaciones del gobierno local.</t>
  </si>
  <si>
    <t>Se ha asistido a 6 reuniones en las cuales se han buscado estrategias para actuar en conjunto con universidades afines. Debido  las condiciones actuales no se han podido ejecutar las actividades.</t>
  </si>
  <si>
    <t>Aplazado por la contingencia sanitaria ocasionada por COVID19</t>
  </si>
  <si>
    <t>Se atendió a 17 estudiantes de manera individual y un total de 132 estudiantes realizaron la encuesta diagnóstica.
Se realizaron dos talleres en procesos lógicos matemáticos.
Se generó un informe final de caracterización de estudiantes de primero a quinto semestre, en todos los programas, en cuanto a procesos de aprendizaje.</t>
  </si>
  <si>
    <t>https://itceduco-my.sharepoint.com/:f:/g/personal/psicologia_itc_edu_co/EgE1WZQ7GpJNtA1f7QSFl-IBowDulpVGW1I3sYDGpQBUOw?e=Cnqyaw</t>
  </si>
  <si>
    <t>Se crearon 4 estrategias audiovisuales que se enviaron por correo electrónico a los 191 estudiantes en condición de bajo rendimiento académico.</t>
  </si>
  <si>
    <t>Se benefició a 90 estudiantes del servicio de monitorías, liderado por 8 monitores.</t>
  </si>
  <si>
    <t>Se llevaron a cabo 7 talleres en los temas de Manejo del Estrés y la Ansiedad y prendiendo  Dormir, en los cuales participaron 230 estudiantes.</t>
  </si>
  <si>
    <t>Se finalizó con la participación de 48 estudiantes.</t>
  </si>
  <si>
    <t>Se realizó seguimiento y acompañamiento  206 estudiantes que pertenecen al convenio.</t>
  </si>
  <si>
    <t>La encuesta fue aplicada a 84 estudiantes que se encuentran inactivos</t>
  </si>
  <si>
    <t>Un total de 42 estudiantes a los cuales se les realizó acompañamiento individual por situaciones asociadas temas emocionales.</t>
  </si>
  <si>
    <t>No se anexan evidencias por ser información confidencial.</t>
  </si>
  <si>
    <t>Un promedio de 1012 reproducciones en el trimestre con 14 emisiones al aire.</t>
  </si>
  <si>
    <t>Se desarrolla una vez al semestre. La siguiente es al finales del mes de julio.</t>
  </si>
  <si>
    <t>Finalizado, con una participación de 18 (grupo completo de inscritos) estudiantes.</t>
  </si>
  <si>
    <t>https://itceduco-my.sharepoint.com/:f:/r/personal/psicologia_itc_edu_co/Documents/2021/SEGUIMIENTO%20PLAN%20DE%20ACCI%C3%93N/SEGUNDO%20TRIMESTRE/DIPLOMADOS/EMPRENDIMIENTO?csf=1&amp;web=1&amp;e=hrxanz</t>
  </si>
  <si>
    <t>Finalizado (estudiantes que completaron todas las horas necesarias para la certificación), con una participación de 9 estudiantes.</t>
  </si>
  <si>
    <t>https://itceduco-my.sharepoint.com/:f:/r/personal/psicologia_itc_edu_co/Documents/2021/SEGUIMIENTO%20PLAN%20DE%20ACCI%C3%93N/SEGUNDO%20TRIMESTRE/DIPLOMADOS/EMPLEABILIDAD?csf=1&amp;web=1&amp;e=16Qbf5</t>
  </si>
  <si>
    <t>Se prestó el servicio en asesoría en Hoja de Vida, Procesos de Empleabilidad - Primer Empleo y Presentación de Entrevista a 17 estudiantes que solicitaron el servicio.</t>
  </si>
  <si>
    <t>Se dictó Taller en Empleabilidad Digital con 880 reproducciones y una Feria de Emprendimiento con 460 reproducciones.</t>
  </si>
  <si>
    <t xml:space="preserve">Contrato 219 de 2020 continúa en ejecución: Contratación de una profesional en psicopedagogía. Este contrato tiene vigencia hasta el 30 de noviembre de 2021.
Adquisición de un material especializado por un valor:  $ 2.532.300, (marzo) 
Adquisición de mobiliario para el centro CREA por un valor de $17.707.200 (marzo)
El valor total de proyecto es por: $57.210.000. </t>
  </si>
  <si>
    <t>https://itceduco-my.sharepoint.com/personal/auxbienestar_itc_edu_co/_layouts/15/onedrive.aspx?id=%2Fpersonal%2Fauxbienestar%5Fitc%5Fedu%5Fco%2FDocuments%2FBIENESTAR%20UNIVERSITARIO%202021%2FEVIDENCIAS%20PLAN%20DE%20ACCI%C3%93N%20SEGUNDO%20TRIMESTRES&amp;ct=1627476468653&amp;or=OWA%2DNT&amp;cid=7d6df626%2De58a%2D566f%2De6e7%2D90ca8210b791&amp;originalPath=aHR0cHM6Ly9pdGNlZHVjby1teS5zaGFyZXBvaW50LmNvbS86ZjovZy9wZXJzb25hbC9hdXhiaWVuZXN0YXJfaXRjX2VkdV9jby9FcTBwUWJGYjk5dEVrYnNwMUZRMF8tRUJJWXl1UElCOUZRSkZadnpCX1l5MmhBP3J0aW1lPXZpc081OFZSMlVn</t>
  </si>
  <si>
    <t xml:space="preserve">(Implementar el Centro de Refuerzo Especializado Académico (CREA).)
</t>
  </si>
  <si>
    <t>Proyecto FACU (Fortalecimiento Académico Universitario)</t>
  </si>
  <si>
    <t xml:space="preserve">proyecto ejecutado </t>
  </si>
  <si>
    <t xml:space="preserve">Continúan en ejecución los contratos: 
Cto-220-2020 y Cto-221-2020 por un valor de $15.000.000 cada uno. contratos del literato y del administrador de empresas que dictan los diplomados. Estos finalizan el 20 de octubre de 2021 </t>
  </si>
  <si>
    <t xml:space="preserve">354 estudiantes caracterizados en el sistema.
El acta de finalización del contrato (evidencia) tiene fecha del 15 de mayo.
</t>
  </si>
  <si>
    <t xml:space="preserve">No se sabía que iba a existir fase 2 (PFC), por lo cual se planea ejecutar en el segundo semestre. </t>
  </si>
  <si>
    <t>Sistema RUSIA implementado (2° fase)</t>
  </si>
  <si>
    <t>Se han realizado 4 retiros espirituales con administrativos y estudiantes.</t>
  </si>
  <si>
    <t>https://itceduco-my.sharepoint.com/personal/pastoralpes_itc_edu_co/_layouts/15/onedrive.aspx?id=%2Fpersonal%2Fpastoralpes%5Fitc%5Fedu%5Fco%2FDocuments%2FActividades%20reportadas&amp;ct=1627475709573&amp;or=OWA%2DNT&amp;cid=b7b5a731%2D6a54%2Dc4d2%2D3eee%2D1891a4d9617e&amp;originalPath=aHR0cHM6Ly9pdGNlZHVjby1teS5zaGFyZXBvaW50LmNvbS86ZjovZy9wZXJzb25hbC9wYXN0b3JhbHBlc19pdGNfZWR1X2NvL0V1ZFJNMVN5OGw1TW53R1RCcE53bkxVQlkzcVpITXg2ZTZEeHBuY0dsN2pWSnc%5FcnRpbWU9eVk2LUlzUlIyVWc</t>
  </si>
  <si>
    <t xml:space="preserve">No se realiza por pandemia, se programa para el segundo semestre del año 2021. </t>
  </si>
  <si>
    <t xml:space="preserve">Se han realizado los envíos masivos a 116 personas, con un total de 16 reflexiones a personal administrativo y docente. </t>
  </si>
  <si>
    <t>Se realizaron 285 acompañamientos.</t>
  </si>
  <si>
    <t>Se gestionaron los Estudios Previos de esta solicitud, para ejecución del restante 75% en el segundo semestre del año, posterior a aprobación.</t>
  </si>
  <si>
    <t>Se continua en el seguimiento a la Comunidad Educativa sobre el auto cuestionario de estado de salud durante la pandemia por covid-19 (En el mes de abril y mayo con un total de 115 personas y en el mes de junio 232).
Acompañamiento a 29 estudiantes con signos y síntomas relacionados al covid-19.
2 videos sobre hábitos de vida saludable, uno sobre vida saludable realizado el 26 de abril con un total de 553 reproducciones y el otro sobre la importancia de actividad física con un total de 467 reproducciones.
Formulario sobre la percepción sobre el consumo de sustancias psicoactivas para un total de 67 participantes.
Campaña sobre exámenes visuales realizado entre el 24 y 29 de mayo 2021 con un total de 47 participantes.
Podcast: hablando de sexualidad, sinceros pero seguros realizada el 10 de mayo, con una participación de 170 conexiones por la emisora institucional.
Plan de atención del servicio de enfermería con un acompañamiento de 20 personas.</t>
  </si>
  <si>
    <t>https://itceduco-my.sharepoint.com/personal/enfermeria_itc_edu_co/_layouts/15/onedrive.aspx?id=%2Fpersonal%2Fenfermeria%5Fitc%5Fedu%5Fco%2FDocuments%2FATENCI%C3%93N%20EN%20SALUD%20PES%202021%2FPlan%20de%20acci%C3%B3n%20salud%202021%2FSegundo%20trimestre</t>
  </si>
  <si>
    <t>Se están adelantando los Estudios Previos y se tienen las cotizaciones para la compra de los 3 desfibriladores automáticos.</t>
  </si>
  <si>
    <t>https://itceduco-my.sharepoint.com/:f:/r/personal/enfermeria_itc_edu_co/Documents/ATENCI%C3%93N%20EN%20SALUD%20PES%202021/Plan%20de%20acci%C3%B3n%20salud%202021/Segundo%20trimestre/Cotizaciones%20desfibrilador%20servicio%20enfermer%C3%ADa?csf=1&amp;web=1&amp;e=X7m16Y</t>
  </si>
  <si>
    <t>Se encuentra dentro del PAA para gestión en el segundo semestre del año.</t>
  </si>
  <si>
    <t xml:space="preserve">Plan de Necesidades de la ETITC:
https://itceduco-my.sharepoint.com/:x:/g/personal/auxbienestar_itc_edu_co/EarutICVUEpNtXugNhxqZYwBIJFjj6BRL4LfwvZhI_m-Og?e=4%3AGqWFcF&amp;at=9&amp;CID=1b32b17b-8d93-6709-a09b-2a873a6c8bf0
</t>
  </si>
  <si>
    <t>Se realizó la gestión para salida cultural al parque Jaime Duque, con Estudios Previos de los transportes, pero no fue aprobado por el área de Contratación por temas de la contingencia y del no regreso a clases.
A parte se gestionó Recorre tu Centro (no se necesitaba Transporte), pero no hubo inscripciones, debido a las mismas razones descritas anteriormente.</t>
  </si>
  <si>
    <t>https://itceduco-my.sharepoint.com/personal/arteycultura_itc_edu_co/_layouts/15/onedrive.aspx?id=%2Fpersonal%2Farteycultura%5Fitc%5Fedu%5Fco%2FDocuments%2FPLAN%20DE%20ACCI%C3%93N%20II%20ENTREGA&amp;ct=1627476295945&amp;or=OWA%2DNT&amp;cid=8da031ff%2D89e3%2D1514%2D9ecf%2D48604c7afe21&amp;originalPath=aHR0cHM6Ly9pdGNlZHVjby1teS5zaGFyZXBvaW50LmNvbS86ZjovZy9wZXJzb25hbC9hcnRleWN1bHR1cmFfaXRjX2VkdV9jby9FbGJWOEV4RTZlRk12THR3ak9jcHNUSUJsd1VqYjk0WlktU3kxaXlLckNmWVNBP3J0aW1lPWVDTFZnTVZSMlVn</t>
  </si>
  <si>
    <t>Se realizaron los 3 correspondientes al corte: 15 de abril, 20 de mayo y 21 de junio.</t>
  </si>
  <si>
    <t>Se realizó la noche de Tertulia, en Conéctate con las Artes: Show de pareja de bailarines de Salsa y Bachata</t>
  </si>
  <si>
    <t>Se tiene proyectado para el segundo semestre de la vigencia dentro del plan de necesidades de Bienestar Universitario</t>
  </si>
  <si>
    <t>Entró al Plan de Necesidades, y se está  la espera del aval con el fin de poder comenzar a utilizar el transporte y asistir a eventos.</t>
  </si>
  <si>
    <t>Se desarrollaron 24 clases de baile y de yoga, y 7 sesiones de pareja para el grupo representativo. 
Se realizaron 5 sesiones de yoga para un grupo en alianza con el área de psicología.
Se subieron 3 videos en Stream sobre hasta Yoga.
Taller virtual de maquillaje artístico mediante Temas.
Se realizó una clase de zumba y rumba en vivo, de manera presencial</t>
  </si>
  <si>
    <t>Proyecto de HABILIDADES BLANDAS:
Para corte de junio 30 se encuentra en un 44% de lo planeado en el proyecto.
Las actividades desarrolladas fueron:
Curso: La “Huella emocional del docente universitario”: 18, 20, 25 y 27 de mayo,  23 participantes
Curso: Efervescencia: gestión de proyectos e intervención social: 18,21,23,25,28 y 29 de junio, 26 participantes administrativos
Diplomado en liderazgo: se efectúo entre el 24 de abril al 29 de mayo, participantes 54 estudiantes de PES</t>
  </si>
  <si>
    <t>CICLO DE CONFERENCIAS ETICA- POLÍTICA Y RESPONSABILIDAD SOCIAL, EMITIDAS POR EL FACEBOOK LIVE.
Mayo 10: Reconciliación y paz: Conferencista: Alexander Idrobo Velasco:  1,3 mil reproducciones
Mayo 11: Las reformas y la reforma tributaria: Conferencista: Heráclito Landínez Suárez:1,4 mil reproducciones
Mayo 12: La reforma de la salud: conferencista: Manuela Restrepo Vélez: 1,1 mil reproducciones
Mayo 13: Conversatorio: Derechos humanos y protesta social: Conferencistas: Jaher Steven Torrado Niño, Alba Lucia Sepúlveda León, Martha Faride Hasblón Hernández, Dolly Andrea Lugo Cortés y Sergio Andrés Marín:  1,2 reproducciones
Junio 2: Gratuidad de la Educación Superior y sociedad del conocimiento: conferencista: Libardo Enrique Pérez: 826 reproducciones</t>
  </si>
  <si>
    <t xml:space="preserve">https://www.facebook.com/etitc/videos/477438526908433
</t>
  </si>
  <si>
    <t xml:space="preserve">El profesional de apoyo continúa de manera idónea con las actividades relacionadas dentro de contrato 026-2021. Adicionalmente, se reporta un avance acumulado del 50% . Se realizó para este último una solicitud de prórroga en el tiempo para la culminación del contrato que inicialmente finalizaba el pasado 23 de junio de 2021. </t>
  </si>
  <si>
    <t>Las evidencias sobre el avance del contratista reposan en el repositorio de reporte mensual de avances de que se entrega a la Rectoría</t>
  </si>
  <si>
    <t xml:space="preserve">Los reconocimientos a los proyectos integradores se están haciendo mediante una mención de reconocimiento cuya publicación no tiene ningún costo, y está realizada desde la dependencia de Comunicaciones. </t>
  </si>
  <si>
    <t>https://itceduco-my.sharepoint.com/personal/mecanica_itc_edu_co/_layouts/15/onedrive.aspx?id=%2Fpersonal%2Fmecanica%5Fitc%5Fedu%5Fco%2FDocuments%2F7%2EASUNTOS%20ACADEMICOS%2F3%2EProyectos%20Integradores%2FPROYECTOS%20INTEGRADORES%202021%2D1%2FMenciones%20de%20reconocimiento&amp;ct=1627474121020&amp;or=OWA%2DNT&amp;cid=4c4c5d2a%2D6df2%2D0724%2Dbef1%2Daff4540fd458&amp;originalPath=aHR0cHM6Ly9pdGNlZHVjby1teS5zaGFyZXBvaW50LmNvbS86ZjovZy9wZXJzb25hbC9tZWNhbmljYV9pdGNfZWR1X2NvL0VvLUJTd1FxTHZkTXB1aUJpX0tsQU9zQnhCLThvRXgtMUpQNWxzSHRHLTRVLUE%5FcnRpbWU9RmhWR2NNQlIyVWc</t>
  </si>
  <si>
    <t>Fue necesario solicitar una prórroga en el tiempo por enfermedad del contratista (Covid). Está en proceso de prórroga en contratación. Se espera que se apruebe la finalización para el próximo 30/08/2021</t>
  </si>
  <si>
    <t xml:space="preserve">Los avances reposarán en la carpeta de la Recetoría </t>
  </si>
  <si>
    <t>Actualmente se continúa con la ejecución del Cto-023</t>
  </si>
  <si>
    <t>Se gestionó un convenio de la UNAD tanto para egresados como para estudiantes activos. 
Gestión para un el curso en línea de blockchain y cripto monedas para universidades. Provisto por UxTIC Y BINANCE CHARITY 
-Se realizó Infomatrix Latinoamericano de proyectos el pasado 15 y 16 de mayo, en el cual participaron 5 países: Brasil, Ecuador, México, Turquía y Colombia.</t>
  </si>
  <si>
    <t>Gestión convenios, continuidad académica - egresados</t>
  </si>
  <si>
    <t>La gestión de adquisición está planeada para 2do semestre</t>
  </si>
  <si>
    <t xml:space="preserve">La evidencia de esta actividad reposa en la Decanatura de Sistemas  </t>
  </si>
  <si>
    <t xml:space="preserve">Se les envió a los estudiantes y docentes de la facultad con relación a la apertura de inscripción para estudiantes nuevos 2021-2 (mes de mayo)
</t>
  </si>
  <si>
    <t>Se realizó el evento INFORMATRIX en el mes de mayo. Los demás están planeados para el segundo semestre del año.</t>
  </si>
  <si>
    <t>Se convocó  a docentes y estudiantes para la participación en semilleros para 2021-2, los cuales fueron informados a la Vicerrectoría de Investigación.
Encuentro de investigación en agroindustria, partición con Uniminuto y Konrad Lorenz</t>
  </si>
  <si>
    <t>Se ejecutaron y socializaron los proyectos articuladores por parte de los estudiantes, los cuales fueron coordinados y evaluados por el comité dinamizador con la participación de algunos docentes de la facultad. Esta actividad se desarrolló el pasado 3 de junio.</t>
  </si>
  <si>
    <t>Se invitó a los docentes para la participación en los seminarios de ingeniería el pasado 10 de junio (Tecnologías de localización en la cuarta revolución industrial), junio 17 (Integración de sistemas de localización en aplicaciones de IOT, 3D y realidad amentada) y junio 24 (Inteligencia geoespacial en el desarrollo de aplicaciones).
Participación en el simposio de industria 4.0 aplicado a la agricultura, el pasado 19, 21, 24 y 25 de mayo.
Seminario internacional de tecnologías emergentes en la agroindustria, el pasado 31 de mayo.
Encuentro de investigación en agroindustria, participación con Uniminuto y Konrad Lorenz</t>
  </si>
  <si>
    <t>Capacitación y formación docente en tecnologías emergentes</t>
  </si>
  <si>
    <t>Se invitó a los docentes para la participación en los seminarios de ingeniería el pasado 10 de junio (Tecnologías de localización en la cuarta revolución industrial), junio 17 (Integración de sistemas de localización en aplicaciones de IOT, 3D y realidad amentada) y junio 24 (Inteligencia geoespacial en el desarrollo de aplicaciones).
Participación en el simposio de industria 4.0 aplicado a la agricultura, el pasado 19, 21, 24 y 25 de mayo.
Encuentro de investigación en agroindustria, participación con Uniminuto y Konrad Lorenz</t>
  </si>
  <si>
    <t>Seminario ingeniería de sistemas - conferencistas expertos</t>
  </si>
  <si>
    <t>Seminarios de ingeniería el pasado 10 de junio (Tecnologías de localización en la cuarta revolución industrial), junio 17 (Integración de sistemas de localización en aplicaciones de IOT, 3D y realidad amentada) y junio 24 (Inteligencia geoespacial en el desarrollo de aplicaciones).</t>
  </si>
  <si>
    <t>Durante estos 3 meses se lanzaron nuevas ofertas, se contrataron docentes (173-2021, 132-2021, 175-2021, 134-2021,174-2021 y 133-2021),y se gestionó un nueva adición al convenio correspondiente a Reto a la U (firma 30 de junio)</t>
  </si>
  <si>
    <t>https://itceduco-my.sharepoint.com/:f:/g/personal/auxextension1_itc_edu_co/EqQLoK9MC29LuXoPCVG20vMBzf9SID7Dw0fh-8cuFX_edA?e=lPyVeu</t>
  </si>
  <si>
    <t>El desarrollo de esta actividad esta sujeta a la presencialidad o alternancia.</t>
  </si>
  <si>
    <t>Participación en feria universitaria virtual en el colegio Gimnasio Corazón de María.
Se participó en los eventos propios del convenio Reto  la U 2.0 y los demás creados por la SE como Jóvenes a la U, la U en tu Colegio y la U en tu Localidad.
Se participó en talleres y seminarios propios de Reto a la U 2.0: Seminario de Emprendimiento, Jornada de Fortalecimiento de Habilidades para la Vida, Feria Empresarial.
Eventos de clausura y cierre.</t>
  </si>
  <si>
    <t>https://itceduco-my.sharepoint.com/:f:/g/personal/auxextension1_itc_edu_co/EnB1dqGi-BlJqxIuoGmEsqIBEtasXXpKo4XUbPW3eoMlKA?e=3eV45k</t>
  </si>
  <si>
    <t>Se concretaron las certificaciones de Automatización Industrial y Manufactura Esbelta</t>
  </si>
  <si>
    <t>https://itceduco-my.sharepoint.com/:f:/g/personal/auxextension1_itc_edu_co/Enxi7wTyOm9JvI-v0vn1cyAB4N54gJ-hi77VLyM-gdHw-w?e=JiZx4e</t>
  </si>
  <si>
    <t>Se cumplió con lo programado dentro del cronograma establecido para el curso de pre ingeniero de 2021-I. Se realizó convocatoria para el curso de Pre ingeniero de 2021-2</t>
  </si>
  <si>
    <t>https://itceduco-my.sharepoint.com/:f:/g/personal/auxextension1_itc_edu_co/EmZ7tGXlN7NCtqK3wll2Tt4BdpXEdpANodHA4G5bM4coLg?e=yfybWR</t>
  </si>
  <si>
    <t xml:space="preserve">La nueva versión de Reto a la U, será jóvenes a la U.
Dicha situación se definirá en el 2° semestre de la vigencia </t>
  </si>
  <si>
    <t>Será a partir del segundo semestre del año, teniendo en cuenta que se firmó la adición.</t>
  </si>
  <si>
    <t>Se ejecutará a partir del segundo semestre del año</t>
  </si>
  <si>
    <t>Contrato 145-2021, con ejecución en el Centro de Lenguas</t>
  </si>
  <si>
    <t>https://itceduco-my.sharepoint.com/:f:/g/personal/auxextension1_itc_edu_co/Eg6Sd1phQtFPga8eyLbRXkQBgq7MHt1OwJY8bJgmSIQfag?e=0jUx4L</t>
  </si>
  <si>
    <t>Actualización de la página Web de Extensión, lo cual aumenta la visibilidad del Centro de Extensión</t>
  </si>
  <si>
    <t>https://itceduco-my.sharepoint.com/personal/auxextension1_itc_edu_co/_layouts/15/onedrive.aspx?id=%2Fpersonal%2Fauxextension1%5Fitc%5Fedu%5Fco%2FDocuments%2FBACKUP%202021%2FPLAN%20DE%20ACCI%C3%93N%202021%2FEvidencias%20Extensi%C3%B3n%2FAnexo%20Promoci%C3%B3n%20de%20Servicios&amp;ct=1625869401073&amp;or=Teams%2DHL&amp;originalPath=aHR0cHM6Ly9pdGNlZHVjby1teS5zaGFyZXBvaW50LmNvbS86ZjovZy9wZXJzb25hbC9hdXhleHRlbnNpb24xX2l0Y19lZHVfY28vRXBjUzZGVTJDMVpPdExPOUdZRUxycjBCX1JVa2s3SjFPelhRdVJpVmtjdjVIUT9ydGltZT1FMXVXS1NoRDJVZw</t>
  </si>
  <si>
    <t>Está firmado el convenio interadministrativo con SERVIMOS del DAFP y se espera ejecución para el segundo semestre.</t>
  </si>
  <si>
    <t>Reunión con todas facultades y Bienestar Universitario con el fin de actualizar la oferta académica de la ETITC</t>
  </si>
  <si>
    <t>https://itceduco-my.sharepoint.com/:f:/g/personal/auxextension1_itc_edu_co/EhKFjEhUhVVAjDEgEzdomhoB5lbq41KVtynJMXlr4cLIfw?e=mFpr46</t>
  </si>
  <si>
    <t>El 6 de abril se realizó el Webinar de multilingüismo y desarrollo de competencias globales.
El 23 de abril participamos en el evento de Día de los Idiomas con Master Class de Portugués.
En mayo se participó en los 4 encuentros de la comunidad de aportó CACE.
Se envió ponencia para evento interinstitucional Diálogos Interculturales y Encuentro de Pedagogía en mayo.
El 26 de mayo se participó en la Oferta de Servicios de la Escuela en feria universitaria en el Colegio Bilingüe San Juan de Dios.
El 3 y 10 de junio se participó en moderación en el encuentro del modelo CACE - Articulación con ORII.
El 10 de junio se realizó ponencia sobre Encuentro de Pedagogía en evento de Diálogos Interculturales.
Certificación por participación en taller internacionalización con metodología Open Space.
Participación en feria académico en Gimnasio Corazón de María.</t>
  </si>
  <si>
    <t>https://itceduco-my.sharepoint.com/:f:/g/personal/auxextension1_itc_edu_co/EoqY7rXp84REjh_n0FCvWDwBiK4Z6pSX4nkRDXEUMmYiPw?e=B4tnzv</t>
  </si>
  <si>
    <t>Se planea ejecución para el segundo semestre</t>
  </si>
  <si>
    <t xml:space="preserve">Se está desarrollando la publicidad, promoción y divulgación para el lanzamiento de la bolsa de empleo. </t>
  </si>
  <si>
    <t>https://itceduco-my.sharepoint.com/:f:/g/personal/auxextension1_itc_edu_co/EslLqoO_tuVAm3o9Bwl-TisBZM6sz9bD3-QErTEzholf_g?e=oYuIdL</t>
  </si>
  <si>
    <t>Se continúa desarrollando la encuesta de actualización de datos para seguimiento a egresados</t>
  </si>
  <si>
    <t>https://itceduco-my.sharepoint.com/:f:/g/personal/egresados_itc_edu_co/Emq9UlVw9jpItxZ_CjLr-ewBaTbduWcz_PPVorYIZqmZUg?e=Pe2cGa</t>
  </si>
  <si>
    <t>La invitación a egresados para que compartan sus experiencias se desarrollará en el encuentro de egresados, el cual se planea desarrollar a finales del mes de octubre.
Se participó en el programa Institución al Día, en el cual se comentaron los beneficios que tienen los egresados.
Se está trabajando en la mejora de la visibilidad para refrescar la imagen del enlace de egresados en la página web.</t>
  </si>
  <si>
    <t>https://itceduco-my.sharepoint.com/:w:/g/personal/egresados_itc_edu_co/EXhY5n1NOe5MjlF2e1PvTOkB2vtwBs2WIu2fy93dicDExg?e=lhPHIB</t>
  </si>
  <si>
    <t>Se realizó el taller Empleabilidad digital el pasado 29 de abril, a través de la plataforma Facebook Live.</t>
  </si>
  <si>
    <t>https://itceduco-my.sharepoint.com/:w:/g/personal/egresados_itc_edu_co/EfsFHQ_tPu1MraIrVL0fpiIBHknJrj2whgPHqsGhYXjPCg?e=PkU6HJ</t>
  </si>
  <si>
    <t>Se ha cumplido con el seguimiento acordado para el semestre 2021-1 - Se aplicó la encuesta al momento de graduarse, las cuales se han descargado, tabulado y analizado.</t>
  </si>
  <si>
    <t>https://itceduco-my.sharepoint.com/:f:/g/personal/egresados_itc_edu_co/Epy0RjOZn-BJmWXJte9avk8BODyad2gfUeBDG7UF2_bdfQ?e=vCQYJv</t>
  </si>
  <si>
    <t xml:space="preserve">Seguimientos realizados </t>
  </si>
  <si>
    <t xml:space="preserve">Se han realizado las siguientes acciones:
1) Reunión con la CNSC el 18 de febrero, donde participaron los directivos y vicerrectores de la ETITC, con el fin de conocer acerca del concurso de la planta de personal para planta administrativa. Donde se obtuvo asesoría sobre el proceso necesario para desarrollar el concurso mencionado en la Escuela. De la mano de doctora Claudia Prieto Torres.  
2) Reunión realizada el 9 de marzo con el doctor Luis Fernando Berrio, para obtener asesoría para el desarrollo del concurso tanto de la parte administrativa como docente. 
3) Acercamiento llevado a cabo el 23 de marzo por parte del doctor Jorge Herrera con la Universidad Nacional. Para obtener información y asesoría por parte de un ente jurídico frente a los concursos de la planta docente. 
Dicha información fue provista por el Centro de Investigación para el Desarrollo CID. 
Se realizaron por parte del doctor Jorge Herrera dos documentos base, para determinar las necesidades de información de la ETITC en el proceso del concurso docente y administrativo.
</t>
  </si>
  <si>
    <t xml:space="preserve">Adquisición de equipos y capacitación en uso para mediciones ambientales (ruido, gases, vores etc). </t>
  </si>
  <si>
    <t>Sin especificar</t>
  </si>
  <si>
    <t>Esta actividad tendrá conclusión una vez se adelanten las diferentes actividades de adecuación de sede calle 18</t>
  </si>
  <si>
    <t>https://educacionrindecuentas.mineducacion.gov.co/etitc/</t>
  </si>
  <si>
    <t>La evidencia de esta actividad reposa en la Oficina Asesora de Planeación</t>
  </si>
  <si>
    <t>La decanatura cuenta con un contratista profesional de apoyo, contrato 025-2021, por $33.583.333, inició el 02 de enero de 2021 y finaliza el 17 de diciembre de 2021.</t>
  </si>
  <si>
    <t>Secop II</t>
  </si>
  <si>
    <t>Actividad programada para el segundo semestre de la vigencia, aproximadamente para el mes de diciembre.</t>
  </si>
  <si>
    <t>Se realizaron los estudios previos para adquisición de la licencia, y carta de exclusividad con el proveedor, junto con la propuesta económica, para realizar contratación directa de la licencia.
Se programa la contratación en el mes de julio aproximadamente.</t>
  </si>
  <si>
    <t>https://itceduco-my.sharepoint.com/:f:/g/personal/procesos_itc_edu_co/EoL4cM5ir0VGjjbVnI-d_pgBxm9KvF6LT059SQl5QBs5Bg?e=9MkVvR</t>
  </si>
  <si>
    <t>El IX Congreso de gestión del Conocimiento en Ingeniería se desarrolló de manera virtual, del 01 al 04 de junio de la presente vigencia.
Dado que se desarrolló de manera virtual, no fue necesario hacer contratación de experto.</t>
  </si>
  <si>
    <t>Se solicitó cotización para adquisición de la membresía durante el mes de mayo.
Se elaborarán los estudios previos aproximadamente en el mes de julio.</t>
  </si>
  <si>
    <t>El XIII Concurso Latinoamericano de Simulación en Logística se realizará el 07 de octubre, por tanto, la actividad se llevará a cabo en el último trimestre de la vigencia.</t>
  </si>
  <si>
    <t>Se han aceptado 10 trabajos, entre ponencias y pósters, con docentes y estudiantes, se está gestionando la financiación de apoyo a docentes y estudiantes.</t>
  </si>
  <si>
    <t>El encuentro se programa para el segundo semestre de la vigencia, en conjunto con el CEPS, aproximadamente para el mes de octubre.</t>
  </si>
  <si>
    <t>El encuentro se programa para el segundo semestre de la vigencia, en conjunto con el CEPS, aproximadamente para los meses de octubre o noviembre.</t>
  </si>
  <si>
    <t>Se han realizado reuniones con docentes, de manera virtual, donde se ha priorizado la temática de proyectos integradores, como componente de la actualización curricular.</t>
  </si>
  <si>
    <t>Actividad suspendida, ya que no se está trabajando de manera presencial en la ETITC.</t>
  </si>
  <si>
    <t>Se realizó el contrato Lean Solutions, número 131-2021, por $42.000.000, inició el 29 de junio y finaliza el 31 de diciembre de 2021.
Se realizó convocatoria a estudiantes para optar por esta opción de grado, donde se presentaron aproximadamente 9 estudiantes.</t>
  </si>
  <si>
    <t>Actividad suspendida</t>
  </si>
  <si>
    <t>No se reporto avance de esta actividad</t>
  </si>
  <si>
    <r>
      <t xml:space="preserve">Proyecto liderado por la Vicerrectoría Académica, Talento Humano nombra a los docentes, acorde a los resultados obtenidos.
</t>
    </r>
    <r>
      <rPr>
        <b/>
        <sz val="12"/>
        <rFont val="Arial"/>
        <family val="2"/>
      </rPr>
      <t>Viceacadémica:</t>
    </r>
    <r>
      <rPr>
        <sz val="12"/>
        <rFont val="Arial"/>
        <family val="2"/>
      </rPr>
      <t xml:space="preserve"> Se está culminando el análisis de necesidades de perfiles para 20 cargos de medio tiempo y 4 de tiempo completo.
Se definieron las fases y procesos para la convocatoria, y con la Vicerrectoría Administrativa y Financiera se está gestionando la contratación de una universidad que prestará servicios de acompañamiento para implementación y desarrollo del concurso profesoral, se espera que el contrato inicie aproximadamente en el mes de agosto.</t>
    </r>
  </si>
  <si>
    <t>El proyecto se estructurará por 4 etapas: 1. Estudio previo (revisión por el área de contratación) . 2. Radicación de la solicitud ante el MinCultura. Las etapas 3 y 4 se encuentran en elaboración y solicitud de cotizaciones.</t>
  </si>
  <si>
    <t>Adquisición e instalación de paneles solares</t>
  </si>
  <si>
    <t>Organizar curso o capacitación Emprendimiento e Innovación de base tecnológica para estudiantes y docentes (Spin off, Star up</t>
  </si>
  <si>
    <t>Curso de 50 horas Prestación de servicios Profesionales para el apoyo de los cursos para 2021</t>
  </si>
  <si>
    <t>Curso de 60 horas Prestación de servicios Profesionales para el apoyo de los cursos para 2021</t>
  </si>
  <si>
    <t xml:space="preserve">El reporte de esta actividad será evidenciado en el 3° trimestre </t>
  </si>
  <si>
    <t xml:space="preserve">La información reposa en la Vicerrectoría administrativa y financiera de la ETITC. </t>
  </si>
  <si>
    <t>La evidencia y el adelando de esta actividad reposa en el área Bienestar Universitario</t>
  </si>
  <si>
    <t>Teniendo en cuenta la meta general del para el 2° trimestre de la vigencia (50%), la Vicerrectoría de Investigación, Extensión y Transferencia de la ETITC, ha alcanzado un avance acumulado de 38,2%, habiendo transcurrido un 46,8% de tiempo estimado para las actividades a desarrollar. Esto se debe a que se desarrollan las actividades con normalidad acorde a las fechas establecidas, en este sentido desde la Oficina de Extensión adelantan la gestión necesaria, para llevar a cabo las actividades destinadas para el 2° semestre de la vigencia, por ende, no se evidencia avance en el desarrollo de estas.</t>
  </si>
  <si>
    <t xml:space="preserve">Teniendo en cuenta la meta general para el 2° trimestre de la vigencia (50%), la Vicerrectoría Académica de la ETITC, ha alcanzado un avance acumulado de 35,9%, habiendo transcurrido un 45,2%. Esto se debe a que desde las diferentes facultades se han gestionado actividades que fortalecen los espacios de educación de la comunidad ETITC, sin embargo, existen actividades que están sujetas a plazos específicos. Adicionalmente existen actividades sujetas a la presencialidad (movilidad académica, participación en concursos, ponencias, etc.), y por lo tanto no se han adelantado. Se evidencia el trabajo de los diferentes actores, para llevar a cabo la adecuación de aulas, provistas para la alternancia y educación remota. </t>
  </si>
  <si>
    <t xml:space="preserve">Teniendo en cuenta la meta general para el 2° trimestre de la vigencia (50%), la Rectoría de la ETITC, ha alcanzado un avance acumulado de 41,07% habiendo transcurrido un 42,91% de avance en el tiempo. Esto se debe a que los procesos ejecutan con normalidad sus actividades, en cumplimiento de los tiempos legalmente establecidos, lo cual ha permitido una gestión coordinada, efectiva y coherente entre lo planeado y lo ejecutado hasta el segundo trimestre de la vigencia.    </t>
  </si>
  <si>
    <t>Teniendo en cuenta la meta general para el 2° trimestre de la vigencia (50%), la Vicerrectoría Administrativa y Financiera de la ETITC, ha alcanzado un avance acumulado de 33,4%, habiendo transcurrido un 47% de avance en el tiempo, esto debido a que los diferentes procesos adelantan la gestión pertinentes para la consecución de sus actividades (análisis de mercado, financieros, procesos contractuales, análisis técnicos), sin embargo, para su desarrollo varias actividades están sujetas a ciertos plazos específicos o deben considerar las directrices de entes externos, en este sentido se proyecta un avance sustancial para el 3° trimestre de la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</si>
</sst>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 #,##0_-;\-&quot;$&quot;\ * #,##0_-;_-&quot;$&quot;\ * &quot;-&quot;_-;_-@_-"/>
    <numFmt numFmtId="165" formatCode="_-&quot;$&quot;\ * #,##0.00_-;\-&quot;$&quot;\ * #,##0.00_-;_-&quot;$&quot;\ * &quot;-&quot;??_-;_-@_-"/>
    <numFmt numFmtId="166" formatCode="_-* #,##0.00_-;\-* #,##0.00_-;_-* &quot;-&quot;??_-;_-@_-"/>
    <numFmt numFmtId="167" formatCode="yyyy\-mm\-dd;@"/>
    <numFmt numFmtId="168" formatCode="_-* #,##0_-;\-* #,##0_-;_-* &quot;-&quot;??_-;_-@_-"/>
    <numFmt numFmtId="169" formatCode="_-&quot;$&quot;\ * #,##0_-;\-&quot;$&quot;\ * #,##0_-;_-&quot;$&quot;\ * &quot;-&quot;??_-;_-@_-"/>
  </numFmts>
  <fonts count="64" x14ac:knownFonts="1">
    <font>
      <sz val="10"/>
      <name val="Arial"/>
    </font>
    <font>
      <sz val="11"/>
      <color theme="1"/>
      <name val="Calibri"/>
      <family val="2"/>
      <scheme val="minor"/>
    </font>
    <font>
      <sz val="11"/>
      <color theme="1"/>
      <name val="Calibri"/>
      <family val="2"/>
      <scheme val="minor"/>
    </font>
    <font>
      <b/>
      <sz val="14"/>
      <color indexed="9"/>
      <name val="Arial"/>
      <family val="2"/>
    </font>
    <font>
      <sz val="8"/>
      <name val="Arial"/>
      <family val="2"/>
    </font>
    <font>
      <b/>
      <sz val="26"/>
      <color rgb="FF00B050"/>
      <name val="Arial"/>
      <family val="2"/>
    </font>
    <font>
      <b/>
      <sz val="26"/>
      <name val="Arial"/>
      <family val="2"/>
    </font>
    <font>
      <sz val="10"/>
      <name val="Arial"/>
      <family val="2"/>
    </font>
    <font>
      <sz val="10"/>
      <name val="Arial"/>
      <family val="2"/>
    </font>
    <font>
      <sz val="11"/>
      <name val="Arial"/>
      <family val="2"/>
    </font>
    <font>
      <b/>
      <sz val="16"/>
      <name val="Arial"/>
      <family val="2"/>
    </font>
    <font>
      <sz val="48"/>
      <color theme="0"/>
      <name val="Arial"/>
      <family val="2"/>
    </font>
    <font>
      <sz val="12"/>
      <name val="Calibri"/>
      <family val="2"/>
      <scheme val="minor"/>
    </font>
    <font>
      <b/>
      <sz val="14"/>
      <name val="Calibri"/>
      <family val="2"/>
      <scheme val="minor"/>
    </font>
    <font>
      <b/>
      <sz val="16"/>
      <name val="Calibri"/>
      <family val="2"/>
      <scheme val="minor"/>
    </font>
    <font>
      <b/>
      <sz val="26"/>
      <name val="Calibri"/>
      <family val="2"/>
      <scheme val="minor"/>
    </font>
    <font>
      <b/>
      <sz val="14"/>
      <name val="Arial"/>
      <family val="2"/>
    </font>
    <font>
      <u/>
      <sz val="11"/>
      <color theme="10"/>
      <name val="Calibri"/>
      <family val="2"/>
    </font>
    <font>
      <b/>
      <sz val="10"/>
      <name val="Arial"/>
      <family val="2"/>
    </font>
    <font>
      <b/>
      <sz val="16"/>
      <color theme="1"/>
      <name val="Arial"/>
      <family val="2"/>
    </font>
    <font>
      <b/>
      <sz val="28"/>
      <color rgb="FF00B050"/>
      <name val="Arial"/>
      <family val="2"/>
    </font>
    <font>
      <sz val="28"/>
      <name val="Arial"/>
      <family val="2"/>
    </font>
    <font>
      <b/>
      <sz val="28"/>
      <name val="Calibri"/>
      <family val="2"/>
      <scheme val="minor"/>
    </font>
    <font>
      <b/>
      <sz val="28"/>
      <color theme="7"/>
      <name val="Arial"/>
      <family val="2"/>
    </font>
    <font>
      <b/>
      <sz val="28"/>
      <name val="Arial"/>
      <family val="2"/>
    </font>
    <font>
      <b/>
      <sz val="28"/>
      <color theme="5"/>
      <name val="Arial"/>
      <family val="2"/>
    </font>
    <font>
      <b/>
      <sz val="28"/>
      <color theme="4"/>
      <name val="Arial"/>
      <family val="2"/>
    </font>
    <font>
      <sz val="10"/>
      <name val="Arial"/>
      <family val="2"/>
    </font>
    <font>
      <sz val="12"/>
      <color theme="1"/>
      <name val="Calibri"/>
      <family val="2"/>
      <scheme val="minor"/>
    </font>
    <font>
      <sz val="12"/>
      <color rgb="FF000000"/>
      <name val="Calibri"/>
      <family val="2"/>
      <scheme val="minor"/>
    </font>
    <font>
      <b/>
      <sz val="12"/>
      <name val="Calibri"/>
      <family val="2"/>
      <scheme val="minor"/>
    </font>
    <font>
      <b/>
      <sz val="14"/>
      <color theme="1"/>
      <name val="Calibri"/>
      <family val="2"/>
      <scheme val="minor"/>
    </font>
    <font>
      <sz val="11"/>
      <color theme="1"/>
      <name val="Arial"/>
      <family val="2"/>
    </font>
    <font>
      <b/>
      <sz val="14"/>
      <color rgb="FF000000"/>
      <name val="Calibri"/>
      <family val="2"/>
      <scheme val="minor"/>
    </font>
    <font>
      <b/>
      <sz val="36"/>
      <color theme="0"/>
      <name val="Calibri Light"/>
      <family val="2"/>
      <scheme val="major"/>
    </font>
    <font>
      <sz val="14"/>
      <name val="Arial"/>
      <family val="2"/>
    </font>
    <font>
      <b/>
      <sz val="22"/>
      <name val="Calibri"/>
      <family val="2"/>
      <scheme val="minor"/>
    </font>
    <font>
      <sz val="12"/>
      <name val="Arial"/>
      <family val="2"/>
    </font>
    <font>
      <sz val="11"/>
      <color indexed="9"/>
      <name val="Arial"/>
      <family val="2"/>
    </font>
    <font>
      <sz val="48"/>
      <name val="Arial"/>
      <family val="2"/>
    </font>
    <font>
      <b/>
      <sz val="12"/>
      <color theme="1"/>
      <name val="Calibri"/>
      <family val="2"/>
      <scheme val="minor"/>
    </font>
    <font>
      <b/>
      <sz val="13"/>
      <name val="Calibri"/>
      <family val="2"/>
      <scheme val="minor"/>
    </font>
    <font>
      <b/>
      <sz val="13"/>
      <name val="Arial Narrow"/>
      <family val="2"/>
    </font>
    <font>
      <b/>
      <sz val="12"/>
      <color theme="1"/>
      <name val="Arial Narrow"/>
      <family val="2"/>
    </font>
    <font>
      <sz val="14"/>
      <name val="Calibri"/>
      <family val="2"/>
      <scheme val="minor"/>
    </font>
    <font>
      <sz val="14"/>
      <color theme="1"/>
      <name val="Calibri"/>
      <family val="2"/>
      <scheme val="minor"/>
    </font>
    <font>
      <b/>
      <sz val="14"/>
      <color theme="1"/>
      <name val="Arial Narrow"/>
      <family val="2"/>
    </font>
    <font>
      <b/>
      <sz val="12"/>
      <color indexed="9"/>
      <name val="Arial"/>
      <family val="2"/>
    </font>
    <font>
      <sz val="12"/>
      <color rgb="FF202020"/>
      <name val="Calibri"/>
      <family val="2"/>
      <scheme val="minor"/>
    </font>
    <font>
      <b/>
      <sz val="12"/>
      <color theme="1"/>
      <name val="Arial"/>
      <family val="2"/>
    </font>
    <font>
      <b/>
      <sz val="12"/>
      <name val="Arial"/>
      <family val="2"/>
    </font>
    <font>
      <b/>
      <sz val="11"/>
      <color theme="1"/>
      <name val="Arial"/>
      <family val="2"/>
    </font>
    <font>
      <sz val="12"/>
      <color theme="1"/>
      <name val="Arial Narrow"/>
      <family val="2"/>
    </font>
    <font>
      <sz val="16"/>
      <name val="Calibri"/>
      <family val="2"/>
      <scheme val="minor"/>
    </font>
    <font>
      <sz val="12"/>
      <color indexed="9"/>
      <name val="Arial"/>
      <family val="2"/>
    </font>
    <font>
      <sz val="12"/>
      <color theme="1"/>
      <name val="Arial"/>
      <family val="2"/>
    </font>
    <font>
      <sz val="22"/>
      <name val="Arial"/>
      <family val="2"/>
    </font>
    <font>
      <sz val="11"/>
      <name val="Calibri"/>
      <family val="2"/>
    </font>
    <font>
      <sz val="10"/>
      <name val="Calibri"/>
      <family val="2"/>
    </font>
    <font>
      <sz val="12"/>
      <color rgb="FF000000"/>
      <name val="Arial"/>
      <family val="2"/>
    </font>
    <font>
      <sz val="72"/>
      <color theme="0"/>
      <name val="Arial"/>
      <family val="2"/>
    </font>
    <font>
      <u/>
      <sz val="10"/>
      <color theme="10"/>
      <name val="Arial"/>
      <family val="2"/>
    </font>
    <font>
      <sz val="12"/>
      <name val="Calibri"/>
      <family val="2"/>
    </font>
    <font>
      <sz val="22"/>
      <color theme="0"/>
      <name val="Arial"/>
      <family val="2"/>
    </font>
  </fonts>
  <fills count="35">
    <fill>
      <patternFill patternType="none"/>
    </fill>
    <fill>
      <patternFill patternType="gray125"/>
    </fill>
    <fill>
      <patternFill patternType="solid">
        <fgColor indexed="17"/>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rgb="FF92D050"/>
        <bgColor indexed="64"/>
      </patternFill>
    </fill>
    <fill>
      <patternFill patternType="solid">
        <fgColor rgb="FF00B0F0"/>
        <bgColor indexed="64"/>
      </patternFill>
    </fill>
    <fill>
      <patternFill patternType="solid">
        <fgColor rgb="FFFCE4D6"/>
        <bgColor rgb="FF000000"/>
      </patternFill>
    </fill>
    <fill>
      <patternFill patternType="solid">
        <fgColor rgb="FFFF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ck">
        <color auto="1"/>
      </left>
      <right style="thick">
        <color auto="1"/>
      </right>
      <top style="thick">
        <color auto="1"/>
      </top>
      <bottom style="thick">
        <color auto="1"/>
      </bottom>
      <diagonal/>
    </border>
    <border>
      <left style="thin">
        <color indexed="64"/>
      </left>
      <right/>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ck">
        <color auto="1"/>
      </right>
      <top style="thick">
        <color auto="1"/>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3">
    <xf numFmtId="0" fontId="0" fillId="0" borderId="0" applyFill="0"/>
    <xf numFmtId="9" fontId="8" fillId="0" borderId="0" applyFont="0" applyFill="0" applyBorder="0" applyAlignment="0" applyProtection="0"/>
    <xf numFmtId="164"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0" fontId="17" fillId="0" borderId="0" applyNumberFormat="0" applyFill="0" applyBorder="0" applyAlignment="0" applyProtection="0">
      <alignment vertical="top"/>
      <protection locked="0"/>
    </xf>
    <xf numFmtId="166" fontId="1" fillId="0" borderId="0" applyFont="0" applyFill="0" applyBorder="0" applyAlignment="0" applyProtection="0"/>
    <xf numFmtId="166" fontId="7" fillId="0" borderId="0" applyFont="0" applyFill="0" applyBorder="0" applyAlignment="0" applyProtection="0"/>
    <xf numFmtId="165" fontId="27" fillId="0" borderId="0" applyFont="0" applyFill="0" applyBorder="0" applyAlignment="0" applyProtection="0"/>
    <xf numFmtId="0" fontId="61" fillId="0" borderId="0" applyNumberFormat="0" applyFill="0" applyBorder="0" applyAlignment="0" applyProtection="0"/>
  </cellStyleXfs>
  <cellXfs count="517">
    <xf numFmtId="0" fontId="0" fillId="0" borderId="0" xfId="0" applyFill="1"/>
    <xf numFmtId="0" fontId="3" fillId="2" borderId="1" xfId="0" applyFont="1" applyFill="1" applyBorder="1" applyAlignment="1">
      <alignment horizontal="justify" vertical="justify"/>
    </xf>
    <xf numFmtId="0" fontId="4" fillId="0" borderId="1" xfId="0" applyFont="1" applyFill="1" applyBorder="1" applyAlignment="1">
      <alignment horizontal="justify" vertical="justify" wrapText="1"/>
    </xf>
    <xf numFmtId="167" fontId="9" fillId="0" borderId="1" xfId="0" applyNumberFormat="1" applyFont="1" applyFill="1" applyBorder="1" applyAlignment="1">
      <alignment horizontal="left" vertical="center" wrapText="1"/>
    </xf>
    <xf numFmtId="10" fontId="9" fillId="0" borderId="1" xfId="1" applyNumberFormat="1" applyFont="1" applyFill="1" applyBorder="1" applyAlignment="1">
      <alignment horizontal="right" vertical="center" wrapText="1"/>
    </xf>
    <xf numFmtId="0" fontId="18" fillId="0" borderId="2" xfId="4" applyFont="1" applyBorder="1" applyAlignment="1">
      <alignment vertical="center"/>
    </xf>
    <xf numFmtId="0" fontId="18" fillId="0" borderId="4" xfId="4" applyFont="1" applyBorder="1" applyAlignment="1">
      <alignment vertical="center"/>
    </xf>
    <xf numFmtId="0" fontId="18" fillId="0" borderId="3" xfId="4" applyFont="1" applyBorder="1" applyAlignment="1">
      <alignment vertical="center"/>
    </xf>
    <xf numFmtId="0" fontId="35" fillId="0" borderId="0" xfId="0" applyFont="1" applyFill="1"/>
    <xf numFmtId="0" fontId="3" fillId="2" borderId="1" xfId="0" applyFont="1" applyFill="1" applyBorder="1" applyAlignment="1">
      <alignment horizontal="center" vertical="center"/>
    </xf>
    <xf numFmtId="9" fontId="0" fillId="0" borderId="0" xfId="1" applyFont="1" applyFill="1"/>
    <xf numFmtId="10" fontId="0" fillId="0" borderId="0" xfId="1" applyNumberFormat="1" applyFont="1" applyFill="1"/>
    <xf numFmtId="0" fontId="36" fillId="21" borderId="1" xfId="0" applyFont="1" applyFill="1" applyBorder="1" applyAlignment="1">
      <alignment horizontal="center" vertical="center" wrapText="1"/>
    </xf>
    <xf numFmtId="0" fontId="7" fillId="0" borderId="0" xfId="0" applyFont="1" applyFill="1" applyAlignment="1">
      <alignment wrapText="1"/>
    </xf>
    <xf numFmtId="169" fontId="32" fillId="0" borderId="1" xfId="11" applyNumberFormat="1" applyFont="1" applyBorder="1" applyAlignment="1">
      <alignment horizontal="right" vertical="center"/>
    </xf>
    <xf numFmtId="169" fontId="32" fillId="28" borderId="1" xfId="11" applyNumberFormat="1" applyFont="1" applyFill="1" applyBorder="1" applyAlignment="1">
      <alignment horizontal="right" vertical="center"/>
    </xf>
    <xf numFmtId="169" fontId="9" fillId="0" borderId="0" xfId="11" applyNumberFormat="1" applyFont="1" applyFill="1" applyAlignment="1">
      <alignment horizontal="right" vertical="center"/>
    </xf>
    <xf numFmtId="0" fontId="0" fillId="0" borderId="0" xfId="0" applyFill="1" applyAlignment="1">
      <alignment horizontal="left"/>
    </xf>
    <xf numFmtId="169" fontId="37" fillId="0" borderId="0" xfId="0" applyNumberFormat="1" applyFont="1" applyFill="1" applyAlignment="1">
      <alignment horizontal="center" vertical="center"/>
    </xf>
    <xf numFmtId="0" fontId="0" fillId="0" borderId="1" xfId="0" applyFill="1" applyBorder="1"/>
    <xf numFmtId="169" fontId="39" fillId="0" borderId="1" xfId="0" applyNumberFormat="1" applyFont="1" applyFill="1" applyBorder="1" applyAlignment="1">
      <alignment horizontal="right" vertical="center" wrapText="1"/>
    </xf>
    <xf numFmtId="2" fontId="3" fillId="2" borderId="1" xfId="0" applyNumberFormat="1" applyFont="1" applyFill="1" applyBorder="1" applyAlignment="1">
      <alignment horizontal="center" vertical="center" wrapText="1"/>
    </xf>
    <xf numFmtId="2" fontId="0" fillId="0" borderId="0" xfId="0" applyNumberFormat="1" applyFill="1"/>
    <xf numFmtId="2" fontId="0" fillId="0" borderId="1" xfId="0" applyNumberFormat="1" applyFill="1" applyBorder="1"/>
    <xf numFmtId="0" fontId="3" fillId="2" borderId="1" xfId="0" applyFont="1" applyFill="1" applyBorder="1" applyAlignment="1">
      <alignment horizontal="right" vertical="center" wrapText="1"/>
    </xf>
    <xf numFmtId="2" fontId="39" fillId="0" borderId="1" xfId="0" applyNumberFormat="1" applyFont="1" applyFill="1" applyBorder="1" applyAlignment="1">
      <alignment horizontal="right" vertical="center"/>
    </xf>
    <xf numFmtId="0" fontId="0" fillId="0" borderId="0" xfId="0" applyFill="1" applyAlignment="1">
      <alignment horizontal="right" vertical="center"/>
    </xf>
    <xf numFmtId="0" fontId="0" fillId="0" borderId="0" xfId="0" applyFill="1" applyAlignment="1">
      <alignment horizontal="center" wrapText="1"/>
    </xf>
    <xf numFmtId="169" fontId="32" fillId="0" borderId="1" xfId="11" applyNumberFormat="1" applyFont="1" applyFill="1" applyBorder="1" applyAlignment="1">
      <alignment horizontal="right" vertical="center" wrapText="1"/>
    </xf>
    <xf numFmtId="169" fontId="32" fillId="28" borderId="1" xfId="11" applyNumberFormat="1" applyFont="1" applyFill="1" applyBorder="1" applyAlignment="1">
      <alignment horizontal="right" vertical="center" wrapText="1"/>
    </xf>
    <xf numFmtId="169" fontId="32" fillId="0" borderId="1" xfId="11" applyNumberFormat="1" applyFont="1" applyFill="1" applyBorder="1" applyAlignment="1">
      <alignment horizontal="right" vertical="center"/>
    </xf>
    <xf numFmtId="169" fontId="32" fillId="0" borderId="1" xfId="11" applyNumberFormat="1" applyFont="1" applyBorder="1" applyAlignment="1">
      <alignment horizontal="right" vertical="center" wrapText="1"/>
    </xf>
    <xf numFmtId="0" fontId="30" fillId="15" borderId="1"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1" xfId="0" applyFill="1" applyBorder="1" applyAlignment="1">
      <alignment horizontal="left" vertical="center" wrapText="1"/>
    </xf>
    <xf numFmtId="0" fontId="33" fillId="14" borderId="1" xfId="0" applyFont="1" applyFill="1" applyBorder="1" applyAlignment="1" applyProtection="1">
      <alignment horizontal="left" vertical="center" wrapText="1" readingOrder="1"/>
      <protection locked="0"/>
    </xf>
    <xf numFmtId="0" fontId="3" fillId="2" borderId="1" xfId="0" applyFont="1" applyFill="1" applyBorder="1" applyAlignment="1">
      <alignment horizontal="center" vertical="center" wrapText="1"/>
    </xf>
    <xf numFmtId="169" fontId="9" fillId="0" borderId="1" xfId="0" applyNumberFormat="1" applyFont="1" applyFill="1" applyBorder="1" applyAlignment="1">
      <alignment horizontal="justify" vertical="justify" wrapText="1"/>
    </xf>
    <xf numFmtId="14" fontId="5" fillId="0" borderId="11" xfId="0" applyNumberFormat="1" applyFont="1" applyFill="1" applyBorder="1" applyAlignment="1">
      <alignment horizontal="center" vertical="center" wrapText="1"/>
    </xf>
    <xf numFmtId="166" fontId="6" fillId="0" borderId="12" xfId="0" applyNumberFormat="1" applyFont="1" applyFill="1" applyBorder="1" applyAlignment="1">
      <alignment vertical="center" wrapText="1"/>
    </xf>
    <xf numFmtId="169" fontId="32" fillId="0" borderId="3" xfId="11" applyNumberFormat="1" applyFont="1" applyFill="1" applyBorder="1" applyAlignment="1">
      <alignment horizontal="right" vertical="center"/>
    </xf>
    <xf numFmtId="0" fontId="0" fillId="0" borderId="3" xfId="0" applyFill="1" applyBorder="1"/>
    <xf numFmtId="2" fontId="0" fillId="0" borderId="3" xfId="0" applyNumberFormat="1" applyFill="1" applyBorder="1"/>
    <xf numFmtId="0" fontId="18" fillId="0" borderId="1" xfId="4" applyFont="1" applyBorder="1" applyAlignment="1">
      <alignment vertical="center"/>
    </xf>
    <xf numFmtId="14" fontId="5" fillId="0" borderId="1" xfId="0" applyNumberFormat="1" applyFont="1" applyFill="1" applyBorder="1" applyAlignment="1">
      <alignment horizontal="center" vertical="center" wrapText="1"/>
    </xf>
    <xf numFmtId="166" fontId="6" fillId="0" borderId="1" xfId="0" applyNumberFormat="1" applyFont="1" applyFill="1" applyBorder="1" applyAlignment="1">
      <alignment horizontal="center" vertical="center" wrapText="1"/>
    </xf>
    <xf numFmtId="166" fontId="6" fillId="0" borderId="1" xfId="0" applyNumberFormat="1" applyFont="1" applyFill="1" applyBorder="1" applyAlignment="1">
      <alignment vertical="center" wrapText="1"/>
    </xf>
    <xf numFmtId="0" fontId="40" fillId="5" borderId="1" xfId="0" applyFont="1" applyFill="1" applyBorder="1" applyAlignment="1">
      <alignment horizontal="left" vertical="center" wrapText="1"/>
    </xf>
    <xf numFmtId="0" fontId="43" fillId="8" borderId="1" xfId="0" applyFont="1" applyFill="1" applyBorder="1" applyAlignment="1">
      <alignment horizontal="left" vertical="center" wrapText="1"/>
    </xf>
    <xf numFmtId="0" fontId="44" fillId="18" borderId="1" xfId="0" applyFont="1" applyFill="1" applyBorder="1" applyAlignment="1">
      <alignment horizontal="left" vertical="center" wrapText="1"/>
    </xf>
    <xf numFmtId="0" fontId="13" fillId="22" borderId="1" xfId="0" applyFont="1" applyFill="1" applyBorder="1" applyAlignment="1">
      <alignment horizontal="left" vertical="center" wrapText="1"/>
    </xf>
    <xf numFmtId="0" fontId="13" fillId="15" borderId="1" xfId="0" applyFont="1" applyFill="1" applyBorder="1" applyAlignment="1">
      <alignment horizontal="left" vertical="center" wrapText="1"/>
    </xf>
    <xf numFmtId="0" fontId="46" fillId="8" borderId="1"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13" fillId="3" borderId="0" xfId="0" applyFont="1" applyFill="1" applyAlignment="1">
      <alignment horizontal="left" vertical="center" wrapText="1"/>
    </xf>
    <xf numFmtId="0" fontId="0" fillId="0" borderId="0" xfId="0" applyFill="1" applyAlignment="1">
      <alignment horizontal="left" vertical="center"/>
    </xf>
    <xf numFmtId="0" fontId="12" fillId="5" borderId="1" xfId="3" applyFont="1" applyFill="1" applyBorder="1" applyAlignment="1">
      <alignment horizontal="left" vertical="top" wrapText="1"/>
    </xf>
    <xf numFmtId="0" fontId="12" fillId="10" borderId="1" xfId="3" applyFont="1" applyFill="1" applyBorder="1" applyAlignment="1">
      <alignment horizontal="left" vertical="top" wrapText="1"/>
    </xf>
    <xf numFmtId="0" fontId="29" fillId="3" borderId="1" xfId="3" applyFont="1" applyFill="1" applyBorder="1" applyAlignment="1">
      <alignment horizontal="left" vertical="top" wrapText="1"/>
    </xf>
    <xf numFmtId="0" fontId="12" fillId="3" borderId="1" xfId="3" applyFont="1" applyFill="1" applyBorder="1" applyAlignment="1">
      <alignment horizontal="left" vertical="top" wrapText="1"/>
    </xf>
    <xf numFmtId="0" fontId="29" fillId="10" borderId="1" xfId="0" applyFont="1" applyFill="1" applyBorder="1" applyAlignment="1" applyProtection="1">
      <alignment horizontal="left" vertical="center" wrapText="1" readingOrder="1"/>
      <protection locked="0"/>
    </xf>
    <xf numFmtId="0" fontId="12" fillId="7" borderId="1" xfId="0" applyFont="1" applyFill="1" applyBorder="1" applyAlignment="1">
      <alignment horizontal="left" vertical="center" wrapText="1" readingOrder="1"/>
    </xf>
    <xf numFmtId="0" fontId="12" fillId="18" borderId="1" xfId="0" applyFont="1" applyFill="1" applyBorder="1" applyAlignment="1">
      <alignment horizontal="left" vertical="center" wrapText="1" readingOrder="1"/>
    </xf>
    <xf numFmtId="0" fontId="12" fillId="3" borderId="1" xfId="0" applyFont="1" applyFill="1" applyBorder="1" applyAlignment="1">
      <alignment horizontal="left" vertical="center" wrapText="1" readingOrder="1"/>
    </xf>
    <xf numFmtId="167" fontId="37" fillId="0" borderId="1" xfId="0" applyNumberFormat="1" applyFont="1" applyFill="1" applyBorder="1" applyAlignment="1">
      <alignment horizontal="left" vertical="center" wrapText="1"/>
    </xf>
    <xf numFmtId="0" fontId="29" fillId="0" borderId="1" xfId="0" applyFont="1" applyFill="1" applyBorder="1" applyAlignment="1">
      <alignment horizontal="left" vertical="center" wrapText="1" readingOrder="1"/>
    </xf>
    <xf numFmtId="169" fontId="29" fillId="0" borderId="1" xfId="0" applyNumberFormat="1" applyFont="1" applyFill="1" applyBorder="1" applyAlignment="1">
      <alignment horizontal="left" vertical="center" wrapText="1" readingOrder="1"/>
    </xf>
    <xf numFmtId="169" fontId="51" fillId="0" borderId="1" xfId="11" applyNumberFormat="1" applyFont="1" applyFill="1" applyBorder="1" applyAlignment="1">
      <alignment horizontal="right" vertical="center" wrapText="1"/>
    </xf>
    <xf numFmtId="0" fontId="13" fillId="3" borderId="1" xfId="0" applyFont="1" applyFill="1" applyBorder="1" applyAlignment="1">
      <alignment horizontal="left" vertical="center" wrapText="1"/>
    </xf>
    <xf numFmtId="0" fontId="13" fillId="5" borderId="4"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13" fillId="26" borderId="1" xfId="0" applyFont="1" applyFill="1" applyBorder="1" applyAlignment="1">
      <alignment horizontal="left" vertical="center" wrapText="1"/>
    </xf>
    <xf numFmtId="0" fontId="13" fillId="8" borderId="1" xfId="0" applyFont="1" applyFill="1" applyBorder="1" applyAlignment="1">
      <alignment horizontal="left" vertical="center" wrapText="1"/>
    </xf>
    <xf numFmtId="0" fontId="30" fillId="19" borderId="1" xfId="0" applyFont="1" applyFill="1" applyBorder="1" applyAlignment="1">
      <alignment horizontal="left" vertical="center" wrapText="1"/>
    </xf>
    <xf numFmtId="0" fontId="30" fillId="16" borderId="1" xfId="0" applyFont="1" applyFill="1" applyBorder="1" applyAlignment="1">
      <alignment horizontal="left" vertical="center" wrapText="1"/>
    </xf>
    <xf numFmtId="0" fontId="13" fillId="12" borderId="2" xfId="0" applyFont="1" applyFill="1" applyBorder="1" applyAlignment="1">
      <alignment horizontal="left" vertical="center" wrapText="1"/>
    </xf>
    <xf numFmtId="0" fontId="13" fillId="5" borderId="1" xfId="0" applyFont="1" applyFill="1" applyBorder="1" applyAlignment="1">
      <alignment horizontal="left" vertical="center" wrapText="1" readingOrder="1"/>
    </xf>
    <xf numFmtId="0" fontId="13" fillId="14" borderId="1" xfId="3" applyFont="1" applyFill="1" applyBorder="1" applyAlignment="1">
      <alignment horizontal="left" vertical="center" wrapText="1" readingOrder="1"/>
    </xf>
    <xf numFmtId="0" fontId="14" fillId="3" borderId="1" xfId="0" applyFont="1" applyFill="1" applyBorder="1" applyAlignment="1">
      <alignment horizontal="left" vertical="center" wrapText="1"/>
    </xf>
    <xf numFmtId="0" fontId="30" fillId="11" borderId="1" xfId="0" applyFont="1" applyFill="1" applyBorder="1" applyAlignment="1">
      <alignment horizontal="left" vertical="center" wrapText="1"/>
    </xf>
    <xf numFmtId="0" fontId="30" fillId="22" borderId="1" xfId="0" applyFont="1" applyFill="1" applyBorder="1" applyAlignment="1">
      <alignment horizontal="left" vertical="center" wrapText="1"/>
    </xf>
    <xf numFmtId="0" fontId="30" fillId="5" borderId="1" xfId="0" applyFont="1" applyFill="1" applyBorder="1" applyAlignment="1">
      <alignment horizontal="left" vertical="center" wrapText="1"/>
    </xf>
    <xf numFmtId="0" fontId="31" fillId="5" borderId="1" xfId="0" applyFont="1" applyFill="1" applyBorder="1" applyAlignment="1">
      <alignment horizontal="left" vertical="center" wrapText="1"/>
    </xf>
    <xf numFmtId="0" fontId="31" fillId="11" borderId="1" xfId="0" applyFont="1" applyFill="1" applyBorder="1" applyAlignment="1">
      <alignment horizontal="left" vertical="center" wrapText="1"/>
    </xf>
    <xf numFmtId="0" fontId="13" fillId="19" borderId="1" xfId="0" applyFont="1" applyFill="1" applyBorder="1" applyAlignment="1">
      <alignment horizontal="left" vertical="center" wrapText="1"/>
    </xf>
    <xf numFmtId="0" fontId="13" fillId="11" borderId="1" xfId="0" applyFont="1" applyFill="1" applyBorder="1" applyAlignment="1">
      <alignment horizontal="left" vertical="center" wrapText="1"/>
    </xf>
    <xf numFmtId="0" fontId="13" fillId="16" borderId="1" xfId="0" applyFont="1" applyFill="1" applyBorder="1" applyAlignment="1">
      <alignment horizontal="left" vertical="center" wrapText="1"/>
    </xf>
    <xf numFmtId="0" fontId="13" fillId="19" borderId="1" xfId="0" applyFont="1" applyFill="1" applyBorder="1" applyAlignment="1">
      <alignment horizontal="left" vertical="center" wrapText="1" readingOrder="1"/>
    </xf>
    <xf numFmtId="0" fontId="13" fillId="8" borderId="1" xfId="0" applyFont="1" applyFill="1" applyBorder="1" applyAlignment="1">
      <alignment horizontal="left" vertical="center" wrapText="1" readingOrder="1"/>
    </xf>
    <xf numFmtId="0" fontId="13" fillId="16" borderId="2" xfId="0" applyFont="1" applyFill="1" applyBorder="1" applyAlignment="1">
      <alignment horizontal="left" vertical="center" wrapText="1"/>
    </xf>
    <xf numFmtId="0" fontId="30" fillId="19" borderId="1" xfId="0" applyFont="1" applyFill="1" applyBorder="1" applyAlignment="1">
      <alignment horizontal="left" vertical="center" wrapText="1"/>
    </xf>
    <xf numFmtId="0" fontId="31" fillId="11" borderId="1" xfId="0" applyFont="1" applyFill="1" applyBorder="1" applyAlignment="1">
      <alignment horizontal="left" vertical="center" wrapText="1"/>
    </xf>
    <xf numFmtId="0" fontId="13" fillId="8"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3" fillId="26" borderId="1" xfId="0" applyFont="1" applyFill="1" applyBorder="1" applyAlignment="1">
      <alignment horizontal="left" vertical="center" wrapText="1"/>
    </xf>
    <xf numFmtId="0" fontId="30" fillId="22" borderId="1" xfId="0" applyFont="1" applyFill="1" applyBorder="1" applyAlignment="1">
      <alignment horizontal="left" vertical="center" wrapText="1"/>
    </xf>
    <xf numFmtId="0" fontId="30" fillId="11" borderId="1" xfId="0" applyFont="1" applyFill="1" applyBorder="1" applyAlignment="1">
      <alignment horizontal="left" vertical="center" wrapText="1"/>
    </xf>
    <xf numFmtId="0" fontId="30" fillId="5" borderId="1" xfId="0" applyFont="1" applyFill="1" applyBorder="1" applyAlignment="1">
      <alignment horizontal="left" vertical="center" wrapText="1"/>
    </xf>
    <xf numFmtId="0" fontId="30" fillId="16" borderId="1" xfId="0" applyFont="1" applyFill="1" applyBorder="1" applyAlignment="1">
      <alignment horizontal="left" vertical="center" wrapText="1"/>
    </xf>
    <xf numFmtId="0" fontId="13" fillId="5" borderId="1" xfId="0" applyFont="1" applyFill="1" applyBorder="1" applyAlignment="1">
      <alignment horizontal="left" vertical="center" wrapText="1" readingOrder="1"/>
    </xf>
    <xf numFmtId="0" fontId="13" fillId="19" borderId="1" xfId="0" applyFont="1" applyFill="1" applyBorder="1" applyAlignment="1">
      <alignment horizontal="left" vertical="center" wrapText="1" readingOrder="1"/>
    </xf>
    <xf numFmtId="0" fontId="13" fillId="19" borderId="1" xfId="0" applyFont="1" applyFill="1" applyBorder="1" applyAlignment="1">
      <alignment horizontal="left" vertical="center" wrapText="1"/>
    </xf>
    <xf numFmtId="0" fontId="13" fillId="11" borderId="1"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13" fillId="12" borderId="3" xfId="0" applyFont="1" applyFill="1" applyBorder="1" applyAlignment="1">
      <alignment horizontal="left" vertical="center" wrapText="1"/>
    </xf>
    <xf numFmtId="0" fontId="54" fillId="2" borderId="1" xfId="0" applyNumberFormat="1" applyFont="1" applyFill="1" applyBorder="1" applyAlignment="1">
      <alignment horizontal="left" vertical="top" wrapText="1"/>
    </xf>
    <xf numFmtId="0" fontId="37" fillId="0" borderId="1" xfId="1" applyNumberFormat="1" applyFont="1" applyFill="1" applyBorder="1" applyAlignment="1">
      <alignment horizontal="left" vertical="top" wrapText="1"/>
    </xf>
    <xf numFmtId="0" fontId="37" fillId="0" borderId="0" xfId="0" applyNumberFormat="1" applyFont="1" applyFill="1" applyAlignment="1">
      <alignment horizontal="left" vertical="top"/>
    </xf>
    <xf numFmtId="0" fontId="54" fillId="2" borderId="1" xfId="0" applyFont="1" applyFill="1" applyBorder="1" applyAlignment="1">
      <alignment horizontal="left" vertical="top"/>
    </xf>
    <xf numFmtId="169" fontId="37" fillId="0" borderId="1" xfId="1" applyNumberFormat="1" applyFont="1" applyFill="1" applyBorder="1" applyAlignment="1">
      <alignment horizontal="left" vertical="top" wrapText="1"/>
    </xf>
    <xf numFmtId="9" fontId="37" fillId="0" borderId="1" xfId="1" applyFont="1" applyFill="1" applyBorder="1" applyAlignment="1">
      <alignment horizontal="left" vertical="top" wrapText="1"/>
    </xf>
    <xf numFmtId="167" fontId="37" fillId="0" borderId="1" xfId="0" applyNumberFormat="1" applyFont="1" applyFill="1" applyBorder="1" applyAlignment="1">
      <alignment horizontal="left" vertical="top" wrapText="1"/>
    </xf>
    <xf numFmtId="9" fontId="37" fillId="0" borderId="3" xfId="1" applyFont="1" applyFill="1" applyBorder="1" applyAlignment="1">
      <alignment horizontal="left" vertical="top" wrapText="1"/>
    </xf>
    <xf numFmtId="0" fontId="37" fillId="0" borderId="0" xfId="0" applyFont="1" applyFill="1" applyAlignment="1">
      <alignment horizontal="left" vertical="top"/>
    </xf>
    <xf numFmtId="0" fontId="12" fillId="7" borderId="1" xfId="0" applyFont="1" applyFill="1" applyBorder="1" applyAlignment="1">
      <alignment horizontal="left" vertical="top" wrapText="1"/>
    </xf>
    <xf numFmtId="0" fontId="28" fillId="3" borderId="1" xfId="0" applyFont="1" applyFill="1" applyBorder="1" applyAlignment="1">
      <alignment horizontal="left" vertical="top" wrapText="1"/>
    </xf>
    <xf numFmtId="0" fontId="29" fillId="3" borderId="1" xfId="0" applyFont="1" applyFill="1" applyBorder="1" applyAlignment="1">
      <alignment horizontal="left" vertical="top" wrapText="1"/>
    </xf>
    <xf numFmtId="0" fontId="12" fillId="18" borderId="1" xfId="0" applyFont="1" applyFill="1" applyBorder="1" applyAlignment="1">
      <alignment horizontal="left" vertical="top" wrapText="1"/>
    </xf>
    <xf numFmtId="0" fontId="28" fillId="10" borderId="1" xfId="0" applyFont="1" applyFill="1" applyBorder="1" applyAlignment="1">
      <alignment horizontal="left" vertical="top" wrapText="1"/>
    </xf>
    <xf numFmtId="0" fontId="12" fillId="13" borderId="1" xfId="0" applyFont="1" applyFill="1" applyBorder="1" applyAlignment="1">
      <alignment horizontal="left" vertical="top" wrapText="1"/>
    </xf>
    <xf numFmtId="0" fontId="12" fillId="30" borderId="1" xfId="0" applyFont="1" applyFill="1" applyBorder="1" applyAlignment="1">
      <alignment horizontal="left" vertical="top" wrapText="1"/>
    </xf>
    <xf numFmtId="0" fontId="28" fillId="7" borderId="1" xfId="0" applyFont="1" applyFill="1" applyBorder="1" applyAlignment="1">
      <alignment horizontal="left" vertical="top" wrapText="1"/>
    </xf>
    <xf numFmtId="0" fontId="28" fillId="18" borderId="1" xfId="0" applyFont="1" applyFill="1" applyBorder="1" applyAlignment="1">
      <alignment horizontal="left" vertical="top" wrapText="1"/>
    </xf>
    <xf numFmtId="0" fontId="29" fillId="10" borderId="1" xfId="0" applyFont="1" applyFill="1" applyBorder="1" applyAlignment="1">
      <alignment horizontal="left" vertical="top" wrapText="1"/>
    </xf>
    <xf numFmtId="0" fontId="12" fillId="10" borderId="1" xfId="0" applyFont="1" applyFill="1" applyBorder="1" applyAlignment="1">
      <alignment horizontal="left" vertical="top" wrapText="1"/>
    </xf>
    <xf numFmtId="0" fontId="12" fillId="25" borderId="1" xfId="0" applyFont="1" applyFill="1" applyBorder="1" applyAlignment="1">
      <alignment horizontal="left" vertical="top" wrapText="1"/>
    </xf>
    <xf numFmtId="0" fontId="29" fillId="25" borderId="1" xfId="0" applyFont="1" applyFill="1" applyBorder="1" applyAlignment="1">
      <alignment horizontal="left" vertical="top" wrapText="1"/>
    </xf>
    <xf numFmtId="0" fontId="28" fillId="25" borderId="1" xfId="0" applyFont="1" applyFill="1" applyBorder="1" applyAlignment="1">
      <alignment horizontal="left" vertical="top" wrapText="1"/>
    </xf>
    <xf numFmtId="0" fontId="12" fillId="4" borderId="1" xfId="0" applyFont="1" applyFill="1" applyBorder="1" applyAlignment="1">
      <alignment horizontal="left" vertical="top" wrapText="1"/>
    </xf>
    <xf numFmtId="0" fontId="12" fillId="4" borderId="1" xfId="0" applyFont="1" applyFill="1" applyBorder="1" applyAlignment="1">
      <alignment horizontal="left" vertical="top"/>
    </xf>
    <xf numFmtId="0" fontId="12" fillId="23" borderId="1" xfId="3" applyFont="1" applyFill="1" applyBorder="1" applyAlignment="1">
      <alignment horizontal="left" vertical="top" wrapText="1"/>
    </xf>
    <xf numFmtId="0" fontId="29" fillId="10" borderId="1" xfId="3" applyFont="1" applyFill="1" applyBorder="1" applyAlignment="1">
      <alignment horizontal="left" vertical="top" wrapText="1"/>
    </xf>
    <xf numFmtId="0" fontId="12" fillId="18" borderId="1" xfId="3" applyFont="1" applyFill="1" applyBorder="1" applyAlignment="1">
      <alignment horizontal="left" vertical="top" wrapText="1"/>
    </xf>
    <xf numFmtId="0" fontId="12" fillId="4" borderId="1" xfId="3" applyFont="1" applyFill="1" applyBorder="1" applyAlignment="1">
      <alignment horizontal="left" vertical="top" wrapText="1"/>
    </xf>
    <xf numFmtId="0" fontId="29" fillId="4" borderId="1" xfId="3" applyFont="1" applyFill="1" applyBorder="1" applyAlignment="1">
      <alignment horizontal="left" vertical="top" wrapText="1"/>
    </xf>
    <xf numFmtId="0" fontId="29" fillId="29" borderId="1" xfId="3" applyFont="1" applyFill="1" applyBorder="1" applyAlignment="1">
      <alignment horizontal="left" vertical="top" wrapText="1"/>
    </xf>
    <xf numFmtId="0" fontId="12" fillId="25" borderId="1" xfId="3" applyFont="1" applyFill="1" applyBorder="1" applyAlignment="1">
      <alignment horizontal="left" vertical="top" wrapText="1"/>
    </xf>
    <xf numFmtId="0" fontId="29" fillId="25" borderId="1" xfId="3" applyFont="1" applyFill="1" applyBorder="1" applyAlignment="1">
      <alignment horizontal="left" vertical="top" wrapText="1"/>
    </xf>
    <xf numFmtId="0" fontId="48" fillId="25" borderId="1" xfId="3" applyFont="1" applyFill="1" applyBorder="1" applyAlignment="1">
      <alignment horizontal="left" vertical="top" wrapText="1"/>
    </xf>
    <xf numFmtId="0" fontId="29" fillId="10" borderId="1" xfId="0" applyFont="1" applyFill="1" applyBorder="1" applyAlignment="1" applyProtection="1">
      <alignment horizontal="left" vertical="top" wrapText="1" readingOrder="1"/>
      <protection locked="0"/>
    </xf>
    <xf numFmtId="0" fontId="29" fillId="13" borderId="1" xfId="0" applyFont="1" applyFill="1" applyBorder="1" applyAlignment="1" applyProtection="1">
      <alignment horizontal="left" vertical="top" wrapText="1" readingOrder="1"/>
      <protection locked="0"/>
    </xf>
    <xf numFmtId="0" fontId="12" fillId="7" borderId="1" xfId="0" applyFont="1" applyFill="1" applyBorder="1" applyAlignment="1">
      <alignment horizontal="left" vertical="top" wrapText="1" readingOrder="1"/>
    </xf>
    <xf numFmtId="0" fontId="52" fillId="7" borderId="1" xfId="0" applyFont="1" applyFill="1" applyBorder="1" applyAlignment="1">
      <alignment horizontal="left" vertical="top" wrapText="1"/>
    </xf>
    <xf numFmtId="0" fontId="12" fillId="18" borderId="1" xfId="0" applyFont="1" applyFill="1" applyBorder="1" applyAlignment="1">
      <alignment horizontal="left" vertical="top" wrapText="1" readingOrder="1"/>
    </xf>
    <xf numFmtId="0" fontId="12" fillId="3" borderId="1" xfId="0" applyFont="1" applyFill="1" applyBorder="1" applyAlignment="1">
      <alignment horizontal="left" vertical="top" wrapText="1" readingOrder="1"/>
    </xf>
    <xf numFmtId="0" fontId="49" fillId="0" borderId="0" xfId="0" applyFont="1" applyBorder="1" applyAlignment="1">
      <alignment horizontal="left" vertical="top"/>
    </xf>
    <xf numFmtId="0" fontId="56" fillId="0" borderId="1" xfId="0" applyFont="1" applyFill="1" applyBorder="1" applyAlignment="1">
      <alignment horizontal="center" vertical="center" wrapText="1"/>
    </xf>
    <xf numFmtId="0" fontId="0" fillId="0" borderId="0" xfId="0" applyFill="1" applyAlignment="1">
      <alignment horizontal="left" vertical="center" wrapText="1"/>
    </xf>
    <xf numFmtId="0" fontId="56" fillId="28" borderId="1" xfId="0" applyFont="1" applyFill="1" applyBorder="1" applyAlignment="1">
      <alignment horizontal="center" vertical="center" wrapText="1"/>
    </xf>
    <xf numFmtId="0" fontId="30" fillId="22" borderId="1" xfId="0" applyFont="1" applyFill="1" applyBorder="1" applyAlignment="1">
      <alignment horizontal="left" vertical="center" wrapText="1"/>
    </xf>
    <xf numFmtId="0" fontId="13" fillId="22" borderId="1" xfId="0" applyFont="1" applyFill="1" applyBorder="1" applyAlignment="1">
      <alignment horizontal="left" vertical="center" wrapText="1"/>
    </xf>
    <xf numFmtId="0" fontId="30" fillId="19"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19" borderId="1" xfId="0" applyFont="1" applyFill="1" applyBorder="1" applyAlignment="1">
      <alignment horizontal="left" vertical="center" wrapText="1"/>
    </xf>
    <xf numFmtId="1" fontId="56" fillId="0" borderId="1" xfId="0" applyNumberFormat="1" applyFont="1" applyFill="1" applyBorder="1" applyAlignment="1">
      <alignment horizontal="center" vertical="center" wrapText="1"/>
    </xf>
    <xf numFmtId="0" fontId="28" fillId="10" borderId="1" xfId="0" applyFont="1" applyFill="1" applyBorder="1" applyAlignment="1">
      <alignment horizontal="left" vertical="top" wrapText="1"/>
    </xf>
    <xf numFmtId="0" fontId="14" fillId="3" borderId="4"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13" fillId="11" borderId="1" xfId="0" applyFont="1" applyFill="1" applyBorder="1" applyAlignment="1">
      <alignment horizontal="left" vertical="center" wrapText="1"/>
    </xf>
    <xf numFmtId="0" fontId="30" fillId="11" borderId="1" xfId="0" applyFont="1" applyFill="1" applyBorder="1" applyAlignment="1">
      <alignment horizontal="left" vertical="center" wrapText="1"/>
    </xf>
    <xf numFmtId="0" fontId="30" fillId="22" borderId="1" xfId="0" applyFont="1" applyFill="1" applyBorder="1" applyAlignment="1">
      <alignment horizontal="left" vertical="center" wrapText="1"/>
    </xf>
    <xf numFmtId="0" fontId="30" fillId="5" borderId="1" xfId="0" applyFont="1" applyFill="1" applyBorder="1" applyAlignment="1">
      <alignment horizontal="left" vertical="center" wrapText="1"/>
    </xf>
    <xf numFmtId="0" fontId="30" fillId="16" borderId="1"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37" fillId="0" borderId="1" xfId="0" applyFont="1" applyFill="1" applyBorder="1" applyAlignment="1">
      <alignment horizontal="left" vertical="top" wrapText="1"/>
    </xf>
    <xf numFmtId="0" fontId="16" fillId="5" borderId="1" xfId="0" applyFont="1" applyFill="1" applyBorder="1" applyAlignment="1">
      <alignment horizontal="left" vertical="center" wrapText="1"/>
    </xf>
    <xf numFmtId="167" fontId="37" fillId="28" borderId="1" xfId="0" applyNumberFormat="1" applyFont="1" applyFill="1" applyBorder="1" applyAlignment="1">
      <alignment horizontal="left" vertical="center" wrapText="1"/>
    </xf>
    <xf numFmtId="9" fontId="37" fillId="28" borderId="1" xfId="1" applyFont="1" applyFill="1" applyBorder="1" applyAlignment="1">
      <alignment horizontal="left" vertical="top" wrapText="1"/>
    </xf>
    <xf numFmtId="0" fontId="57" fillId="0" borderId="0" xfId="0" applyFont="1" applyFill="1" applyAlignment="1">
      <alignment horizontal="left" vertical="top" wrapText="1"/>
    </xf>
    <xf numFmtId="0" fontId="59" fillId="0" borderId="0" xfId="0" applyFont="1" applyFill="1" applyAlignment="1">
      <alignment wrapText="1"/>
    </xf>
    <xf numFmtId="167" fontId="35" fillId="0" borderId="1" xfId="0" applyNumberFormat="1" applyFont="1" applyFill="1" applyBorder="1" applyAlignment="1">
      <alignment horizontal="left" vertical="center" wrapText="1"/>
    </xf>
    <xf numFmtId="0" fontId="13" fillId="3" borderId="4" xfId="0" applyFont="1" applyFill="1" applyBorder="1" applyAlignment="1">
      <alignment horizontal="left" vertical="center" wrapText="1"/>
    </xf>
    <xf numFmtId="0" fontId="47" fillId="2" borderId="1" xfId="0" applyFont="1" applyFill="1" applyBorder="1" applyAlignment="1">
      <alignment horizontal="center" vertical="center" wrapText="1"/>
    </xf>
    <xf numFmtId="0" fontId="37" fillId="0" borderId="0" xfId="0" applyFont="1" applyFill="1" applyAlignment="1">
      <alignment horizontal="left" vertical="top" wrapText="1"/>
    </xf>
    <xf numFmtId="0" fontId="58" fillId="33" borderId="1" xfId="0" applyFont="1" applyFill="1" applyBorder="1" applyAlignment="1">
      <alignment horizontal="left" vertical="center" wrapText="1"/>
    </xf>
    <xf numFmtId="0" fontId="29" fillId="0" borderId="1" xfId="0" applyFont="1" applyBorder="1" applyAlignment="1">
      <alignment horizontal="left" vertical="center" wrapText="1" readingOrder="1"/>
    </xf>
    <xf numFmtId="0" fontId="37" fillId="0" borderId="1" xfId="0" applyFont="1" applyFill="1" applyBorder="1" applyAlignment="1">
      <alignment horizontal="left" wrapText="1"/>
    </xf>
    <xf numFmtId="0" fontId="12" fillId="13" borderId="1" xfId="3" applyFont="1" applyFill="1" applyBorder="1" applyAlignment="1">
      <alignment horizontal="left" vertical="center" wrapText="1" readingOrder="1"/>
    </xf>
    <xf numFmtId="0" fontId="50" fillId="0" borderId="0" xfId="0" applyFont="1" applyFill="1" applyAlignment="1">
      <alignment horizontal="left"/>
    </xf>
    <xf numFmtId="0" fontId="37" fillId="0" borderId="0" xfId="0" applyFont="1" applyFill="1" applyAlignment="1">
      <alignment horizontal="left"/>
    </xf>
    <xf numFmtId="168" fontId="6" fillId="0" borderId="1" xfId="0" applyNumberFormat="1" applyFont="1" applyFill="1" applyBorder="1" applyAlignment="1">
      <alignment horizontal="center" vertical="center" wrapText="1"/>
    </xf>
    <xf numFmtId="0" fontId="56" fillId="0" borderId="1" xfId="0" applyFont="1" applyFill="1" applyBorder="1" applyAlignment="1">
      <alignment horizontal="center" vertical="center"/>
    </xf>
    <xf numFmtId="0" fontId="56" fillId="0" borderId="0" xfId="0" applyFont="1" applyFill="1" applyAlignment="1">
      <alignment horizontal="center" vertical="center"/>
    </xf>
    <xf numFmtId="0" fontId="7" fillId="0" borderId="1" xfId="0" applyFont="1" applyFill="1" applyBorder="1" applyAlignment="1">
      <alignment horizontal="left" vertical="top" wrapText="1"/>
    </xf>
    <xf numFmtId="0" fontId="61" fillId="0" borderId="1" xfId="12" applyNumberFormat="1" applyFill="1" applyBorder="1" applyAlignment="1">
      <alignment horizontal="left" vertical="top" wrapText="1"/>
    </xf>
    <xf numFmtId="0" fontId="61" fillId="0" borderId="1" xfId="12" applyNumberFormat="1" applyFill="1" applyBorder="1" applyAlignment="1">
      <alignment vertical="top" wrapText="1"/>
    </xf>
    <xf numFmtId="169" fontId="32" fillId="0" borderId="3" xfId="11" applyNumberFormat="1" applyFont="1" applyFill="1" applyBorder="1" applyAlignment="1">
      <alignment horizontal="right"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3" fillId="3" borderId="4" xfId="0" applyFont="1" applyFill="1" applyBorder="1" applyAlignment="1">
      <alignment horizontal="left" vertical="center" wrapText="1"/>
    </xf>
    <xf numFmtId="0" fontId="31" fillId="5" borderId="1" xfId="0" applyFont="1" applyFill="1" applyBorder="1" applyAlignment="1">
      <alignment horizontal="left" vertical="center" wrapText="1"/>
    </xf>
    <xf numFmtId="0" fontId="13" fillId="19" borderId="1" xfId="0" applyFont="1" applyFill="1" applyBorder="1" applyAlignment="1">
      <alignment horizontal="left" vertical="center" wrapText="1"/>
    </xf>
    <xf numFmtId="0" fontId="13" fillId="8" borderId="1" xfId="0" applyFont="1" applyFill="1" applyBorder="1" applyAlignment="1">
      <alignment horizontal="left" vertical="center" wrapText="1" readingOrder="1"/>
    </xf>
    <xf numFmtId="0" fontId="31" fillId="5" borderId="2"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13" fillId="16" borderId="2"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28" fillId="3" borderId="2" xfId="0" applyFont="1" applyFill="1" applyBorder="1" applyAlignment="1">
      <alignment horizontal="left" vertical="top" wrapText="1"/>
    </xf>
    <xf numFmtId="0" fontId="13" fillId="15" borderId="3" xfId="0" applyFont="1" applyFill="1" applyBorder="1" applyAlignment="1">
      <alignment horizontal="center" vertical="center" wrapText="1"/>
    </xf>
    <xf numFmtId="0" fontId="45" fillId="15" borderId="3" xfId="0" applyFont="1" applyFill="1" applyBorder="1" applyAlignment="1">
      <alignment horizontal="center" vertical="center" wrapText="1"/>
    </xf>
    <xf numFmtId="0" fontId="28" fillId="15" borderId="1" xfId="0" applyFont="1" applyFill="1" applyBorder="1" applyAlignment="1">
      <alignment horizontal="left" vertical="top" wrapText="1"/>
    </xf>
    <xf numFmtId="0" fontId="30" fillId="19" borderId="1" xfId="0" applyFont="1" applyFill="1" applyBorder="1" applyAlignment="1">
      <alignment vertical="center" wrapText="1"/>
    </xf>
    <xf numFmtId="0" fontId="37" fillId="28" borderId="1" xfId="1" applyNumberFormat="1" applyFont="1" applyFill="1" applyBorder="1" applyAlignment="1">
      <alignment horizontal="left" vertical="top" wrapText="1"/>
    </xf>
    <xf numFmtId="0" fontId="29" fillId="0" borderId="1" xfId="0" applyFont="1" applyBorder="1" applyAlignment="1">
      <alignment horizontal="left" vertical="center" wrapText="1" readingOrder="1"/>
    </xf>
    <xf numFmtId="0" fontId="28" fillId="7" borderId="1" xfId="0" applyFont="1" applyFill="1" applyBorder="1" applyAlignment="1">
      <alignment vertical="top" wrapText="1"/>
    </xf>
    <xf numFmtId="0" fontId="61" fillId="0" borderId="22" xfId="12" applyNumberFormat="1" applyFill="1" applyBorder="1" applyAlignment="1">
      <alignment horizontal="left" vertical="top" wrapText="1"/>
    </xf>
    <xf numFmtId="0" fontId="61" fillId="0" borderId="22" xfId="12" applyFill="1" applyBorder="1" applyAlignment="1">
      <alignment horizontal="left" vertical="top" wrapText="1"/>
    </xf>
    <xf numFmtId="0" fontId="61" fillId="34" borderId="1" xfId="12" applyNumberFormat="1" applyFill="1" applyBorder="1" applyAlignment="1">
      <alignment horizontal="left" vertical="top" wrapText="1"/>
    </xf>
    <xf numFmtId="0" fontId="61" fillId="0" borderId="1" xfId="12" applyFill="1" applyBorder="1" applyAlignment="1">
      <alignment horizontal="left" vertical="top" wrapText="1"/>
    </xf>
    <xf numFmtId="0" fontId="13" fillId="3" borderId="4" xfId="0" applyFont="1" applyFill="1" applyBorder="1" applyAlignment="1">
      <alignment horizontal="left" vertical="center" wrapText="1"/>
    </xf>
    <xf numFmtId="0" fontId="31" fillId="5"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5" fillId="0" borderId="1" xfId="0" applyFont="1" applyFill="1" applyBorder="1" applyAlignment="1">
      <alignment horizontal="center" vertical="center" wrapText="1"/>
    </xf>
    <xf numFmtId="169" fontId="39" fillId="0" borderId="1" xfId="0" applyNumberFormat="1" applyFont="1" applyFill="1" applyBorder="1" applyAlignment="1">
      <alignment horizontal="center" vertical="center" wrapText="1"/>
    </xf>
    <xf numFmtId="0" fontId="29" fillId="28" borderId="1" xfId="0" applyFont="1" applyFill="1" applyBorder="1" applyAlignment="1">
      <alignment horizontal="left" vertical="center" wrapText="1" readingOrder="1"/>
    </xf>
    <xf numFmtId="167" fontId="9" fillId="28" borderId="1" xfId="0" applyNumberFormat="1" applyFont="1" applyFill="1" applyBorder="1" applyAlignment="1">
      <alignment horizontal="left" vertical="center" wrapText="1"/>
    </xf>
    <xf numFmtId="10" fontId="9" fillId="28" borderId="1" xfId="1" applyNumberFormat="1" applyFont="1" applyFill="1" applyBorder="1" applyAlignment="1">
      <alignment horizontal="right" vertical="center" wrapText="1"/>
    </xf>
    <xf numFmtId="169" fontId="32" fillId="28" borderId="1" xfId="11" applyNumberFormat="1" applyFont="1" applyFill="1" applyBorder="1" applyAlignment="1">
      <alignment vertical="center"/>
    </xf>
    <xf numFmtId="169" fontId="32" fillId="28" borderId="1" xfId="11" applyNumberFormat="1" applyFont="1" applyFill="1" applyBorder="1" applyAlignment="1">
      <alignment horizontal="center" vertical="center"/>
    </xf>
    <xf numFmtId="167" fontId="9" fillId="0" borderId="22" xfId="0" applyNumberFormat="1" applyFont="1" applyFill="1" applyBorder="1" applyAlignment="1">
      <alignment horizontal="left" vertical="center" wrapText="1"/>
    </xf>
    <xf numFmtId="0" fontId="12" fillId="5" borderId="1" xfId="0" applyFont="1" applyFill="1" applyBorder="1" applyAlignment="1">
      <alignment horizontal="left" vertical="top" wrapText="1" readingOrder="1"/>
    </xf>
    <xf numFmtId="9" fontId="37" fillId="0" borderId="1" xfId="1" applyFont="1" applyFill="1" applyBorder="1" applyAlignment="1">
      <alignment vertical="top" wrapText="1"/>
    </xf>
    <xf numFmtId="9" fontId="37" fillId="28" borderId="1" xfId="1" applyFont="1" applyFill="1" applyBorder="1" applyAlignment="1">
      <alignment vertical="top" wrapText="1"/>
    </xf>
    <xf numFmtId="0" fontId="37" fillId="0" borderId="1" xfId="0" applyFont="1" applyFill="1" applyBorder="1" applyAlignment="1">
      <alignment vertical="top" wrapText="1"/>
    </xf>
    <xf numFmtId="0" fontId="59" fillId="0" borderId="0" xfId="0" applyFont="1" applyFill="1" applyAlignment="1">
      <alignment vertical="top" wrapText="1"/>
    </xf>
    <xf numFmtId="0" fontId="59" fillId="0" borderId="21" xfId="0" applyFont="1" applyFill="1" applyBorder="1" applyAlignment="1">
      <alignment vertical="top" wrapText="1"/>
    </xf>
    <xf numFmtId="9" fontId="10" fillId="11" borderId="1" xfId="1" applyFont="1" applyFill="1" applyBorder="1" applyAlignment="1">
      <alignment horizontal="right" vertical="center" wrapText="1"/>
    </xf>
    <xf numFmtId="9" fontId="9" fillId="11" borderId="1" xfId="1" applyFont="1" applyFill="1" applyBorder="1" applyAlignment="1">
      <alignment horizontal="right" vertical="center" wrapText="1"/>
    </xf>
    <xf numFmtId="10" fontId="9" fillId="11" borderId="1" xfId="1" applyNumberFormat="1" applyFont="1" applyFill="1" applyBorder="1" applyAlignment="1">
      <alignment horizontal="right" vertical="center" wrapText="1"/>
    </xf>
    <xf numFmtId="0" fontId="55" fillId="0" borderId="0" xfId="0" applyNumberFormat="1" applyFont="1" applyBorder="1" applyAlignment="1">
      <alignment horizontal="left" vertical="top" wrapText="1"/>
    </xf>
    <xf numFmtId="9" fontId="55" fillId="28" borderId="1" xfId="1" applyFont="1" applyFill="1" applyBorder="1" applyAlignment="1">
      <alignment vertical="top" wrapText="1"/>
    </xf>
    <xf numFmtId="0" fontId="14" fillId="31" borderId="1" xfId="0" applyFont="1" applyFill="1" applyBorder="1" applyAlignment="1">
      <alignment horizontal="center" vertical="center" wrapText="1"/>
    </xf>
    <xf numFmtId="0" fontId="13" fillId="31" borderId="1" xfId="0" applyFont="1" applyFill="1" applyBorder="1" applyAlignment="1">
      <alignment horizontal="left" vertical="center" wrapText="1"/>
    </xf>
    <xf numFmtId="0" fontId="16" fillId="31" borderId="1" xfId="0" applyFont="1" applyFill="1" applyBorder="1" applyAlignment="1">
      <alignment horizontal="left" vertical="center" wrapText="1"/>
    </xf>
    <xf numFmtId="0" fontId="28" fillId="31" borderId="1" xfId="0" applyFont="1" applyFill="1" applyBorder="1" applyAlignment="1">
      <alignment horizontal="left" vertical="top" wrapText="1"/>
    </xf>
    <xf numFmtId="0" fontId="56" fillId="4" borderId="1" xfId="0" applyFont="1" applyFill="1" applyBorder="1" applyAlignment="1">
      <alignment horizontal="center" vertical="center" wrapText="1"/>
    </xf>
    <xf numFmtId="9" fontId="37" fillId="4" borderId="1" xfId="1" applyFont="1" applyFill="1" applyBorder="1" applyAlignment="1">
      <alignment vertical="top" wrapText="1"/>
    </xf>
    <xf numFmtId="0" fontId="37" fillId="0" borderId="1" xfId="0" applyFont="1" applyFill="1" applyBorder="1" applyAlignment="1">
      <alignment vertical="center" wrapText="1"/>
    </xf>
    <xf numFmtId="0" fontId="3" fillId="2" borderId="1" xfId="0" applyNumberFormat="1" applyFont="1" applyFill="1" applyBorder="1" applyAlignment="1">
      <alignment horizontal="left" vertical="top" wrapText="1"/>
    </xf>
    <xf numFmtId="0" fontId="7" fillId="0" borderId="1" xfId="0" applyNumberFormat="1" applyFont="1" applyFill="1" applyBorder="1" applyAlignment="1">
      <alignment horizontal="left" vertical="top" wrapText="1"/>
    </xf>
    <xf numFmtId="0" fontId="0" fillId="0" borderId="1" xfId="0" applyNumberFormat="1" applyFill="1" applyBorder="1" applyAlignment="1">
      <alignment horizontal="left" vertical="top" wrapText="1"/>
    </xf>
    <xf numFmtId="0" fontId="0" fillId="4" borderId="1" xfId="0" applyNumberFormat="1" applyFill="1" applyBorder="1" applyAlignment="1">
      <alignment horizontal="left" vertical="top" wrapText="1"/>
    </xf>
    <xf numFmtId="0" fontId="0" fillId="0" borderId="0" xfId="0" applyNumberFormat="1" applyFill="1" applyAlignment="1">
      <alignment horizontal="left" vertical="top" wrapText="1"/>
    </xf>
    <xf numFmtId="0" fontId="7" fillId="0" borderId="1" xfId="12" applyNumberFormat="1" applyFont="1" applyFill="1" applyBorder="1" applyAlignment="1">
      <alignment horizontal="left" vertical="top" wrapText="1"/>
    </xf>
    <xf numFmtId="0" fontId="7" fillId="0" borderId="1" xfId="1" applyNumberFormat="1" applyFont="1" applyFill="1" applyBorder="1" applyAlignment="1">
      <alignment horizontal="left" vertical="top" wrapText="1"/>
    </xf>
    <xf numFmtId="0" fontId="0" fillId="0" borderId="1" xfId="0" applyFill="1" applyBorder="1" applyAlignment="1">
      <alignment horizontal="left" vertical="top"/>
    </xf>
    <xf numFmtId="0" fontId="7" fillId="0" borderId="1" xfId="0" applyFont="1" applyFill="1" applyBorder="1" applyAlignment="1">
      <alignment horizontal="left" vertical="top"/>
    </xf>
    <xf numFmtId="0" fontId="7" fillId="0" borderId="1" xfId="12" applyFont="1" applyFill="1" applyBorder="1" applyAlignment="1">
      <alignment horizontal="left" vertical="top" wrapText="1"/>
    </xf>
    <xf numFmtId="0" fontId="7" fillId="0" borderId="0" xfId="0" applyFont="1" applyFill="1" applyAlignment="1">
      <alignment horizontal="left" vertical="top" wrapText="1"/>
    </xf>
    <xf numFmtId="0" fontId="7" fillId="34" borderId="1" xfId="0" applyFont="1" applyFill="1" applyBorder="1" applyAlignment="1">
      <alignment horizontal="left" vertical="top"/>
    </xf>
    <xf numFmtId="0" fontId="61" fillId="34" borderId="1" xfId="12" applyFill="1" applyBorder="1" applyAlignment="1">
      <alignment horizontal="left" vertical="top" wrapText="1"/>
    </xf>
    <xf numFmtId="0" fontId="7" fillId="0" borderId="3" xfId="12" applyNumberFormat="1" applyFont="1" applyFill="1" applyBorder="1" applyAlignment="1">
      <alignment horizontal="left" vertical="top" wrapText="1"/>
    </xf>
    <xf numFmtId="0" fontId="47" fillId="2" borderId="1" xfId="0" applyFont="1" applyFill="1" applyBorder="1" applyAlignment="1">
      <alignment vertical="top"/>
    </xf>
    <xf numFmtId="0" fontId="37" fillId="0" borderId="0" xfId="0" applyFont="1" applyFill="1" applyAlignment="1">
      <alignment vertical="top" wrapText="1"/>
    </xf>
    <xf numFmtId="9" fontId="37" fillId="0" borderId="1" xfId="1" applyFont="1" applyFill="1" applyBorder="1" applyAlignment="1">
      <alignment vertical="center" wrapText="1"/>
    </xf>
    <xf numFmtId="0" fontId="62" fillId="0" borderId="0" xfId="0" applyFont="1" applyFill="1" applyAlignment="1">
      <alignment vertical="center" wrapText="1"/>
    </xf>
    <xf numFmtId="0" fontId="37" fillId="34" borderId="1" xfId="0" applyFont="1" applyFill="1" applyBorder="1" applyAlignment="1">
      <alignment vertical="top" wrapText="1"/>
    </xf>
    <xf numFmtId="0" fontId="37" fillId="0" borderId="1" xfId="0" applyFont="1" applyFill="1" applyBorder="1" applyAlignment="1">
      <alignment vertical="top"/>
    </xf>
    <xf numFmtId="0" fontId="37" fillId="0" borderId="0" xfId="0" applyFont="1" applyFill="1" applyAlignment="1">
      <alignment vertical="top"/>
    </xf>
    <xf numFmtId="0" fontId="3" fillId="2"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4" fillId="27" borderId="1"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30" fillId="22" borderId="1" xfId="0" applyFont="1" applyFill="1" applyBorder="1" applyAlignment="1">
      <alignment horizontal="left" vertical="center" wrapText="1"/>
    </xf>
    <xf numFmtId="0" fontId="36" fillId="27" borderId="3" xfId="0" applyFont="1" applyFill="1" applyBorder="1" applyAlignment="1">
      <alignment horizontal="center" vertical="center" wrapText="1"/>
    </xf>
    <xf numFmtId="0" fontId="14" fillId="15" borderId="1" xfId="0" applyFont="1" applyFill="1" applyBorder="1" applyAlignment="1">
      <alignment horizontal="center" vertical="center" wrapText="1"/>
    </xf>
    <xf numFmtId="0" fontId="13" fillId="22"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30" fillId="16" borderId="1" xfId="0" applyFont="1" applyFill="1" applyBorder="1" applyAlignment="1">
      <alignment horizontal="left" vertical="center" wrapText="1"/>
    </xf>
    <xf numFmtId="0" fontId="36" fillId="6" borderId="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4" xfId="0" applyFont="1" applyFill="1" applyBorder="1" applyAlignment="1">
      <alignment horizontal="center" vertical="center" wrapText="1"/>
    </xf>
    <xf numFmtId="0" fontId="30" fillId="16" borderId="3" xfId="0" applyFont="1" applyFill="1" applyBorder="1" applyAlignment="1">
      <alignment horizontal="center" vertical="center" wrapText="1"/>
    </xf>
    <xf numFmtId="0" fontId="36" fillId="17" borderId="1"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22" fillId="6" borderId="20" xfId="0" applyFont="1" applyFill="1" applyBorder="1" applyAlignment="1">
      <alignment horizontal="center" vertical="center" wrapText="1"/>
    </xf>
    <xf numFmtId="0" fontId="22" fillId="6" borderId="0" xfId="0" applyFont="1" applyFill="1" applyBorder="1" applyAlignment="1">
      <alignment horizontal="center" vertical="center" wrapText="1"/>
    </xf>
    <xf numFmtId="0" fontId="44" fillId="5" borderId="2" xfId="3" applyFont="1" applyFill="1" applyBorder="1" applyAlignment="1">
      <alignment horizontal="center" vertical="center" wrapText="1"/>
    </xf>
    <xf numFmtId="0" fontId="44" fillId="5" borderId="4" xfId="3" applyFont="1" applyFill="1" applyBorder="1" applyAlignment="1">
      <alignment horizontal="center" vertical="center" wrapText="1"/>
    </xf>
    <xf numFmtId="0" fontId="44" fillId="5" borderId="3" xfId="3"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31" fillId="5" borderId="2" xfId="0" applyFont="1" applyFill="1" applyBorder="1" applyAlignment="1">
      <alignment horizontal="left" vertical="center" wrapText="1"/>
    </xf>
    <xf numFmtId="0" fontId="31" fillId="5" borderId="3"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31" fillId="5" borderId="1" xfId="0" applyFont="1" applyFill="1" applyBorder="1" applyAlignment="1">
      <alignment horizontal="left" vertical="center" wrapText="1"/>
    </xf>
    <xf numFmtId="0" fontId="13" fillId="5" borderId="4" xfId="0" applyFont="1" applyFill="1" applyBorder="1" applyAlignment="1">
      <alignment horizontal="center" vertical="center" wrapText="1"/>
    </xf>
    <xf numFmtId="0" fontId="13" fillId="16" borderId="1" xfId="0" applyFont="1" applyFill="1" applyBorder="1" applyAlignment="1">
      <alignment horizontal="left" vertical="center" wrapText="1"/>
    </xf>
    <xf numFmtId="0" fontId="30" fillId="22" borderId="1" xfId="0" applyFont="1" applyFill="1" applyBorder="1" applyAlignment="1">
      <alignment horizontal="left" vertical="center" wrapText="1"/>
    </xf>
    <xf numFmtId="0" fontId="13" fillId="16" borderId="2" xfId="0" applyFont="1" applyFill="1" applyBorder="1" applyAlignment="1">
      <alignment horizontal="center" vertical="center" wrapText="1"/>
    </xf>
    <xf numFmtId="0" fontId="13" fillId="16" borderId="4" xfId="0" applyFont="1" applyFill="1" applyBorder="1" applyAlignment="1">
      <alignment horizontal="center" vertical="center" wrapText="1"/>
    </xf>
    <xf numFmtId="0" fontId="13" fillId="16" borderId="3" xfId="0" applyFont="1" applyFill="1" applyBorder="1" applyAlignment="1">
      <alignment horizontal="center" vertical="center" wrapText="1"/>
    </xf>
    <xf numFmtId="0" fontId="30" fillId="5" borderId="1" xfId="0" applyFont="1" applyFill="1" applyBorder="1" applyAlignment="1">
      <alignment horizontal="left" vertical="center" wrapText="1"/>
    </xf>
    <xf numFmtId="0" fontId="30" fillId="11" borderId="1" xfId="0" applyFont="1" applyFill="1" applyBorder="1" applyAlignment="1">
      <alignment horizontal="left" vertical="center" wrapText="1"/>
    </xf>
    <xf numFmtId="0" fontId="13" fillId="12" borderId="2" xfId="0" applyFont="1" applyFill="1" applyBorder="1" applyAlignment="1">
      <alignment horizontal="center" vertical="center" wrapText="1"/>
    </xf>
    <xf numFmtId="0" fontId="13" fillId="12" borderId="4" xfId="0" applyFont="1" applyFill="1" applyBorder="1" applyAlignment="1">
      <alignment horizontal="center" vertical="center" wrapText="1"/>
    </xf>
    <xf numFmtId="0" fontId="13" fillId="12" borderId="3" xfId="0" applyFont="1" applyFill="1" applyBorder="1" applyAlignment="1">
      <alignment horizontal="center" vertical="center" wrapText="1"/>
    </xf>
    <xf numFmtId="0" fontId="36" fillId="12" borderId="1"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36" fillId="20" borderId="2" xfId="0" applyFont="1" applyFill="1" applyBorder="1" applyAlignment="1">
      <alignment horizontal="center" vertical="center" wrapText="1"/>
    </xf>
    <xf numFmtId="0" fontId="36" fillId="20" borderId="4" xfId="0" applyFont="1" applyFill="1" applyBorder="1" applyAlignment="1">
      <alignment horizontal="center" vertical="center" wrapText="1"/>
    </xf>
    <xf numFmtId="0" fontId="36" fillId="20" borderId="3" xfId="0" applyFont="1" applyFill="1" applyBorder="1" applyAlignment="1">
      <alignment horizontal="center" vertical="center" wrapText="1"/>
    </xf>
    <xf numFmtId="0" fontId="30" fillId="16" borderId="2" xfId="0" applyFont="1" applyFill="1" applyBorder="1" applyAlignment="1">
      <alignment horizontal="left" vertical="center" wrapText="1"/>
    </xf>
    <xf numFmtId="0" fontId="30" fillId="16" borderId="4" xfId="0" applyFont="1" applyFill="1" applyBorder="1" applyAlignment="1">
      <alignment horizontal="left" vertical="center" wrapText="1"/>
    </xf>
    <xf numFmtId="0" fontId="30" fillId="16" borderId="3" xfId="0" applyFont="1" applyFill="1" applyBorder="1" applyAlignment="1">
      <alignment horizontal="left" vertical="center" wrapText="1"/>
    </xf>
    <xf numFmtId="0" fontId="14" fillId="17" borderId="2"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14" fillId="17" borderId="3" xfId="0" applyFont="1" applyFill="1" applyBorder="1" applyAlignment="1">
      <alignment horizontal="center" vertical="center" wrapText="1"/>
    </xf>
    <xf numFmtId="0" fontId="13" fillId="8" borderId="1" xfId="0" applyFont="1" applyFill="1" applyBorder="1" applyAlignment="1">
      <alignment horizontal="left" vertical="center" wrapText="1"/>
    </xf>
    <xf numFmtId="0" fontId="13" fillId="22" borderId="1" xfId="0" applyFont="1" applyFill="1" applyBorder="1" applyAlignment="1">
      <alignment horizontal="left" vertical="center" wrapText="1"/>
    </xf>
    <xf numFmtId="0" fontId="13" fillId="11" borderId="1" xfId="0" applyFont="1" applyFill="1" applyBorder="1" applyAlignment="1">
      <alignment horizontal="left" vertical="center" wrapText="1"/>
    </xf>
    <xf numFmtId="0" fontId="13" fillId="19" borderId="1" xfId="0" applyFont="1" applyFill="1" applyBorder="1" applyAlignment="1">
      <alignment horizontal="left" vertical="center" wrapText="1"/>
    </xf>
    <xf numFmtId="0" fontId="30" fillId="5" borderId="2"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3" xfId="0" applyFont="1" applyFill="1" applyBorder="1" applyAlignment="1">
      <alignment horizontal="center" vertical="center" wrapText="1"/>
    </xf>
    <xf numFmtId="169" fontId="32" fillId="0" borderId="1" xfId="11" applyNumberFormat="1" applyFont="1" applyBorder="1" applyAlignment="1">
      <alignment horizontal="center" vertical="center"/>
    </xf>
    <xf numFmtId="0" fontId="13" fillId="11" borderId="2" xfId="0" applyFont="1" applyFill="1" applyBorder="1" applyAlignment="1">
      <alignment horizontal="left" vertical="center" wrapText="1"/>
    </xf>
    <xf numFmtId="0" fontId="13" fillId="11" borderId="3" xfId="0" applyFont="1" applyFill="1" applyBorder="1" applyAlignment="1">
      <alignment horizontal="left" vertical="center" wrapText="1"/>
    </xf>
    <xf numFmtId="169" fontId="32" fillId="0" borderId="2" xfId="11" applyNumberFormat="1" applyFont="1" applyBorder="1" applyAlignment="1">
      <alignment horizontal="center" vertical="center"/>
    </xf>
    <xf numFmtId="169" fontId="32" fillId="0" borderId="3" xfId="11" applyNumberFormat="1" applyFont="1" applyBorder="1" applyAlignment="1">
      <alignment horizontal="center" vertical="center"/>
    </xf>
    <xf numFmtId="0" fontId="13" fillId="26" borderId="2" xfId="0" applyFont="1" applyFill="1" applyBorder="1" applyAlignment="1">
      <alignment horizontal="left" vertical="center" wrapText="1"/>
    </xf>
    <xf numFmtId="0" fontId="13" fillId="26" borderId="4" xfId="0" applyFont="1" applyFill="1" applyBorder="1" applyAlignment="1">
      <alignment horizontal="left" vertical="center" wrapText="1"/>
    </xf>
    <xf numFmtId="0" fontId="13" fillId="26" borderId="3" xfId="0" applyFont="1" applyFill="1" applyBorder="1" applyAlignment="1">
      <alignment horizontal="left" vertical="center" wrapText="1"/>
    </xf>
    <xf numFmtId="0" fontId="29" fillId="0" borderId="1" xfId="0" applyFont="1" applyBorder="1" applyAlignment="1">
      <alignment horizontal="left" vertical="center" wrapText="1" readingOrder="1"/>
    </xf>
    <xf numFmtId="0" fontId="23" fillId="0" borderId="1" xfId="0" applyFont="1" applyFill="1" applyBorder="1" applyAlignment="1">
      <alignment horizontal="center" vertical="center" wrapText="1"/>
    </xf>
    <xf numFmtId="0" fontId="13" fillId="5" borderId="2"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31" fillId="11" borderId="1" xfId="0" applyFont="1" applyFill="1" applyBorder="1" applyAlignment="1">
      <alignment horizontal="left" vertical="center" wrapText="1"/>
    </xf>
    <xf numFmtId="0" fontId="28" fillId="3" borderId="2" xfId="0" applyFont="1" applyFill="1" applyBorder="1" applyAlignment="1">
      <alignment horizontal="left" vertical="top" wrapText="1"/>
    </xf>
    <xf numFmtId="0" fontId="28" fillId="3" borderId="3" xfId="0" applyFont="1" applyFill="1" applyBorder="1" applyAlignment="1">
      <alignment horizontal="left" vertical="top" wrapText="1"/>
    </xf>
    <xf numFmtId="0" fontId="14" fillId="14" borderId="2" xfId="0" applyFont="1" applyFill="1" applyBorder="1" applyAlignment="1">
      <alignment horizontal="center" vertical="center" wrapText="1"/>
    </xf>
    <xf numFmtId="0" fontId="14" fillId="14" borderId="4"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3" fillId="26" borderId="2" xfId="0" applyFont="1" applyFill="1" applyBorder="1" applyAlignment="1">
      <alignment horizontal="center" vertical="center" wrapText="1"/>
    </xf>
    <xf numFmtId="0" fontId="13" fillId="26" borderId="4" xfId="0" applyFont="1" applyFill="1" applyBorder="1" applyAlignment="1">
      <alignment horizontal="center" vertical="center" wrapText="1"/>
    </xf>
    <xf numFmtId="0" fontId="13" fillId="26" borderId="3" xfId="0" applyFont="1" applyFill="1" applyBorder="1" applyAlignment="1">
      <alignment horizontal="center" vertical="center" wrapText="1"/>
    </xf>
    <xf numFmtId="0" fontId="31" fillId="11" borderId="4" xfId="0" applyFont="1" applyFill="1" applyBorder="1" applyAlignment="1">
      <alignment horizontal="left" vertical="center" wrapText="1"/>
    </xf>
    <xf numFmtId="0" fontId="14" fillId="31" borderId="2" xfId="0" applyFont="1" applyFill="1" applyBorder="1" applyAlignment="1">
      <alignment horizontal="center" vertical="center" wrapText="1"/>
    </xf>
    <xf numFmtId="0" fontId="14" fillId="31" borderId="4" xfId="0" applyFont="1" applyFill="1" applyBorder="1" applyAlignment="1">
      <alignment horizontal="center" vertical="center" wrapText="1"/>
    </xf>
    <xf numFmtId="0" fontId="14" fillId="3" borderId="2"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6" fillId="20"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14" fillId="3" borderId="2"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3" fillId="12" borderId="2" xfId="0" applyFont="1" applyFill="1" applyBorder="1" applyAlignment="1">
      <alignment horizontal="left" vertical="center" wrapText="1"/>
    </xf>
    <xf numFmtId="0" fontId="13" fillId="12" borderId="4" xfId="0" applyFont="1" applyFill="1" applyBorder="1" applyAlignment="1">
      <alignment horizontal="left" vertical="center" wrapText="1"/>
    </xf>
    <xf numFmtId="0" fontId="13" fillId="12" borderId="3" xfId="0" applyFont="1" applyFill="1" applyBorder="1" applyAlignment="1">
      <alignment horizontal="left" vertical="center" wrapText="1"/>
    </xf>
    <xf numFmtId="0" fontId="14" fillId="20"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4" fillId="24" borderId="1" xfId="0" applyFont="1" applyFill="1" applyBorder="1" applyAlignment="1">
      <alignment horizontal="center" vertical="center" wrapText="1"/>
    </xf>
    <xf numFmtId="0" fontId="13" fillId="14" borderId="1" xfId="0" applyFont="1" applyFill="1" applyBorder="1" applyAlignment="1">
      <alignment horizontal="left" vertical="center" wrapText="1"/>
    </xf>
    <xf numFmtId="0" fontId="13" fillId="29" borderId="1" xfId="0" applyFont="1" applyFill="1" applyBorder="1" applyAlignment="1">
      <alignment horizontal="left" vertical="center" wrapText="1"/>
    </xf>
    <xf numFmtId="0" fontId="47" fillId="2" borderId="1"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4" fillId="13"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37" fillId="0" borderId="23" xfId="1" applyNumberFormat="1" applyFont="1" applyFill="1" applyBorder="1" applyAlignment="1">
      <alignment horizontal="center" vertical="top" wrapText="1"/>
    </xf>
    <xf numFmtId="0" fontId="37" fillId="0" borderId="22" xfId="1" applyNumberFormat="1" applyFont="1" applyFill="1" applyBorder="1" applyAlignment="1">
      <alignment horizontal="center" vertical="top"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55" fillId="0" borderId="13" xfId="0" applyNumberFormat="1" applyFont="1" applyBorder="1" applyAlignment="1">
      <alignment horizontal="left" vertical="top" wrapText="1"/>
    </xf>
    <xf numFmtId="169" fontId="38" fillId="2" borderId="1" xfId="11" applyNumberFormat="1" applyFont="1" applyFill="1" applyBorder="1" applyAlignment="1">
      <alignment horizontal="right" vertical="center" wrapText="1"/>
    </xf>
    <xf numFmtId="0" fontId="3" fillId="2" borderId="1" xfId="0" applyFont="1" applyFill="1" applyBorder="1" applyAlignment="1">
      <alignment horizontal="left" vertical="center"/>
    </xf>
    <xf numFmtId="0" fontId="47" fillId="2" borderId="1" xfId="0" applyFont="1" applyFill="1" applyBorder="1" applyAlignment="1">
      <alignment horizontal="left" vertical="top"/>
    </xf>
    <xf numFmtId="0" fontId="16" fillId="6" borderId="1" xfId="0" applyFont="1" applyFill="1" applyBorder="1" applyAlignment="1">
      <alignment horizontal="center" vertical="center" wrapText="1"/>
    </xf>
    <xf numFmtId="0" fontId="14" fillId="15" borderId="1" xfId="0" applyFont="1" applyFill="1" applyBorder="1" applyAlignment="1">
      <alignment horizontal="center" vertical="center" wrapText="1"/>
    </xf>
    <xf numFmtId="0" fontId="45" fillId="3" borderId="1" xfId="0" applyFont="1" applyFill="1" applyBorder="1" applyAlignment="1">
      <alignment horizontal="left" vertical="center" wrapText="1"/>
    </xf>
    <xf numFmtId="0" fontId="28" fillId="3" borderId="2" xfId="0" applyFont="1" applyFill="1" applyBorder="1" applyAlignment="1">
      <alignment horizontal="left" vertical="center" wrapText="1"/>
    </xf>
    <xf numFmtId="0" fontId="28" fillId="3" borderId="3" xfId="0" applyFont="1" applyFill="1" applyBorder="1" applyAlignment="1">
      <alignment horizontal="left" vertical="center" wrapText="1"/>
    </xf>
    <xf numFmtId="0" fontId="13" fillId="5" borderId="1" xfId="0" applyFont="1" applyFill="1" applyBorder="1" applyAlignment="1">
      <alignment horizontal="left" vertical="center" wrapText="1" readingOrder="1"/>
    </xf>
    <xf numFmtId="0" fontId="13" fillId="8" borderId="1" xfId="0" applyFont="1" applyFill="1" applyBorder="1" applyAlignment="1">
      <alignment horizontal="left" vertical="center" wrapText="1" readingOrder="1"/>
    </xf>
    <xf numFmtId="0" fontId="13" fillId="14" borderId="1" xfId="3" applyFont="1" applyFill="1" applyBorder="1" applyAlignment="1">
      <alignment horizontal="left" vertical="center" wrapText="1" readingOrder="1"/>
    </xf>
    <xf numFmtId="0" fontId="19" fillId="0" borderId="7" xfId="0" applyFont="1" applyBorder="1" applyAlignment="1">
      <alignment horizontal="center" vertical="center" wrapText="1"/>
    </xf>
    <xf numFmtId="0" fontId="19" fillId="0" borderId="9" xfId="0" applyFont="1" applyBorder="1" applyAlignment="1">
      <alignment horizontal="center" vertical="center" wrapText="1"/>
    </xf>
    <xf numFmtId="0" fontId="13" fillId="19" borderId="2" xfId="0" applyFont="1" applyFill="1" applyBorder="1" applyAlignment="1">
      <alignment horizontal="center" vertical="center" wrapText="1" readingOrder="1"/>
    </xf>
    <xf numFmtId="0" fontId="13" fillId="19" borderId="4" xfId="0" applyFont="1" applyFill="1" applyBorder="1" applyAlignment="1">
      <alignment horizontal="center" vertical="center" wrapText="1" readingOrder="1"/>
    </xf>
    <xf numFmtId="0" fontId="13" fillId="19" borderId="3" xfId="0" applyFont="1" applyFill="1" applyBorder="1" applyAlignment="1">
      <alignment horizontal="center" vertical="center" wrapText="1" readingOrder="1"/>
    </xf>
    <xf numFmtId="0" fontId="49" fillId="0" borderId="10" xfId="0" applyFont="1" applyBorder="1" applyAlignment="1">
      <alignment horizontal="left" vertical="top" wrapText="1"/>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26" fillId="0" borderId="8"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5" xfId="0" applyFont="1" applyFill="1" applyBorder="1" applyAlignment="1">
      <alignment horizontal="center" vertical="center"/>
    </xf>
    <xf numFmtId="0" fontId="22" fillId="20" borderId="2" xfId="0" applyFont="1" applyFill="1" applyBorder="1" applyAlignment="1">
      <alignment horizontal="center" vertical="center" wrapText="1"/>
    </xf>
    <xf numFmtId="0" fontId="22" fillId="20" borderId="4" xfId="0" applyFont="1" applyFill="1" applyBorder="1" applyAlignment="1">
      <alignment horizontal="center" vertical="center" wrapText="1"/>
    </xf>
    <xf numFmtId="0" fontId="13" fillId="8" borderId="2" xfId="0" applyFont="1" applyFill="1" applyBorder="1" applyAlignment="1">
      <alignment horizontal="left" vertical="center" wrapText="1" readingOrder="1"/>
    </xf>
    <xf numFmtId="0" fontId="13" fillId="8" borderId="4" xfId="0" applyFont="1" applyFill="1" applyBorder="1" applyAlignment="1">
      <alignment horizontal="left" vertical="center" wrapText="1" readingOrder="1"/>
    </xf>
    <xf numFmtId="0" fontId="13" fillId="8" borderId="3" xfId="0" applyFont="1" applyFill="1" applyBorder="1" applyAlignment="1">
      <alignment horizontal="left" vertical="center" wrapText="1" readingOrder="1"/>
    </xf>
    <xf numFmtId="0" fontId="22" fillId="9" borderId="2"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22" fillId="9" borderId="3"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33" fillId="11" borderId="1" xfId="0" applyFont="1" applyFill="1" applyBorder="1" applyAlignment="1" applyProtection="1">
      <alignment horizontal="left" vertical="center" wrapText="1" readingOrder="1"/>
      <protection locked="0"/>
    </xf>
    <xf numFmtId="0" fontId="30" fillId="22" borderId="2" xfId="0" applyFont="1" applyFill="1" applyBorder="1" applyAlignment="1">
      <alignment horizontal="left" vertical="center" wrapText="1"/>
    </xf>
    <xf numFmtId="0" fontId="30" fillId="22" borderId="4" xfId="0" applyFont="1" applyFill="1" applyBorder="1" applyAlignment="1">
      <alignment horizontal="left" vertical="center" wrapText="1"/>
    </xf>
    <xf numFmtId="0" fontId="30" fillId="22" borderId="3" xfId="0" applyFont="1" applyFill="1" applyBorder="1" applyAlignment="1">
      <alignment horizontal="left" vertical="center" wrapText="1"/>
    </xf>
    <xf numFmtId="0" fontId="33" fillId="11" borderId="2" xfId="0" applyFont="1" applyFill="1" applyBorder="1" applyAlignment="1" applyProtection="1">
      <alignment horizontal="center" vertical="center" wrapText="1" readingOrder="1"/>
      <protection locked="0"/>
    </xf>
    <xf numFmtId="0" fontId="33" fillId="11" borderId="4" xfId="0" applyFont="1" applyFill="1" applyBorder="1" applyAlignment="1" applyProtection="1">
      <alignment horizontal="center" vertical="center" wrapText="1" readingOrder="1"/>
      <protection locked="0"/>
    </xf>
    <xf numFmtId="0" fontId="33" fillId="11" borderId="3" xfId="0" applyFont="1" applyFill="1" applyBorder="1" applyAlignment="1" applyProtection="1">
      <alignment horizontal="center" vertical="center" wrapText="1" readingOrder="1"/>
      <protection locked="0"/>
    </xf>
    <xf numFmtId="0" fontId="14" fillId="12" borderId="2"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14" fillId="12" borderId="3" xfId="0" applyFont="1" applyFill="1" applyBorder="1" applyAlignment="1">
      <alignment horizontal="center" vertical="center" wrapText="1"/>
    </xf>
    <xf numFmtId="0" fontId="36" fillId="20" borderId="1" xfId="0" applyFont="1" applyFill="1" applyBorder="1" applyAlignment="1">
      <alignment horizontal="center" vertical="center" wrapText="1"/>
    </xf>
    <xf numFmtId="0" fontId="13" fillId="5" borderId="2" xfId="0" applyFont="1" applyFill="1" applyBorder="1" applyAlignment="1">
      <alignment horizontal="center" vertical="center" wrapText="1" readingOrder="1"/>
    </xf>
    <xf numFmtId="0" fontId="13" fillId="5" borderId="4" xfId="0" applyFont="1" applyFill="1" applyBorder="1" applyAlignment="1">
      <alignment horizontal="center" vertical="center" wrapText="1" readingOrder="1"/>
    </xf>
    <xf numFmtId="0" fontId="13" fillId="5" borderId="3" xfId="0" applyFont="1" applyFill="1" applyBorder="1" applyAlignment="1">
      <alignment horizontal="center" vertical="center" wrapText="1" readingOrder="1"/>
    </xf>
    <xf numFmtId="0" fontId="36" fillId="27" borderId="2" xfId="0" applyFont="1" applyFill="1" applyBorder="1" applyAlignment="1">
      <alignment horizontal="center" vertical="center" wrapText="1"/>
    </xf>
    <xf numFmtId="0" fontId="36" fillId="27" borderId="4" xfId="0" applyFont="1" applyFill="1" applyBorder="1" applyAlignment="1">
      <alignment horizontal="center" vertical="center" wrapText="1"/>
    </xf>
    <xf numFmtId="0" fontId="36" fillId="27" borderId="3" xfId="0" applyFont="1" applyFill="1" applyBorder="1" applyAlignment="1">
      <alignment horizontal="center" vertical="center" wrapText="1"/>
    </xf>
    <xf numFmtId="0" fontId="36" fillId="6" borderId="2" xfId="0" applyFont="1" applyFill="1" applyBorder="1" applyAlignment="1">
      <alignment horizontal="center" vertical="center" wrapText="1"/>
    </xf>
    <xf numFmtId="0" fontId="36" fillId="6" borderId="4" xfId="0" applyFont="1" applyFill="1" applyBorder="1" applyAlignment="1">
      <alignment horizontal="center" vertical="center" wrapText="1"/>
    </xf>
    <xf numFmtId="0" fontId="36" fillId="6" borderId="3" xfId="0" applyFont="1" applyFill="1" applyBorder="1" applyAlignment="1">
      <alignment horizontal="center" vertical="center" wrapText="1"/>
    </xf>
    <xf numFmtId="0" fontId="13" fillId="8" borderId="2" xfId="0" applyFont="1" applyFill="1" applyBorder="1" applyAlignment="1">
      <alignment horizontal="left" vertical="center" wrapText="1"/>
    </xf>
    <xf numFmtId="0" fontId="13" fillId="8" borderId="4" xfId="0" applyFont="1" applyFill="1" applyBorder="1" applyAlignment="1">
      <alignment horizontal="left" vertical="center" wrapText="1"/>
    </xf>
    <xf numFmtId="0" fontId="13" fillId="8" borderId="3" xfId="0" applyFont="1" applyFill="1" applyBorder="1" applyAlignment="1">
      <alignment horizontal="left" vertical="center" wrapText="1"/>
    </xf>
    <xf numFmtId="0" fontId="36" fillId="17" borderId="2" xfId="0" applyFont="1" applyFill="1" applyBorder="1" applyAlignment="1">
      <alignment horizontal="center" vertical="center" wrapText="1"/>
    </xf>
    <xf numFmtId="0" fontId="36" fillId="17" borderId="4" xfId="0" applyFont="1" applyFill="1" applyBorder="1" applyAlignment="1">
      <alignment horizontal="center" vertical="center" wrapText="1"/>
    </xf>
    <xf numFmtId="0" fontId="36" fillId="17" borderId="3" xfId="0" applyFont="1" applyFill="1" applyBorder="1" applyAlignment="1">
      <alignment horizontal="center" vertical="center" wrapText="1"/>
    </xf>
    <xf numFmtId="0" fontId="30" fillId="19" borderId="2" xfId="0" applyFont="1" applyFill="1" applyBorder="1" applyAlignment="1">
      <alignment horizontal="center" vertical="center" wrapText="1"/>
    </xf>
    <xf numFmtId="0" fontId="30" fillId="19" borderId="4" xfId="0" applyFont="1" applyFill="1" applyBorder="1" applyAlignment="1">
      <alignment horizontal="center" vertical="center" wrapText="1"/>
    </xf>
    <xf numFmtId="0" fontId="30" fillId="19" borderId="3" xfId="0" applyFont="1" applyFill="1" applyBorder="1" applyAlignment="1">
      <alignment horizontal="center" vertical="center" wrapText="1"/>
    </xf>
    <xf numFmtId="0" fontId="30" fillId="19" borderId="2" xfId="0" applyFont="1" applyFill="1" applyBorder="1" applyAlignment="1">
      <alignment horizontal="left" vertical="center" wrapText="1"/>
    </xf>
    <xf numFmtId="0" fontId="30" fillId="19" borderId="3" xfId="0" applyFont="1" applyFill="1" applyBorder="1" applyAlignment="1">
      <alignment horizontal="left" vertical="center" wrapText="1"/>
    </xf>
    <xf numFmtId="0" fontId="36" fillId="12" borderId="2" xfId="0" applyFont="1" applyFill="1" applyBorder="1" applyAlignment="1">
      <alignment horizontal="center" vertical="center" wrapText="1"/>
    </xf>
    <xf numFmtId="0" fontId="36" fillId="12" borderId="4" xfId="0" applyFont="1" applyFill="1" applyBorder="1" applyAlignment="1">
      <alignment horizontal="center" vertical="center" wrapText="1"/>
    </xf>
    <xf numFmtId="0" fontId="36" fillId="12" borderId="3"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44" fillId="7" borderId="2" xfId="0" applyFont="1" applyFill="1" applyBorder="1" applyAlignment="1">
      <alignment horizontal="center" vertical="center" wrapText="1"/>
    </xf>
    <xf numFmtId="0" fontId="44" fillId="7" borderId="4" xfId="0" applyFont="1" applyFill="1" applyBorder="1" applyAlignment="1">
      <alignment horizontal="center" vertical="center" wrapText="1"/>
    </xf>
    <xf numFmtId="0" fontId="44" fillId="7" borderId="3" xfId="0" applyFont="1" applyFill="1" applyBorder="1" applyAlignment="1">
      <alignment horizontal="center" vertical="center" wrapText="1"/>
    </xf>
    <xf numFmtId="0" fontId="13" fillId="19" borderId="2" xfId="0" applyFont="1" applyFill="1" applyBorder="1" applyAlignment="1">
      <alignment horizontal="center" vertical="center" wrapText="1"/>
    </xf>
    <xf numFmtId="0" fontId="13" fillId="19" borderId="3" xfId="0" applyFont="1" applyFill="1" applyBorder="1" applyAlignment="1">
      <alignment horizontal="center" vertical="center" wrapText="1"/>
    </xf>
    <xf numFmtId="0" fontId="44" fillId="18" borderId="2" xfId="0" applyFont="1" applyFill="1" applyBorder="1" applyAlignment="1">
      <alignment horizontal="center" vertical="center" wrapText="1"/>
    </xf>
    <xf numFmtId="0" fontId="44" fillId="18" borderId="3" xfId="0" applyFont="1" applyFill="1" applyBorder="1" applyAlignment="1">
      <alignment horizontal="center" vertical="center" wrapText="1"/>
    </xf>
    <xf numFmtId="0" fontId="13" fillId="11" borderId="2" xfId="0" applyFont="1" applyFill="1" applyBorder="1" applyAlignment="1">
      <alignment horizontal="center" vertical="center" wrapText="1"/>
    </xf>
    <xf numFmtId="0" fontId="13" fillId="11" borderId="4" xfId="0" applyFont="1" applyFill="1" applyBorder="1" applyAlignment="1">
      <alignment horizontal="center" vertical="center" wrapText="1"/>
    </xf>
    <xf numFmtId="0" fontId="13" fillId="11" borderId="3" xfId="0" applyFont="1" applyFill="1" applyBorder="1" applyAlignment="1">
      <alignment horizontal="center" vertical="center" wrapText="1"/>
    </xf>
    <xf numFmtId="0" fontId="45" fillId="10" borderId="2" xfId="0" applyFont="1" applyFill="1" applyBorder="1" applyAlignment="1">
      <alignment horizontal="center" vertical="center" wrapText="1"/>
    </xf>
    <xf numFmtId="0" fontId="45" fillId="10" borderId="4" xfId="0" applyFont="1" applyFill="1" applyBorder="1" applyAlignment="1">
      <alignment horizontal="center" vertical="center" wrapText="1"/>
    </xf>
    <xf numFmtId="0" fontId="45" fillId="10" borderId="3" xfId="0" applyFont="1" applyFill="1" applyBorder="1" applyAlignment="1">
      <alignment horizontal="center" vertical="center" wrapText="1"/>
    </xf>
    <xf numFmtId="0" fontId="45" fillId="7" borderId="2" xfId="0" applyFont="1" applyFill="1" applyBorder="1" applyAlignment="1">
      <alignment horizontal="center" vertical="center" wrapText="1"/>
    </xf>
    <xf numFmtId="0" fontId="45" fillId="7" borderId="4" xfId="0" applyFont="1" applyFill="1" applyBorder="1" applyAlignment="1">
      <alignment horizontal="center" vertical="center" wrapText="1"/>
    </xf>
    <xf numFmtId="0" fontId="45" fillId="7" borderId="3" xfId="0" applyFont="1" applyFill="1" applyBorder="1" applyAlignment="1">
      <alignment horizontal="center" vertical="center" wrapText="1"/>
    </xf>
    <xf numFmtId="0" fontId="45" fillId="18" borderId="1" xfId="0" applyFont="1" applyFill="1" applyBorder="1" applyAlignment="1">
      <alignment horizontal="left" vertical="center" wrapText="1"/>
    </xf>
    <xf numFmtId="0" fontId="45" fillId="7" borderId="1" xfId="0" applyFont="1" applyFill="1" applyBorder="1" applyAlignment="1">
      <alignment horizontal="left" vertical="center" wrapText="1"/>
    </xf>
    <xf numFmtId="0" fontId="36" fillId="21" borderId="1" xfId="0" applyFont="1" applyFill="1" applyBorder="1" applyAlignment="1">
      <alignment horizontal="center" vertical="center" wrapText="1"/>
    </xf>
    <xf numFmtId="0" fontId="14" fillId="27"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0" fontId="53" fillId="6" borderId="3" xfId="0" applyFont="1" applyFill="1" applyBorder="1" applyAlignment="1">
      <alignment horizontal="center" vertical="center" wrapText="1"/>
    </xf>
    <xf numFmtId="0" fontId="14" fillId="32" borderId="2" xfId="0" applyFont="1" applyFill="1" applyBorder="1" applyAlignment="1">
      <alignment horizontal="center" vertical="center" wrapText="1"/>
    </xf>
    <xf numFmtId="0" fontId="14" fillId="32" borderId="4" xfId="0" applyFont="1" applyFill="1" applyBorder="1" applyAlignment="1">
      <alignment horizontal="center" vertical="center" wrapText="1"/>
    </xf>
    <xf numFmtId="0" fontId="13" fillId="19" borderId="2" xfId="0" applyFont="1" applyFill="1" applyBorder="1" applyAlignment="1">
      <alignment horizontal="left" vertical="center" wrapText="1"/>
    </xf>
    <xf numFmtId="0" fontId="13" fillId="19" borderId="3" xfId="0" applyFont="1" applyFill="1" applyBorder="1" applyAlignment="1">
      <alignment horizontal="left" vertical="center" wrapText="1"/>
    </xf>
    <xf numFmtId="0" fontId="13" fillId="19" borderId="4" xfId="0" applyFont="1" applyFill="1" applyBorder="1" applyAlignment="1">
      <alignment horizontal="center" vertical="center" wrapText="1"/>
    </xf>
    <xf numFmtId="0" fontId="29" fillId="0" borderId="2" xfId="0" applyFont="1" applyBorder="1" applyAlignment="1">
      <alignment horizontal="left" vertical="center" wrapText="1" readingOrder="1"/>
    </xf>
    <xf numFmtId="0" fontId="29" fillId="0" borderId="3" xfId="0" applyFont="1" applyBorder="1" applyAlignment="1">
      <alignment horizontal="left" vertical="center" wrapText="1" readingOrder="1"/>
    </xf>
    <xf numFmtId="0" fontId="12" fillId="18" borderId="2" xfId="0" applyFont="1" applyFill="1" applyBorder="1" applyAlignment="1">
      <alignment horizontal="left" vertical="center" wrapText="1"/>
    </xf>
    <xf numFmtId="0" fontId="12" fillId="18" borderId="4" xfId="0" applyFont="1" applyFill="1" applyBorder="1" applyAlignment="1">
      <alignment horizontal="left" vertical="center" wrapText="1"/>
    </xf>
    <xf numFmtId="0" fontId="12" fillId="18" borderId="3"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9" fillId="0" borderId="2" xfId="0" applyFont="1" applyFill="1" applyBorder="1" applyAlignment="1">
      <alignment horizontal="left" vertical="center" wrapText="1" readingOrder="1"/>
    </xf>
    <xf numFmtId="0" fontId="29" fillId="0" borderId="3" xfId="0" applyFont="1" applyFill="1" applyBorder="1" applyAlignment="1">
      <alignment horizontal="left" vertical="center" wrapText="1" readingOrder="1"/>
    </xf>
    <xf numFmtId="0" fontId="30" fillId="19" borderId="1" xfId="0" applyFont="1" applyFill="1" applyBorder="1" applyAlignment="1">
      <alignment horizontal="left" vertical="center" wrapText="1"/>
    </xf>
    <xf numFmtId="0" fontId="41" fillId="8" borderId="1" xfId="0" applyFont="1" applyFill="1" applyBorder="1" applyAlignment="1">
      <alignment horizontal="left" vertical="center" wrapText="1"/>
    </xf>
    <xf numFmtId="0" fontId="14" fillId="12"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169" fontId="39" fillId="28" borderId="1" xfId="0" applyNumberFormat="1" applyFont="1" applyFill="1" applyBorder="1" applyAlignment="1">
      <alignment horizontal="center" vertical="center" wrapText="1"/>
    </xf>
    <xf numFmtId="0" fontId="0" fillId="0" borderId="0" xfId="0" applyFill="1" applyAlignment="1">
      <alignment horizontal="center" vertical="center"/>
    </xf>
    <xf numFmtId="168" fontId="11" fillId="0" borderId="1" xfId="0" applyNumberFormat="1" applyFont="1" applyFill="1" applyBorder="1" applyAlignment="1">
      <alignment horizontal="center" vertical="center" wrapText="1"/>
    </xf>
    <xf numFmtId="168" fontId="60" fillId="0"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63" fillId="28" borderId="1" xfId="0" applyFont="1" applyFill="1" applyBorder="1" applyAlignment="1">
      <alignment horizontal="center" vertical="center" wrapText="1"/>
    </xf>
    <xf numFmtId="0" fontId="63" fillId="0" borderId="1" xfId="0" applyFont="1" applyFill="1" applyBorder="1" applyAlignment="1">
      <alignment horizontal="center" vertical="center" wrapText="1"/>
    </xf>
  </cellXfs>
  <cellStyles count="13">
    <cellStyle name="Hipervínculo" xfId="12" builtinId="8"/>
    <cellStyle name="Hipervínculo 2" xfId="8" xr:uid="{2B17F49C-7CD9-4B97-BA14-0D1FBD40A075}"/>
    <cellStyle name="Millares 2" xfId="10" xr:uid="{2379853F-6FCE-465B-BF09-86FAB8FF0CC8}"/>
    <cellStyle name="Millares 3" xfId="9" xr:uid="{6C59941A-D2F1-4BD0-90F3-D6053D5349F3}"/>
    <cellStyle name="Moneda" xfId="11" builtinId="4"/>
    <cellStyle name="Moneda [0] 2 2" xfId="2" xr:uid="{CC44A66E-0064-4367-999D-26868A347C3A}"/>
    <cellStyle name="Normal" xfId="0" builtinId="0"/>
    <cellStyle name="Normal 2" xfId="6" xr:uid="{D60D8984-3110-4524-AEBA-AA9BA6F562CB}"/>
    <cellStyle name="Normal 3" xfId="3" xr:uid="{0E03CF93-876A-4254-A1F0-F344292A44EC}"/>
    <cellStyle name="Normal 4" xfId="4" xr:uid="{DC285D15-6493-4488-A54F-9F677E976E21}"/>
    <cellStyle name="Porcentaje" xfId="1" builtinId="5"/>
    <cellStyle name="Porcentaje 2" xfId="5" xr:uid="{6B03AB0A-128B-486C-910B-FA41C0F85BEC}"/>
    <cellStyle name="Porcentual 2" xfId="7" xr:uid="{D6EA0274-BA6F-4567-A2FB-BA16CCA7B075}"/>
  </cellStyles>
  <dxfs count="0"/>
  <tableStyles count="0" defaultTableStyle="TableStyleMedium2" defaultPivotStyle="PivotStyleLight16"/>
  <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2.xml"/><Relationship Id="rId5" Type="http://schemas.openxmlformats.org/officeDocument/2006/relationships/styles" Target="style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57501</xdr:colOff>
      <xdr:row>0</xdr:row>
      <xdr:rowOff>0</xdr:rowOff>
    </xdr:from>
    <xdr:to>
      <xdr:col>0</xdr:col>
      <xdr:colOff>1767840</xdr:colOff>
      <xdr:row>5</xdr:row>
      <xdr:rowOff>27964</xdr:rowOff>
    </xdr:to>
    <xdr:pic>
      <xdr:nvPicPr>
        <xdr:cNvPr id="2" name="Imagen 1">
          <a:extLst>
            <a:ext uri="{FF2B5EF4-FFF2-40B4-BE49-F238E27FC236}">
              <a16:creationId xmlns:a16="http://schemas.microsoft.com/office/drawing/2014/main" id="{24464A73-2D82-4B5E-8588-C01C80850C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501" y="0"/>
          <a:ext cx="1710339" cy="6125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PLAN DE ACCION" id="{8448DAAA-A1E1-4766-A1E7-27BAC64E98FF}" userId="PLAN DE ACCION"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T60" dT="2021-02-11T16:35:49.31" personId="{8448DAAA-A1E1-4766-A1E7-27BAC64E98FF}" id="{25A96AD4-C992-4016-AE16-1B86A8D2266E}">
    <text>93</text>
  </threadedComment>
  <threadedComment ref="T333" dT="2021-02-15T17:43:40.02" personId="{8448DAAA-A1E1-4766-A1E7-27BAC64E98FF}" id="{A68B1BB5-9F5B-4C71-9184-BADEF2F734EA}">
    <text>Recursos comprometidos del Plan Fomento a la calidad 2020 ($100000000)</text>
  </threadedComment>
</ThreadedComments>
</file>

<file path=xl/worksheets/_rels/sheet2.xml.rels><?xml version="1.0" encoding="UTF-8" standalone="yes"?>
<Relationships xmlns="http://schemas.openxmlformats.org/package/2006/relationships"><Relationship Id="rId117" Type="http://schemas.openxmlformats.org/officeDocument/2006/relationships/hyperlink" Target="https://www.facebook.com/etitc/videos/477438526908433" TargetMode="External"/><Relationship Id="rId21" Type="http://schemas.openxmlformats.org/officeDocument/2006/relationships/hyperlink" Target="https://itceduco-my.sharepoint.com/:f:/g/personal/orii_itc_edu_co/EnMG3sxEhkdHtsq5qGPecVUBtXgtSGRLNCBznte6q5hzmQ?e=TR6wHs" TargetMode="External"/><Relationship Id="rId42" Type="http://schemas.openxmlformats.org/officeDocument/2006/relationships/hyperlink" Target="https://itceduco-my.sharepoint.com/:f:/g/personal/bienestaruniversitario_itc_edu_co/EsA-R_TaVQhKp7rfkZDBugMBeAj-8Bo9BEOmec-Mk9FYzg?e=BJXP8E" TargetMode="External"/><Relationship Id="rId63" Type="http://schemas.openxmlformats.org/officeDocument/2006/relationships/hyperlink" Target="../../../../../../:f:/g/personal/auxviceinvestigacion_itc_edu_co/EoK73tX_S6JEl7Ws99nEYBkBO6hIhrv__dGdGUzkZTfXmA?e=vgAnfW" TargetMode="External"/><Relationship Id="rId84" Type="http://schemas.openxmlformats.org/officeDocument/2006/relationships/hyperlink" Target="../../../../../../:f:/g/personal/auxviceinvestigacion_itc_edu_co/EiUac9eJZkxAorwz_L_99b8BHg4PNMp80l-dx7zU569JHg?e=U7X2h9" TargetMode="External"/><Relationship Id="rId138" Type="http://schemas.openxmlformats.org/officeDocument/2006/relationships/vmlDrawing" Target="../drawings/vmlDrawing1.vml"/><Relationship Id="rId16"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107" Type="http://schemas.openxmlformats.org/officeDocument/2006/relationships/hyperlink" Target="https://itceduco-my.sharepoint.com/:f:/g/personal/psicologia_itc_edu_co/EgE1WZQ7GpJNtA1f7QSFl-IBowDulpVGW1I3sYDGpQBUOw?e=Cnqyaw" TargetMode="External"/><Relationship Id="rId11"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32" Type="http://schemas.openxmlformats.org/officeDocument/2006/relationships/hyperlink" Target="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TargetMode="External"/><Relationship Id="rId37" Type="http://schemas.openxmlformats.org/officeDocument/2006/relationships/hyperlink" Target="https://www.etitc.edu.co/es/evento/7" TargetMode="External"/><Relationship Id="rId53" Type="http://schemas.openxmlformats.org/officeDocument/2006/relationships/hyperlink" Target="https://itceduco-my.sharepoint.com/personal/gestionit_itc_edu_co/_layouts/15/onedrive.aspx?id=%2Fpersonal%2Fgestionit%5Fitc%5Fedu%5Fco%2FDocuments%2FGestionIT%2F2021%2FEstudios%20Previos&amp;ct=1626056122123&amp;or=OWA%2DNT&amp;cid=77192b5b%2Ded59%2D4817%2D43a3%2D17e4eb63cc94&amp;originalPath=aHR0cHM6Ly9pdGNlZHVjby1teS5zaGFyZXBvaW50LmNvbS86ZjovZy9wZXJzb25hbC9nZXN0aW9uaXRfaXRjX2VkdV9jby9FaFdUQll5cTU0NUVpSkd1b0dSMlRQMEJfUWVOM3RnRzlsSkJoUFdMWFdPSE9nP3J0aW1lPTVVdXA1OXBFMlVn" TargetMode="External"/><Relationship Id="rId58" Type="http://schemas.openxmlformats.org/officeDocument/2006/relationships/hyperlink" Target="https://etitc.edu.co/archives/seguimientoplanan121.pdf" TargetMode="External"/><Relationship Id="rId74" Type="http://schemas.openxmlformats.org/officeDocument/2006/relationships/hyperlink" Target="../../../../../../:w:/r/personal/auxviceinvestigacion_itc_edu_co/_layouts/15/Doc.aspx?sourcedoc=%7B49AB0B92-74FB-4518-8FA4-6CDDC6500E4B%7D&amp;file=Informe%20Redcolsi.docx&amp;action=default&amp;mobileredirect=true" TargetMode="External"/><Relationship Id="rId79" Type="http://schemas.openxmlformats.org/officeDocument/2006/relationships/hyperlink" Target="https://etitc.edu.co/es/page/investigacion" TargetMode="External"/><Relationship Id="rId102" Type="http://schemas.openxmlformats.org/officeDocument/2006/relationships/hyperlink" Target="https://itceduco-my.sharepoint.com/:f:/g/personal/psicologia_itc_edu_co/EgE1WZQ7GpJNtA1f7QSFl-IBowDulpVGW1I3sYDGpQBUOw?e=Cnqyaw" TargetMode="External"/><Relationship Id="rId123" Type="http://schemas.openxmlformats.org/officeDocument/2006/relationships/hyperlink" Target="https://itceduco-my.sharepoint.com/:f:/g/personal/auxextension1_itc_edu_co/EhKFjEhUhVVAjDEgEzdomhoB5lbq41KVtynJMXlr4cLIfw?e=mFpr46" TargetMode="External"/><Relationship Id="rId128" Type="http://schemas.openxmlformats.org/officeDocument/2006/relationships/hyperlink" Target="https://itceduco-my.sharepoint.com/:w:/g/personal/egresados_itc_edu_co/EfsFHQ_tPu1MraIrVL0fpiIBHknJrj2whgPHqsGhYXjPCg?e=PkU6HJ" TargetMode="External"/><Relationship Id="rId5" Type="http://schemas.openxmlformats.org/officeDocument/2006/relationships/hyperlink" Target="https://www.etitc.edu.co/es/page/cel" TargetMode="External"/><Relationship Id="rId90" Type="http://schemas.openxmlformats.org/officeDocument/2006/relationships/hyperlink" Target="https://itceduco-my.sharepoint.com/:f:/g/personal/gestioninfraestructura_itc_edu_co/EuC63CCRxPpLu6ZtkM08xC8BK0vzsUoOyLZAW8YGvb3Asg?e=Dc3tfh" TargetMode="External"/><Relationship Id="rId95" Type="http://schemas.openxmlformats.org/officeDocument/2006/relationships/hyperlink" Target="https://itceduco-my.sharepoint.com/:f:/g/personal/gestioninfraestructura_itc_edu_co/ElCwDXOyRipBphbD7vU69PkB5ktOCU-5HZoOt-rNTSmbhw?e=nPek6y" TargetMode="External"/><Relationship Id="rId22" Type="http://schemas.openxmlformats.org/officeDocument/2006/relationships/hyperlink" Target="https://itceduco-my.sharepoint.com/:f:/g/personal/orii_itc_edu_co/EnMG3sxEhkdHtsq5qGPecVUBtXgtSGRLNCBznte6q5hzmQ?e=TR6wHs" TargetMode="External"/><Relationship Id="rId27" Type="http://schemas.openxmlformats.org/officeDocument/2006/relationships/hyperlink" Target="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TargetMode="External"/><Relationship Id="rId43" Type="http://schemas.openxmlformats.org/officeDocument/2006/relationships/hyperlink" Target="https://itceduco-my.sharepoint.com/:f:/g/personal/bienestaruniversitario_itc_edu_co/EsA-R_TaVQhKp7rfkZDBugMBeAj-8Bo9BEOmec-Mk9FYzg?e=BJXP8E" TargetMode="External"/><Relationship Id="rId48" Type="http://schemas.openxmlformats.org/officeDocument/2006/relationships/hyperlink" Target="https://itceduco-my.sharepoint.com/:f:/g/personal/orii_itc_edu_co/EnMG3sxEhkdHtsq5qGPecVUBtXgtSGRLNCBznte6q5hzmQ?e=TR6wHs" TargetMode="External"/><Relationship Id="rId64" Type="http://schemas.openxmlformats.org/officeDocument/2006/relationships/hyperlink" Target="..\..\..\..\..\..\:f:\g\personal\apoyoinvestigacion_itc_edu_co\En8wCT8oYXpIj1cKYGmRzPsBMBYoaSfjpx4JP7ldCNi1dQ?e=7qynMw" TargetMode="External"/><Relationship Id="rId69" Type="http://schemas.openxmlformats.org/officeDocument/2006/relationships/hyperlink" Target="../../../../../auxviceinvestigacion_itc_edu_co/_layouts/15/onedrive.aspx?id=%2Fpersonal%2Fauxviceinvestigacion%5Fitc%5Fedu%5Fco%2FDocuments%2FVIET%202021%2FPlan%20de%20Acci%C3%B3n%2D%20seguimiento%20julio%2D2021%2FRenovaci%C3%B3n%20Web%20Of%20Science" TargetMode="External"/><Relationship Id="rId113" Type="http://schemas.openxmlformats.org/officeDocument/2006/relationships/hyperlink" Target="https://itceduco-my.sharepoint.com/:f:/r/personal/psicologia_itc_edu_co/Documents/2021/SEGUIMIENTO%20PLAN%20DE%20ACCI%C3%93N/SEGUNDO%20TRIMESTRE/DIPLOMADOS/EMPLEABILIDAD?csf=1&amp;web=1&amp;e=16Qbf5" TargetMode="External"/><Relationship Id="rId118" Type="http://schemas.openxmlformats.org/officeDocument/2006/relationships/hyperlink" Target="https://itceduco-my.sharepoint.com/:f:/g/personal/auxextension1_itc_edu_co/EqQLoK9MC29LuXoPCVG20vMBzf9SID7Dw0fh-8cuFX_edA?e=lPyVeu" TargetMode="External"/><Relationship Id="rId134" Type="http://schemas.openxmlformats.org/officeDocument/2006/relationships/hyperlink" Target="../../../../../../:f:/g/personal/procesos_itc_edu_co/EoL4cM5ir0VGjjbVnI-d_pgBxm9KvF6LT059SQl5QBs5Bg?e=9MkVvR" TargetMode="External"/><Relationship Id="rId139" Type="http://schemas.openxmlformats.org/officeDocument/2006/relationships/comments" Target="../comments1.xml"/><Relationship Id="rId80" Type="http://schemas.openxmlformats.org/officeDocument/2006/relationships/hyperlink" Target="../../../../../auxviceinvestigacion_itc_edu_co/_layouts/15/onedrive.aspx?originalPath=aHR0cHM6Ly9pdGNlZHVjby1teS5zaGFyZXBvaW50LmNvbS86ZjovZy9wZXJzb25hbC9hdXh2aWNlaW52ZXN0aWdhY2lvbl9pdGNfZWR1X2NvL0VscFpDLVRIdGpaTW5YRXJVUFVlT19jQkJWRVVrS1pvZjNheE5DZG51ekZkYlE%5FcnRpbWU9WENxekdtRkMyVWc&amp;CT=1625860625489&amp;OR=OWA%2DNT&amp;CID=b071311d%2D0511%2D4d83%2D9fc1%2D26a7152ea286&amp;id=%2Fpersonal%2Fauxviceinvestigacion%5Fitc%5Fedu%5Fco%2FDocuments%2FVIET%202021%2FInforme%20Connect%20Bogota%CC%81%2FEntregable%202" TargetMode="External"/><Relationship Id="rId85" Type="http://schemas.openxmlformats.org/officeDocument/2006/relationships/hyperlink" Target="../../../../../../:f:/g/personal/auxviceinvestigacion_itc_edu_co/EgbyuLx4FGlKnOsHe6JulyUBT95CaT2MAn8kfJpurrbbDw?e=IWVeu7" TargetMode="External"/><Relationship Id="rId12"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17"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33" Type="http://schemas.openxmlformats.org/officeDocument/2006/relationships/hyperlink" Target="https://itceduco-my.sharepoint.com/:f:/g/personal/almacen_itc_edu_co/EuGRuCyhoNtBuREXJESvHBkBoQ6xrPul7dDJRmm9AxE9Xw?e=oxso9V" TargetMode="External"/><Relationship Id="rId38" Type="http://schemas.openxmlformats.org/officeDocument/2006/relationships/hyperlink" Target="https://itceduco-my.sharepoint.com/:f:/g/personal/arquitectura_itc_edu_co/EquumE2UfARDvUNE9WEHC0gBzDIPA-uIA1FxmP4I2g6DpQ?e=TEfMbN" TargetMode="External"/><Relationship Id="rId59" Type="http://schemas.openxmlformats.org/officeDocument/2006/relationships/hyperlink" Target="https://etitc.edu.co/archives/informeauditoriadi21.pdf" TargetMode="External"/><Relationship Id="rId103" Type="http://schemas.openxmlformats.org/officeDocument/2006/relationships/hyperlink" Target="https://itceduco-my.sharepoint.com/:f:/g/personal/psicologia_itc_edu_co/EgE1WZQ7GpJNtA1f7QSFl-IBowDulpVGW1I3sYDGpQBUOw?e=Cnqyaw" TargetMode="External"/><Relationship Id="rId108" Type="http://schemas.openxmlformats.org/officeDocument/2006/relationships/hyperlink" Target="https://itceduco-my.sharepoint.com/:f:/g/personal/psicologia_itc_edu_co/EgE1WZQ7GpJNtA1f7QSFl-IBowDulpVGW1I3sYDGpQBUOw?e=Cnqyaw" TargetMode="External"/><Relationship Id="rId124" Type="http://schemas.openxmlformats.org/officeDocument/2006/relationships/hyperlink" Target="https://itceduco-my.sharepoint.com/:f:/g/personal/auxextension1_itc_edu_co/EoqY7rXp84REjh_n0FCvWDwBiK4Z6pSX4nkRDXEUMmYiPw?e=B4tnzv" TargetMode="External"/><Relationship Id="rId129" Type="http://schemas.openxmlformats.org/officeDocument/2006/relationships/hyperlink" Target="https://itceduco-my.sharepoint.com/:f:/g/personal/egresados_itc_edu_co/Epy0RjOZn-BJmWXJte9avk8BODyad2gfUeBDG7UF2_bdfQ?e=vCQYJv" TargetMode="External"/><Relationship Id="rId54" Type="http://schemas.openxmlformats.org/officeDocument/2006/relationships/hyperlink" Target="https://itceduco-my.sharepoint.com/personal/gestionit_itc_edu_co/_layouts/15/onedrive.aspx?id=%2Fpersonal%2Fgestionit%5Fitc%5Fedu%5Fco%2FDocuments%2FGestionIT%2F2021%2FEstudios%20Previos&amp;ct=1626056122123&amp;or=OWA%2DNT&amp;cid=77192b5b%2Ded59%2D4817%2D43a3%2D17e4eb63cc94&amp;originalPath=aHR0cHM6Ly9pdGNlZHVjby1teS5zaGFyZXBvaW50LmNvbS86ZjovZy9wZXJzb25hbC9nZXN0aW9uaXRfaXRjX2VkdV9jby9FaFdUQll5cTU0NUVpSkd1b0dSMlRQMEJfUWVOM3RnRzlsSkJoUFdMWFdPSE9nP3J0aW1lPTVVdXA1OXBFMlVn" TargetMode="External"/><Relationship Id="rId70" Type="http://schemas.openxmlformats.org/officeDocument/2006/relationships/hyperlink" Target="../../../../../../:f:/g/personal/auxviceinvestigacion_itc_edu_co/El_BaOvTggFDsz6tWcz9Ge8BmCBQ3NaJ_bk2xXdBaXRl6Q?e=j6Drex" TargetMode="External"/><Relationship Id="rId75" Type="http://schemas.openxmlformats.org/officeDocument/2006/relationships/hyperlink" Target="../../../../../auxviceinvestigacion_itc_edu_co/_layouts/15/onedrive.aspx?id=%2Fpersonal%2Fauxviceinvestigacion%5Fitc%5Fedu%5Fco%2FDocuments%2FVIET%202021%2FPlan%20de%20Acci%C3%B3n%2D%20seguimiento%20julio%2D2021%2FEncuentro%20Nodo%20Bogot%C3%A1%2FPresentaci%C3%B3n%20Semillero%20Automatools%20%2D%20Redcolsi%20Nodo%20Bogot%C3%A1%2Epdf&amp;parent=%2Fpersonal%2Fauxviceinvestigacion%5Fitc%5Fedu%5Fco%2FDocuments%2FVIET%202021%2FPlan%20de%20Acci%C3%B3n%2D%20seguimiento%20julio%2D2021%2FEncuentro%20Nodo%20Bogot%C3%A1" TargetMode="External"/><Relationship Id="rId91" Type="http://schemas.openxmlformats.org/officeDocument/2006/relationships/hyperlink" Target="https://itceduco-my.sharepoint.com/:f:/g/personal/gestioninfraestructura_itc_edu_co/EuC63CCRxPpLu6ZtkM08xC8BK0vzsUoOyLZAW8YGvb3Asg?e=Dc3tfh" TargetMode="External"/><Relationship Id="rId96" Type="http://schemas.openxmlformats.org/officeDocument/2006/relationships/hyperlink" Target="https://itceduco-my.sharepoint.com/personal/auxbienestar_itc_edu_co/_layouts/15/onedrive.aspx?id=%2Fpersonal%2Fauxbienestar%5Fitc%5Fedu%5Fco%2FDocuments%2FBIENESTAR%20UNIVERSITARIO%202021%2FEVIDENCIAS%20PLAN%20DE%20ACCI%C3%93N%20SEGUNDO%20TRIMESTRES" TargetMode="External"/><Relationship Id="rId140" Type="http://schemas.microsoft.com/office/2017/10/relationships/threadedComment" Target="../threadedComments/threadedComment1.xml"/><Relationship Id="rId1" Type="http://schemas.openxmlformats.org/officeDocument/2006/relationships/hyperlink" Target="https://itceduco-my.sharepoint.com/:f:/g/personal/gestiondocumental_itc_edu_co/EpNykcnxoX9Mk6dvXsnC_xkBq8Qe4wpP0zKFjoPXnh9mqQ?e=cIQz4e" TargetMode="External"/><Relationship Id="rId6" Type="http://schemas.openxmlformats.org/officeDocument/2006/relationships/hyperlink" Target="https://itceduco-my.sharepoint.com/personal/auxviceacademica_itc_edu_co/_layouts/15/onedrive.aspx?id=%2Fpersonal%2Fauxviceacademica%5Fitc%5Fedu%5Fco%2FDocuments%2FEVIDENCIAS%20PLAN%20DE%20ACCI%C3%93N&amp;originalPath=aHR0cHM6Ly9pdGNlZHVjby1teS5zaGFyZXBvaW50LmNvbS86ZjovZy9wZXJzb25hbC9hdXh2aWNlYWNhZGVtaWNhX2l0Y19lZHVfY28vRW02QjFUNzF2Uk5Nb2ttcDJCckVYZkFCNXAwa1dDRl93Y3gyeF9tdVdlMzB5UT9ydGltZT1hVWZoTGpJQTJVZw" TargetMode="External"/><Relationship Id="rId23" Type="http://schemas.openxmlformats.org/officeDocument/2006/relationships/hyperlink" Target="https://itceduco-my.sharepoint.com/:f:/g/personal/gestioninfraestructura_itc_edu_co/EiC0gATOJTZDpBW4_X_HTdMBN7bVhJpG0kCo9dapoypjyQ?e=0EnXkd" TargetMode="External"/><Relationship Id="rId28" Type="http://schemas.openxmlformats.org/officeDocument/2006/relationships/hyperlink" Target="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TargetMode="External"/><Relationship Id="rId49" Type="http://schemas.openxmlformats.org/officeDocument/2006/relationships/hyperlink" Target="https://etitc.edu.co/archives/plancomunicaciones2124.pdf" TargetMode="External"/><Relationship Id="rId114" Type="http://schemas.openxmlformats.org/officeDocument/2006/relationships/hyperlink" Target="https://itceduco-my.sharepoint.com/:f:/r/personal/psicologia_itc_edu_co/Documents/2021/SEGUIMIENTO%20PLAN%20DE%20ACCI%C3%93N/SEGUNDO%20TRIMESTRE/DIPLOMADOS/EMPLEABILIDAD?csf=1&amp;web=1&amp;e=16Qbf5" TargetMode="External"/><Relationship Id="rId119" Type="http://schemas.openxmlformats.org/officeDocument/2006/relationships/hyperlink" Target="https://itceduco-my.sharepoint.com/:f:/g/personal/auxextension1_itc_edu_co/EnB1dqGi-BlJqxIuoGmEsqIBEtasXXpKo4XUbPW3eoMlKA?e=3eV45k" TargetMode="External"/><Relationship Id="rId44" Type="http://schemas.openxmlformats.org/officeDocument/2006/relationships/hyperlink" Target="https://itceduco-my.sharepoint.com/personal/arteycultura_itc_edu_co/_layouts/15/onedrive.aspx?ct=1618851533738&amp;or=OWA%2DNT&amp;cid=61bbc004%2Ddb8e%2D3036%2Ded91%2D2e594721661c&amp;originalPath=aHR0cHM6Ly9pdGNlZHVjby1teS5zaGFyZXBvaW50LmNvbS86ZjovZy9wZXJzb25hbC9hcnRleWN1bHR1cmFfaXRjX2VkdV9jby9FaE51SG5BRXFqSk91TC1JN3pqb0E1UUIwNDNUTk9jeHRZTWFpbWFXM2s2R1FBP3J0aW1lPTRfclJhbFFEMlVn&amp;id=%2Fpersonal%2Farteycultura%5Fitc%5Fedu%5Fco%2FDocuments%2FCentro%20de%20Expresi%C3%B3n%2FPLAN%20DE%20ACCI%C3%93N" TargetMode="External"/><Relationship Id="rId60" Type="http://schemas.openxmlformats.org/officeDocument/2006/relationships/hyperlink" Target="https://etitc.edu.co/archives/informeausteridad23.pdf" TargetMode="External"/><Relationship Id="rId65" Type="http://schemas.openxmlformats.org/officeDocument/2006/relationships/hyperlink" Target="../../../../../../:f:/g/personal/auxviceinvestigacion_itc_edu_co/Ej6RPiApdLdLkp9f0kg6Z2gBLVgOOoi6VX1dYFBFggZf8A?e=ROZLvC" TargetMode="External"/><Relationship Id="rId81" Type="http://schemas.openxmlformats.org/officeDocument/2006/relationships/hyperlink" Target="../../../../../auxviceinvestigacion_itc_edu_co/_layouts/15/onedrive.aspx?id=%2Fpersonal%2Fauxviceinvestigacion%5Fitc%5Fedu%5Fco%2FDocuments%2FVIET%202021%2FPlan%20de%20Acci%C3%B3n%2D%20seguimiento%20julio%2D2021%2FAnualidad%20Patente%20Prensa%20de%20Alacr%C3%A1n%2FSOPORTE%20DE%20PAGO%2EPDF&amp;parent=%2Fpersonal%2Fauxviceinvestigacion%5Fitc%5Fedu%5Fco%2FDocuments%2FVIET%202021%2FPlan%20de%20Acci%C3%B3n%2D%20seguimiento%20julio%2D2021%2FAnualidad%20Patente%20Prensa%20de%20Alacr%C3%A1n" TargetMode="External"/><Relationship Id="rId86" Type="http://schemas.openxmlformats.org/officeDocument/2006/relationships/hyperlink" Target="../../../../../auxviceinvestigacion_itc_edu_co/_layouts/15/onedrive.aspx?id=%2Fpersonal%2Fauxviceinvestigacion%5Fitc%5Fedu%5Fco%2FDocuments%2FVIET%202021%2FPlan%20de%20Acci%C3%B3n%2D%20seguimiento%20julio%2D2021%2FPublicaciones%20VIET%2D%20Comunicados&amp;ct=1626479252549&amp;or=OWA%2DNT&amp;cid=c8aa8823%2D90cf%2D9563%2D2622%2D92ed4898ca86&amp;originalPath=aHR0cHM6Ly9pdGNlZHVjby1teS5zaGFyZXBvaW50LmNvbS86ZjovZy9wZXJzb25hbC9hdXh2aWNlaW52ZXN0aWdhY2lvbl9pdGNfZWR1X2NvL0V2RFFZY0FfeTBoRGhkUkJ6UzNaZFdzQjZiVGd5RWZDSDc4OWRhVEVGVnhJQnc%5FcnRpbWU9RXJMWkZMUkkyVWc" TargetMode="External"/><Relationship Id="rId130" Type="http://schemas.openxmlformats.org/officeDocument/2006/relationships/hyperlink" Target="https://itceduco-my.sharepoint.com/:f:/g/personal/procesos_itc_edu_co/EoL4cM5ir0VGjjbVnI-d_pgBxm9KvF6LT059SQl5QBs5Bg?e=9MkVvR" TargetMode="External"/><Relationship Id="rId135" Type="http://schemas.openxmlformats.org/officeDocument/2006/relationships/hyperlink" Target="../../../../../../:f:/g/personal/procesos_itc_edu_co/EoL4cM5ir0VGjjbVnI-d_pgBxm9KvF6LT059SQl5QBs5Bg?e=9MkVvR" TargetMode="External"/><Relationship Id="rId13"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18"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39" Type="http://schemas.openxmlformats.org/officeDocument/2006/relationships/hyperlink" Target="https://itceduco-my.sharepoint.com/:f:/g/personal/arquitectura_itc_edu_co/EquumE2UfARDvUNE9WEHC0gBzDIPA-uIA1FxmP4I2g6DpQ?e=TEfMbN" TargetMode="External"/><Relationship Id="rId109" Type="http://schemas.openxmlformats.org/officeDocument/2006/relationships/hyperlink" Target="https://itceduco-my.sharepoint.com/:f:/g/personal/psicologia_itc_edu_co/EgE1WZQ7GpJNtA1f7QSFl-IBowDulpVGW1I3sYDGpQBUOw?e=Cnqyaw" TargetMode="External"/><Relationship Id="rId34" Type="http://schemas.openxmlformats.org/officeDocument/2006/relationships/hyperlink" Target="https://itceduco-my.sharepoint.com/:f:/g/personal/gestionambiental_itc_edu_co/ElPJslk0KuhBnQ5uRN68gxsBT6cXhcNm-I8k9F7BwQ_tVw?e=5W08DI" TargetMode="External"/><Relationship Id="rId50" Type="http://schemas.openxmlformats.org/officeDocument/2006/relationships/hyperlink" Target="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TargetMode="External"/><Relationship Id="rId55" Type="http://schemas.openxmlformats.org/officeDocument/2006/relationships/hyperlink" Target="https://www.contraloria.gov.co/web/sireci" TargetMode="External"/><Relationship Id="rId76" Type="http://schemas.openxmlformats.org/officeDocument/2006/relationships/hyperlink" Target="../../../../../auxviceinvestigacion_itc_edu_co/_layouts/15/onedrive.aspx?id=%2Fpersonal%2Fauxviceinvestigacion%5Fitc%5Fedu%5Fco%2FDocuments%2FVIET%202021%2FPlan%20de%20Acci%C3%B3n%2D%20seguimiento%20julio%2D2021%2FEncuentro%20semilleros%20de%20investigaci%C3%B3n%20y%20evaluaci%C3%B3n%20proyectos" TargetMode="External"/><Relationship Id="rId97" Type="http://schemas.openxmlformats.org/officeDocument/2006/relationships/hyperlink" Target="https://itceduco-my.sharepoint.com/personal/bancodeproyectos_itc_edu_co/_layouts/15/onedrive.aspx?id=%2Fpersonal%2Fbancodeproyectos%5Fitc%5Fedu%5Fco%2FDocuments%2FPLAN%20DE%20ACCI%C3%93N%202T%2FBIENESTAR%2FTRABAJO%20SOCIAL" TargetMode="External"/><Relationship Id="rId104" Type="http://schemas.openxmlformats.org/officeDocument/2006/relationships/hyperlink" Target="https://itceduco-my.sharepoint.com/:f:/g/personal/psicologia_itc_edu_co/EgE1WZQ7GpJNtA1f7QSFl-IBowDulpVGW1I3sYDGpQBUOw?e=Cnqyaw" TargetMode="External"/><Relationship Id="rId120" Type="http://schemas.openxmlformats.org/officeDocument/2006/relationships/hyperlink" Target="https://itceduco-my.sharepoint.com/:f:/g/personal/auxextension1_itc_edu_co/Enxi7wTyOm9JvI-v0vn1cyAB4N54gJ-hi77VLyM-gdHw-w?e=JiZx4e" TargetMode="External"/><Relationship Id="rId125" Type="http://schemas.openxmlformats.org/officeDocument/2006/relationships/hyperlink" Target="https://itceduco-my.sharepoint.com/:f:/g/personal/auxextension1_itc_edu_co/EslLqoO_tuVAm3o9Bwl-TisBZM6sz9bD3-QErTEzholf_g?e=oYuIdL" TargetMode="External"/><Relationship Id="rId7" Type="http://schemas.openxmlformats.org/officeDocument/2006/relationships/hyperlink" Target="https://itceduco-my.sharepoint.com/:f:/g/personal/procesos_itc_edu_co/EoL4cM5ir0VGjjbVnI-d_pgB6Bgvtn_SOouW74q5zKkmMg?e=Xw0nzP" TargetMode="External"/><Relationship Id="rId71" Type="http://schemas.openxmlformats.org/officeDocument/2006/relationships/hyperlink" Target="../../../../../../:f:/g/personal/auxviceinvestigacion_itc_edu_co/Ekiv0d-bP_5GledE80vqdeEB38AW6fWYmVb7qIZGpqZ3WA?e=CnCVIY" TargetMode="External"/><Relationship Id="rId92" Type="http://schemas.openxmlformats.org/officeDocument/2006/relationships/hyperlink" Target="https://itceduco-my.sharepoint.com/:f:/g/personal/gestioninfraestructura_itc_edu_co/EkpIAC9nztRAjMmviK2elN4BJhOrSn3a_RHPoKtjT71xzQ?e=ttdxhj" TargetMode="External"/><Relationship Id="rId2" Type="http://schemas.openxmlformats.org/officeDocument/2006/relationships/hyperlink" Target="https://itceduco-my.sharepoint.com/:f:/g/personal/gestiondocumental_itc_edu_co/EpNykcnxoX9Mk6dvXsnC_xkBq8Qe4wpP0zKFjoPXnh9mqQ?e=cIQz4e" TargetMode="External"/><Relationship Id="rId29" Type="http://schemas.openxmlformats.org/officeDocument/2006/relationships/hyperlink" Target="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TargetMode="External"/><Relationship Id="rId24" Type="http://schemas.openxmlformats.org/officeDocument/2006/relationships/hyperlink" Target="https://integratic.mintic.gov.co/AZDigital/Publica/DescargaArchivo.php?ArId=199218&amp;Hash=6ee948c8c632c712663c65785fbadc0f559d66df" TargetMode="External"/><Relationship Id="rId40" Type="http://schemas.openxmlformats.org/officeDocument/2006/relationships/hyperlink" Target="https://itceduco-my.sharepoint.com/:w:/g/personal/bienestarlaboral_itc_edu_co/Ee2PGAoWxKFGlBHMoWUMn4kBoNJ6P9rB_F0XO2gA406PJA?e=4%3AQWmJ0g&amp;at=9" TargetMode="External"/><Relationship Id="rId45" Type="http://schemas.openxmlformats.org/officeDocument/2006/relationships/hyperlink" Target="https://itceduco-my.sharepoint.com/personal/arteycultura_itc_edu_co/_layouts/15/onedrive.aspx?ct=1618851533738&amp;or=OWA%2DNT&amp;cid=61bbc004%2Ddb8e%2D3036%2Ded91%2D2e594721661c&amp;originalPath=aHR0cHM6Ly9pdGNlZHVjby1teS5zaGFyZXBvaW50LmNvbS86ZjovZy9wZXJzb25hbC9hcnRleWN1bHR1cmFfaXRjX2VkdV9jby9FaE51SG5BRXFqSk91TC1JN3pqb0E1UUIwNDNUTk9jeHRZTWFpbWFXM2s2R1FBP3J0aW1lPTRfclJhbFFEMlVn&amp;id=%2Fpersonal%2Farteycultura%5Fitc%5Fedu%5Fco%2FDocuments%2FCentro%20de%20Expresi%C3%B3n%2FPLAN%20DE%20ACCI%C3%93N" TargetMode="External"/><Relationship Id="rId66" Type="http://schemas.openxmlformats.org/officeDocument/2006/relationships/hyperlink" Target="../../../../../../:f:/g/personal/auxviceinvestigacion_itc_edu_co/EvnGBA_t6NxHiNtMm6BVFYIBnffsihay9zOAffGNZAVy0A?e=sHyLRh" TargetMode="External"/><Relationship Id="rId87" Type="http://schemas.openxmlformats.org/officeDocument/2006/relationships/hyperlink" Target="../../../../../secrectoria_itc_edu_co/_layouts/15/onedrive.aspx?FolderCTID=0x012000E757E38DA72E114EBE7ABDBED78E83E6&amp;id=%2Fpersonal%2Fsecrectoria%5Fitc%5Fedu%5Fco%2FDocuments%2FEVIDENCIAS%20TRABAJO%20EN%20CASA%202021%2FVICEINVESTIGACI%C3%93N%2FINVESTIGACI%C3%93N%2FMar%C3%ADa%20Alejandra%20Mill%C3%A1n%20Ram%C3%ADrez%2FJulio%202021" TargetMode="External"/><Relationship Id="rId110" Type="http://schemas.openxmlformats.org/officeDocument/2006/relationships/hyperlink" Target="https://itceduco-my.sharepoint.com/:f:/g/personal/psicologia_itc_edu_co/EgE1WZQ7GpJNtA1f7QSFl-IBowDulpVGW1I3sYDGpQBUOw?e=Cnqyaw" TargetMode="External"/><Relationship Id="rId115" Type="http://schemas.openxmlformats.org/officeDocument/2006/relationships/hyperlink" Target="https://itceduco-my.sharepoint.com/personal/enfermeria_itc_edu_co/_layouts/15/onedrive.aspx?id=%2Fpersonal%2Fenfermeria%5Fitc%5Fedu%5Fco%2FDocuments%2FATENCI%C3%93N%20EN%20SALUD%20PES%202021%2FPlan%20de%20acci%C3%B3n%20salud%202021%2FSegundo%20trimestre" TargetMode="External"/><Relationship Id="rId131" Type="http://schemas.openxmlformats.org/officeDocument/2006/relationships/hyperlink" Target="https://itceduco-my.sharepoint.com/:f:/g/personal/procesos_itc_edu_co/EoL4cM5ir0VGjjbVnI-d_pgBxm9KvF6LT059SQl5QBs5Bg?e=9MkVvR" TargetMode="External"/><Relationship Id="rId136" Type="http://schemas.openxmlformats.org/officeDocument/2006/relationships/printerSettings" Target="../printerSettings/printerSettings1.bin"/><Relationship Id="rId61" Type="http://schemas.openxmlformats.org/officeDocument/2006/relationships/hyperlink" Target="https://itceduco-my.sharepoint.com/personal/auxviceacademica_itc_edu_co/_layouts/15/onedrive.aspx?id=%2Fpersonal%2Fauxviceacademica%5Fitc%5Fedu%5Fco%2FDocuments%2FEVIDENCIAS%20PLAN%20DE%20ACCI%C3%93N&amp;ct=1617803207925&amp;or=OWA%2DNT&amp;cid=3521f671%2Dfcff%2Deb5a%2D1687%2De39603d91738&amp;originalPath=aHR0cHM6Ly9pdGNlZHVjby1teS5zaGFyZXBvaW50LmNvbS86ZjovZy9wZXJzb25hbC9hdXh2aWNlYWNhZGVtaWNhX2l0Y19lZHVfY28vRW02QjFUNzF2Uk5Nb2ttcDJCckVYZkFCNXAwa1dDRl93Y3gyeF9tdVdlMzB5UT9ydGltZT1MWWdnbU12NTJFZw" TargetMode="External"/><Relationship Id="rId82" Type="http://schemas.openxmlformats.org/officeDocument/2006/relationships/hyperlink" Target="../../../../../auxviceinvestigacion_itc_edu_co/_layouts/15/onedrive.aspx?id=%2Fpersonal%2Fauxviceinvestigacion%5Fitc%5Fedu%5Fco%2FDocuments%2FVIET%202021%2FPlan%20de%20Acci%C3%B3n%2D%20seguimiento%20julio%2D2021%2FMovilidad%20Nacional%20e%20Internacional" TargetMode="External"/><Relationship Id="rId19"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14"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30" Type="http://schemas.openxmlformats.org/officeDocument/2006/relationships/hyperlink" Target="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TargetMode="External"/><Relationship Id="rId35" Type="http://schemas.openxmlformats.org/officeDocument/2006/relationships/hyperlink" Target="https://etitc.edu.co/archives/seguimientoplanan320.pdf" TargetMode="External"/><Relationship Id="rId56" Type="http://schemas.openxmlformats.org/officeDocument/2006/relationships/hyperlink" Target="https://www.etitc.edu.co/es/page/leytransparencia" TargetMode="External"/><Relationship Id="rId77" Type="http://schemas.openxmlformats.org/officeDocument/2006/relationships/hyperlink" Target="../../../../../auxviceinvestigacion_itc_edu_co/_layouts/15/onedrive.aspx?id=%2Fpersonal%2Fauxviceinvestigacion%5Fitc%5Fedu%5Fco%2FDocuments%2FVIET%202021%2FPlan%20de%20Acci%C3%B3n%2D%20seguimiento%20julio%2D2021%2FPrestaci%C3%B3n%20de%20servicios%20Contratistas" TargetMode="External"/><Relationship Id="rId100" Type="http://schemas.openxmlformats.org/officeDocument/2006/relationships/hyperlink" Target="https://itceduco-my.sharepoint.com/personal/gym_itc_edu_co/_layouts/15/onedrive.aspx?id=%2Fpersonal%2Fgym%5Fitc%5Fedu%5Fco%2FDocuments%2FSNEIDER%2FSNEIDER%2F2021%2FEVIDECIAS%20PLAN%20DE%20ACCION%2F2%C2%BA%20%20Seguimiento%20Plan%20de%20accion" TargetMode="External"/><Relationship Id="rId105" Type="http://schemas.openxmlformats.org/officeDocument/2006/relationships/hyperlink" Target="https://itceduco-my.sharepoint.com/:f:/g/personal/psicologia_itc_edu_co/EgE1WZQ7GpJNtA1f7QSFl-IBowDulpVGW1I3sYDGpQBUOw?e=Cnqyaw" TargetMode="External"/><Relationship Id="rId126" Type="http://schemas.openxmlformats.org/officeDocument/2006/relationships/hyperlink" Target="https://itceduco-my.sharepoint.com/:f:/g/personal/egresados_itc_edu_co/Emq9UlVw9jpItxZ_CjLr-ewBaTbduWcz_PPVorYIZqmZUg?e=Pe2cGa" TargetMode="External"/><Relationship Id="rId8" Type="http://schemas.openxmlformats.org/officeDocument/2006/relationships/hyperlink" Target="https://www.etitc.edu.co/es/noticia/10" TargetMode="External"/><Relationship Id="rId51" Type="http://schemas.openxmlformats.org/officeDocument/2006/relationships/hyperlink" Target="https://itceduco-my.sharepoint.com/personal/asuntosdisciplinarios_itc_edu_co/_layouts/15/onedrive.aspx?id=%2Fpersonal%2Fasuntosdisciplinarios%5Fitc%5Fedu%5Fco%2FDocuments%2FDISCIPLINARIOS%20ALEJANDRA%20GONZ%C3%81LEZ%2FSEGUIMIENTO%20PLAN%20DE%20ACCI%C3%93N%20%2D%20SEGUNDO%20TRIMESTRE&amp;ct=1625776604582&amp;or=OWA%2DNT&amp;cid=5fc615ff%2De2db%2D4e50%2D6bd3%2D836edee9b52e&amp;originalPath=aHR0cHM6Ly9pdGNlZHVjby1teS5zaGFyZXBvaW50LmNvbS86ZjovZy9wZXJzb25hbC9hc3VudG9zZGlzY2lwbGluYXJpb3NfaXRjX2VkdV9jby9FZ25rcXZFS0NoWktrT09HV0lrNS03OEIxWk84ZUl4NVNtdFdmdnFSQlZIdGhnP3J0aW1lPXdJODRIVkJDMlVn" TargetMode="External"/><Relationship Id="rId72" Type="http://schemas.openxmlformats.org/officeDocument/2006/relationships/hyperlink" Target="../../../../../auxviceinvestigacion_itc_edu_co/_layouts/15/onedrive.aspx?id=%2Fpersonal%2Fauxviceinvestigacion%5Fitc%5Fedu%5Fco%2FDocuments%2FVIET%202021%2FPlan%20de%20Acci%C3%B3n%2D%20seguimiento%20julio%2D2021%2FCelebraci%C3%B3n%20d%C3%ADa%20de%20la%20Tierra%20y%20Hacking%20Day" TargetMode="External"/><Relationship Id="rId93" Type="http://schemas.openxmlformats.org/officeDocument/2006/relationships/hyperlink" Target="https://itceduco-my.sharepoint.com/:f:/g/personal/gestioninfraestructura_itc_edu_co/EuUBB5MRTgdJsSZ7oHs40LcBoZfnstlIhl0v2f1RkCwgPw?e=VN0rqJ" TargetMode="External"/><Relationship Id="rId98" Type="http://schemas.openxmlformats.org/officeDocument/2006/relationships/hyperlink" Target="https://itceduco-my.sharepoint.com/personal/bancodeproyectos_itc_edu_co/_layouts/15/onedrive.aspx?id=%2Fpersonal%2Fbancodeproyectos%5Fitc%5Fedu%5Fco%2FDocuments%2FPLAN%20DE%20ACCI%C3%93N%202T%2FBIENESTAR%2FTRABAJO%20SOCIAL" TargetMode="External"/><Relationship Id="rId121" Type="http://schemas.openxmlformats.org/officeDocument/2006/relationships/hyperlink" Target="https://itceduco-my.sharepoint.com/:f:/g/personal/auxextension1_itc_edu_co/EmZ7tGXlN7NCtqK3wll2Tt4BdpXEdpANodHA4G5bM4coLg?e=yfybWR" TargetMode="External"/><Relationship Id="rId3" Type="http://schemas.openxmlformats.org/officeDocument/2006/relationships/hyperlink" Target="https://itceduco-my.sharepoint.com/:f:/g/personal/personal_itc_edu_co/EjSvDe49UFFAh-3NlUTxft0BBGTo-7pJ4jnqpKjA5sm4DQ?e=V5VUbL" TargetMode="External"/><Relationship Id="rId25" Type="http://schemas.openxmlformats.org/officeDocument/2006/relationships/hyperlink" Target="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TargetMode="External"/><Relationship Id="rId46" Type="http://schemas.openxmlformats.org/officeDocument/2006/relationships/hyperlink" Target="https://itceduco-my.sharepoint.com/personal/arteycultura_itc_edu_co/_layouts/15/onedrive.aspx?ct=1618851533738&amp;or=OWA%2DNT&amp;cid=61bbc004%2Ddb8e%2D3036%2Ded91%2D2e594721661c&amp;originalPath=aHR0cHM6Ly9pdGNlZHVjby1teS5zaGFyZXBvaW50LmNvbS86ZjovZy9wZXJzb25hbC9hcnRleWN1bHR1cmFfaXRjX2VkdV9jby9FaE51SG5BRXFqSk91TC1JN3pqb0E1UUIwNDNUTk9jeHRZTWFpbWFXM2s2R1FBP3J0aW1lPTRfclJhbFFEMlVn&amp;id=%2Fpersonal%2Farteycultura%5Fitc%5Fedu%5Fco%2FDocuments%2FCentro%20de%20Expresi%C3%B3n%2FPLAN%20DE%20ACCI%C3%93N" TargetMode="External"/><Relationship Id="rId67" Type="http://schemas.openxmlformats.org/officeDocument/2006/relationships/hyperlink" Target="../../../../../../:f:/g/personal/apoyoinvestigacion_itc_edu_co/Elfe1FCjemVBtALmCfdlXxcBgY7jn50dYc2iAfxj5bwrxg?e=X48eeg" TargetMode="External"/><Relationship Id="rId116" Type="http://schemas.openxmlformats.org/officeDocument/2006/relationships/hyperlink" Target="https://itceduco-my.sharepoint.com/personal/auxbienestar_itc_edu_co/_layouts/15/onedrive.aspx?id=%2Fpersonal%2Fauxbienestar%5Fitc%5Fedu%5Fco%2FDocuments%2FBIENESTAR%20UNIVERSITARIO%202021%2FEVIDENCIAS%20PLAN%20DE%20ACCI%C3%93N%20SEGUNDO%20TRIMESTRES" TargetMode="External"/><Relationship Id="rId137" Type="http://schemas.openxmlformats.org/officeDocument/2006/relationships/drawing" Target="../drawings/drawing1.xml"/><Relationship Id="rId20" Type="http://schemas.openxmlformats.org/officeDocument/2006/relationships/hyperlink" Target="https://itceduco-my.sharepoint.com/:w:/g/personal/secrectoria_itc_edu_co/EQ_Tl4rAnkJFjFauqbsGlVYBFWsrQIANlqdP6doEd9OI-w?e=4%3ArIEeug&amp;at=9&amp;CID=1e5d4a7b-19e2-cfed-cd2f-a741e62d0b72" TargetMode="External"/><Relationship Id="rId41" Type="http://schemas.openxmlformats.org/officeDocument/2006/relationships/hyperlink" Target="https://itceduco-my.sharepoint.com/:f:/g/personal/plandeaccion_itc_edu_co/EqilmU_C1C1Mr6CbbfjvQHMBUKyW3n6HJQJAAKCwLDd4hw?e=2opJsl" TargetMode="External"/><Relationship Id="rId62"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83" Type="http://schemas.openxmlformats.org/officeDocument/2006/relationships/hyperlink" Target="../../../../../auxviceinvestigacion_itc_edu_co/_layouts/15/onedrive.aspx?id=%2Fpersonal%2Fauxviceinvestigacion%5Fitc%5Fedu%5Fco%2FDocuments%2FVIET%202021%2FPlan%20de%20Acci%C3%B3n%2D%20seguimiento%20julio%2D2021%2FEncuentro%20Nodo%20Bogot%C3%A1%2FPago%20Inscripci%C3%B3n%203%20semilleros%20Redcolsi%20Nodo%20Bogot%C3%A1%2Epdf&amp;parent=%2Fpersonal%2Fauxviceinvestigacion%5Fitc%5Fedu%5Fco%2FDocuments%2FVIET%202021%2FPlan%20de%20Acci%C3%B3n%2D%20seguimiento%20julio%2D2021%2FEncuentro%20Nodo%20Bogot%C3%A1" TargetMode="External"/><Relationship Id="rId88" Type="http://schemas.openxmlformats.org/officeDocument/2006/relationships/hyperlink" Target="../../../../../../:f:/g/personal/auxviceinvestigacion_itc_edu_co/EvnGBA_t6NxHiNtMm6BVFYIBnffsihay9zOAffGNZAVy0A?e=sHyLRh" TargetMode="External"/><Relationship Id="rId111" Type="http://schemas.openxmlformats.org/officeDocument/2006/relationships/hyperlink" Target="https://itceduco-my.sharepoint.com/:f:/r/personal/psicologia_itc_edu_co/Documents/2021/SEGUIMIENTO%20PLAN%20DE%20ACCI%C3%93N/SEGUNDO%20TRIMESTRE/DIPLOMADOS/EMPRENDIMIENTO?csf=1&amp;web=1&amp;e=hrxanz" TargetMode="External"/><Relationship Id="rId132" Type="http://schemas.openxmlformats.org/officeDocument/2006/relationships/hyperlink" Target="https://itceduco-my.sharepoint.com/:f:/g/personal/procesos_itc_edu_co/EoL4cM5ir0VGjjbVnI-d_pgBxm9KvF6LT059SQl5QBs5Bg?e=9MkVvR" TargetMode="External"/><Relationship Id="rId15"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36" Type="http://schemas.openxmlformats.org/officeDocument/2006/relationships/hyperlink" Target="https://etitc.edu.co/archives/paai21.pdf" TargetMode="External"/><Relationship Id="rId57" Type="http://schemas.openxmlformats.org/officeDocument/2006/relationships/hyperlink" Target="https://www.etitc.edu.co/es/page/leytransparencia" TargetMode="External"/><Relationship Id="rId106" Type="http://schemas.openxmlformats.org/officeDocument/2006/relationships/hyperlink" Target="https://itceduco-my.sharepoint.com/:f:/g/personal/psicologia_itc_edu_co/EgE1WZQ7GpJNtA1f7QSFl-IBowDulpVGW1I3sYDGpQBUOw?e=Cnqyaw" TargetMode="External"/><Relationship Id="rId127" Type="http://schemas.openxmlformats.org/officeDocument/2006/relationships/hyperlink" Target="https://itceduco-my.sharepoint.com/:w:/g/personal/egresados_itc_edu_co/EXhY5n1NOe5MjlF2e1PvTOkB2vtwBs2WIu2fy93dicDExg?e=lhPHIB" TargetMode="External"/><Relationship Id="rId10"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31" Type="http://schemas.openxmlformats.org/officeDocument/2006/relationships/hyperlink" Target="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TargetMode="External"/><Relationship Id="rId52" Type="http://schemas.openxmlformats.org/officeDocument/2006/relationships/hyperlink" Target="https://www.etitc.edu.co/archives/calidad/GRF-MA-01.pdf" TargetMode="External"/><Relationship Id="rId73" Type="http://schemas.openxmlformats.org/officeDocument/2006/relationships/hyperlink" Target="../../../../../auxviceinvestigacion_itc_edu_co/_layouts/15/onedrive.aspx?id=%2Fpersonal%2Fauxviceinvestigacion%5Fitc%5Fedu%5Fco%2FDocuments%2FVIET%202021%2FPlan%20de%20Acci%C3%B3n%2D%20seguimiento%20julio%2D2021%2FAfiliaci%C3%B3n%20Redcolsi%2FRES%2E%20037%20%2D%202021%20%20REDCOLSI%2Epdf&amp;parent=%2Fpersonal%2Fauxviceinvestigacion%5Fitc%5Fedu%5Fco%2FDocuments%2FVIET%202021%2FPlan%20de%20Acci%C3%B3n%2D%20seguimiento%20julio%2D2021%2FAfiliaci%C3%B3n%20Redcolsi" TargetMode="External"/><Relationship Id="rId78" Type="http://schemas.openxmlformats.org/officeDocument/2006/relationships/hyperlink" Target="https://etitc.edu.co/es/page/investigacion&amp;actividades" TargetMode="External"/><Relationship Id="rId94" Type="http://schemas.openxmlformats.org/officeDocument/2006/relationships/hyperlink" Target="https://itceduco-my.sharepoint.com/:f:/g/personal/gestioninfraestructura_itc_edu_co/EqtULCMtZ99Lie3HdCDp27QBpscZ9qvOmMPsu5XlH2lR6w?e=ezAaDR" TargetMode="External"/><Relationship Id="rId99" Type="http://schemas.openxmlformats.org/officeDocument/2006/relationships/hyperlink" Target="https://itceduco-my.sharepoint.com/personal/bancodeproyectos_itc_edu_co/_layouts/15/onedrive.aspx?id=%2Fpersonal%2Fbancodeproyectos%5Fitc%5Fedu%5Fco%2FDocuments%2FPLAN%20DE%20ACCI%C3%93N%202T%2FBIENESTAR%2FTRABAJO%20SOCIAL" TargetMode="External"/><Relationship Id="rId101" Type="http://schemas.openxmlformats.org/officeDocument/2006/relationships/hyperlink" Target="https://itceduco-my.sharepoint.com/personal/gym_itc_edu_co/_layouts/15/onedrive.aspx?id=%2Fpersonal%2Fgym%5Fitc%5Fedu%5Fco%2FDocuments%2FSNEIDER%2FSNEIDER%2F2021%2FEVIDECIAS%20PLAN%20DE%20ACCION%2F2%C2%BA%20%20Seguimiento%20Plan%20de%20accion" TargetMode="External"/><Relationship Id="rId122" Type="http://schemas.openxmlformats.org/officeDocument/2006/relationships/hyperlink" Target="https://itceduco-my.sharepoint.com/:f:/g/personal/auxextension1_itc_edu_co/Eg6Sd1phQtFPga8eyLbRXkQBgq7MHt1OwJY8bJgmSIQfag?e=0jUx4L" TargetMode="External"/><Relationship Id="rId4" Type="http://schemas.openxmlformats.org/officeDocument/2006/relationships/hyperlink" Target="https://itceduco-my.sharepoint.com/:f:/g/personal/arquitectura_itc_edu_co/EquumE2UfARDvUNE9WEHC0gBzDIPA-uIA1FxmP4I2g6DpQ?e=TEfMbN" TargetMode="External"/><Relationship Id="rId9"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26" Type="http://schemas.openxmlformats.org/officeDocument/2006/relationships/hyperlink" Target="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TargetMode="External"/><Relationship Id="rId47" Type="http://schemas.openxmlformats.org/officeDocument/2006/relationships/hyperlink" Target="https://itceduco-my.sharepoint.com/personal/arteycultura_itc_edu_co/_layouts/15/onedrive.aspx?ct=1618851533738&amp;or=OWA%2DNT&amp;cid=61bbc004%2Ddb8e%2D3036%2Ded91%2D2e594721661c&amp;originalPath=aHR0cHM6Ly9pdGNlZHVjby1teS5zaGFyZXBvaW50LmNvbS86ZjovZy9wZXJzb25hbC9hcnRleWN1bHR1cmFfaXRjX2VkdV9jby9FaE51SG5BRXFqSk91TC1JN3pqb0E1UUIwNDNUTk9jeHRZTWFpbWFXM2s2R1FBP3J0aW1lPTRfclJhbFFEMlVn&amp;id=%2Fpersonal%2Farteycultura%5Fitc%5Fedu%5Fco%2FDocuments%2FCentro%20de%20Expresi%C3%B3n%2FPLAN%20DE%20ACCI%C3%93N" TargetMode="External"/><Relationship Id="rId68" Type="http://schemas.openxmlformats.org/officeDocument/2006/relationships/hyperlink" Target="../../../../../auxviceinvestigacion_itc_edu_co/_layouts/15/onedrive.aspx?id=%2Fpersonal%2Fauxviceinvestigacion%5Fitc%5Fedu%5Fco%2FDocuments%2FVIET%202021%2FPlan%20de%20Acci%C3%B3n%2D%20seguimiento%20julio%2D2021%2FFinanciaci%C3%B3n%20proyectos%20conv%2E%2008%2D2020%2F210625%20P59%20Informe%20%20productos%20%20I%2E%2D2020%2Epdf&amp;parent=%2Fpersonal%2Fauxviceinvestigacion%5Fitc%5Fedu%5Fco%2FDocuments%2FVIET%202021%2FPlan%20de%20Acci%C3%B3n%2D%20seguimiento%20julio%2D2021%2FFinanciaci%C3%B3n%20proyectos%20conv%2E%2008%2D2020" TargetMode="External"/><Relationship Id="rId89" Type="http://schemas.openxmlformats.org/officeDocument/2006/relationships/hyperlink" Target="https://itceduco-my.sharepoint.com/:f:/g/personal/asuntosdisciplinarios_itc_edu_co/EgnkqvEKChZKkOOGWIk5-78B1ZO8eIx5SmtWfvqRBVHthg?e=BdBxSt" TargetMode="External"/><Relationship Id="rId112" Type="http://schemas.openxmlformats.org/officeDocument/2006/relationships/hyperlink" Target="https://itceduco-my.sharepoint.com/:f:/r/personal/psicologia_itc_edu_co/Documents/2021/SEGUIMIENTO%20PLAN%20DE%20ACCI%C3%93N/SEGUNDO%20TRIMESTRE/DIPLOMADOS/EMPLEABILIDAD?csf=1&amp;web=1&amp;e=16Qbf5" TargetMode="External"/><Relationship Id="rId133" Type="http://schemas.openxmlformats.org/officeDocument/2006/relationships/hyperlink" Target="https://itceduco-my.sharepoint.com/:f:/g/personal/procesos_itc_edu_co/EoL4cM5ir0VGjjbVnI-d_pgBxm9KvF6LT059SQl5QBs5Bg?e=9MkVv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1"/>
  <sheetViews>
    <sheetView workbookViewId="0">
      <selection activeCell="A10" sqref="A10"/>
    </sheetView>
  </sheetViews>
  <sheetFormatPr baseColWidth="10" defaultColWidth="11.44140625" defaultRowHeight="13.2" x14ac:dyDescent="0.25"/>
  <cols>
    <col min="1" max="29" width="35.6640625" customWidth="1"/>
    <col min="30" max="256" width="9.109375" customWidth="1"/>
  </cols>
  <sheetData>
    <row r="1" spans="1:28" ht="34.799999999999997"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row>
    <row r="2" spans="1:28" x14ac:dyDescent="0.25">
      <c r="A2" s="2"/>
      <c r="B2" s="2"/>
      <c r="C2" s="2">
        <v>40</v>
      </c>
      <c r="D2" s="2">
        <v>118</v>
      </c>
      <c r="E2" s="2" t="s">
        <v>28</v>
      </c>
      <c r="F2" s="2"/>
      <c r="G2" s="2"/>
      <c r="H2" s="2"/>
      <c r="I2" s="2"/>
      <c r="J2" s="2"/>
      <c r="K2" s="2"/>
      <c r="L2" s="2"/>
      <c r="M2" s="2"/>
      <c r="N2" s="2"/>
      <c r="O2" s="2"/>
      <c r="P2" s="2"/>
      <c r="Q2" s="2">
        <v>100</v>
      </c>
      <c r="R2" s="2">
        <v>100</v>
      </c>
      <c r="S2" s="2">
        <v>100</v>
      </c>
      <c r="T2" s="2">
        <v>100</v>
      </c>
      <c r="U2" s="2" t="s">
        <v>29</v>
      </c>
      <c r="V2" s="2" t="s">
        <v>30</v>
      </c>
      <c r="W2" s="2">
        <v>100</v>
      </c>
      <c r="X2" s="2"/>
      <c r="Y2" s="2" t="s">
        <v>31</v>
      </c>
      <c r="Z2" s="2">
        <v>2019</v>
      </c>
      <c r="AA2" s="2" t="s">
        <v>32</v>
      </c>
      <c r="AB2" s="2" t="s">
        <v>33</v>
      </c>
    </row>
    <row r="3" spans="1:28" ht="30.6" x14ac:dyDescent="0.25">
      <c r="A3" s="2"/>
      <c r="B3" s="2"/>
      <c r="C3" s="2">
        <v>34</v>
      </c>
      <c r="D3" s="2">
        <v>119</v>
      </c>
      <c r="E3" s="2" t="s">
        <v>34</v>
      </c>
      <c r="F3" s="2"/>
      <c r="G3" s="2"/>
      <c r="H3" s="2"/>
      <c r="I3" s="2"/>
      <c r="J3" s="2"/>
      <c r="K3" s="2"/>
      <c r="L3" s="2"/>
      <c r="M3" s="2"/>
      <c r="N3" s="2"/>
      <c r="O3" s="2"/>
      <c r="P3" s="2"/>
      <c r="Q3" s="2">
        <v>100</v>
      </c>
      <c r="R3" s="2">
        <v>100</v>
      </c>
      <c r="S3" s="2">
        <v>100</v>
      </c>
      <c r="T3" s="2">
        <v>100</v>
      </c>
      <c r="U3" s="2" t="s">
        <v>29</v>
      </c>
      <c r="V3" s="2" t="s">
        <v>30</v>
      </c>
      <c r="W3" s="2">
        <v>100</v>
      </c>
      <c r="X3" s="2"/>
      <c r="Y3" s="2" t="s">
        <v>31</v>
      </c>
      <c r="Z3" s="2">
        <v>2019</v>
      </c>
      <c r="AA3" s="2" t="s">
        <v>35</v>
      </c>
      <c r="AB3" s="2" t="s">
        <v>33</v>
      </c>
    </row>
    <row r="4" spans="1:28" ht="20.399999999999999" x14ac:dyDescent="0.25">
      <c r="A4" s="2"/>
      <c r="B4" s="2"/>
      <c r="C4" s="2">
        <v>34</v>
      </c>
      <c r="D4" s="2">
        <v>120</v>
      </c>
      <c r="E4" s="2" t="s">
        <v>36</v>
      </c>
      <c r="F4" s="2"/>
      <c r="G4" s="2"/>
      <c r="H4" s="2"/>
      <c r="I4" s="2"/>
      <c r="J4" s="2"/>
      <c r="K4" s="2"/>
      <c r="L4" s="2"/>
      <c r="M4" s="2"/>
      <c r="N4" s="2"/>
      <c r="O4" s="2"/>
      <c r="P4" s="2"/>
      <c r="Q4" s="2">
        <v>100</v>
      </c>
      <c r="R4" s="2">
        <v>100</v>
      </c>
      <c r="S4" s="2">
        <v>100</v>
      </c>
      <c r="T4" s="2">
        <v>100</v>
      </c>
      <c r="U4" s="2" t="s">
        <v>29</v>
      </c>
      <c r="V4" s="2" t="s">
        <v>30</v>
      </c>
      <c r="W4" s="2">
        <v>100</v>
      </c>
      <c r="X4" s="2"/>
      <c r="Y4" s="2" t="s">
        <v>31</v>
      </c>
      <c r="Z4" s="2">
        <v>2019</v>
      </c>
      <c r="AA4" s="2" t="s">
        <v>37</v>
      </c>
      <c r="AB4" s="2" t="s">
        <v>33</v>
      </c>
    </row>
    <row r="5" spans="1:28" ht="30.6" x14ac:dyDescent="0.25">
      <c r="A5" s="2"/>
      <c r="B5" s="2"/>
      <c r="C5" s="2">
        <v>34</v>
      </c>
      <c r="D5" s="2">
        <v>121</v>
      </c>
      <c r="E5" s="2" t="s">
        <v>38</v>
      </c>
      <c r="F5" s="2"/>
      <c r="G5" s="2"/>
      <c r="H5" s="2"/>
      <c r="I5" s="2"/>
      <c r="J5" s="2"/>
      <c r="K5" s="2"/>
      <c r="L5" s="2"/>
      <c r="M5" s="2"/>
      <c r="N5" s="2"/>
      <c r="O5" s="2"/>
      <c r="P5" s="2"/>
      <c r="Q5" s="2">
        <v>100</v>
      </c>
      <c r="R5" s="2">
        <v>100</v>
      </c>
      <c r="S5" s="2">
        <v>100</v>
      </c>
      <c r="T5" s="2">
        <v>100</v>
      </c>
      <c r="U5" s="2" t="s">
        <v>29</v>
      </c>
      <c r="V5" s="2" t="s">
        <v>30</v>
      </c>
      <c r="W5" s="2">
        <v>100</v>
      </c>
      <c r="X5" s="2"/>
      <c r="Y5" s="2" t="s">
        <v>31</v>
      </c>
      <c r="Z5" s="2">
        <v>2019</v>
      </c>
      <c r="AA5" s="2" t="s">
        <v>39</v>
      </c>
      <c r="AB5" s="2" t="s">
        <v>33</v>
      </c>
    </row>
    <row r="6" spans="1:28" ht="20.399999999999999" x14ac:dyDescent="0.25">
      <c r="A6" s="2"/>
      <c r="B6" s="2"/>
      <c r="C6" s="2">
        <v>34</v>
      </c>
      <c r="D6" s="2">
        <v>122</v>
      </c>
      <c r="E6" s="2" t="s">
        <v>40</v>
      </c>
      <c r="F6" s="2"/>
      <c r="G6" s="2"/>
      <c r="H6" s="2"/>
      <c r="I6" s="2"/>
      <c r="J6" s="2"/>
      <c r="K6" s="2"/>
      <c r="L6" s="2"/>
      <c r="M6" s="2"/>
      <c r="N6" s="2"/>
      <c r="O6" s="2"/>
      <c r="P6" s="2"/>
      <c r="Q6" s="2">
        <v>100</v>
      </c>
      <c r="R6" s="2">
        <v>100</v>
      </c>
      <c r="S6" s="2">
        <v>100</v>
      </c>
      <c r="T6" s="2">
        <v>100</v>
      </c>
      <c r="U6" s="2" t="s">
        <v>29</v>
      </c>
      <c r="V6" s="2" t="s">
        <v>30</v>
      </c>
      <c r="W6" s="2">
        <v>100</v>
      </c>
      <c r="X6" s="2"/>
      <c r="Y6" s="2" t="s">
        <v>31</v>
      </c>
      <c r="Z6" s="2">
        <v>2019</v>
      </c>
      <c r="AA6" s="2" t="s">
        <v>41</v>
      </c>
      <c r="AB6" s="2" t="s">
        <v>33</v>
      </c>
    </row>
    <row r="7" spans="1:28" x14ac:dyDescent="0.25">
      <c r="A7" s="2"/>
      <c r="B7" s="2"/>
      <c r="C7" s="2">
        <v>34</v>
      </c>
      <c r="D7" s="2">
        <v>123</v>
      </c>
      <c r="E7" s="2" t="s">
        <v>42</v>
      </c>
      <c r="F7" s="2"/>
      <c r="G7" s="2"/>
      <c r="H7" s="2"/>
      <c r="I7" s="2"/>
      <c r="J7" s="2"/>
      <c r="K7" s="2"/>
      <c r="L7" s="2"/>
      <c r="M7" s="2"/>
      <c r="N7" s="2"/>
      <c r="O7" s="2"/>
      <c r="P7" s="2"/>
      <c r="Q7" s="2">
        <v>100</v>
      </c>
      <c r="R7" s="2">
        <v>100</v>
      </c>
      <c r="S7" s="2">
        <v>100</v>
      </c>
      <c r="T7" s="2">
        <v>100</v>
      </c>
      <c r="U7" s="2" t="s">
        <v>29</v>
      </c>
      <c r="V7" s="2" t="s">
        <v>30</v>
      </c>
      <c r="W7" s="2">
        <v>100</v>
      </c>
      <c r="X7" s="2"/>
      <c r="Y7" s="2" t="s">
        <v>31</v>
      </c>
      <c r="Z7" s="2">
        <v>2019</v>
      </c>
      <c r="AA7" s="2" t="s">
        <v>43</v>
      </c>
      <c r="AB7" s="2" t="s">
        <v>33</v>
      </c>
    </row>
    <row r="8" spans="1:28" x14ac:dyDescent="0.25">
      <c r="A8" s="2"/>
      <c r="B8" s="2"/>
      <c r="C8" s="2">
        <v>34</v>
      </c>
      <c r="D8" s="2">
        <v>124</v>
      </c>
      <c r="E8" s="2" t="s">
        <v>44</v>
      </c>
      <c r="F8" s="2"/>
      <c r="G8" s="2"/>
      <c r="H8" s="2"/>
      <c r="I8" s="2"/>
      <c r="J8" s="2"/>
      <c r="K8" s="2"/>
      <c r="L8" s="2"/>
      <c r="M8" s="2"/>
      <c r="N8" s="2"/>
      <c r="O8" s="2"/>
      <c r="P8" s="2"/>
      <c r="Q8" s="2">
        <v>100</v>
      </c>
      <c r="R8" s="2">
        <v>100</v>
      </c>
      <c r="S8" s="2">
        <v>100</v>
      </c>
      <c r="T8" s="2">
        <v>100</v>
      </c>
      <c r="U8" s="2" t="s">
        <v>29</v>
      </c>
      <c r="V8" s="2" t="s">
        <v>30</v>
      </c>
      <c r="W8" s="2">
        <v>100</v>
      </c>
      <c r="X8" s="2"/>
      <c r="Y8" s="2" t="s">
        <v>31</v>
      </c>
      <c r="Z8" s="2">
        <v>2019</v>
      </c>
      <c r="AA8" s="2" t="s">
        <v>45</v>
      </c>
      <c r="AB8" s="2" t="s">
        <v>33</v>
      </c>
    </row>
    <row r="9" spans="1:28" ht="20.399999999999999" x14ac:dyDescent="0.25">
      <c r="A9" s="2"/>
      <c r="B9" s="2"/>
      <c r="C9" s="2">
        <v>34</v>
      </c>
      <c r="D9" s="2">
        <v>125</v>
      </c>
      <c r="E9" s="2" t="s">
        <v>46</v>
      </c>
      <c r="F9" s="2"/>
      <c r="G9" s="2"/>
      <c r="H9" s="2"/>
      <c r="I9" s="2"/>
      <c r="J9" s="2"/>
      <c r="K9" s="2"/>
      <c r="L9" s="2"/>
      <c r="M9" s="2"/>
      <c r="N9" s="2"/>
      <c r="O9" s="2"/>
      <c r="P9" s="2"/>
      <c r="Q9" s="2">
        <v>100</v>
      </c>
      <c r="R9" s="2">
        <v>100</v>
      </c>
      <c r="S9" s="2">
        <v>100</v>
      </c>
      <c r="T9" s="2">
        <v>100</v>
      </c>
      <c r="U9" s="2" t="s">
        <v>29</v>
      </c>
      <c r="V9" s="2" t="s">
        <v>30</v>
      </c>
      <c r="W9" s="2">
        <v>100</v>
      </c>
      <c r="X9" s="2"/>
      <c r="Y9" s="2" t="s">
        <v>31</v>
      </c>
      <c r="Z9" s="2">
        <v>2019</v>
      </c>
      <c r="AA9" s="2" t="s">
        <v>47</v>
      </c>
      <c r="AB9" s="2" t="s">
        <v>33</v>
      </c>
    </row>
    <row r="10" spans="1:28" ht="20.399999999999999" x14ac:dyDescent="0.25">
      <c r="A10" s="2"/>
      <c r="B10" s="2"/>
      <c r="C10" s="2">
        <v>34</v>
      </c>
      <c r="D10" s="2">
        <v>126</v>
      </c>
      <c r="E10" s="2" t="s">
        <v>48</v>
      </c>
      <c r="F10" s="2"/>
      <c r="G10" s="2"/>
      <c r="H10" s="2"/>
      <c r="I10" s="2"/>
      <c r="J10" s="2"/>
      <c r="K10" s="2"/>
      <c r="L10" s="2"/>
      <c r="M10" s="2"/>
      <c r="N10" s="2"/>
      <c r="O10" s="2"/>
      <c r="P10" s="2"/>
      <c r="Q10" s="2">
        <v>100</v>
      </c>
      <c r="R10" s="2">
        <v>100</v>
      </c>
      <c r="S10" s="2">
        <v>100</v>
      </c>
      <c r="T10" s="2">
        <v>100</v>
      </c>
      <c r="U10" s="2" t="s">
        <v>29</v>
      </c>
      <c r="V10" s="2" t="s">
        <v>30</v>
      </c>
      <c r="W10" s="2">
        <v>100</v>
      </c>
      <c r="X10" s="2"/>
      <c r="Y10" s="2" t="s">
        <v>31</v>
      </c>
      <c r="Z10" s="2">
        <v>2019</v>
      </c>
      <c r="AA10" s="2" t="s">
        <v>49</v>
      </c>
      <c r="AB10" s="2" t="s">
        <v>33</v>
      </c>
    </row>
    <row r="11" spans="1:28" ht="20.399999999999999" x14ac:dyDescent="0.25">
      <c r="A11" s="2"/>
      <c r="B11" s="2"/>
      <c r="C11" s="2">
        <v>35</v>
      </c>
      <c r="D11" s="2">
        <v>127</v>
      </c>
      <c r="E11" s="2" t="s">
        <v>50</v>
      </c>
      <c r="F11" s="2"/>
      <c r="G11" s="2"/>
      <c r="H11" s="2"/>
      <c r="I11" s="2"/>
      <c r="J11" s="2"/>
      <c r="K11" s="2"/>
      <c r="L11" s="2"/>
      <c r="M11" s="2"/>
      <c r="N11" s="2"/>
      <c r="O11" s="2"/>
      <c r="P11" s="2"/>
      <c r="Q11" s="2">
        <v>100</v>
      </c>
      <c r="R11" s="2">
        <v>97.34</v>
      </c>
      <c r="S11" s="2">
        <v>97.34</v>
      </c>
      <c r="T11" s="2">
        <v>97.34</v>
      </c>
      <c r="U11" s="2" t="s">
        <v>51</v>
      </c>
      <c r="V11" s="2" t="s">
        <v>52</v>
      </c>
      <c r="W11" s="2">
        <v>97.34</v>
      </c>
      <c r="X11" s="2"/>
      <c r="Y11" s="2" t="s">
        <v>31</v>
      </c>
      <c r="Z11" s="2">
        <v>2019</v>
      </c>
      <c r="AA11" s="2" t="s">
        <v>53</v>
      </c>
      <c r="AB11" s="2" t="s">
        <v>33</v>
      </c>
    </row>
    <row r="12" spans="1:28" ht="30.6" x14ac:dyDescent="0.25">
      <c r="A12" s="2"/>
      <c r="B12" s="2"/>
      <c r="C12" s="2">
        <v>35</v>
      </c>
      <c r="D12" s="2">
        <v>128</v>
      </c>
      <c r="E12" s="2" t="s">
        <v>54</v>
      </c>
      <c r="F12" s="2"/>
      <c r="G12" s="2"/>
      <c r="H12" s="2"/>
      <c r="I12" s="2"/>
      <c r="J12" s="2"/>
      <c r="K12" s="2"/>
      <c r="L12" s="2"/>
      <c r="M12" s="2"/>
      <c r="N12" s="2"/>
      <c r="O12" s="2"/>
      <c r="P12" s="2"/>
      <c r="Q12" s="2">
        <v>100</v>
      </c>
      <c r="R12" s="2">
        <v>100</v>
      </c>
      <c r="S12" s="2">
        <v>100</v>
      </c>
      <c r="T12" s="2">
        <v>100</v>
      </c>
      <c r="U12" s="2" t="s">
        <v>29</v>
      </c>
      <c r="V12" s="2" t="s">
        <v>30</v>
      </c>
      <c r="W12" s="2">
        <v>100</v>
      </c>
      <c r="X12" s="2"/>
      <c r="Y12" s="2" t="s">
        <v>31</v>
      </c>
      <c r="Z12" s="2">
        <v>2019</v>
      </c>
      <c r="AA12" s="2" t="s">
        <v>55</v>
      </c>
      <c r="AB12" s="2" t="s">
        <v>33</v>
      </c>
    </row>
    <row r="13" spans="1:28" ht="20.399999999999999" x14ac:dyDescent="0.25">
      <c r="A13" s="2"/>
      <c r="B13" s="2"/>
      <c r="C13" s="2">
        <v>36</v>
      </c>
      <c r="D13" s="2">
        <v>129</v>
      </c>
      <c r="E13" s="2" t="s">
        <v>56</v>
      </c>
      <c r="F13" s="2"/>
      <c r="G13" s="2"/>
      <c r="H13" s="2"/>
      <c r="I13" s="2"/>
      <c r="J13" s="2"/>
      <c r="K13" s="2"/>
      <c r="L13" s="2"/>
      <c r="M13" s="2"/>
      <c r="N13" s="2"/>
      <c r="O13" s="2"/>
      <c r="P13" s="2"/>
      <c r="Q13" s="2">
        <v>100</v>
      </c>
      <c r="R13" s="2">
        <v>100</v>
      </c>
      <c r="S13" s="2">
        <v>100</v>
      </c>
      <c r="T13" s="2">
        <v>100</v>
      </c>
      <c r="U13" s="2" t="s">
        <v>29</v>
      </c>
      <c r="V13" s="2" t="s">
        <v>30</v>
      </c>
      <c r="W13" s="2">
        <v>100</v>
      </c>
      <c r="X13" s="2"/>
      <c r="Y13" s="2" t="s">
        <v>31</v>
      </c>
      <c r="Z13" s="2">
        <v>2019</v>
      </c>
      <c r="AA13" s="2" t="s">
        <v>57</v>
      </c>
      <c r="AB13" s="2" t="s">
        <v>33</v>
      </c>
    </row>
    <row r="14" spans="1:28" x14ac:dyDescent="0.25">
      <c r="A14" s="2"/>
      <c r="B14" s="2"/>
      <c r="C14" s="2">
        <v>36</v>
      </c>
      <c r="D14" s="2">
        <v>130</v>
      </c>
      <c r="E14" s="2" t="s">
        <v>58</v>
      </c>
      <c r="F14" s="2"/>
      <c r="G14" s="2"/>
      <c r="H14" s="2"/>
      <c r="I14" s="2"/>
      <c r="J14" s="2"/>
      <c r="K14" s="2"/>
      <c r="L14" s="2"/>
      <c r="M14" s="2"/>
      <c r="N14" s="2"/>
      <c r="O14" s="2"/>
      <c r="P14" s="2"/>
      <c r="Q14" s="2">
        <v>100</v>
      </c>
      <c r="R14" s="2">
        <v>95</v>
      </c>
      <c r="S14" s="2">
        <v>95</v>
      </c>
      <c r="T14" s="2">
        <v>95</v>
      </c>
      <c r="U14" s="2" t="s">
        <v>59</v>
      </c>
      <c r="V14" s="2" t="s">
        <v>60</v>
      </c>
      <c r="W14" s="2">
        <v>95</v>
      </c>
      <c r="X14" s="2"/>
      <c r="Y14" s="2" t="s">
        <v>31</v>
      </c>
      <c r="Z14" s="2">
        <v>2019</v>
      </c>
      <c r="AA14" s="2" t="s">
        <v>61</v>
      </c>
      <c r="AB14" s="2" t="s">
        <v>33</v>
      </c>
    </row>
    <row r="15" spans="1:28" x14ac:dyDescent="0.25">
      <c r="A15" s="2"/>
      <c r="B15" s="2"/>
      <c r="C15" s="2">
        <v>36</v>
      </c>
      <c r="D15" s="2">
        <v>131</v>
      </c>
      <c r="E15" s="2" t="s">
        <v>62</v>
      </c>
      <c r="F15" s="2"/>
      <c r="G15" s="2"/>
      <c r="H15" s="2"/>
      <c r="I15" s="2"/>
      <c r="J15" s="2"/>
      <c r="K15" s="2"/>
      <c r="L15" s="2"/>
      <c r="M15" s="2"/>
      <c r="N15" s="2"/>
      <c r="O15" s="2"/>
      <c r="P15" s="2"/>
      <c r="Q15" s="2">
        <v>100</v>
      </c>
      <c r="R15" s="2">
        <v>100</v>
      </c>
      <c r="S15" s="2">
        <v>100</v>
      </c>
      <c r="T15" s="2">
        <v>100</v>
      </c>
      <c r="U15" s="2" t="s">
        <v>29</v>
      </c>
      <c r="V15" s="2" t="s">
        <v>30</v>
      </c>
      <c r="W15" s="2">
        <v>100</v>
      </c>
      <c r="X15" s="2"/>
      <c r="Y15" s="2" t="s">
        <v>31</v>
      </c>
      <c r="Z15" s="2">
        <v>2019</v>
      </c>
      <c r="AA15" s="2" t="s">
        <v>63</v>
      </c>
      <c r="AB15" s="2" t="s">
        <v>33</v>
      </c>
    </row>
    <row r="16" spans="1:28" ht="20.399999999999999" x14ac:dyDescent="0.25">
      <c r="A16" s="2"/>
      <c r="B16" s="2"/>
      <c r="C16" s="2">
        <v>36</v>
      </c>
      <c r="D16" s="2">
        <v>132</v>
      </c>
      <c r="E16" s="2" t="s">
        <v>64</v>
      </c>
      <c r="F16" s="2"/>
      <c r="G16" s="2"/>
      <c r="H16" s="2"/>
      <c r="I16" s="2"/>
      <c r="J16" s="2"/>
      <c r="K16" s="2"/>
      <c r="L16" s="2"/>
      <c r="M16" s="2"/>
      <c r="N16" s="2"/>
      <c r="O16" s="2"/>
      <c r="P16" s="2"/>
      <c r="Q16" s="2">
        <v>100</v>
      </c>
      <c r="R16" s="2">
        <v>100</v>
      </c>
      <c r="S16" s="2">
        <v>100</v>
      </c>
      <c r="T16" s="2">
        <v>100</v>
      </c>
      <c r="U16" s="2" t="s">
        <v>29</v>
      </c>
      <c r="V16" s="2" t="s">
        <v>30</v>
      </c>
      <c r="W16" s="2">
        <v>100</v>
      </c>
      <c r="X16" s="2"/>
      <c r="Y16" s="2" t="s">
        <v>31</v>
      </c>
      <c r="Z16" s="2">
        <v>2019</v>
      </c>
      <c r="AA16" s="2" t="s">
        <v>65</v>
      </c>
      <c r="AB16" s="2" t="s">
        <v>33</v>
      </c>
    </row>
    <row r="17" spans="1:28" x14ac:dyDescent="0.25">
      <c r="A17" s="2"/>
      <c r="B17" s="2"/>
      <c r="C17" s="2">
        <v>36</v>
      </c>
      <c r="D17" s="2">
        <v>133</v>
      </c>
      <c r="E17" s="2" t="s">
        <v>66</v>
      </c>
      <c r="F17" s="2"/>
      <c r="G17" s="2"/>
      <c r="H17" s="2"/>
      <c r="I17" s="2"/>
      <c r="J17" s="2"/>
      <c r="K17" s="2"/>
      <c r="L17" s="2"/>
      <c r="M17" s="2"/>
      <c r="N17" s="2"/>
      <c r="O17" s="2"/>
      <c r="P17" s="2"/>
      <c r="Q17" s="2">
        <v>100</v>
      </c>
      <c r="R17" s="2">
        <v>10</v>
      </c>
      <c r="S17" s="2">
        <v>10</v>
      </c>
      <c r="T17" s="2">
        <v>10</v>
      </c>
      <c r="U17" s="2" t="s">
        <v>67</v>
      </c>
      <c r="V17" s="2" t="s">
        <v>68</v>
      </c>
      <c r="W17" s="2">
        <v>10</v>
      </c>
      <c r="X17" s="2"/>
      <c r="Y17" s="2" t="s">
        <v>31</v>
      </c>
      <c r="Z17" s="2">
        <v>2019</v>
      </c>
      <c r="AA17" s="2" t="s">
        <v>69</v>
      </c>
      <c r="AB17" s="2" t="s">
        <v>33</v>
      </c>
    </row>
    <row r="18" spans="1:28" ht="20.399999999999999" x14ac:dyDescent="0.25">
      <c r="A18" s="2"/>
      <c r="B18" s="2"/>
      <c r="C18" s="2">
        <v>37</v>
      </c>
      <c r="D18" s="2">
        <v>134</v>
      </c>
      <c r="E18" s="2" t="s">
        <v>70</v>
      </c>
      <c r="F18" s="2"/>
      <c r="G18" s="2"/>
      <c r="H18" s="2"/>
      <c r="I18" s="2"/>
      <c r="J18" s="2"/>
      <c r="K18" s="2"/>
      <c r="L18" s="2"/>
      <c r="M18" s="2"/>
      <c r="N18" s="2"/>
      <c r="O18" s="2"/>
      <c r="P18" s="2"/>
      <c r="Q18" s="2">
        <v>100</v>
      </c>
      <c r="R18" s="2">
        <v>92.14</v>
      </c>
      <c r="S18" s="2">
        <v>92.14</v>
      </c>
      <c r="T18" s="2">
        <v>92.14</v>
      </c>
      <c r="U18" s="2" t="s">
        <v>59</v>
      </c>
      <c r="V18" s="2" t="s">
        <v>60</v>
      </c>
      <c r="W18" s="2">
        <v>92.14</v>
      </c>
      <c r="X18" s="2"/>
      <c r="Y18" s="2" t="s">
        <v>31</v>
      </c>
      <c r="Z18" s="2">
        <v>2019</v>
      </c>
      <c r="AA18" s="2" t="s">
        <v>71</v>
      </c>
      <c r="AB18" s="2" t="s">
        <v>33</v>
      </c>
    </row>
    <row r="19" spans="1:28" ht="30.6" x14ac:dyDescent="0.25">
      <c r="A19" s="2"/>
      <c r="B19" s="2"/>
      <c r="C19" s="2">
        <v>37</v>
      </c>
      <c r="D19" s="2">
        <v>135</v>
      </c>
      <c r="E19" s="2" t="s">
        <v>72</v>
      </c>
      <c r="F19" s="2"/>
      <c r="G19" s="2"/>
      <c r="H19" s="2"/>
      <c r="I19" s="2"/>
      <c r="J19" s="2"/>
      <c r="K19" s="2"/>
      <c r="L19" s="2"/>
      <c r="M19" s="2"/>
      <c r="N19" s="2"/>
      <c r="O19" s="2"/>
      <c r="P19" s="2"/>
      <c r="Q19" s="2">
        <v>100</v>
      </c>
      <c r="R19" s="2">
        <v>100</v>
      </c>
      <c r="S19" s="2">
        <v>100</v>
      </c>
      <c r="T19" s="2">
        <v>100</v>
      </c>
      <c r="U19" s="2" t="s">
        <v>29</v>
      </c>
      <c r="V19" s="2" t="s">
        <v>30</v>
      </c>
      <c r="W19" s="2">
        <v>100</v>
      </c>
      <c r="X19" s="2"/>
      <c r="Y19" s="2" t="s">
        <v>31</v>
      </c>
      <c r="Z19" s="2">
        <v>2019</v>
      </c>
      <c r="AA19" s="2" t="s">
        <v>73</v>
      </c>
      <c r="AB19" s="2" t="s">
        <v>33</v>
      </c>
    </row>
    <row r="20" spans="1:28" ht="20.399999999999999" x14ac:dyDescent="0.25">
      <c r="A20" s="2"/>
      <c r="B20" s="2"/>
      <c r="C20" s="2">
        <v>37</v>
      </c>
      <c r="D20" s="2">
        <v>136</v>
      </c>
      <c r="E20" s="2" t="s">
        <v>74</v>
      </c>
      <c r="F20" s="2"/>
      <c r="G20" s="2"/>
      <c r="H20" s="2"/>
      <c r="I20" s="2"/>
      <c r="J20" s="2"/>
      <c r="K20" s="2"/>
      <c r="L20" s="2"/>
      <c r="M20" s="2"/>
      <c r="N20" s="2"/>
      <c r="O20" s="2"/>
      <c r="P20" s="2"/>
      <c r="Q20" s="2">
        <v>100</v>
      </c>
      <c r="R20" s="2">
        <v>100</v>
      </c>
      <c r="S20" s="2">
        <v>100</v>
      </c>
      <c r="T20" s="2">
        <v>100</v>
      </c>
      <c r="U20" s="2" t="s">
        <v>29</v>
      </c>
      <c r="V20" s="2" t="s">
        <v>30</v>
      </c>
      <c r="W20" s="2">
        <v>100</v>
      </c>
      <c r="X20" s="2"/>
      <c r="Y20" s="2" t="s">
        <v>31</v>
      </c>
      <c r="Z20" s="2">
        <v>2019</v>
      </c>
      <c r="AA20" s="2" t="s">
        <v>75</v>
      </c>
      <c r="AB20" s="2" t="s">
        <v>33</v>
      </c>
    </row>
    <row r="21" spans="1:28" x14ac:dyDescent="0.25">
      <c r="A21" s="2"/>
      <c r="B21" s="2"/>
      <c r="C21" s="2">
        <v>38</v>
      </c>
      <c r="D21" s="2">
        <v>137</v>
      </c>
      <c r="E21" s="2" t="s">
        <v>76</v>
      </c>
      <c r="F21" s="2"/>
      <c r="G21" s="2"/>
      <c r="H21" s="2"/>
      <c r="I21" s="2"/>
      <c r="J21" s="2"/>
      <c r="K21" s="2"/>
      <c r="L21" s="2"/>
      <c r="M21" s="2"/>
      <c r="N21" s="2"/>
      <c r="O21" s="2"/>
      <c r="P21" s="2"/>
      <c r="Q21" s="2">
        <v>100</v>
      </c>
      <c r="R21" s="2">
        <v>100</v>
      </c>
      <c r="S21" s="2">
        <v>100</v>
      </c>
      <c r="T21" s="2">
        <v>100</v>
      </c>
      <c r="U21" s="2" t="s">
        <v>29</v>
      </c>
      <c r="V21" s="2" t="s">
        <v>30</v>
      </c>
      <c r="W21" s="2">
        <v>100</v>
      </c>
      <c r="X21" s="2"/>
      <c r="Y21" s="2" t="s">
        <v>31</v>
      </c>
      <c r="Z21" s="2">
        <v>2019</v>
      </c>
      <c r="AA21" s="2" t="s">
        <v>77</v>
      </c>
      <c r="AB21" s="2" t="s">
        <v>33</v>
      </c>
    </row>
    <row r="22" spans="1:28" ht="30.6" x14ac:dyDescent="0.25">
      <c r="A22" s="2"/>
      <c r="B22" s="2"/>
      <c r="C22" s="2">
        <v>38</v>
      </c>
      <c r="D22" s="2">
        <v>138</v>
      </c>
      <c r="E22" s="2" t="s">
        <v>54</v>
      </c>
      <c r="F22" s="2"/>
      <c r="G22" s="2"/>
      <c r="H22" s="2"/>
      <c r="I22" s="2"/>
      <c r="J22" s="2"/>
      <c r="K22" s="2"/>
      <c r="L22" s="2"/>
      <c r="M22" s="2"/>
      <c r="N22" s="2"/>
      <c r="O22" s="2"/>
      <c r="P22" s="2"/>
      <c r="Q22" s="2">
        <v>100</v>
      </c>
      <c r="R22" s="2">
        <v>100</v>
      </c>
      <c r="S22" s="2">
        <v>100</v>
      </c>
      <c r="T22" s="2">
        <v>100</v>
      </c>
      <c r="U22" s="2" t="s">
        <v>29</v>
      </c>
      <c r="V22" s="2" t="s">
        <v>30</v>
      </c>
      <c r="W22" s="2">
        <v>100</v>
      </c>
      <c r="X22" s="2"/>
      <c r="Y22" s="2" t="s">
        <v>31</v>
      </c>
      <c r="Z22" s="2">
        <v>2019</v>
      </c>
      <c r="AA22" s="2" t="s">
        <v>78</v>
      </c>
      <c r="AB22" s="2" t="s">
        <v>33</v>
      </c>
    </row>
    <row r="23" spans="1:28" ht="20.399999999999999" x14ac:dyDescent="0.25">
      <c r="A23" s="2"/>
      <c r="B23" s="2"/>
      <c r="C23" s="2">
        <v>38</v>
      </c>
      <c r="D23" s="2">
        <v>139</v>
      </c>
      <c r="E23" s="2" t="s">
        <v>79</v>
      </c>
      <c r="F23" s="2"/>
      <c r="G23" s="2"/>
      <c r="H23" s="2"/>
      <c r="I23" s="2"/>
      <c r="J23" s="2"/>
      <c r="K23" s="2"/>
      <c r="L23" s="2"/>
      <c r="M23" s="2"/>
      <c r="N23" s="2"/>
      <c r="O23" s="2"/>
      <c r="P23" s="2"/>
      <c r="Q23" s="2">
        <v>100</v>
      </c>
      <c r="R23" s="2">
        <v>100</v>
      </c>
      <c r="S23" s="2">
        <v>100</v>
      </c>
      <c r="T23" s="2">
        <v>100</v>
      </c>
      <c r="U23" s="2" t="s">
        <v>29</v>
      </c>
      <c r="V23" s="2" t="s">
        <v>30</v>
      </c>
      <c r="W23" s="2">
        <v>100</v>
      </c>
      <c r="X23" s="2"/>
      <c r="Y23" s="2" t="s">
        <v>31</v>
      </c>
      <c r="Z23" s="2">
        <v>2019</v>
      </c>
      <c r="AA23" s="2" t="s">
        <v>80</v>
      </c>
      <c r="AB23" s="2" t="s">
        <v>33</v>
      </c>
    </row>
    <row r="24" spans="1:28" ht="20.399999999999999" x14ac:dyDescent="0.25">
      <c r="A24" s="2"/>
      <c r="B24" s="2"/>
      <c r="C24" s="2">
        <v>38</v>
      </c>
      <c r="D24" s="2">
        <v>140</v>
      </c>
      <c r="E24" s="2" t="s">
        <v>81</v>
      </c>
      <c r="F24" s="2"/>
      <c r="G24" s="2"/>
      <c r="H24" s="2"/>
      <c r="I24" s="2"/>
      <c r="J24" s="2"/>
      <c r="K24" s="2"/>
      <c r="L24" s="2"/>
      <c r="M24" s="2"/>
      <c r="N24" s="2"/>
      <c r="O24" s="2"/>
      <c r="P24" s="2"/>
      <c r="Q24" s="2">
        <v>100</v>
      </c>
      <c r="R24" s="2">
        <v>100</v>
      </c>
      <c r="S24" s="2">
        <v>100</v>
      </c>
      <c r="T24" s="2">
        <v>100</v>
      </c>
      <c r="U24" s="2" t="s">
        <v>29</v>
      </c>
      <c r="V24" s="2" t="s">
        <v>30</v>
      </c>
      <c r="W24" s="2">
        <v>100</v>
      </c>
      <c r="X24" s="2"/>
      <c r="Y24" s="2" t="s">
        <v>31</v>
      </c>
      <c r="Z24" s="2">
        <v>2019</v>
      </c>
      <c r="AA24" s="2" t="s">
        <v>82</v>
      </c>
      <c r="AB24" s="2" t="s">
        <v>33</v>
      </c>
    </row>
    <row r="25" spans="1:28" x14ac:dyDescent="0.25">
      <c r="A25" s="2"/>
      <c r="B25" s="2"/>
      <c r="C25" s="2">
        <v>39</v>
      </c>
      <c r="D25" s="2">
        <v>141</v>
      </c>
      <c r="E25" s="2" t="s">
        <v>83</v>
      </c>
      <c r="F25" s="2"/>
      <c r="G25" s="2"/>
      <c r="H25" s="2"/>
      <c r="I25" s="2"/>
      <c r="J25" s="2"/>
      <c r="K25" s="2"/>
      <c r="L25" s="2"/>
      <c r="M25" s="2"/>
      <c r="N25" s="2"/>
      <c r="O25" s="2"/>
      <c r="P25" s="2"/>
      <c r="Q25" s="2">
        <v>100</v>
      </c>
      <c r="R25" s="2">
        <v>71.8</v>
      </c>
      <c r="S25" s="2">
        <v>71.8</v>
      </c>
      <c r="T25" s="2">
        <v>71.8</v>
      </c>
      <c r="U25" s="2" t="s">
        <v>59</v>
      </c>
      <c r="V25" s="2" t="s">
        <v>60</v>
      </c>
      <c r="W25" s="2">
        <v>71.8</v>
      </c>
      <c r="X25" s="2"/>
      <c r="Y25" s="2" t="s">
        <v>31</v>
      </c>
      <c r="Z25" s="2">
        <v>2019</v>
      </c>
      <c r="AA25" s="2" t="s">
        <v>84</v>
      </c>
      <c r="AB25" s="2" t="s">
        <v>33</v>
      </c>
    </row>
    <row r="26" spans="1:28" ht="20.399999999999999" x14ac:dyDescent="0.25">
      <c r="A26" s="2"/>
      <c r="B26" s="2"/>
      <c r="C26" s="2">
        <v>39</v>
      </c>
      <c r="D26" s="2">
        <v>142</v>
      </c>
      <c r="E26" s="2" t="s">
        <v>85</v>
      </c>
      <c r="F26" s="2"/>
      <c r="G26" s="2"/>
      <c r="H26" s="2"/>
      <c r="I26" s="2"/>
      <c r="J26" s="2"/>
      <c r="K26" s="2"/>
      <c r="L26" s="2"/>
      <c r="M26" s="2"/>
      <c r="N26" s="2"/>
      <c r="O26" s="2"/>
      <c r="P26" s="2"/>
      <c r="Q26" s="2">
        <v>100</v>
      </c>
      <c r="R26" s="2">
        <v>70</v>
      </c>
      <c r="S26" s="2">
        <v>70</v>
      </c>
      <c r="T26" s="2">
        <v>70</v>
      </c>
      <c r="U26" s="2" t="s">
        <v>59</v>
      </c>
      <c r="V26" s="2" t="s">
        <v>60</v>
      </c>
      <c r="W26" s="2">
        <v>70</v>
      </c>
      <c r="X26" s="2"/>
      <c r="Y26" s="2" t="s">
        <v>31</v>
      </c>
      <c r="Z26" s="2">
        <v>2019</v>
      </c>
      <c r="AA26" s="2" t="s">
        <v>86</v>
      </c>
      <c r="AB26" s="2" t="s">
        <v>87</v>
      </c>
    </row>
    <row r="27" spans="1:28" ht="20.399999999999999" x14ac:dyDescent="0.25">
      <c r="A27" s="2"/>
      <c r="B27" s="2"/>
      <c r="C27" s="2">
        <v>39</v>
      </c>
      <c r="D27" s="2">
        <v>143</v>
      </c>
      <c r="E27" s="2" t="s">
        <v>88</v>
      </c>
      <c r="F27" s="2"/>
      <c r="G27" s="2"/>
      <c r="H27" s="2"/>
      <c r="I27" s="2"/>
      <c r="J27" s="2"/>
      <c r="K27" s="2"/>
      <c r="L27" s="2"/>
      <c r="M27" s="2"/>
      <c r="N27" s="2"/>
      <c r="O27" s="2"/>
      <c r="P27" s="2"/>
      <c r="Q27" s="2">
        <v>100</v>
      </c>
      <c r="R27" s="2">
        <v>100</v>
      </c>
      <c r="S27" s="2">
        <v>100</v>
      </c>
      <c r="T27" s="2">
        <v>100</v>
      </c>
      <c r="U27" s="2" t="s">
        <v>29</v>
      </c>
      <c r="V27" s="2" t="s">
        <v>30</v>
      </c>
      <c r="W27" s="2">
        <v>100</v>
      </c>
      <c r="X27" s="2"/>
      <c r="Y27" s="2" t="s">
        <v>31</v>
      </c>
      <c r="Z27" s="2">
        <v>2019</v>
      </c>
      <c r="AA27" s="2" t="s">
        <v>89</v>
      </c>
      <c r="AB27" s="2" t="s">
        <v>33</v>
      </c>
    </row>
    <row r="28" spans="1:28" ht="30.6" x14ac:dyDescent="0.25">
      <c r="A28" s="2"/>
      <c r="B28" s="2"/>
      <c r="C28" s="2">
        <v>39</v>
      </c>
      <c r="D28" s="2">
        <v>144</v>
      </c>
      <c r="E28" s="2" t="s">
        <v>54</v>
      </c>
      <c r="F28" s="2"/>
      <c r="G28" s="2"/>
      <c r="H28" s="2"/>
      <c r="I28" s="2"/>
      <c r="J28" s="2"/>
      <c r="K28" s="2"/>
      <c r="L28" s="2"/>
      <c r="M28" s="2"/>
      <c r="N28" s="2"/>
      <c r="O28" s="2"/>
      <c r="P28" s="2"/>
      <c r="Q28" s="2">
        <v>100</v>
      </c>
      <c r="R28" s="2">
        <v>100</v>
      </c>
      <c r="S28" s="2">
        <v>100</v>
      </c>
      <c r="T28" s="2">
        <v>100</v>
      </c>
      <c r="U28" s="2" t="s">
        <v>29</v>
      </c>
      <c r="V28" s="2" t="s">
        <v>30</v>
      </c>
      <c r="W28" s="2">
        <v>100</v>
      </c>
      <c r="X28" s="2"/>
      <c r="Y28" s="2" t="s">
        <v>31</v>
      </c>
      <c r="Z28" s="2">
        <v>2019</v>
      </c>
      <c r="AA28" s="2" t="s">
        <v>90</v>
      </c>
      <c r="AB28" s="2" t="s">
        <v>33</v>
      </c>
    </row>
    <row r="29" spans="1:28" x14ac:dyDescent="0.25">
      <c r="A29" s="2"/>
      <c r="B29" s="2"/>
      <c r="C29" s="2">
        <v>40</v>
      </c>
      <c r="D29" s="2">
        <v>145</v>
      </c>
      <c r="E29" s="2" t="s">
        <v>91</v>
      </c>
      <c r="F29" s="2"/>
      <c r="G29" s="2"/>
      <c r="H29" s="2"/>
      <c r="I29" s="2"/>
      <c r="J29" s="2"/>
      <c r="K29" s="2"/>
      <c r="L29" s="2"/>
      <c r="M29" s="2"/>
      <c r="N29" s="2"/>
      <c r="O29" s="2"/>
      <c r="P29" s="2"/>
      <c r="Q29" s="2">
        <v>100</v>
      </c>
      <c r="R29" s="2">
        <v>100</v>
      </c>
      <c r="S29" s="2">
        <v>100</v>
      </c>
      <c r="T29" s="2">
        <v>100</v>
      </c>
      <c r="U29" s="2" t="s">
        <v>29</v>
      </c>
      <c r="V29" s="2" t="s">
        <v>30</v>
      </c>
      <c r="W29" s="2">
        <v>100</v>
      </c>
      <c r="X29" s="2"/>
      <c r="Y29" s="2" t="s">
        <v>31</v>
      </c>
      <c r="Z29" s="2">
        <v>2019</v>
      </c>
      <c r="AA29" s="2" t="s">
        <v>92</v>
      </c>
      <c r="AB29" s="2" t="s">
        <v>33</v>
      </c>
    </row>
    <row r="30" spans="1:28" ht="20.399999999999999" x14ac:dyDescent="0.25">
      <c r="A30" s="2"/>
      <c r="B30" s="2"/>
      <c r="C30" s="2">
        <v>40</v>
      </c>
      <c r="D30" s="2">
        <v>146</v>
      </c>
      <c r="E30" s="2" t="s">
        <v>93</v>
      </c>
      <c r="F30" s="2"/>
      <c r="G30" s="2"/>
      <c r="H30" s="2"/>
      <c r="I30" s="2"/>
      <c r="J30" s="2"/>
      <c r="K30" s="2"/>
      <c r="L30" s="2"/>
      <c r="M30" s="2"/>
      <c r="N30" s="2"/>
      <c r="O30" s="2"/>
      <c r="P30" s="2"/>
      <c r="Q30" s="2">
        <v>100</v>
      </c>
      <c r="R30" s="2">
        <v>100</v>
      </c>
      <c r="S30" s="2">
        <v>100</v>
      </c>
      <c r="T30" s="2">
        <v>100</v>
      </c>
      <c r="U30" s="2" t="s">
        <v>29</v>
      </c>
      <c r="V30" s="2" t="s">
        <v>30</v>
      </c>
      <c r="W30" s="2">
        <v>100</v>
      </c>
      <c r="X30" s="2"/>
      <c r="Y30" s="2" t="s">
        <v>31</v>
      </c>
      <c r="Z30" s="2">
        <v>2019</v>
      </c>
      <c r="AA30" s="2" t="s">
        <v>94</v>
      </c>
      <c r="AB30" s="2" t="s">
        <v>33</v>
      </c>
    </row>
    <row r="31" spans="1:28" x14ac:dyDescent="0.25">
      <c r="A31" s="2"/>
      <c r="B31" s="2"/>
      <c r="C31" s="2">
        <v>41</v>
      </c>
      <c r="D31" s="2">
        <v>147</v>
      </c>
      <c r="E31" s="2" t="s">
        <v>95</v>
      </c>
      <c r="F31" s="2"/>
      <c r="G31" s="2"/>
      <c r="H31" s="2"/>
      <c r="I31" s="2"/>
      <c r="J31" s="2"/>
      <c r="K31" s="2"/>
      <c r="L31" s="2"/>
      <c r="M31" s="2"/>
      <c r="N31" s="2"/>
      <c r="O31" s="2"/>
      <c r="P31" s="2"/>
      <c r="Q31" s="2">
        <v>100</v>
      </c>
      <c r="R31" s="2">
        <v>100</v>
      </c>
      <c r="S31" s="2">
        <v>100</v>
      </c>
      <c r="T31" s="2">
        <v>100</v>
      </c>
      <c r="U31" s="2" t="s">
        <v>29</v>
      </c>
      <c r="V31" s="2" t="s">
        <v>30</v>
      </c>
      <c r="W31" s="2">
        <v>100</v>
      </c>
      <c r="X31" s="2"/>
      <c r="Y31" s="2" t="s">
        <v>31</v>
      </c>
      <c r="Z31" s="2">
        <v>2019</v>
      </c>
      <c r="AA31" s="2" t="s">
        <v>96</v>
      </c>
      <c r="AB31" s="2" t="s">
        <v>33</v>
      </c>
    </row>
    <row r="32" spans="1:28" x14ac:dyDescent="0.25">
      <c r="A32" s="2"/>
      <c r="B32" s="2"/>
      <c r="C32" s="2">
        <v>41</v>
      </c>
      <c r="D32" s="2">
        <v>148</v>
      </c>
      <c r="E32" s="2" t="s">
        <v>97</v>
      </c>
      <c r="F32" s="2"/>
      <c r="G32" s="2"/>
      <c r="H32" s="2"/>
      <c r="I32" s="2"/>
      <c r="J32" s="2"/>
      <c r="K32" s="2"/>
      <c r="L32" s="2"/>
      <c r="M32" s="2"/>
      <c r="N32" s="2"/>
      <c r="O32" s="2"/>
      <c r="P32" s="2"/>
      <c r="Q32" s="2">
        <v>100</v>
      </c>
      <c r="R32" s="2">
        <v>100</v>
      </c>
      <c r="S32" s="2">
        <v>100</v>
      </c>
      <c r="T32" s="2">
        <v>100</v>
      </c>
      <c r="U32" s="2" t="s">
        <v>29</v>
      </c>
      <c r="V32" s="2" t="s">
        <v>30</v>
      </c>
      <c r="W32" s="2">
        <v>100</v>
      </c>
      <c r="X32" s="2"/>
      <c r="Y32" s="2" t="s">
        <v>31</v>
      </c>
      <c r="Z32" s="2">
        <v>2019</v>
      </c>
      <c r="AA32" s="2" t="s">
        <v>98</v>
      </c>
      <c r="AB32" s="2" t="s">
        <v>33</v>
      </c>
    </row>
    <row r="33" spans="1:28" x14ac:dyDescent="0.25">
      <c r="A33" s="2"/>
      <c r="B33" s="2"/>
      <c r="C33" s="2">
        <v>41</v>
      </c>
      <c r="D33" s="2">
        <v>149</v>
      </c>
      <c r="E33" s="2" t="s">
        <v>99</v>
      </c>
      <c r="F33" s="2"/>
      <c r="G33" s="2"/>
      <c r="H33" s="2"/>
      <c r="I33" s="2"/>
      <c r="J33" s="2"/>
      <c r="K33" s="2"/>
      <c r="L33" s="2"/>
      <c r="M33" s="2"/>
      <c r="N33" s="2"/>
      <c r="O33" s="2"/>
      <c r="P33" s="2"/>
      <c r="Q33" s="2">
        <v>100</v>
      </c>
      <c r="R33" s="2">
        <v>95</v>
      </c>
      <c r="S33" s="2">
        <v>95</v>
      </c>
      <c r="T33" s="2">
        <v>95</v>
      </c>
      <c r="U33" s="2" t="s">
        <v>59</v>
      </c>
      <c r="V33" s="2" t="s">
        <v>60</v>
      </c>
      <c r="W33" s="2">
        <v>95</v>
      </c>
      <c r="X33" s="2"/>
      <c r="Y33" s="2" t="s">
        <v>31</v>
      </c>
      <c r="Z33" s="2">
        <v>2019</v>
      </c>
      <c r="AA33" s="2" t="s">
        <v>100</v>
      </c>
      <c r="AB33" s="2" t="s">
        <v>33</v>
      </c>
    </row>
    <row r="34" spans="1:28" ht="20.399999999999999" x14ac:dyDescent="0.25">
      <c r="A34" s="2"/>
      <c r="B34" s="2"/>
      <c r="C34" s="2">
        <v>41</v>
      </c>
      <c r="D34" s="2">
        <v>150</v>
      </c>
      <c r="E34" s="2" t="s">
        <v>101</v>
      </c>
      <c r="F34" s="2"/>
      <c r="G34" s="2"/>
      <c r="H34" s="2"/>
      <c r="I34" s="2"/>
      <c r="J34" s="2"/>
      <c r="K34" s="2"/>
      <c r="L34" s="2"/>
      <c r="M34" s="2"/>
      <c r="N34" s="2"/>
      <c r="O34" s="2"/>
      <c r="P34" s="2"/>
      <c r="Q34" s="2">
        <v>100</v>
      </c>
      <c r="R34" s="2">
        <v>80</v>
      </c>
      <c r="S34" s="2">
        <v>80</v>
      </c>
      <c r="T34" s="2">
        <v>80</v>
      </c>
      <c r="U34" s="2" t="s">
        <v>59</v>
      </c>
      <c r="V34" s="2" t="s">
        <v>60</v>
      </c>
      <c r="W34" s="2">
        <v>80</v>
      </c>
      <c r="X34" s="2"/>
      <c r="Y34" s="2" t="s">
        <v>31</v>
      </c>
      <c r="Z34" s="2">
        <v>2019</v>
      </c>
      <c r="AA34" s="2" t="s">
        <v>102</v>
      </c>
      <c r="AB34" s="2" t="s">
        <v>33</v>
      </c>
    </row>
    <row r="35" spans="1:28" x14ac:dyDescent="0.25">
      <c r="A35" s="2"/>
      <c r="B35" s="2"/>
      <c r="C35" s="2">
        <v>41</v>
      </c>
      <c r="D35" s="2">
        <v>151</v>
      </c>
      <c r="E35" s="2" t="s">
        <v>103</v>
      </c>
      <c r="F35" s="2"/>
      <c r="G35" s="2"/>
      <c r="H35" s="2"/>
      <c r="I35" s="2"/>
      <c r="J35" s="2"/>
      <c r="K35" s="2"/>
      <c r="L35" s="2"/>
      <c r="M35" s="2"/>
      <c r="N35" s="2"/>
      <c r="O35" s="2"/>
      <c r="P35" s="2"/>
      <c r="Q35" s="2">
        <v>100</v>
      </c>
      <c r="R35" s="2">
        <v>100</v>
      </c>
      <c r="S35" s="2">
        <v>100</v>
      </c>
      <c r="T35" s="2">
        <v>100</v>
      </c>
      <c r="U35" s="2" t="s">
        <v>29</v>
      </c>
      <c r="V35" s="2" t="s">
        <v>30</v>
      </c>
      <c r="W35" s="2">
        <v>100</v>
      </c>
      <c r="X35" s="2"/>
      <c r="Y35" s="2" t="s">
        <v>31</v>
      </c>
      <c r="Z35" s="2">
        <v>2019</v>
      </c>
      <c r="AA35" s="2" t="s">
        <v>104</v>
      </c>
      <c r="AB35" s="2" t="s">
        <v>33</v>
      </c>
    </row>
    <row r="36" spans="1:28" x14ac:dyDescent="0.25">
      <c r="A36" s="2"/>
      <c r="B36" s="2"/>
      <c r="C36" s="2">
        <v>41</v>
      </c>
      <c r="D36" s="2">
        <v>152</v>
      </c>
      <c r="E36" s="2" t="s">
        <v>105</v>
      </c>
      <c r="F36" s="2"/>
      <c r="G36" s="2"/>
      <c r="H36" s="2"/>
      <c r="I36" s="2"/>
      <c r="J36" s="2"/>
      <c r="K36" s="2"/>
      <c r="L36" s="2"/>
      <c r="M36" s="2"/>
      <c r="N36" s="2"/>
      <c r="O36" s="2"/>
      <c r="P36" s="2"/>
      <c r="Q36" s="2">
        <v>100</v>
      </c>
      <c r="R36" s="2">
        <v>100</v>
      </c>
      <c r="S36" s="2">
        <v>100</v>
      </c>
      <c r="T36" s="2">
        <v>100</v>
      </c>
      <c r="U36" s="2" t="s">
        <v>29</v>
      </c>
      <c r="V36" s="2" t="s">
        <v>30</v>
      </c>
      <c r="W36" s="2">
        <v>100</v>
      </c>
      <c r="X36" s="2"/>
      <c r="Y36" s="2" t="s">
        <v>31</v>
      </c>
      <c r="Z36" s="2">
        <v>2019</v>
      </c>
      <c r="AA36" s="2" t="s">
        <v>106</v>
      </c>
      <c r="AB36" s="2" t="s">
        <v>33</v>
      </c>
    </row>
    <row r="37" spans="1:28" ht="20.399999999999999" x14ac:dyDescent="0.25">
      <c r="A37" s="2"/>
      <c r="B37" s="2"/>
      <c r="C37" s="2">
        <v>42</v>
      </c>
      <c r="D37" s="2">
        <v>153</v>
      </c>
      <c r="E37" s="2" t="s">
        <v>107</v>
      </c>
      <c r="F37" s="2"/>
      <c r="G37" s="2"/>
      <c r="H37" s="2"/>
      <c r="I37" s="2"/>
      <c r="J37" s="2"/>
      <c r="K37" s="2"/>
      <c r="L37" s="2"/>
      <c r="M37" s="2"/>
      <c r="N37" s="2"/>
      <c r="O37" s="2"/>
      <c r="P37" s="2"/>
      <c r="Q37" s="2">
        <v>100</v>
      </c>
      <c r="R37" s="2">
        <v>100</v>
      </c>
      <c r="S37" s="2">
        <v>100</v>
      </c>
      <c r="T37" s="2">
        <v>100</v>
      </c>
      <c r="U37" s="2" t="s">
        <v>29</v>
      </c>
      <c r="V37" s="2" t="s">
        <v>30</v>
      </c>
      <c r="W37" s="2">
        <v>100</v>
      </c>
      <c r="X37" s="2"/>
      <c r="Y37" s="2" t="s">
        <v>31</v>
      </c>
      <c r="Z37" s="2">
        <v>2019</v>
      </c>
      <c r="AA37" s="2" t="s">
        <v>108</v>
      </c>
      <c r="AB37" s="2" t="s">
        <v>33</v>
      </c>
    </row>
    <row r="38" spans="1:28" ht="20.399999999999999" x14ac:dyDescent="0.25">
      <c r="A38" s="2"/>
      <c r="B38" s="2"/>
      <c r="C38" s="2">
        <v>42</v>
      </c>
      <c r="D38" s="2">
        <v>154</v>
      </c>
      <c r="E38" s="2" t="s">
        <v>109</v>
      </c>
      <c r="F38" s="2"/>
      <c r="G38" s="2"/>
      <c r="H38" s="2"/>
      <c r="I38" s="2"/>
      <c r="J38" s="2"/>
      <c r="K38" s="2"/>
      <c r="L38" s="2"/>
      <c r="M38" s="2"/>
      <c r="N38" s="2"/>
      <c r="O38" s="2"/>
      <c r="P38" s="2"/>
      <c r="Q38" s="2">
        <v>100</v>
      </c>
      <c r="R38" s="2">
        <v>100</v>
      </c>
      <c r="S38" s="2">
        <v>100</v>
      </c>
      <c r="T38" s="2">
        <v>100</v>
      </c>
      <c r="U38" s="2" t="s">
        <v>29</v>
      </c>
      <c r="V38" s="2" t="s">
        <v>30</v>
      </c>
      <c r="W38" s="2">
        <v>100</v>
      </c>
      <c r="X38" s="2"/>
      <c r="Y38" s="2" t="s">
        <v>31</v>
      </c>
      <c r="Z38" s="2">
        <v>2019</v>
      </c>
      <c r="AA38" s="2" t="s">
        <v>110</v>
      </c>
      <c r="AB38" s="2" t="s">
        <v>33</v>
      </c>
    </row>
    <row r="39" spans="1:28" ht="20.399999999999999" x14ac:dyDescent="0.25">
      <c r="A39" s="2"/>
      <c r="B39" s="2"/>
      <c r="C39" s="2">
        <v>42</v>
      </c>
      <c r="D39" s="2">
        <v>155</v>
      </c>
      <c r="E39" s="2" t="s">
        <v>111</v>
      </c>
      <c r="F39" s="2"/>
      <c r="G39" s="2"/>
      <c r="H39" s="2"/>
      <c r="I39" s="2"/>
      <c r="J39" s="2"/>
      <c r="K39" s="2"/>
      <c r="L39" s="2"/>
      <c r="M39" s="2"/>
      <c r="N39" s="2"/>
      <c r="O39" s="2"/>
      <c r="P39" s="2"/>
      <c r="Q39" s="2">
        <v>100</v>
      </c>
      <c r="R39" s="2">
        <v>91</v>
      </c>
      <c r="S39" s="2">
        <v>91</v>
      </c>
      <c r="T39" s="2">
        <v>91</v>
      </c>
      <c r="U39" s="2" t="s">
        <v>59</v>
      </c>
      <c r="V39" s="2" t="s">
        <v>60</v>
      </c>
      <c r="W39" s="2">
        <v>91</v>
      </c>
      <c r="X39" s="2"/>
      <c r="Y39" s="2" t="s">
        <v>31</v>
      </c>
      <c r="Z39" s="2">
        <v>2019</v>
      </c>
      <c r="AA39" s="2" t="s">
        <v>112</v>
      </c>
      <c r="AB39" s="2" t="s">
        <v>33</v>
      </c>
    </row>
    <row r="40" spans="1:28" x14ac:dyDescent="0.25">
      <c r="A40" s="2"/>
      <c r="B40" s="2"/>
      <c r="C40" s="2">
        <v>42</v>
      </c>
      <c r="D40" s="2">
        <v>156</v>
      </c>
      <c r="E40" s="2" t="s">
        <v>113</v>
      </c>
      <c r="F40" s="2"/>
      <c r="G40" s="2"/>
      <c r="H40" s="2"/>
      <c r="I40" s="2"/>
      <c r="J40" s="2"/>
      <c r="K40" s="2"/>
      <c r="L40" s="2"/>
      <c r="M40" s="2"/>
      <c r="N40" s="2"/>
      <c r="O40" s="2"/>
      <c r="P40" s="2"/>
      <c r="Q40" s="2">
        <v>100</v>
      </c>
      <c r="R40" s="2">
        <v>77</v>
      </c>
      <c r="S40" s="2">
        <v>77</v>
      </c>
      <c r="T40" s="2">
        <v>77</v>
      </c>
      <c r="U40" s="2" t="s">
        <v>59</v>
      </c>
      <c r="V40" s="2" t="s">
        <v>60</v>
      </c>
      <c r="W40" s="2">
        <v>77</v>
      </c>
      <c r="X40" s="2"/>
      <c r="Y40" s="2" t="s">
        <v>31</v>
      </c>
      <c r="Z40" s="2">
        <v>2019</v>
      </c>
      <c r="AA40" s="2" t="s">
        <v>114</v>
      </c>
      <c r="AB40" s="2" t="s">
        <v>33</v>
      </c>
    </row>
    <row r="41" spans="1:28" x14ac:dyDescent="0.25">
      <c r="A41" s="2"/>
      <c r="B41" s="2"/>
      <c r="C41" s="2">
        <v>42</v>
      </c>
      <c r="D41" s="2">
        <v>157</v>
      </c>
      <c r="E41" s="2" t="s">
        <v>115</v>
      </c>
      <c r="F41" s="2"/>
      <c r="G41" s="2"/>
      <c r="H41" s="2"/>
      <c r="I41" s="2"/>
      <c r="J41" s="2"/>
      <c r="K41" s="2"/>
      <c r="L41" s="2"/>
      <c r="M41" s="2"/>
      <c r="N41" s="2"/>
      <c r="O41" s="2"/>
      <c r="P41" s="2"/>
      <c r="Q41" s="2">
        <v>100</v>
      </c>
      <c r="R41" s="2">
        <v>100</v>
      </c>
      <c r="S41" s="2">
        <v>100</v>
      </c>
      <c r="T41" s="2">
        <v>100</v>
      </c>
      <c r="U41" s="2" t="s">
        <v>29</v>
      </c>
      <c r="V41" s="2" t="s">
        <v>30</v>
      </c>
      <c r="W41" s="2">
        <v>100</v>
      </c>
      <c r="X41" s="2"/>
      <c r="Y41" s="2" t="s">
        <v>31</v>
      </c>
      <c r="Z41" s="2">
        <v>2019</v>
      </c>
      <c r="AA41" s="2" t="s">
        <v>116</v>
      </c>
      <c r="AB41" s="2" t="s">
        <v>33</v>
      </c>
    </row>
    <row r="42" spans="1:28" ht="20.399999999999999" x14ac:dyDescent="0.25">
      <c r="A42" s="2"/>
      <c r="B42" s="2"/>
      <c r="C42" s="2">
        <v>42</v>
      </c>
      <c r="D42" s="2">
        <v>158</v>
      </c>
      <c r="E42" s="2" t="s">
        <v>117</v>
      </c>
      <c r="F42" s="2"/>
      <c r="G42" s="2"/>
      <c r="H42" s="2"/>
      <c r="I42" s="2"/>
      <c r="J42" s="2"/>
      <c r="K42" s="2"/>
      <c r="L42" s="2"/>
      <c r="M42" s="2"/>
      <c r="N42" s="2"/>
      <c r="O42" s="2"/>
      <c r="P42" s="2"/>
      <c r="Q42" s="2">
        <v>100</v>
      </c>
      <c r="R42" s="2">
        <v>100</v>
      </c>
      <c r="S42" s="2">
        <v>100</v>
      </c>
      <c r="T42" s="2">
        <v>100</v>
      </c>
      <c r="U42" s="2" t="s">
        <v>29</v>
      </c>
      <c r="V42" s="2" t="s">
        <v>30</v>
      </c>
      <c r="W42" s="2">
        <v>100</v>
      </c>
      <c r="X42" s="2"/>
      <c r="Y42" s="2" t="s">
        <v>31</v>
      </c>
      <c r="Z42" s="2">
        <v>2019</v>
      </c>
      <c r="AA42" s="2" t="s">
        <v>118</v>
      </c>
      <c r="AB42" s="2" t="s">
        <v>33</v>
      </c>
    </row>
    <row r="43" spans="1:28" ht="30.6" x14ac:dyDescent="0.25">
      <c r="A43" s="2"/>
      <c r="B43" s="2"/>
      <c r="C43" s="2">
        <v>42</v>
      </c>
      <c r="D43" s="2">
        <v>159</v>
      </c>
      <c r="E43" s="2" t="s">
        <v>54</v>
      </c>
      <c r="F43" s="2"/>
      <c r="G43" s="2"/>
      <c r="H43" s="2"/>
      <c r="I43" s="2"/>
      <c r="J43" s="2"/>
      <c r="K43" s="2"/>
      <c r="L43" s="2"/>
      <c r="M43" s="2"/>
      <c r="N43" s="2"/>
      <c r="O43" s="2"/>
      <c r="P43" s="2"/>
      <c r="Q43" s="2">
        <v>100</v>
      </c>
      <c r="R43" s="2">
        <v>100</v>
      </c>
      <c r="S43" s="2">
        <v>100</v>
      </c>
      <c r="T43" s="2">
        <v>100</v>
      </c>
      <c r="U43" s="2" t="s">
        <v>29</v>
      </c>
      <c r="V43" s="2" t="s">
        <v>30</v>
      </c>
      <c r="W43" s="2">
        <v>100</v>
      </c>
      <c r="X43" s="2"/>
      <c r="Y43" s="2" t="s">
        <v>31</v>
      </c>
      <c r="Z43" s="2">
        <v>2019</v>
      </c>
      <c r="AA43" s="2" t="s">
        <v>119</v>
      </c>
      <c r="AB43" s="2" t="s">
        <v>33</v>
      </c>
    </row>
    <row r="44" spans="1:28" x14ac:dyDescent="0.25">
      <c r="A44" s="2"/>
      <c r="B44" s="2"/>
      <c r="C44" s="2">
        <v>54</v>
      </c>
      <c r="D44" s="2">
        <v>160</v>
      </c>
      <c r="E44" s="2" t="s">
        <v>120</v>
      </c>
      <c r="F44" s="2"/>
      <c r="G44" s="2"/>
      <c r="H44" s="2"/>
      <c r="I44" s="2"/>
      <c r="J44" s="2"/>
      <c r="K44" s="2"/>
      <c r="L44" s="2"/>
      <c r="M44" s="2"/>
      <c r="N44" s="2"/>
      <c r="O44" s="2"/>
      <c r="P44" s="2"/>
      <c r="Q44" s="2">
        <v>100</v>
      </c>
      <c r="R44" s="2">
        <v>100</v>
      </c>
      <c r="S44" s="2">
        <v>100</v>
      </c>
      <c r="T44" s="2">
        <v>100</v>
      </c>
      <c r="U44" s="2" t="s">
        <v>29</v>
      </c>
      <c r="V44" s="2" t="s">
        <v>30</v>
      </c>
      <c r="W44" s="2">
        <v>100</v>
      </c>
      <c r="X44" s="2"/>
      <c r="Y44" s="2" t="s">
        <v>31</v>
      </c>
      <c r="Z44" s="2">
        <v>2019</v>
      </c>
      <c r="AA44" s="2" t="s">
        <v>121</v>
      </c>
      <c r="AB44" s="2" t="s">
        <v>33</v>
      </c>
    </row>
    <row r="45" spans="1:28" x14ac:dyDescent="0.25">
      <c r="A45" s="2"/>
      <c r="B45" s="2"/>
      <c r="C45" s="2">
        <v>54</v>
      </c>
      <c r="D45" s="2">
        <v>161</v>
      </c>
      <c r="E45" s="2" t="s">
        <v>122</v>
      </c>
      <c r="F45" s="2"/>
      <c r="G45" s="2"/>
      <c r="H45" s="2"/>
      <c r="I45" s="2"/>
      <c r="J45" s="2"/>
      <c r="K45" s="2"/>
      <c r="L45" s="2"/>
      <c r="M45" s="2"/>
      <c r="N45" s="2"/>
      <c r="O45" s="2"/>
      <c r="P45" s="2"/>
      <c r="Q45" s="2">
        <v>100</v>
      </c>
      <c r="R45" s="2">
        <v>100</v>
      </c>
      <c r="S45" s="2">
        <v>100</v>
      </c>
      <c r="T45" s="2">
        <v>100</v>
      </c>
      <c r="U45" s="2" t="s">
        <v>29</v>
      </c>
      <c r="V45" s="2" t="s">
        <v>30</v>
      </c>
      <c r="W45" s="2">
        <v>100</v>
      </c>
      <c r="X45" s="2"/>
      <c r="Y45" s="2" t="s">
        <v>31</v>
      </c>
      <c r="Z45" s="2">
        <v>2019</v>
      </c>
      <c r="AA45" s="2" t="s">
        <v>123</v>
      </c>
      <c r="AB45" s="2" t="s">
        <v>33</v>
      </c>
    </row>
    <row r="46" spans="1:28" x14ac:dyDescent="0.25">
      <c r="A46" s="2"/>
      <c r="B46" s="2"/>
      <c r="C46" s="2">
        <v>55</v>
      </c>
      <c r="D46" s="2">
        <v>162</v>
      </c>
      <c r="E46" s="2" t="s">
        <v>124</v>
      </c>
      <c r="F46" s="2"/>
      <c r="G46" s="2"/>
      <c r="H46" s="2"/>
      <c r="I46" s="2"/>
      <c r="J46" s="2"/>
      <c r="K46" s="2"/>
      <c r="L46" s="2"/>
      <c r="M46" s="2"/>
      <c r="N46" s="2"/>
      <c r="O46" s="2"/>
      <c r="P46" s="2"/>
      <c r="Q46" s="2">
        <v>100</v>
      </c>
      <c r="R46" s="2">
        <v>100</v>
      </c>
      <c r="S46" s="2">
        <v>100</v>
      </c>
      <c r="T46" s="2">
        <v>100</v>
      </c>
      <c r="U46" s="2" t="s">
        <v>29</v>
      </c>
      <c r="V46" s="2" t="s">
        <v>30</v>
      </c>
      <c r="W46" s="2">
        <v>100</v>
      </c>
      <c r="X46" s="2"/>
      <c r="Y46" s="2" t="s">
        <v>31</v>
      </c>
      <c r="Z46" s="2">
        <v>2019</v>
      </c>
      <c r="AA46" s="2" t="s">
        <v>125</v>
      </c>
      <c r="AB46" s="2" t="s">
        <v>33</v>
      </c>
    </row>
    <row r="47" spans="1:28" x14ac:dyDescent="0.25">
      <c r="A47" s="2"/>
      <c r="B47" s="2"/>
      <c r="C47" s="2">
        <v>55</v>
      </c>
      <c r="D47" s="2">
        <v>163</v>
      </c>
      <c r="E47" s="2" t="s">
        <v>126</v>
      </c>
      <c r="F47" s="2"/>
      <c r="G47" s="2"/>
      <c r="H47" s="2"/>
      <c r="I47" s="2"/>
      <c r="J47" s="2"/>
      <c r="K47" s="2"/>
      <c r="L47" s="2"/>
      <c r="M47" s="2"/>
      <c r="N47" s="2"/>
      <c r="O47" s="2"/>
      <c r="P47" s="2"/>
      <c r="Q47" s="2">
        <v>100</v>
      </c>
      <c r="R47" s="2">
        <v>100</v>
      </c>
      <c r="S47" s="2">
        <v>100</v>
      </c>
      <c r="T47" s="2">
        <v>100</v>
      </c>
      <c r="U47" s="2" t="s">
        <v>29</v>
      </c>
      <c r="V47" s="2" t="s">
        <v>30</v>
      </c>
      <c r="W47" s="2">
        <v>100</v>
      </c>
      <c r="X47" s="2"/>
      <c r="Y47" s="2" t="s">
        <v>31</v>
      </c>
      <c r="Z47" s="2">
        <v>2019</v>
      </c>
      <c r="AA47" s="2" t="s">
        <v>127</v>
      </c>
      <c r="AB47" s="2" t="s">
        <v>33</v>
      </c>
    </row>
    <row r="48" spans="1:28" x14ac:dyDescent="0.25">
      <c r="A48" s="2"/>
      <c r="B48" s="2"/>
      <c r="C48" s="2">
        <v>55</v>
      </c>
      <c r="D48" s="2">
        <v>164</v>
      </c>
      <c r="E48" s="2" t="s">
        <v>128</v>
      </c>
      <c r="F48" s="2"/>
      <c r="G48" s="2"/>
      <c r="H48" s="2"/>
      <c r="I48" s="2"/>
      <c r="J48" s="2"/>
      <c r="K48" s="2"/>
      <c r="L48" s="2"/>
      <c r="M48" s="2"/>
      <c r="N48" s="2"/>
      <c r="O48" s="2"/>
      <c r="P48" s="2"/>
      <c r="Q48" s="2">
        <v>100</v>
      </c>
      <c r="R48" s="2">
        <v>100</v>
      </c>
      <c r="S48" s="2">
        <v>100</v>
      </c>
      <c r="T48" s="2">
        <v>100</v>
      </c>
      <c r="U48" s="2" t="s">
        <v>29</v>
      </c>
      <c r="V48" s="2" t="s">
        <v>30</v>
      </c>
      <c r="W48" s="2">
        <v>100</v>
      </c>
      <c r="X48" s="2"/>
      <c r="Y48" s="2" t="s">
        <v>31</v>
      </c>
      <c r="Z48" s="2">
        <v>2019</v>
      </c>
      <c r="AA48" s="2" t="s">
        <v>129</v>
      </c>
      <c r="AB48" s="2" t="s">
        <v>33</v>
      </c>
    </row>
    <row r="49" spans="1:28" x14ac:dyDescent="0.25">
      <c r="A49" s="2"/>
      <c r="B49" s="2"/>
      <c r="C49" s="2">
        <v>56</v>
      </c>
      <c r="D49" s="2">
        <v>165</v>
      </c>
      <c r="E49" s="2" t="s">
        <v>130</v>
      </c>
      <c r="F49" s="2"/>
      <c r="G49" s="2"/>
      <c r="H49" s="2"/>
      <c r="I49" s="2"/>
      <c r="J49" s="2"/>
      <c r="K49" s="2"/>
      <c r="L49" s="2"/>
      <c r="M49" s="2"/>
      <c r="N49" s="2"/>
      <c r="O49" s="2"/>
      <c r="P49" s="2"/>
      <c r="Q49" s="2">
        <v>100</v>
      </c>
      <c r="R49" s="2">
        <v>100</v>
      </c>
      <c r="S49" s="2">
        <v>100</v>
      </c>
      <c r="T49" s="2">
        <v>100</v>
      </c>
      <c r="U49" s="2" t="s">
        <v>29</v>
      </c>
      <c r="V49" s="2" t="s">
        <v>30</v>
      </c>
      <c r="W49" s="2">
        <v>100</v>
      </c>
      <c r="X49" s="2"/>
      <c r="Y49" s="2" t="s">
        <v>31</v>
      </c>
      <c r="Z49" s="2">
        <v>2019</v>
      </c>
      <c r="AA49" s="2" t="s">
        <v>131</v>
      </c>
      <c r="AB49" s="2" t="s">
        <v>33</v>
      </c>
    </row>
    <row r="50" spans="1:28" x14ac:dyDescent="0.25">
      <c r="A50" s="2"/>
      <c r="B50" s="2"/>
      <c r="C50" s="2">
        <v>56</v>
      </c>
      <c r="D50" s="2">
        <v>166</v>
      </c>
      <c r="E50" s="2" t="s">
        <v>132</v>
      </c>
      <c r="F50" s="2"/>
      <c r="G50" s="2"/>
      <c r="H50" s="2"/>
      <c r="I50" s="2"/>
      <c r="J50" s="2"/>
      <c r="K50" s="2"/>
      <c r="L50" s="2"/>
      <c r="M50" s="2"/>
      <c r="N50" s="2"/>
      <c r="O50" s="2"/>
      <c r="P50" s="2"/>
      <c r="Q50" s="2">
        <v>100</v>
      </c>
      <c r="R50" s="2">
        <v>100</v>
      </c>
      <c r="S50" s="2">
        <v>100</v>
      </c>
      <c r="T50" s="2">
        <v>100</v>
      </c>
      <c r="U50" s="2" t="s">
        <v>29</v>
      </c>
      <c r="V50" s="2" t="s">
        <v>30</v>
      </c>
      <c r="W50" s="2">
        <v>100</v>
      </c>
      <c r="X50" s="2"/>
      <c r="Y50" s="2" t="s">
        <v>31</v>
      </c>
      <c r="Z50" s="2">
        <v>2019</v>
      </c>
      <c r="AA50" s="2" t="s">
        <v>133</v>
      </c>
      <c r="AB50" s="2" t="s">
        <v>33</v>
      </c>
    </row>
    <row r="51" spans="1:28" x14ac:dyDescent="0.25">
      <c r="A51" s="2"/>
      <c r="B51" s="2"/>
      <c r="C51" s="2">
        <v>56</v>
      </c>
      <c r="D51" s="2">
        <v>167</v>
      </c>
      <c r="E51" s="2" t="s">
        <v>134</v>
      </c>
      <c r="F51" s="2"/>
      <c r="G51" s="2"/>
      <c r="H51" s="2"/>
      <c r="I51" s="2"/>
      <c r="J51" s="2"/>
      <c r="K51" s="2"/>
      <c r="L51" s="2"/>
      <c r="M51" s="2"/>
      <c r="N51" s="2"/>
      <c r="O51" s="2"/>
      <c r="P51" s="2"/>
      <c r="Q51" s="2">
        <v>100</v>
      </c>
      <c r="R51" s="2">
        <v>72.27</v>
      </c>
      <c r="S51" s="2">
        <v>72.27</v>
      </c>
      <c r="T51" s="2">
        <v>72.27</v>
      </c>
      <c r="U51" s="2" t="s">
        <v>59</v>
      </c>
      <c r="V51" s="2" t="s">
        <v>60</v>
      </c>
      <c r="W51" s="2">
        <v>72.27</v>
      </c>
      <c r="X51" s="2"/>
      <c r="Y51" s="2" t="s">
        <v>31</v>
      </c>
      <c r="Z51" s="2">
        <v>2019</v>
      </c>
      <c r="AA51" s="2" t="s">
        <v>135</v>
      </c>
      <c r="AB51" s="2" t="s">
        <v>136</v>
      </c>
    </row>
    <row r="52" spans="1:28" x14ac:dyDescent="0.25">
      <c r="A52" s="2"/>
      <c r="B52" s="2"/>
      <c r="C52" s="2">
        <v>56</v>
      </c>
      <c r="D52" s="2">
        <v>168</v>
      </c>
      <c r="E52" s="2" t="s">
        <v>137</v>
      </c>
      <c r="F52" s="2"/>
      <c r="G52" s="2"/>
      <c r="H52" s="2"/>
      <c r="I52" s="2"/>
      <c r="J52" s="2"/>
      <c r="K52" s="2"/>
      <c r="L52" s="2"/>
      <c r="M52" s="2"/>
      <c r="N52" s="2"/>
      <c r="O52" s="2"/>
      <c r="P52" s="2"/>
      <c r="Q52" s="2">
        <v>100</v>
      </c>
      <c r="R52" s="2">
        <v>59.07</v>
      </c>
      <c r="S52" s="2">
        <v>59.07</v>
      </c>
      <c r="T52" s="2">
        <v>59.07</v>
      </c>
      <c r="U52" s="2" t="s">
        <v>67</v>
      </c>
      <c r="V52" s="2" t="s">
        <v>68</v>
      </c>
      <c r="W52" s="2">
        <v>59.07</v>
      </c>
      <c r="X52" s="2"/>
      <c r="Y52" s="2" t="s">
        <v>31</v>
      </c>
      <c r="Z52" s="2">
        <v>2019</v>
      </c>
      <c r="AA52" s="2" t="s">
        <v>138</v>
      </c>
      <c r="AB52" s="2" t="s">
        <v>139</v>
      </c>
    </row>
    <row r="53" spans="1:28" x14ac:dyDescent="0.25">
      <c r="A53" s="2"/>
      <c r="B53" s="2"/>
      <c r="C53" s="2">
        <v>56</v>
      </c>
      <c r="D53" s="2">
        <v>169</v>
      </c>
      <c r="E53" s="2" t="s">
        <v>140</v>
      </c>
      <c r="F53" s="2"/>
      <c r="G53" s="2"/>
      <c r="H53" s="2"/>
      <c r="I53" s="2"/>
      <c r="J53" s="2"/>
      <c r="K53" s="2"/>
      <c r="L53" s="2"/>
      <c r="M53" s="2"/>
      <c r="N53" s="2"/>
      <c r="O53" s="2"/>
      <c r="P53" s="2"/>
      <c r="Q53" s="2">
        <v>100</v>
      </c>
      <c r="R53" s="2">
        <v>100</v>
      </c>
      <c r="S53" s="2">
        <v>100</v>
      </c>
      <c r="T53" s="2">
        <v>100</v>
      </c>
      <c r="U53" s="2" t="s">
        <v>29</v>
      </c>
      <c r="V53" s="2" t="s">
        <v>30</v>
      </c>
      <c r="W53" s="2">
        <v>100</v>
      </c>
      <c r="X53" s="2"/>
      <c r="Y53" s="2" t="s">
        <v>31</v>
      </c>
      <c r="Z53" s="2">
        <v>2019</v>
      </c>
      <c r="AA53" s="2" t="s">
        <v>141</v>
      </c>
      <c r="AB53" s="2" t="s">
        <v>33</v>
      </c>
    </row>
    <row r="54" spans="1:28" x14ac:dyDescent="0.25">
      <c r="A54" s="2"/>
      <c r="B54" s="2"/>
      <c r="C54" s="2">
        <v>56</v>
      </c>
      <c r="D54" s="2">
        <v>170</v>
      </c>
      <c r="E54" s="2" t="s">
        <v>142</v>
      </c>
      <c r="F54" s="2"/>
      <c r="G54" s="2"/>
      <c r="H54" s="2"/>
      <c r="I54" s="2"/>
      <c r="J54" s="2"/>
      <c r="K54" s="2"/>
      <c r="L54" s="2"/>
      <c r="M54" s="2"/>
      <c r="N54" s="2"/>
      <c r="O54" s="2"/>
      <c r="P54" s="2"/>
      <c r="Q54" s="2">
        <v>100</v>
      </c>
      <c r="R54" s="2">
        <v>10</v>
      </c>
      <c r="S54" s="2">
        <v>10</v>
      </c>
      <c r="T54" s="2">
        <v>10</v>
      </c>
      <c r="U54" s="2" t="s">
        <v>67</v>
      </c>
      <c r="V54" s="2" t="s">
        <v>68</v>
      </c>
      <c r="W54" s="2">
        <v>10</v>
      </c>
      <c r="X54" s="2"/>
      <c r="Y54" s="2" t="s">
        <v>31</v>
      </c>
      <c r="Z54" s="2">
        <v>2019</v>
      </c>
      <c r="AA54" s="2" t="s">
        <v>143</v>
      </c>
      <c r="AB54" s="2" t="s">
        <v>33</v>
      </c>
    </row>
    <row r="55" spans="1:28" x14ac:dyDescent="0.25">
      <c r="A55" s="2"/>
      <c r="B55" s="2"/>
      <c r="C55" s="2">
        <v>57</v>
      </c>
      <c r="D55" s="2">
        <v>171</v>
      </c>
      <c r="E55" s="2" t="s">
        <v>144</v>
      </c>
      <c r="F55" s="2"/>
      <c r="G55" s="2"/>
      <c r="H55" s="2"/>
      <c r="I55" s="2"/>
      <c r="J55" s="2"/>
      <c r="K55" s="2"/>
      <c r="L55" s="2"/>
      <c r="M55" s="2"/>
      <c r="N55" s="2"/>
      <c r="O55" s="2"/>
      <c r="P55" s="2"/>
      <c r="Q55" s="2">
        <v>100</v>
      </c>
      <c r="R55" s="2">
        <v>100</v>
      </c>
      <c r="S55" s="2">
        <v>100</v>
      </c>
      <c r="T55" s="2">
        <v>100</v>
      </c>
      <c r="U55" s="2" t="s">
        <v>29</v>
      </c>
      <c r="V55" s="2" t="s">
        <v>30</v>
      </c>
      <c r="W55" s="2">
        <v>100</v>
      </c>
      <c r="X55" s="2"/>
      <c r="Y55" s="2" t="s">
        <v>31</v>
      </c>
      <c r="Z55" s="2">
        <v>2019</v>
      </c>
      <c r="AA55" s="2" t="s">
        <v>145</v>
      </c>
      <c r="AB55" s="2" t="s">
        <v>33</v>
      </c>
    </row>
    <row r="56" spans="1:28" x14ac:dyDescent="0.25">
      <c r="A56" s="2"/>
      <c r="B56" s="2"/>
      <c r="C56" s="2">
        <v>57</v>
      </c>
      <c r="D56" s="2">
        <v>172</v>
      </c>
      <c r="E56" s="2" t="s">
        <v>146</v>
      </c>
      <c r="F56" s="2"/>
      <c r="G56" s="2"/>
      <c r="H56" s="2"/>
      <c r="I56" s="2"/>
      <c r="J56" s="2"/>
      <c r="K56" s="2"/>
      <c r="L56" s="2"/>
      <c r="M56" s="2"/>
      <c r="N56" s="2"/>
      <c r="O56" s="2"/>
      <c r="P56" s="2"/>
      <c r="Q56" s="2">
        <v>100</v>
      </c>
      <c r="R56" s="2">
        <v>100</v>
      </c>
      <c r="S56" s="2">
        <v>100</v>
      </c>
      <c r="T56" s="2">
        <v>100</v>
      </c>
      <c r="U56" s="2" t="s">
        <v>29</v>
      </c>
      <c r="V56" s="2" t="s">
        <v>30</v>
      </c>
      <c r="W56" s="2">
        <v>100</v>
      </c>
      <c r="X56" s="2"/>
      <c r="Y56" s="2" t="s">
        <v>31</v>
      </c>
      <c r="Z56" s="2">
        <v>2019</v>
      </c>
      <c r="AA56" s="2" t="s">
        <v>147</v>
      </c>
      <c r="AB56" s="2" t="s">
        <v>33</v>
      </c>
    </row>
    <row r="57" spans="1:28" x14ac:dyDescent="0.25">
      <c r="A57" s="2"/>
      <c r="B57" s="2"/>
      <c r="C57" s="2">
        <v>57</v>
      </c>
      <c r="D57" s="2">
        <v>173</v>
      </c>
      <c r="E57" s="2" t="s">
        <v>148</v>
      </c>
      <c r="F57" s="2"/>
      <c r="G57" s="2"/>
      <c r="H57" s="2"/>
      <c r="I57" s="2"/>
      <c r="J57" s="2"/>
      <c r="K57" s="2"/>
      <c r="L57" s="2"/>
      <c r="M57" s="2"/>
      <c r="N57" s="2"/>
      <c r="O57" s="2"/>
      <c r="P57" s="2"/>
      <c r="Q57" s="2">
        <v>100</v>
      </c>
      <c r="R57" s="2">
        <v>100</v>
      </c>
      <c r="S57" s="2">
        <v>100</v>
      </c>
      <c r="T57" s="2">
        <v>100</v>
      </c>
      <c r="U57" s="2" t="s">
        <v>29</v>
      </c>
      <c r="V57" s="2" t="s">
        <v>30</v>
      </c>
      <c r="W57" s="2">
        <v>100</v>
      </c>
      <c r="X57" s="2"/>
      <c r="Y57" s="2" t="s">
        <v>31</v>
      </c>
      <c r="Z57" s="2">
        <v>2019</v>
      </c>
      <c r="AA57" s="2" t="s">
        <v>149</v>
      </c>
      <c r="AB57" s="2" t="s">
        <v>33</v>
      </c>
    </row>
    <row r="58" spans="1:28" x14ac:dyDescent="0.25">
      <c r="A58" s="2"/>
      <c r="B58" s="2"/>
      <c r="C58" s="2">
        <v>57</v>
      </c>
      <c r="D58" s="2">
        <v>174</v>
      </c>
      <c r="E58" s="2" t="s">
        <v>150</v>
      </c>
      <c r="F58" s="2"/>
      <c r="G58" s="2"/>
      <c r="H58" s="2"/>
      <c r="I58" s="2"/>
      <c r="J58" s="2"/>
      <c r="K58" s="2"/>
      <c r="L58" s="2"/>
      <c r="M58" s="2"/>
      <c r="N58" s="2"/>
      <c r="O58" s="2"/>
      <c r="P58" s="2"/>
      <c r="Q58" s="2">
        <v>100</v>
      </c>
      <c r="R58" s="2">
        <v>100</v>
      </c>
      <c r="S58" s="2">
        <v>100</v>
      </c>
      <c r="T58" s="2">
        <v>100</v>
      </c>
      <c r="U58" s="2" t="s">
        <v>29</v>
      </c>
      <c r="V58" s="2" t="s">
        <v>30</v>
      </c>
      <c r="W58" s="2">
        <v>100</v>
      </c>
      <c r="X58" s="2"/>
      <c r="Y58" s="2" t="s">
        <v>31</v>
      </c>
      <c r="Z58" s="2">
        <v>2019</v>
      </c>
      <c r="AA58" s="2" t="s">
        <v>151</v>
      </c>
      <c r="AB58" s="2" t="s">
        <v>33</v>
      </c>
    </row>
    <row r="59" spans="1:28" x14ac:dyDescent="0.25">
      <c r="A59" s="2"/>
      <c r="B59" s="2"/>
      <c r="C59" s="2">
        <v>58</v>
      </c>
      <c r="D59" s="2">
        <v>175</v>
      </c>
      <c r="E59" s="2" t="s">
        <v>152</v>
      </c>
      <c r="F59" s="2"/>
      <c r="G59" s="2"/>
      <c r="H59" s="2"/>
      <c r="I59" s="2"/>
      <c r="J59" s="2"/>
      <c r="K59" s="2"/>
      <c r="L59" s="2"/>
      <c r="M59" s="2"/>
      <c r="N59" s="2"/>
      <c r="O59" s="2"/>
      <c r="P59" s="2"/>
      <c r="Q59" s="2">
        <v>100</v>
      </c>
      <c r="R59" s="2">
        <v>91.97</v>
      </c>
      <c r="S59" s="2">
        <v>91.97</v>
      </c>
      <c r="T59" s="2">
        <v>91.97</v>
      </c>
      <c r="U59" s="2" t="s">
        <v>59</v>
      </c>
      <c r="V59" s="2" t="s">
        <v>60</v>
      </c>
      <c r="W59" s="2">
        <v>91.97</v>
      </c>
      <c r="X59" s="2"/>
      <c r="Y59" s="2" t="s">
        <v>31</v>
      </c>
      <c r="Z59" s="2">
        <v>2019</v>
      </c>
      <c r="AA59" s="2" t="s">
        <v>153</v>
      </c>
      <c r="AB59" s="2" t="s">
        <v>33</v>
      </c>
    </row>
    <row r="60" spans="1:28" x14ac:dyDescent="0.25">
      <c r="A60" s="2"/>
      <c r="B60" s="2"/>
      <c r="C60" s="2">
        <v>58</v>
      </c>
      <c r="D60" s="2">
        <v>176</v>
      </c>
      <c r="E60" s="2" t="s">
        <v>154</v>
      </c>
      <c r="F60" s="2"/>
      <c r="G60" s="2"/>
      <c r="H60" s="2"/>
      <c r="I60" s="2"/>
      <c r="J60" s="2"/>
      <c r="K60" s="2"/>
      <c r="L60" s="2"/>
      <c r="M60" s="2"/>
      <c r="N60" s="2"/>
      <c r="O60" s="2"/>
      <c r="P60" s="2"/>
      <c r="Q60" s="2">
        <v>100</v>
      </c>
      <c r="R60" s="2">
        <v>100</v>
      </c>
      <c r="S60" s="2">
        <v>100</v>
      </c>
      <c r="T60" s="2">
        <v>100</v>
      </c>
      <c r="U60" s="2" t="s">
        <v>29</v>
      </c>
      <c r="V60" s="2" t="s">
        <v>30</v>
      </c>
      <c r="W60" s="2">
        <v>100</v>
      </c>
      <c r="X60" s="2"/>
      <c r="Y60" s="2" t="s">
        <v>31</v>
      </c>
      <c r="Z60" s="2">
        <v>2019</v>
      </c>
      <c r="AA60" s="2" t="s">
        <v>155</v>
      </c>
      <c r="AB60" s="2" t="s">
        <v>33</v>
      </c>
    </row>
    <row r="61" spans="1:28" x14ac:dyDescent="0.25">
      <c r="A61" s="2"/>
      <c r="B61" s="2"/>
      <c r="C61" s="2">
        <v>58</v>
      </c>
      <c r="D61" s="2">
        <v>177</v>
      </c>
      <c r="E61" s="2" t="s">
        <v>156</v>
      </c>
      <c r="F61" s="2"/>
      <c r="G61" s="2"/>
      <c r="H61" s="2"/>
      <c r="I61" s="2"/>
      <c r="J61" s="2"/>
      <c r="K61" s="2"/>
      <c r="L61" s="2"/>
      <c r="M61" s="2"/>
      <c r="N61" s="2"/>
      <c r="O61" s="2"/>
      <c r="P61" s="2"/>
      <c r="Q61" s="2">
        <v>100</v>
      </c>
      <c r="R61" s="2">
        <v>100</v>
      </c>
      <c r="S61" s="2">
        <v>100</v>
      </c>
      <c r="T61" s="2">
        <v>100</v>
      </c>
      <c r="U61" s="2" t="s">
        <v>29</v>
      </c>
      <c r="V61" s="2" t="s">
        <v>30</v>
      </c>
      <c r="W61" s="2">
        <v>100</v>
      </c>
      <c r="X61" s="2"/>
      <c r="Y61" s="2" t="s">
        <v>31</v>
      </c>
      <c r="Z61" s="2">
        <v>2019</v>
      </c>
      <c r="AA61" s="2" t="s">
        <v>157</v>
      </c>
      <c r="AB61" s="2" t="s">
        <v>33</v>
      </c>
    </row>
    <row r="62" spans="1:28" x14ac:dyDescent="0.25">
      <c r="A62" s="2"/>
      <c r="B62" s="2"/>
      <c r="C62" s="2">
        <v>43</v>
      </c>
      <c r="D62" s="2">
        <v>178</v>
      </c>
      <c r="E62" s="2" t="s">
        <v>158</v>
      </c>
      <c r="F62" s="2"/>
      <c r="G62" s="2"/>
      <c r="H62" s="2"/>
      <c r="I62" s="2"/>
      <c r="J62" s="2"/>
      <c r="K62" s="2"/>
      <c r="L62" s="2"/>
      <c r="M62" s="2"/>
      <c r="N62" s="2"/>
      <c r="O62" s="2"/>
      <c r="P62" s="2"/>
      <c r="Q62" s="2">
        <v>100</v>
      </c>
      <c r="R62" s="2">
        <v>100</v>
      </c>
      <c r="S62" s="2">
        <v>100</v>
      </c>
      <c r="T62" s="2">
        <v>100</v>
      </c>
      <c r="U62" s="2" t="s">
        <v>29</v>
      </c>
      <c r="V62" s="2" t="s">
        <v>30</v>
      </c>
      <c r="W62" s="2">
        <v>100</v>
      </c>
      <c r="X62" s="2"/>
      <c r="Y62" s="2" t="s">
        <v>31</v>
      </c>
      <c r="Z62" s="2">
        <v>2019</v>
      </c>
      <c r="AA62" s="2" t="s">
        <v>159</v>
      </c>
      <c r="AB62" s="2" t="s">
        <v>33</v>
      </c>
    </row>
    <row r="63" spans="1:28" x14ac:dyDescent="0.25">
      <c r="A63" s="2"/>
      <c r="B63" s="2"/>
      <c r="C63" s="2">
        <v>43</v>
      </c>
      <c r="D63" s="2">
        <v>179</v>
      </c>
      <c r="E63" s="2" t="s">
        <v>160</v>
      </c>
      <c r="F63" s="2"/>
      <c r="G63" s="2"/>
      <c r="H63" s="2"/>
      <c r="I63" s="2"/>
      <c r="J63" s="2"/>
      <c r="K63" s="2"/>
      <c r="L63" s="2"/>
      <c r="M63" s="2"/>
      <c r="N63" s="2"/>
      <c r="O63" s="2"/>
      <c r="P63" s="2"/>
      <c r="Q63" s="2">
        <v>100</v>
      </c>
      <c r="R63" s="2">
        <v>100</v>
      </c>
      <c r="S63" s="2">
        <v>100</v>
      </c>
      <c r="T63" s="2">
        <v>100</v>
      </c>
      <c r="U63" s="2" t="s">
        <v>29</v>
      </c>
      <c r="V63" s="2" t="s">
        <v>30</v>
      </c>
      <c r="W63" s="2">
        <v>100</v>
      </c>
      <c r="X63" s="2"/>
      <c r="Y63" s="2" t="s">
        <v>31</v>
      </c>
      <c r="Z63" s="2">
        <v>2019</v>
      </c>
      <c r="AA63" s="2" t="s">
        <v>161</v>
      </c>
      <c r="AB63" s="2" t="s">
        <v>33</v>
      </c>
    </row>
    <row r="64" spans="1:28" x14ac:dyDescent="0.25">
      <c r="A64" s="2"/>
      <c r="B64" s="2"/>
      <c r="C64" s="2">
        <v>43</v>
      </c>
      <c r="D64" s="2">
        <v>180</v>
      </c>
      <c r="E64" s="2" t="s">
        <v>162</v>
      </c>
      <c r="F64" s="2"/>
      <c r="G64" s="2"/>
      <c r="H64" s="2"/>
      <c r="I64" s="2"/>
      <c r="J64" s="2"/>
      <c r="K64" s="2"/>
      <c r="L64" s="2"/>
      <c r="M64" s="2"/>
      <c r="N64" s="2"/>
      <c r="O64" s="2"/>
      <c r="P64" s="2"/>
      <c r="Q64" s="2">
        <v>100</v>
      </c>
      <c r="R64" s="2">
        <v>100</v>
      </c>
      <c r="S64" s="2">
        <v>100</v>
      </c>
      <c r="T64" s="2">
        <v>100</v>
      </c>
      <c r="U64" s="2" t="s">
        <v>29</v>
      </c>
      <c r="V64" s="2" t="s">
        <v>30</v>
      </c>
      <c r="W64" s="2">
        <v>100</v>
      </c>
      <c r="X64" s="2"/>
      <c r="Y64" s="2" t="s">
        <v>31</v>
      </c>
      <c r="Z64" s="2">
        <v>2019</v>
      </c>
      <c r="AA64" s="2" t="s">
        <v>163</v>
      </c>
      <c r="AB64" s="2" t="s">
        <v>33</v>
      </c>
    </row>
    <row r="65" spans="1:28" x14ac:dyDescent="0.25">
      <c r="A65" s="2"/>
      <c r="B65" s="2"/>
      <c r="C65" s="2">
        <v>43</v>
      </c>
      <c r="D65" s="2">
        <v>181</v>
      </c>
      <c r="E65" s="2" t="s">
        <v>164</v>
      </c>
      <c r="F65" s="2"/>
      <c r="G65" s="2"/>
      <c r="H65" s="2"/>
      <c r="I65" s="2"/>
      <c r="J65" s="2"/>
      <c r="K65" s="2"/>
      <c r="L65" s="2"/>
      <c r="M65" s="2"/>
      <c r="N65" s="2"/>
      <c r="O65" s="2"/>
      <c r="P65" s="2"/>
      <c r="Q65" s="2">
        <v>100</v>
      </c>
      <c r="R65" s="2">
        <v>100</v>
      </c>
      <c r="S65" s="2">
        <v>100</v>
      </c>
      <c r="T65" s="2">
        <v>100</v>
      </c>
      <c r="U65" s="2" t="s">
        <v>29</v>
      </c>
      <c r="V65" s="2" t="s">
        <v>30</v>
      </c>
      <c r="W65" s="2">
        <v>100</v>
      </c>
      <c r="X65" s="2"/>
      <c r="Y65" s="2" t="s">
        <v>31</v>
      </c>
      <c r="Z65" s="2">
        <v>2019</v>
      </c>
      <c r="AA65" s="2" t="s">
        <v>165</v>
      </c>
      <c r="AB65" s="2" t="s">
        <v>33</v>
      </c>
    </row>
    <row r="66" spans="1:28" x14ac:dyDescent="0.25">
      <c r="A66" s="2"/>
      <c r="B66" s="2"/>
      <c r="C66" s="2">
        <v>44</v>
      </c>
      <c r="D66" s="2">
        <v>182</v>
      </c>
      <c r="E66" s="2" t="s">
        <v>166</v>
      </c>
      <c r="F66" s="2"/>
      <c r="G66" s="2"/>
      <c r="H66" s="2"/>
      <c r="I66" s="2"/>
      <c r="J66" s="2"/>
      <c r="K66" s="2"/>
      <c r="L66" s="2"/>
      <c r="M66" s="2"/>
      <c r="N66" s="2"/>
      <c r="O66" s="2"/>
      <c r="P66" s="2"/>
      <c r="Q66" s="2">
        <v>100</v>
      </c>
      <c r="R66" s="2">
        <v>95</v>
      </c>
      <c r="S66" s="2">
        <v>95</v>
      </c>
      <c r="T66" s="2">
        <v>95</v>
      </c>
      <c r="U66" s="2" t="s">
        <v>59</v>
      </c>
      <c r="V66" s="2" t="s">
        <v>60</v>
      </c>
      <c r="W66" s="2">
        <v>95</v>
      </c>
      <c r="X66" s="2"/>
      <c r="Y66" s="2" t="s">
        <v>31</v>
      </c>
      <c r="Z66" s="2">
        <v>2019</v>
      </c>
      <c r="AA66" s="2" t="s">
        <v>167</v>
      </c>
      <c r="AB66" s="2" t="s">
        <v>33</v>
      </c>
    </row>
    <row r="67" spans="1:28" x14ac:dyDescent="0.25">
      <c r="A67" s="2"/>
      <c r="B67" s="2"/>
      <c r="C67" s="2">
        <v>44</v>
      </c>
      <c r="D67" s="2">
        <v>183</v>
      </c>
      <c r="E67" s="2" t="s">
        <v>168</v>
      </c>
      <c r="F67" s="2"/>
      <c r="G67" s="2"/>
      <c r="H67" s="2"/>
      <c r="I67" s="2"/>
      <c r="J67" s="2"/>
      <c r="K67" s="2"/>
      <c r="L67" s="2"/>
      <c r="M67" s="2"/>
      <c r="N67" s="2"/>
      <c r="O67" s="2"/>
      <c r="P67" s="2"/>
      <c r="Q67" s="2">
        <v>100</v>
      </c>
      <c r="R67" s="2">
        <v>97.25</v>
      </c>
      <c r="S67" s="2">
        <v>97.25</v>
      </c>
      <c r="T67" s="2">
        <v>97.25</v>
      </c>
      <c r="U67" s="2" t="s">
        <v>51</v>
      </c>
      <c r="V67" s="2" t="s">
        <v>52</v>
      </c>
      <c r="W67" s="2">
        <v>97.25</v>
      </c>
      <c r="X67" s="2"/>
      <c r="Y67" s="2" t="s">
        <v>31</v>
      </c>
      <c r="Z67" s="2">
        <v>2019</v>
      </c>
      <c r="AA67" s="2" t="s">
        <v>169</v>
      </c>
      <c r="AB67" s="2" t="s">
        <v>33</v>
      </c>
    </row>
    <row r="68" spans="1:28" x14ac:dyDescent="0.25">
      <c r="A68" s="2"/>
      <c r="B68" s="2"/>
      <c r="C68" s="2">
        <v>44</v>
      </c>
      <c r="D68" s="2">
        <v>184</v>
      </c>
      <c r="E68" s="2" t="s">
        <v>170</v>
      </c>
      <c r="F68" s="2"/>
      <c r="G68" s="2"/>
      <c r="H68" s="2"/>
      <c r="I68" s="2"/>
      <c r="J68" s="2"/>
      <c r="K68" s="2"/>
      <c r="L68" s="2"/>
      <c r="M68" s="2"/>
      <c r="N68" s="2"/>
      <c r="O68" s="2"/>
      <c r="P68" s="2"/>
      <c r="Q68" s="2">
        <v>100</v>
      </c>
      <c r="R68" s="2">
        <v>100</v>
      </c>
      <c r="S68" s="2">
        <v>100</v>
      </c>
      <c r="T68" s="2">
        <v>100</v>
      </c>
      <c r="U68" s="2" t="s">
        <v>29</v>
      </c>
      <c r="V68" s="2" t="s">
        <v>30</v>
      </c>
      <c r="W68" s="2">
        <v>100</v>
      </c>
      <c r="X68" s="2"/>
      <c r="Y68" s="2" t="s">
        <v>31</v>
      </c>
      <c r="Z68" s="2">
        <v>2019</v>
      </c>
      <c r="AA68" s="2" t="s">
        <v>171</v>
      </c>
      <c r="AB68" s="2" t="s">
        <v>33</v>
      </c>
    </row>
    <row r="69" spans="1:28" x14ac:dyDescent="0.25">
      <c r="A69" s="2"/>
      <c r="B69" s="2"/>
      <c r="C69" s="2">
        <v>44</v>
      </c>
      <c r="D69" s="2">
        <v>185</v>
      </c>
      <c r="E69" s="2" t="s">
        <v>172</v>
      </c>
      <c r="F69" s="2"/>
      <c r="G69" s="2"/>
      <c r="H69" s="2"/>
      <c r="I69" s="2"/>
      <c r="J69" s="2"/>
      <c r="K69" s="2"/>
      <c r="L69" s="2"/>
      <c r="M69" s="2"/>
      <c r="N69" s="2"/>
      <c r="O69" s="2"/>
      <c r="P69" s="2"/>
      <c r="Q69" s="2">
        <v>100</v>
      </c>
      <c r="R69" s="2">
        <v>95</v>
      </c>
      <c r="S69" s="2">
        <v>95</v>
      </c>
      <c r="T69" s="2">
        <v>95</v>
      </c>
      <c r="U69" s="2" t="s">
        <v>59</v>
      </c>
      <c r="V69" s="2" t="s">
        <v>60</v>
      </c>
      <c r="W69" s="2">
        <v>95</v>
      </c>
      <c r="X69" s="2"/>
      <c r="Y69" s="2" t="s">
        <v>31</v>
      </c>
      <c r="Z69" s="2">
        <v>2019</v>
      </c>
      <c r="AA69" s="2" t="s">
        <v>173</v>
      </c>
      <c r="AB69" s="2" t="s">
        <v>33</v>
      </c>
    </row>
    <row r="70" spans="1:28" x14ac:dyDescent="0.25">
      <c r="A70" s="2"/>
      <c r="B70" s="2"/>
      <c r="C70" s="2">
        <v>44</v>
      </c>
      <c r="D70" s="2">
        <v>186</v>
      </c>
      <c r="E70" s="2" t="s">
        <v>174</v>
      </c>
      <c r="F70" s="2"/>
      <c r="G70" s="2"/>
      <c r="H70" s="2"/>
      <c r="I70" s="2"/>
      <c r="J70" s="2"/>
      <c r="K70" s="2"/>
      <c r="L70" s="2"/>
      <c r="M70" s="2"/>
      <c r="N70" s="2"/>
      <c r="O70" s="2"/>
      <c r="P70" s="2"/>
      <c r="Q70" s="2">
        <v>100</v>
      </c>
      <c r="R70" s="2">
        <v>100</v>
      </c>
      <c r="S70" s="2">
        <v>100</v>
      </c>
      <c r="T70" s="2">
        <v>100</v>
      </c>
      <c r="U70" s="2" t="s">
        <v>29</v>
      </c>
      <c r="V70" s="2" t="s">
        <v>30</v>
      </c>
      <c r="W70" s="2">
        <v>100</v>
      </c>
      <c r="X70" s="2"/>
      <c r="Y70" s="2" t="s">
        <v>31</v>
      </c>
      <c r="Z70" s="2">
        <v>2019</v>
      </c>
      <c r="AA70" s="2" t="s">
        <v>175</v>
      </c>
      <c r="AB70" s="2" t="s">
        <v>33</v>
      </c>
    </row>
    <row r="71" spans="1:28" x14ac:dyDescent="0.25">
      <c r="A71" s="2"/>
      <c r="B71" s="2"/>
      <c r="C71" s="2">
        <v>44</v>
      </c>
      <c r="D71" s="2">
        <v>187</v>
      </c>
      <c r="E71" s="2" t="s">
        <v>176</v>
      </c>
      <c r="F71" s="2"/>
      <c r="G71" s="2"/>
      <c r="H71" s="2"/>
      <c r="I71" s="2"/>
      <c r="J71" s="2"/>
      <c r="K71" s="2"/>
      <c r="L71" s="2"/>
      <c r="M71" s="2"/>
      <c r="N71" s="2"/>
      <c r="O71" s="2"/>
      <c r="P71" s="2"/>
      <c r="Q71" s="2">
        <v>100</v>
      </c>
      <c r="R71" s="2">
        <v>100</v>
      </c>
      <c r="S71" s="2">
        <v>100</v>
      </c>
      <c r="T71" s="2">
        <v>100</v>
      </c>
      <c r="U71" s="2" t="s">
        <v>29</v>
      </c>
      <c r="V71" s="2" t="s">
        <v>30</v>
      </c>
      <c r="W71" s="2">
        <v>100</v>
      </c>
      <c r="X71" s="2"/>
      <c r="Y71" s="2" t="s">
        <v>31</v>
      </c>
      <c r="Z71" s="2">
        <v>2019</v>
      </c>
      <c r="AA71" s="2" t="s">
        <v>177</v>
      </c>
      <c r="AB71" s="2" t="s">
        <v>33</v>
      </c>
    </row>
    <row r="72" spans="1:28" x14ac:dyDescent="0.25">
      <c r="A72" s="2"/>
      <c r="B72" s="2"/>
      <c r="C72" s="2">
        <v>44</v>
      </c>
      <c r="D72" s="2">
        <v>188</v>
      </c>
      <c r="E72" s="2" t="s">
        <v>178</v>
      </c>
      <c r="F72" s="2"/>
      <c r="G72" s="2"/>
      <c r="H72" s="2"/>
      <c r="I72" s="2"/>
      <c r="J72" s="2"/>
      <c r="K72" s="2"/>
      <c r="L72" s="2"/>
      <c r="M72" s="2"/>
      <c r="N72" s="2"/>
      <c r="O72" s="2"/>
      <c r="P72" s="2"/>
      <c r="Q72" s="2">
        <v>100</v>
      </c>
      <c r="R72" s="2">
        <v>100</v>
      </c>
      <c r="S72" s="2">
        <v>100</v>
      </c>
      <c r="T72" s="2">
        <v>100</v>
      </c>
      <c r="U72" s="2" t="s">
        <v>29</v>
      </c>
      <c r="V72" s="2" t="s">
        <v>30</v>
      </c>
      <c r="W72" s="2">
        <v>100</v>
      </c>
      <c r="X72" s="2"/>
      <c r="Y72" s="2" t="s">
        <v>31</v>
      </c>
      <c r="Z72" s="2">
        <v>2019</v>
      </c>
      <c r="AA72" s="2" t="s">
        <v>179</v>
      </c>
      <c r="AB72" s="2" t="s">
        <v>33</v>
      </c>
    </row>
    <row r="73" spans="1:28" x14ac:dyDescent="0.25">
      <c r="A73" s="2"/>
      <c r="B73" s="2"/>
      <c r="C73" s="2">
        <v>44</v>
      </c>
      <c r="D73" s="2">
        <v>189</v>
      </c>
      <c r="E73" s="2" t="s">
        <v>180</v>
      </c>
      <c r="F73" s="2"/>
      <c r="G73" s="2"/>
      <c r="H73" s="2"/>
      <c r="I73" s="2"/>
      <c r="J73" s="2"/>
      <c r="K73" s="2"/>
      <c r="L73" s="2"/>
      <c r="M73" s="2"/>
      <c r="N73" s="2"/>
      <c r="O73" s="2"/>
      <c r="P73" s="2"/>
      <c r="Q73" s="2">
        <v>100</v>
      </c>
      <c r="R73" s="2">
        <v>100</v>
      </c>
      <c r="S73" s="2">
        <v>100</v>
      </c>
      <c r="T73" s="2">
        <v>100</v>
      </c>
      <c r="U73" s="2" t="s">
        <v>29</v>
      </c>
      <c r="V73" s="2" t="s">
        <v>30</v>
      </c>
      <c r="W73" s="2">
        <v>100</v>
      </c>
      <c r="X73" s="2"/>
      <c r="Y73" s="2" t="s">
        <v>31</v>
      </c>
      <c r="Z73" s="2">
        <v>2019</v>
      </c>
      <c r="AA73" s="2" t="s">
        <v>181</v>
      </c>
      <c r="AB73" s="2" t="s">
        <v>33</v>
      </c>
    </row>
    <row r="74" spans="1:28" x14ac:dyDescent="0.25">
      <c r="A74" s="2"/>
      <c r="B74" s="2"/>
      <c r="C74" s="2">
        <v>45</v>
      </c>
      <c r="D74" s="2">
        <v>190</v>
      </c>
      <c r="E74" s="2" t="s">
        <v>182</v>
      </c>
      <c r="F74" s="2"/>
      <c r="G74" s="2"/>
      <c r="H74" s="2"/>
      <c r="I74" s="2"/>
      <c r="J74" s="2"/>
      <c r="K74" s="2"/>
      <c r="L74" s="2"/>
      <c r="M74" s="2"/>
      <c r="N74" s="2"/>
      <c r="O74" s="2"/>
      <c r="P74" s="2"/>
      <c r="Q74" s="2">
        <v>100</v>
      </c>
      <c r="R74" s="2">
        <v>90</v>
      </c>
      <c r="S74" s="2">
        <v>90</v>
      </c>
      <c r="T74" s="2">
        <v>90</v>
      </c>
      <c r="U74" s="2" t="s">
        <v>59</v>
      </c>
      <c r="V74" s="2" t="s">
        <v>60</v>
      </c>
      <c r="W74" s="2">
        <v>90</v>
      </c>
      <c r="X74" s="2"/>
      <c r="Y74" s="2" t="s">
        <v>31</v>
      </c>
      <c r="Z74" s="2">
        <v>2019</v>
      </c>
      <c r="AA74" s="2" t="s">
        <v>183</v>
      </c>
      <c r="AB74" s="2" t="s">
        <v>33</v>
      </c>
    </row>
    <row r="75" spans="1:28" x14ac:dyDescent="0.25">
      <c r="A75" s="2"/>
      <c r="B75" s="2"/>
      <c r="C75" s="2">
        <v>46</v>
      </c>
      <c r="D75" s="2">
        <v>191</v>
      </c>
      <c r="E75" s="2" t="s">
        <v>184</v>
      </c>
      <c r="F75" s="2"/>
      <c r="G75" s="2"/>
      <c r="H75" s="2"/>
      <c r="I75" s="2"/>
      <c r="J75" s="2"/>
      <c r="K75" s="2"/>
      <c r="L75" s="2"/>
      <c r="M75" s="2"/>
      <c r="N75" s="2"/>
      <c r="O75" s="2"/>
      <c r="P75" s="2"/>
      <c r="Q75" s="2">
        <v>100</v>
      </c>
      <c r="R75" s="2">
        <v>100</v>
      </c>
      <c r="S75" s="2">
        <v>100</v>
      </c>
      <c r="T75" s="2">
        <v>100</v>
      </c>
      <c r="U75" s="2" t="s">
        <v>29</v>
      </c>
      <c r="V75" s="2" t="s">
        <v>30</v>
      </c>
      <c r="W75" s="2">
        <v>100</v>
      </c>
      <c r="X75" s="2"/>
      <c r="Y75" s="2" t="s">
        <v>31</v>
      </c>
      <c r="Z75" s="2">
        <v>2019</v>
      </c>
      <c r="AA75" s="2" t="s">
        <v>185</v>
      </c>
      <c r="AB75" s="2" t="s">
        <v>33</v>
      </c>
    </row>
    <row r="76" spans="1:28" x14ac:dyDescent="0.25">
      <c r="A76" s="2"/>
      <c r="B76" s="2"/>
      <c r="C76" s="2">
        <v>46</v>
      </c>
      <c r="D76" s="2">
        <v>192</v>
      </c>
      <c r="E76" s="2" t="s">
        <v>186</v>
      </c>
      <c r="F76" s="2"/>
      <c r="G76" s="2"/>
      <c r="H76" s="2"/>
      <c r="I76" s="2"/>
      <c r="J76" s="2"/>
      <c r="K76" s="2"/>
      <c r="L76" s="2"/>
      <c r="M76" s="2"/>
      <c r="N76" s="2"/>
      <c r="O76" s="2"/>
      <c r="P76" s="2"/>
      <c r="Q76" s="2">
        <v>100</v>
      </c>
      <c r="R76" s="2">
        <v>100</v>
      </c>
      <c r="S76" s="2">
        <v>100</v>
      </c>
      <c r="T76" s="2">
        <v>100</v>
      </c>
      <c r="U76" s="2" t="s">
        <v>29</v>
      </c>
      <c r="V76" s="2" t="s">
        <v>30</v>
      </c>
      <c r="W76" s="2">
        <v>100</v>
      </c>
      <c r="X76" s="2"/>
      <c r="Y76" s="2" t="s">
        <v>31</v>
      </c>
      <c r="Z76" s="2">
        <v>2019</v>
      </c>
      <c r="AA76" s="2" t="s">
        <v>187</v>
      </c>
      <c r="AB76" s="2" t="s">
        <v>33</v>
      </c>
    </row>
    <row r="77" spans="1:28" ht="20.399999999999999" x14ac:dyDescent="0.25">
      <c r="A77" s="2"/>
      <c r="B77" s="2"/>
      <c r="C77" s="2">
        <v>46</v>
      </c>
      <c r="D77" s="2">
        <v>193</v>
      </c>
      <c r="E77" s="2" t="s">
        <v>188</v>
      </c>
      <c r="F77" s="2"/>
      <c r="G77" s="2"/>
      <c r="H77" s="2"/>
      <c r="I77" s="2"/>
      <c r="J77" s="2"/>
      <c r="K77" s="2"/>
      <c r="L77" s="2"/>
      <c r="M77" s="2"/>
      <c r="N77" s="2"/>
      <c r="O77" s="2"/>
      <c r="P77" s="2"/>
      <c r="Q77" s="2">
        <v>100</v>
      </c>
      <c r="R77" s="2">
        <v>100</v>
      </c>
      <c r="S77" s="2">
        <v>100</v>
      </c>
      <c r="T77" s="2">
        <v>100</v>
      </c>
      <c r="U77" s="2" t="s">
        <v>29</v>
      </c>
      <c r="V77" s="2" t="s">
        <v>30</v>
      </c>
      <c r="W77" s="2">
        <v>100</v>
      </c>
      <c r="X77" s="2"/>
      <c r="Y77" s="2" t="s">
        <v>31</v>
      </c>
      <c r="Z77" s="2">
        <v>2019</v>
      </c>
      <c r="AA77" s="2" t="s">
        <v>189</v>
      </c>
      <c r="AB77" s="2" t="s">
        <v>33</v>
      </c>
    </row>
    <row r="78" spans="1:28" x14ac:dyDescent="0.25">
      <c r="A78" s="2"/>
      <c r="B78" s="2"/>
      <c r="C78" s="2">
        <v>46</v>
      </c>
      <c r="D78" s="2">
        <v>194</v>
      </c>
      <c r="E78" s="2" t="s">
        <v>190</v>
      </c>
      <c r="F78" s="2"/>
      <c r="G78" s="2"/>
      <c r="H78" s="2"/>
      <c r="I78" s="2"/>
      <c r="J78" s="2"/>
      <c r="K78" s="2"/>
      <c r="L78" s="2"/>
      <c r="M78" s="2"/>
      <c r="N78" s="2"/>
      <c r="O78" s="2"/>
      <c r="P78" s="2"/>
      <c r="Q78" s="2">
        <v>100</v>
      </c>
      <c r="R78" s="2">
        <v>100</v>
      </c>
      <c r="S78" s="2">
        <v>100</v>
      </c>
      <c r="T78" s="2">
        <v>100</v>
      </c>
      <c r="U78" s="2" t="s">
        <v>29</v>
      </c>
      <c r="V78" s="2" t="s">
        <v>30</v>
      </c>
      <c r="W78" s="2">
        <v>100</v>
      </c>
      <c r="X78" s="2"/>
      <c r="Y78" s="2" t="s">
        <v>31</v>
      </c>
      <c r="Z78" s="2">
        <v>2019</v>
      </c>
      <c r="AA78" s="2" t="s">
        <v>191</v>
      </c>
      <c r="AB78" s="2" t="s">
        <v>33</v>
      </c>
    </row>
    <row r="79" spans="1:28" ht="20.399999999999999" x14ac:dyDescent="0.25">
      <c r="A79" s="2"/>
      <c r="B79" s="2"/>
      <c r="C79" s="2">
        <v>46</v>
      </c>
      <c r="D79" s="2">
        <v>195</v>
      </c>
      <c r="E79" s="2" t="s">
        <v>192</v>
      </c>
      <c r="F79" s="2"/>
      <c r="G79" s="2"/>
      <c r="H79" s="2"/>
      <c r="I79" s="2"/>
      <c r="J79" s="2"/>
      <c r="K79" s="2"/>
      <c r="L79" s="2"/>
      <c r="M79" s="2"/>
      <c r="N79" s="2"/>
      <c r="O79" s="2"/>
      <c r="P79" s="2"/>
      <c r="Q79" s="2">
        <v>100</v>
      </c>
      <c r="R79" s="2">
        <v>100</v>
      </c>
      <c r="S79" s="2">
        <v>100</v>
      </c>
      <c r="T79" s="2">
        <v>100</v>
      </c>
      <c r="U79" s="2" t="s">
        <v>29</v>
      </c>
      <c r="V79" s="2" t="s">
        <v>30</v>
      </c>
      <c r="W79" s="2">
        <v>100</v>
      </c>
      <c r="X79" s="2"/>
      <c r="Y79" s="2" t="s">
        <v>31</v>
      </c>
      <c r="Z79" s="2">
        <v>2019</v>
      </c>
      <c r="AA79" s="2" t="s">
        <v>193</v>
      </c>
      <c r="AB79" s="2" t="s">
        <v>33</v>
      </c>
    </row>
    <row r="80" spans="1:28" ht="20.399999999999999" x14ac:dyDescent="0.25">
      <c r="A80" s="2"/>
      <c r="B80" s="2"/>
      <c r="C80" s="2">
        <v>47</v>
      </c>
      <c r="D80" s="2">
        <v>196</v>
      </c>
      <c r="E80" s="2" t="s">
        <v>194</v>
      </c>
      <c r="F80" s="2"/>
      <c r="G80" s="2"/>
      <c r="H80" s="2"/>
      <c r="I80" s="2"/>
      <c r="J80" s="2"/>
      <c r="K80" s="2"/>
      <c r="L80" s="2"/>
      <c r="M80" s="2"/>
      <c r="N80" s="2"/>
      <c r="O80" s="2"/>
      <c r="P80" s="2"/>
      <c r="Q80" s="2">
        <v>100</v>
      </c>
      <c r="R80" s="2">
        <v>100</v>
      </c>
      <c r="S80" s="2">
        <v>100</v>
      </c>
      <c r="T80" s="2">
        <v>100</v>
      </c>
      <c r="U80" s="2" t="s">
        <v>29</v>
      </c>
      <c r="V80" s="2" t="s">
        <v>30</v>
      </c>
      <c r="W80" s="2">
        <v>100</v>
      </c>
      <c r="X80" s="2"/>
      <c r="Y80" s="2" t="s">
        <v>31</v>
      </c>
      <c r="Z80" s="2">
        <v>2019</v>
      </c>
      <c r="AA80" s="2" t="s">
        <v>195</v>
      </c>
      <c r="AB80" s="2" t="s">
        <v>33</v>
      </c>
    </row>
    <row r="81" spans="1:28" x14ac:dyDescent="0.25">
      <c r="A81" s="2"/>
      <c r="B81" s="2"/>
      <c r="C81" s="2">
        <v>47</v>
      </c>
      <c r="D81" s="2">
        <v>197</v>
      </c>
      <c r="E81" s="2" t="s">
        <v>196</v>
      </c>
      <c r="F81" s="2"/>
      <c r="G81" s="2"/>
      <c r="H81" s="2"/>
      <c r="I81" s="2"/>
      <c r="J81" s="2"/>
      <c r="K81" s="2"/>
      <c r="L81" s="2"/>
      <c r="M81" s="2"/>
      <c r="N81" s="2"/>
      <c r="O81" s="2"/>
      <c r="P81" s="2"/>
      <c r="Q81" s="2">
        <v>100</v>
      </c>
      <c r="R81" s="2">
        <v>94.69</v>
      </c>
      <c r="S81" s="2">
        <v>94.69</v>
      </c>
      <c r="T81" s="2">
        <v>94.69</v>
      </c>
      <c r="U81" s="2" t="s">
        <v>59</v>
      </c>
      <c r="V81" s="2" t="s">
        <v>60</v>
      </c>
      <c r="W81" s="2">
        <v>94.69</v>
      </c>
      <c r="X81" s="2"/>
      <c r="Y81" s="2" t="s">
        <v>31</v>
      </c>
      <c r="Z81" s="2">
        <v>2019</v>
      </c>
      <c r="AA81" s="2" t="s">
        <v>197</v>
      </c>
      <c r="AB81" s="2" t="s">
        <v>33</v>
      </c>
    </row>
    <row r="82" spans="1:28" x14ac:dyDescent="0.25">
      <c r="A82" s="2"/>
      <c r="B82" s="2"/>
      <c r="C82" s="2">
        <v>51</v>
      </c>
      <c r="D82" s="2">
        <v>198</v>
      </c>
      <c r="E82" s="2" t="s">
        <v>198</v>
      </c>
      <c r="F82" s="2"/>
      <c r="G82" s="2"/>
      <c r="H82" s="2"/>
      <c r="I82" s="2"/>
      <c r="J82" s="2"/>
      <c r="K82" s="2"/>
      <c r="L82" s="2"/>
      <c r="M82" s="2"/>
      <c r="N82" s="2"/>
      <c r="O82" s="2"/>
      <c r="P82" s="2"/>
      <c r="Q82" s="2">
        <v>100</v>
      </c>
      <c r="R82" s="2">
        <v>100</v>
      </c>
      <c r="S82" s="2">
        <v>100</v>
      </c>
      <c r="T82" s="2">
        <v>100</v>
      </c>
      <c r="U82" s="2" t="s">
        <v>29</v>
      </c>
      <c r="V82" s="2" t="s">
        <v>30</v>
      </c>
      <c r="W82" s="2">
        <v>100</v>
      </c>
      <c r="X82" s="2"/>
      <c r="Y82" s="2" t="s">
        <v>31</v>
      </c>
      <c r="Z82" s="2">
        <v>2019</v>
      </c>
      <c r="AA82" s="2" t="s">
        <v>199</v>
      </c>
      <c r="AB82" s="2" t="s">
        <v>33</v>
      </c>
    </row>
    <row r="83" spans="1:28" x14ac:dyDescent="0.25">
      <c r="A83" s="2"/>
      <c r="B83" s="2"/>
      <c r="C83" s="2">
        <v>51</v>
      </c>
      <c r="D83" s="2">
        <v>199</v>
      </c>
      <c r="E83" s="2" t="s">
        <v>200</v>
      </c>
      <c r="F83" s="2"/>
      <c r="G83" s="2"/>
      <c r="H83" s="2"/>
      <c r="I83" s="2"/>
      <c r="J83" s="2"/>
      <c r="K83" s="2"/>
      <c r="L83" s="2"/>
      <c r="M83" s="2"/>
      <c r="N83" s="2"/>
      <c r="O83" s="2"/>
      <c r="P83" s="2"/>
      <c r="Q83" s="2">
        <v>100</v>
      </c>
      <c r="R83" s="2">
        <v>100</v>
      </c>
      <c r="S83" s="2">
        <v>100</v>
      </c>
      <c r="T83" s="2">
        <v>100</v>
      </c>
      <c r="U83" s="2" t="s">
        <v>29</v>
      </c>
      <c r="V83" s="2" t="s">
        <v>30</v>
      </c>
      <c r="W83" s="2">
        <v>100</v>
      </c>
      <c r="X83" s="2"/>
      <c r="Y83" s="2" t="s">
        <v>31</v>
      </c>
      <c r="Z83" s="2">
        <v>2019</v>
      </c>
      <c r="AA83" s="2" t="s">
        <v>201</v>
      </c>
      <c r="AB83" s="2" t="s">
        <v>33</v>
      </c>
    </row>
    <row r="84" spans="1:28" x14ac:dyDescent="0.25">
      <c r="A84" s="2"/>
      <c r="B84" s="2"/>
      <c r="C84" s="2">
        <v>51</v>
      </c>
      <c r="D84" s="2">
        <v>200</v>
      </c>
      <c r="E84" s="2" t="s">
        <v>202</v>
      </c>
      <c r="F84" s="2"/>
      <c r="G84" s="2"/>
      <c r="H84" s="2"/>
      <c r="I84" s="2"/>
      <c r="J84" s="2"/>
      <c r="K84" s="2"/>
      <c r="L84" s="2"/>
      <c r="M84" s="2"/>
      <c r="N84" s="2"/>
      <c r="O84" s="2"/>
      <c r="P84" s="2"/>
      <c r="Q84" s="2">
        <v>100</v>
      </c>
      <c r="R84" s="2">
        <v>100</v>
      </c>
      <c r="S84" s="2">
        <v>100</v>
      </c>
      <c r="T84" s="2">
        <v>100</v>
      </c>
      <c r="U84" s="2" t="s">
        <v>29</v>
      </c>
      <c r="V84" s="2" t="s">
        <v>30</v>
      </c>
      <c r="W84" s="2">
        <v>100</v>
      </c>
      <c r="X84" s="2"/>
      <c r="Y84" s="2" t="s">
        <v>31</v>
      </c>
      <c r="Z84" s="2">
        <v>2019</v>
      </c>
      <c r="AA84" s="2" t="s">
        <v>203</v>
      </c>
      <c r="AB84" s="2" t="s">
        <v>33</v>
      </c>
    </row>
    <row r="85" spans="1:28" x14ac:dyDescent="0.25">
      <c r="A85" s="2"/>
      <c r="B85" s="2"/>
      <c r="C85" s="2">
        <v>51</v>
      </c>
      <c r="D85" s="2">
        <v>201</v>
      </c>
      <c r="E85" s="2" t="s">
        <v>204</v>
      </c>
      <c r="F85" s="2"/>
      <c r="G85" s="2"/>
      <c r="H85" s="2"/>
      <c r="I85" s="2"/>
      <c r="J85" s="2"/>
      <c r="K85" s="2"/>
      <c r="L85" s="2"/>
      <c r="M85" s="2"/>
      <c r="N85" s="2"/>
      <c r="O85" s="2"/>
      <c r="P85" s="2"/>
      <c r="Q85" s="2">
        <v>100</v>
      </c>
      <c r="R85" s="2">
        <v>100</v>
      </c>
      <c r="S85" s="2">
        <v>100</v>
      </c>
      <c r="T85" s="2">
        <v>100</v>
      </c>
      <c r="U85" s="2" t="s">
        <v>29</v>
      </c>
      <c r="V85" s="2" t="s">
        <v>30</v>
      </c>
      <c r="W85" s="2">
        <v>100</v>
      </c>
      <c r="X85" s="2"/>
      <c r="Y85" s="2" t="s">
        <v>31</v>
      </c>
      <c r="Z85" s="2">
        <v>2019</v>
      </c>
      <c r="AA85" s="2" t="s">
        <v>205</v>
      </c>
      <c r="AB85" s="2" t="s">
        <v>33</v>
      </c>
    </row>
    <row r="86" spans="1:28" x14ac:dyDescent="0.25">
      <c r="A86" s="2"/>
      <c r="B86" s="2"/>
      <c r="C86" s="2">
        <v>51</v>
      </c>
      <c r="D86" s="2">
        <v>202</v>
      </c>
      <c r="E86" s="2" t="s">
        <v>206</v>
      </c>
      <c r="F86" s="2"/>
      <c r="G86" s="2"/>
      <c r="H86" s="2"/>
      <c r="I86" s="2"/>
      <c r="J86" s="2"/>
      <c r="K86" s="2"/>
      <c r="L86" s="2"/>
      <c r="M86" s="2"/>
      <c r="N86" s="2"/>
      <c r="O86" s="2"/>
      <c r="P86" s="2"/>
      <c r="Q86" s="2">
        <v>100</v>
      </c>
      <c r="R86" s="2">
        <v>0</v>
      </c>
      <c r="S86" s="2">
        <v>0</v>
      </c>
      <c r="T86" s="2">
        <v>0</v>
      </c>
      <c r="U86" s="2" t="s">
        <v>67</v>
      </c>
      <c r="V86" s="2" t="s">
        <v>68</v>
      </c>
      <c r="W86" s="2">
        <v>0</v>
      </c>
      <c r="X86" s="2"/>
      <c r="Y86" s="2" t="s">
        <v>31</v>
      </c>
      <c r="Z86" s="2">
        <v>2019</v>
      </c>
      <c r="AA86" s="2" t="s">
        <v>207</v>
      </c>
      <c r="AB86" s="2" t="s">
        <v>33</v>
      </c>
    </row>
    <row r="87" spans="1:28" x14ac:dyDescent="0.25">
      <c r="A87" s="2"/>
      <c r="B87" s="2"/>
      <c r="C87" s="2">
        <v>48</v>
      </c>
      <c r="D87" s="2">
        <v>203</v>
      </c>
      <c r="E87" s="2" t="s">
        <v>208</v>
      </c>
      <c r="F87" s="2"/>
      <c r="G87" s="2"/>
      <c r="H87" s="2"/>
      <c r="I87" s="2"/>
      <c r="J87" s="2"/>
      <c r="K87" s="2"/>
      <c r="L87" s="2"/>
      <c r="M87" s="2"/>
      <c r="N87" s="2"/>
      <c r="O87" s="2"/>
      <c r="P87" s="2"/>
      <c r="Q87" s="2">
        <v>100</v>
      </c>
      <c r="R87" s="2">
        <v>90</v>
      </c>
      <c r="S87" s="2">
        <v>90</v>
      </c>
      <c r="T87" s="2">
        <v>90</v>
      </c>
      <c r="U87" s="2" t="s">
        <v>59</v>
      </c>
      <c r="V87" s="2" t="s">
        <v>60</v>
      </c>
      <c r="W87" s="2">
        <v>90</v>
      </c>
      <c r="X87" s="2"/>
      <c r="Y87" s="2" t="s">
        <v>31</v>
      </c>
      <c r="Z87" s="2">
        <v>2019</v>
      </c>
      <c r="AA87" s="2" t="s">
        <v>209</v>
      </c>
      <c r="AB87" s="2" t="s">
        <v>33</v>
      </c>
    </row>
    <row r="88" spans="1:28" ht="20.399999999999999" x14ac:dyDescent="0.25">
      <c r="A88" s="2"/>
      <c r="B88" s="2"/>
      <c r="C88" s="2">
        <v>48</v>
      </c>
      <c r="D88" s="2">
        <v>204</v>
      </c>
      <c r="E88" s="2" t="s">
        <v>210</v>
      </c>
      <c r="F88" s="2"/>
      <c r="G88" s="2"/>
      <c r="H88" s="2"/>
      <c r="I88" s="2"/>
      <c r="J88" s="2"/>
      <c r="K88" s="2"/>
      <c r="L88" s="2"/>
      <c r="M88" s="2"/>
      <c r="N88" s="2"/>
      <c r="O88" s="2"/>
      <c r="P88" s="2"/>
      <c r="Q88" s="2">
        <v>100</v>
      </c>
      <c r="R88" s="2">
        <v>100</v>
      </c>
      <c r="S88" s="2">
        <v>100</v>
      </c>
      <c r="T88" s="2">
        <v>100</v>
      </c>
      <c r="U88" s="2" t="s">
        <v>29</v>
      </c>
      <c r="V88" s="2" t="s">
        <v>30</v>
      </c>
      <c r="W88" s="2">
        <v>100</v>
      </c>
      <c r="X88" s="2"/>
      <c r="Y88" s="2" t="s">
        <v>31</v>
      </c>
      <c r="Z88" s="2">
        <v>2019</v>
      </c>
      <c r="AA88" s="2" t="s">
        <v>211</v>
      </c>
      <c r="AB88" s="2" t="s">
        <v>33</v>
      </c>
    </row>
    <row r="89" spans="1:28" x14ac:dyDescent="0.25">
      <c r="A89" s="2"/>
      <c r="B89" s="2"/>
      <c r="C89" s="2">
        <v>48</v>
      </c>
      <c r="D89" s="2">
        <v>205</v>
      </c>
      <c r="E89" s="2" t="s">
        <v>212</v>
      </c>
      <c r="F89" s="2"/>
      <c r="G89" s="2"/>
      <c r="H89" s="2"/>
      <c r="I89" s="2"/>
      <c r="J89" s="2"/>
      <c r="K89" s="2"/>
      <c r="L89" s="2"/>
      <c r="M89" s="2"/>
      <c r="N89" s="2"/>
      <c r="O89" s="2"/>
      <c r="P89" s="2"/>
      <c r="Q89" s="2">
        <v>100</v>
      </c>
      <c r="R89" s="2">
        <v>95</v>
      </c>
      <c r="S89" s="2">
        <v>95</v>
      </c>
      <c r="T89" s="2">
        <v>95</v>
      </c>
      <c r="U89" s="2" t="s">
        <v>59</v>
      </c>
      <c r="V89" s="2" t="s">
        <v>60</v>
      </c>
      <c r="W89" s="2">
        <v>95</v>
      </c>
      <c r="X89" s="2"/>
      <c r="Y89" s="2" t="s">
        <v>31</v>
      </c>
      <c r="Z89" s="2">
        <v>2019</v>
      </c>
      <c r="AA89" s="2" t="s">
        <v>213</v>
      </c>
      <c r="AB89" s="2" t="s">
        <v>33</v>
      </c>
    </row>
    <row r="90" spans="1:28" x14ac:dyDescent="0.25">
      <c r="A90" s="2"/>
      <c r="B90" s="2"/>
      <c r="C90" s="2">
        <v>48</v>
      </c>
      <c r="D90" s="2">
        <v>206</v>
      </c>
      <c r="E90" s="2" t="s">
        <v>214</v>
      </c>
      <c r="F90" s="2"/>
      <c r="G90" s="2"/>
      <c r="H90" s="2"/>
      <c r="I90" s="2"/>
      <c r="J90" s="2"/>
      <c r="K90" s="2"/>
      <c r="L90" s="2"/>
      <c r="M90" s="2"/>
      <c r="N90" s="2"/>
      <c r="O90" s="2"/>
      <c r="P90" s="2"/>
      <c r="Q90" s="2">
        <v>100</v>
      </c>
      <c r="R90" s="2">
        <v>100</v>
      </c>
      <c r="S90" s="2">
        <v>100</v>
      </c>
      <c r="T90" s="2">
        <v>100</v>
      </c>
      <c r="U90" s="2" t="s">
        <v>29</v>
      </c>
      <c r="V90" s="2" t="s">
        <v>30</v>
      </c>
      <c r="W90" s="2">
        <v>100</v>
      </c>
      <c r="X90" s="2"/>
      <c r="Y90" s="2" t="s">
        <v>31</v>
      </c>
      <c r="Z90" s="2">
        <v>2019</v>
      </c>
      <c r="AA90" s="2" t="s">
        <v>215</v>
      </c>
      <c r="AB90" s="2" t="s">
        <v>33</v>
      </c>
    </row>
    <row r="91" spans="1:28" x14ac:dyDescent="0.25">
      <c r="A91" s="2"/>
      <c r="B91" s="2"/>
      <c r="C91" s="2">
        <v>48</v>
      </c>
      <c r="D91" s="2">
        <v>207</v>
      </c>
      <c r="E91" s="2" t="s">
        <v>216</v>
      </c>
      <c r="F91" s="2"/>
      <c r="G91" s="2"/>
      <c r="H91" s="2"/>
      <c r="I91" s="2"/>
      <c r="J91" s="2"/>
      <c r="K91" s="2"/>
      <c r="L91" s="2"/>
      <c r="M91" s="2"/>
      <c r="N91" s="2"/>
      <c r="O91" s="2"/>
      <c r="P91" s="2"/>
      <c r="Q91" s="2">
        <v>100</v>
      </c>
      <c r="R91" s="2">
        <v>100</v>
      </c>
      <c r="S91" s="2">
        <v>100</v>
      </c>
      <c r="T91" s="2">
        <v>100</v>
      </c>
      <c r="U91" s="2" t="s">
        <v>29</v>
      </c>
      <c r="V91" s="2" t="s">
        <v>30</v>
      </c>
      <c r="W91" s="2">
        <v>100</v>
      </c>
      <c r="X91" s="2"/>
      <c r="Y91" s="2" t="s">
        <v>31</v>
      </c>
      <c r="Z91" s="2">
        <v>2019</v>
      </c>
      <c r="AA91" s="2" t="s">
        <v>217</v>
      </c>
      <c r="AB91" s="2" t="s">
        <v>33</v>
      </c>
    </row>
    <row r="92" spans="1:28" x14ac:dyDescent="0.25">
      <c r="A92" s="2"/>
      <c r="B92" s="2"/>
      <c r="C92" s="2">
        <v>48</v>
      </c>
      <c r="D92" s="2">
        <v>208</v>
      </c>
      <c r="E92" s="2" t="s">
        <v>218</v>
      </c>
      <c r="F92" s="2"/>
      <c r="G92" s="2"/>
      <c r="H92" s="2"/>
      <c r="I92" s="2"/>
      <c r="J92" s="2"/>
      <c r="K92" s="2"/>
      <c r="L92" s="2"/>
      <c r="M92" s="2"/>
      <c r="N92" s="2"/>
      <c r="O92" s="2"/>
      <c r="P92" s="2"/>
      <c r="Q92" s="2">
        <v>100</v>
      </c>
      <c r="R92" s="2">
        <v>100</v>
      </c>
      <c r="S92" s="2">
        <v>100</v>
      </c>
      <c r="T92" s="2">
        <v>100</v>
      </c>
      <c r="U92" s="2" t="s">
        <v>29</v>
      </c>
      <c r="V92" s="2" t="s">
        <v>30</v>
      </c>
      <c r="W92" s="2">
        <v>100</v>
      </c>
      <c r="X92" s="2"/>
      <c r="Y92" s="2" t="s">
        <v>31</v>
      </c>
      <c r="Z92" s="2">
        <v>2019</v>
      </c>
      <c r="AA92" s="2" t="s">
        <v>219</v>
      </c>
      <c r="AB92" s="2" t="s">
        <v>33</v>
      </c>
    </row>
    <row r="93" spans="1:28" x14ac:dyDescent="0.25">
      <c r="A93" s="2"/>
      <c r="B93" s="2"/>
      <c r="C93" s="2">
        <v>49</v>
      </c>
      <c r="D93" s="2">
        <v>209</v>
      </c>
      <c r="E93" s="2" t="s">
        <v>220</v>
      </c>
      <c r="F93" s="2"/>
      <c r="G93" s="2"/>
      <c r="H93" s="2"/>
      <c r="I93" s="2"/>
      <c r="J93" s="2"/>
      <c r="K93" s="2"/>
      <c r="L93" s="2"/>
      <c r="M93" s="2"/>
      <c r="N93" s="2"/>
      <c r="O93" s="2"/>
      <c r="P93" s="2"/>
      <c r="Q93" s="2">
        <v>100</v>
      </c>
      <c r="R93" s="2">
        <v>95</v>
      </c>
      <c r="S93" s="2">
        <v>95</v>
      </c>
      <c r="T93" s="2">
        <v>95</v>
      </c>
      <c r="U93" s="2" t="s">
        <v>59</v>
      </c>
      <c r="V93" s="2" t="s">
        <v>60</v>
      </c>
      <c r="W93" s="2">
        <v>95</v>
      </c>
      <c r="X93" s="2"/>
      <c r="Y93" s="2" t="s">
        <v>31</v>
      </c>
      <c r="Z93" s="2">
        <v>2019</v>
      </c>
      <c r="AA93" s="2" t="s">
        <v>221</v>
      </c>
      <c r="AB93" s="2" t="s">
        <v>33</v>
      </c>
    </row>
    <row r="94" spans="1:28" x14ac:dyDescent="0.25">
      <c r="A94" s="2"/>
      <c r="B94" s="2"/>
      <c r="C94" s="2">
        <v>49</v>
      </c>
      <c r="D94" s="2">
        <v>210</v>
      </c>
      <c r="E94" s="2" t="s">
        <v>206</v>
      </c>
      <c r="F94" s="2"/>
      <c r="G94" s="2"/>
      <c r="H94" s="2"/>
      <c r="I94" s="2"/>
      <c r="J94" s="2"/>
      <c r="K94" s="2"/>
      <c r="L94" s="2"/>
      <c r="M94" s="2"/>
      <c r="N94" s="2"/>
      <c r="O94" s="2"/>
      <c r="P94" s="2"/>
      <c r="Q94" s="2">
        <v>100</v>
      </c>
      <c r="R94" s="2">
        <v>0</v>
      </c>
      <c r="S94" s="2">
        <v>0</v>
      </c>
      <c r="T94" s="2">
        <v>0</v>
      </c>
      <c r="U94" s="2" t="s">
        <v>67</v>
      </c>
      <c r="V94" s="2" t="s">
        <v>68</v>
      </c>
      <c r="W94" s="2">
        <v>0</v>
      </c>
      <c r="X94" s="2"/>
      <c r="Y94" s="2" t="s">
        <v>31</v>
      </c>
      <c r="Z94" s="2">
        <v>2019</v>
      </c>
      <c r="AA94" s="2" t="s">
        <v>222</v>
      </c>
      <c r="AB94" s="2" t="s">
        <v>33</v>
      </c>
    </row>
    <row r="95" spans="1:28" x14ac:dyDescent="0.25">
      <c r="A95" s="2"/>
      <c r="B95" s="2"/>
      <c r="C95" s="2">
        <v>49</v>
      </c>
      <c r="D95" s="2">
        <v>211</v>
      </c>
      <c r="E95" s="2" t="s">
        <v>202</v>
      </c>
      <c r="F95" s="2"/>
      <c r="G95" s="2"/>
      <c r="H95" s="2"/>
      <c r="I95" s="2"/>
      <c r="J95" s="2"/>
      <c r="K95" s="2"/>
      <c r="L95" s="2"/>
      <c r="M95" s="2"/>
      <c r="N95" s="2"/>
      <c r="O95" s="2"/>
      <c r="P95" s="2"/>
      <c r="Q95" s="2">
        <v>100</v>
      </c>
      <c r="R95" s="2">
        <v>100</v>
      </c>
      <c r="S95" s="2">
        <v>100</v>
      </c>
      <c r="T95" s="2">
        <v>100</v>
      </c>
      <c r="U95" s="2" t="s">
        <v>29</v>
      </c>
      <c r="V95" s="2" t="s">
        <v>30</v>
      </c>
      <c r="W95" s="2">
        <v>100</v>
      </c>
      <c r="X95" s="2"/>
      <c r="Y95" s="2" t="s">
        <v>31</v>
      </c>
      <c r="Z95" s="2">
        <v>2019</v>
      </c>
      <c r="AA95" s="2" t="s">
        <v>223</v>
      </c>
      <c r="AB95" s="2" t="s">
        <v>33</v>
      </c>
    </row>
    <row r="96" spans="1:28" x14ac:dyDescent="0.25">
      <c r="A96" s="2"/>
      <c r="B96" s="2"/>
      <c r="C96" s="2">
        <v>49</v>
      </c>
      <c r="D96" s="2">
        <v>212</v>
      </c>
      <c r="E96" s="2" t="s">
        <v>204</v>
      </c>
      <c r="F96" s="2"/>
      <c r="G96" s="2"/>
      <c r="H96" s="2"/>
      <c r="I96" s="2"/>
      <c r="J96" s="2"/>
      <c r="K96" s="2"/>
      <c r="L96" s="2"/>
      <c r="M96" s="2"/>
      <c r="N96" s="2"/>
      <c r="O96" s="2"/>
      <c r="P96" s="2"/>
      <c r="Q96" s="2">
        <v>100</v>
      </c>
      <c r="R96" s="2">
        <v>100</v>
      </c>
      <c r="S96" s="2">
        <v>100</v>
      </c>
      <c r="T96" s="2">
        <v>100</v>
      </c>
      <c r="U96" s="2" t="s">
        <v>29</v>
      </c>
      <c r="V96" s="2" t="s">
        <v>30</v>
      </c>
      <c r="W96" s="2">
        <v>100</v>
      </c>
      <c r="X96" s="2"/>
      <c r="Y96" s="2" t="s">
        <v>31</v>
      </c>
      <c r="Z96" s="2">
        <v>2019</v>
      </c>
      <c r="AA96" s="2" t="s">
        <v>224</v>
      </c>
      <c r="AB96" s="2" t="s">
        <v>33</v>
      </c>
    </row>
    <row r="97" spans="1:28" x14ac:dyDescent="0.25">
      <c r="A97" s="2"/>
      <c r="B97" s="2"/>
      <c r="C97" s="2">
        <v>49</v>
      </c>
      <c r="D97" s="2">
        <v>213</v>
      </c>
      <c r="E97" s="2" t="s">
        <v>225</v>
      </c>
      <c r="F97" s="2"/>
      <c r="G97" s="2"/>
      <c r="H97" s="2"/>
      <c r="I97" s="2"/>
      <c r="J97" s="2"/>
      <c r="K97" s="2"/>
      <c r="L97" s="2"/>
      <c r="M97" s="2"/>
      <c r="N97" s="2"/>
      <c r="O97" s="2"/>
      <c r="P97" s="2"/>
      <c r="Q97" s="2">
        <v>100</v>
      </c>
      <c r="R97" s="2">
        <v>100</v>
      </c>
      <c r="S97" s="2">
        <v>100</v>
      </c>
      <c r="T97" s="2">
        <v>100</v>
      </c>
      <c r="U97" s="2" t="s">
        <v>29</v>
      </c>
      <c r="V97" s="2" t="s">
        <v>30</v>
      </c>
      <c r="W97" s="2">
        <v>100</v>
      </c>
      <c r="X97" s="2"/>
      <c r="Y97" s="2" t="s">
        <v>31</v>
      </c>
      <c r="Z97" s="2">
        <v>2019</v>
      </c>
      <c r="AA97" s="2" t="s">
        <v>226</v>
      </c>
      <c r="AB97" s="2" t="s">
        <v>33</v>
      </c>
    </row>
    <row r="98" spans="1:28" x14ac:dyDescent="0.25">
      <c r="A98" s="2"/>
      <c r="B98" s="2"/>
      <c r="C98" s="2">
        <v>49</v>
      </c>
      <c r="D98" s="2">
        <v>214</v>
      </c>
      <c r="E98" s="2" t="s">
        <v>227</v>
      </c>
      <c r="F98" s="2"/>
      <c r="G98" s="2"/>
      <c r="H98" s="2"/>
      <c r="I98" s="2"/>
      <c r="J98" s="2"/>
      <c r="K98" s="2"/>
      <c r="L98" s="2"/>
      <c r="M98" s="2"/>
      <c r="N98" s="2"/>
      <c r="O98" s="2"/>
      <c r="P98" s="2"/>
      <c r="Q98" s="2">
        <v>100</v>
      </c>
      <c r="R98" s="2">
        <v>100</v>
      </c>
      <c r="S98" s="2">
        <v>100</v>
      </c>
      <c r="T98" s="2">
        <v>100</v>
      </c>
      <c r="U98" s="2" t="s">
        <v>29</v>
      </c>
      <c r="V98" s="2" t="s">
        <v>30</v>
      </c>
      <c r="W98" s="2">
        <v>100</v>
      </c>
      <c r="X98" s="2"/>
      <c r="Y98" s="2" t="s">
        <v>31</v>
      </c>
      <c r="Z98" s="2">
        <v>2019</v>
      </c>
      <c r="AA98" s="2" t="s">
        <v>228</v>
      </c>
      <c r="AB98" s="2" t="s">
        <v>33</v>
      </c>
    </row>
    <row r="99" spans="1:28" x14ac:dyDescent="0.25">
      <c r="A99" s="2"/>
      <c r="B99" s="2"/>
      <c r="C99" s="2">
        <v>49</v>
      </c>
      <c r="D99" s="2">
        <v>215</v>
      </c>
      <c r="E99" s="2" t="s">
        <v>229</v>
      </c>
      <c r="F99" s="2"/>
      <c r="G99" s="2"/>
      <c r="H99" s="2"/>
      <c r="I99" s="2"/>
      <c r="J99" s="2"/>
      <c r="K99" s="2"/>
      <c r="L99" s="2"/>
      <c r="M99" s="2"/>
      <c r="N99" s="2"/>
      <c r="O99" s="2"/>
      <c r="P99" s="2"/>
      <c r="Q99" s="2">
        <v>100</v>
      </c>
      <c r="R99" s="2">
        <v>100</v>
      </c>
      <c r="S99" s="2">
        <v>100</v>
      </c>
      <c r="T99" s="2">
        <v>100</v>
      </c>
      <c r="U99" s="2" t="s">
        <v>29</v>
      </c>
      <c r="V99" s="2" t="s">
        <v>30</v>
      </c>
      <c r="W99" s="2">
        <v>100</v>
      </c>
      <c r="X99" s="2"/>
      <c r="Y99" s="2" t="s">
        <v>31</v>
      </c>
      <c r="Z99" s="2">
        <v>2019</v>
      </c>
      <c r="AA99" s="2" t="s">
        <v>230</v>
      </c>
      <c r="AB99" s="2" t="s">
        <v>33</v>
      </c>
    </row>
    <row r="100" spans="1:28" x14ac:dyDescent="0.25">
      <c r="A100" s="2"/>
      <c r="B100" s="2"/>
      <c r="C100" s="2">
        <v>50</v>
      </c>
      <c r="D100" s="2">
        <v>216</v>
      </c>
      <c r="E100" s="2" t="s">
        <v>202</v>
      </c>
      <c r="F100" s="2"/>
      <c r="G100" s="2"/>
      <c r="H100" s="2"/>
      <c r="I100" s="2"/>
      <c r="J100" s="2"/>
      <c r="K100" s="2"/>
      <c r="L100" s="2"/>
      <c r="M100" s="2"/>
      <c r="N100" s="2"/>
      <c r="O100" s="2"/>
      <c r="P100" s="2"/>
      <c r="Q100" s="2">
        <v>100</v>
      </c>
      <c r="R100" s="2">
        <v>100</v>
      </c>
      <c r="S100" s="2">
        <v>100</v>
      </c>
      <c r="T100" s="2">
        <v>100</v>
      </c>
      <c r="U100" s="2" t="s">
        <v>29</v>
      </c>
      <c r="V100" s="2" t="s">
        <v>30</v>
      </c>
      <c r="W100" s="2">
        <v>100</v>
      </c>
      <c r="X100" s="2"/>
      <c r="Y100" s="2" t="s">
        <v>31</v>
      </c>
      <c r="Z100" s="2">
        <v>2019</v>
      </c>
      <c r="AA100" s="2" t="s">
        <v>231</v>
      </c>
      <c r="AB100" s="2" t="s">
        <v>33</v>
      </c>
    </row>
    <row r="101" spans="1:28" x14ac:dyDescent="0.25">
      <c r="A101" s="2"/>
      <c r="B101" s="2"/>
      <c r="C101" s="2">
        <v>50</v>
      </c>
      <c r="D101" s="2">
        <v>217</v>
      </c>
      <c r="E101" s="2" t="s">
        <v>198</v>
      </c>
      <c r="F101" s="2"/>
      <c r="G101" s="2"/>
      <c r="H101" s="2"/>
      <c r="I101" s="2"/>
      <c r="J101" s="2"/>
      <c r="K101" s="2"/>
      <c r="L101" s="2"/>
      <c r="M101" s="2"/>
      <c r="N101" s="2"/>
      <c r="O101" s="2"/>
      <c r="P101" s="2"/>
      <c r="Q101" s="2">
        <v>100</v>
      </c>
      <c r="R101" s="2">
        <v>100</v>
      </c>
      <c r="S101" s="2">
        <v>100</v>
      </c>
      <c r="T101" s="2">
        <v>100</v>
      </c>
      <c r="U101" s="2" t="s">
        <v>29</v>
      </c>
      <c r="V101" s="2" t="s">
        <v>30</v>
      </c>
      <c r="W101" s="2">
        <v>100</v>
      </c>
      <c r="X101" s="2"/>
      <c r="Y101" s="2" t="s">
        <v>31</v>
      </c>
      <c r="Z101" s="2">
        <v>2019</v>
      </c>
      <c r="AA101" s="2" t="s">
        <v>232</v>
      </c>
      <c r="AB101" s="2" t="s">
        <v>33</v>
      </c>
    </row>
    <row r="102" spans="1:28" x14ac:dyDescent="0.25">
      <c r="A102" s="2"/>
      <c r="B102" s="2"/>
      <c r="C102" s="2">
        <v>53</v>
      </c>
      <c r="D102" s="2">
        <v>218</v>
      </c>
      <c r="E102" s="2" t="s">
        <v>233</v>
      </c>
      <c r="F102" s="2"/>
      <c r="G102" s="2"/>
      <c r="H102" s="2"/>
      <c r="I102" s="2"/>
      <c r="J102" s="2"/>
      <c r="K102" s="2"/>
      <c r="L102" s="2"/>
      <c r="M102" s="2"/>
      <c r="N102" s="2"/>
      <c r="O102" s="2"/>
      <c r="P102" s="2"/>
      <c r="Q102" s="2">
        <v>100</v>
      </c>
      <c r="R102" s="2">
        <v>100</v>
      </c>
      <c r="S102" s="2">
        <v>100</v>
      </c>
      <c r="T102" s="2">
        <v>100</v>
      </c>
      <c r="U102" s="2" t="s">
        <v>29</v>
      </c>
      <c r="V102" s="2" t="s">
        <v>30</v>
      </c>
      <c r="W102" s="2">
        <v>100</v>
      </c>
      <c r="X102" s="2"/>
      <c r="Y102" s="2" t="s">
        <v>31</v>
      </c>
      <c r="Z102" s="2">
        <v>2019</v>
      </c>
      <c r="AA102" s="2" t="s">
        <v>234</v>
      </c>
      <c r="AB102" s="2" t="s">
        <v>33</v>
      </c>
    </row>
    <row r="103" spans="1:28" x14ac:dyDescent="0.25">
      <c r="A103" s="2"/>
      <c r="B103" s="2"/>
      <c r="C103" s="2">
        <v>54</v>
      </c>
      <c r="D103" s="2">
        <v>219</v>
      </c>
      <c r="E103" s="2" t="s">
        <v>235</v>
      </c>
      <c r="F103" s="2"/>
      <c r="G103" s="2"/>
      <c r="H103" s="2"/>
      <c r="I103" s="2"/>
      <c r="J103" s="2"/>
      <c r="K103" s="2"/>
      <c r="L103" s="2"/>
      <c r="M103" s="2"/>
      <c r="N103" s="2"/>
      <c r="O103" s="2"/>
      <c r="P103" s="2"/>
      <c r="Q103" s="2">
        <v>100</v>
      </c>
      <c r="R103" s="2">
        <v>100</v>
      </c>
      <c r="S103" s="2">
        <v>100</v>
      </c>
      <c r="T103" s="2">
        <v>100</v>
      </c>
      <c r="U103" s="2" t="s">
        <v>29</v>
      </c>
      <c r="V103" s="2" t="s">
        <v>30</v>
      </c>
      <c r="W103" s="2">
        <v>100</v>
      </c>
      <c r="X103" s="2"/>
      <c r="Y103" s="2" t="s">
        <v>31</v>
      </c>
      <c r="Z103" s="2">
        <v>2019</v>
      </c>
      <c r="AA103" s="2" t="s">
        <v>236</v>
      </c>
      <c r="AB103" s="2" t="s">
        <v>33</v>
      </c>
    </row>
    <row r="104" spans="1:28" x14ac:dyDescent="0.25">
      <c r="A104" s="2"/>
      <c r="B104" s="2"/>
      <c r="C104" s="2">
        <v>53</v>
      </c>
      <c r="D104" s="2">
        <v>220</v>
      </c>
      <c r="E104" s="2" t="s">
        <v>237</v>
      </c>
      <c r="F104" s="2"/>
      <c r="G104" s="2"/>
      <c r="H104" s="2"/>
      <c r="I104" s="2"/>
      <c r="J104" s="2"/>
      <c r="K104" s="2"/>
      <c r="L104" s="2"/>
      <c r="M104" s="2"/>
      <c r="N104" s="2"/>
      <c r="O104" s="2"/>
      <c r="P104" s="2"/>
      <c r="Q104" s="2">
        <v>100</v>
      </c>
      <c r="R104" s="2">
        <v>100</v>
      </c>
      <c r="S104" s="2">
        <v>100</v>
      </c>
      <c r="T104" s="2">
        <v>100</v>
      </c>
      <c r="U104" s="2" t="s">
        <v>29</v>
      </c>
      <c r="V104" s="2" t="s">
        <v>30</v>
      </c>
      <c r="W104" s="2">
        <v>100</v>
      </c>
      <c r="X104" s="2"/>
      <c r="Y104" s="2" t="s">
        <v>31</v>
      </c>
      <c r="Z104" s="2">
        <v>2019</v>
      </c>
      <c r="AA104" s="2" t="s">
        <v>238</v>
      </c>
      <c r="AB104" s="2" t="s">
        <v>33</v>
      </c>
    </row>
    <row r="105" spans="1:28" x14ac:dyDescent="0.25">
      <c r="A105" s="2"/>
      <c r="B105" s="2"/>
      <c r="C105" s="2">
        <v>53</v>
      </c>
      <c r="D105" s="2">
        <v>221</v>
      </c>
      <c r="E105" s="2" t="s">
        <v>239</v>
      </c>
      <c r="F105" s="2"/>
      <c r="G105" s="2"/>
      <c r="H105" s="2"/>
      <c r="I105" s="2"/>
      <c r="J105" s="2"/>
      <c r="K105" s="2"/>
      <c r="L105" s="2"/>
      <c r="M105" s="2"/>
      <c r="N105" s="2"/>
      <c r="O105" s="2"/>
      <c r="P105" s="2"/>
      <c r="Q105" s="2">
        <v>100</v>
      </c>
      <c r="R105" s="2">
        <v>100</v>
      </c>
      <c r="S105" s="2">
        <v>100</v>
      </c>
      <c r="T105" s="2">
        <v>100</v>
      </c>
      <c r="U105" s="2" t="s">
        <v>29</v>
      </c>
      <c r="V105" s="2" t="s">
        <v>30</v>
      </c>
      <c r="W105" s="2">
        <v>100</v>
      </c>
      <c r="X105" s="2"/>
      <c r="Y105" s="2" t="s">
        <v>31</v>
      </c>
      <c r="Z105" s="2">
        <v>2019</v>
      </c>
      <c r="AA105" s="2" t="s">
        <v>240</v>
      </c>
      <c r="AB105" s="2" t="s">
        <v>33</v>
      </c>
    </row>
    <row r="106" spans="1:28" x14ac:dyDescent="0.25">
      <c r="A106" s="2"/>
      <c r="B106" s="2"/>
      <c r="C106" s="2">
        <v>50</v>
      </c>
      <c r="D106" s="2">
        <v>222</v>
      </c>
      <c r="E106" s="2" t="s">
        <v>241</v>
      </c>
      <c r="F106" s="2"/>
      <c r="G106" s="2"/>
      <c r="H106" s="2"/>
      <c r="I106" s="2"/>
      <c r="J106" s="2"/>
      <c r="K106" s="2"/>
      <c r="L106" s="2"/>
      <c r="M106" s="2"/>
      <c r="N106" s="2"/>
      <c r="O106" s="2"/>
      <c r="P106" s="2"/>
      <c r="Q106" s="2">
        <v>100</v>
      </c>
      <c r="R106" s="2">
        <v>100</v>
      </c>
      <c r="S106" s="2">
        <v>100</v>
      </c>
      <c r="T106" s="2">
        <v>100</v>
      </c>
      <c r="U106" s="2" t="s">
        <v>29</v>
      </c>
      <c r="V106" s="2" t="s">
        <v>30</v>
      </c>
      <c r="W106" s="2">
        <v>100</v>
      </c>
      <c r="X106" s="2"/>
      <c r="Y106" s="2" t="s">
        <v>31</v>
      </c>
      <c r="Z106" s="2">
        <v>2019</v>
      </c>
      <c r="AA106" s="2" t="s">
        <v>242</v>
      </c>
      <c r="AB106" s="2" t="s">
        <v>33</v>
      </c>
    </row>
    <row r="107" spans="1:28" ht="30.6" x14ac:dyDescent="0.25">
      <c r="A107" s="2"/>
      <c r="B107" s="2"/>
      <c r="C107" s="2">
        <v>53</v>
      </c>
      <c r="D107" s="2">
        <v>223</v>
      </c>
      <c r="E107" s="2" t="s">
        <v>243</v>
      </c>
      <c r="F107" s="2"/>
      <c r="G107" s="2"/>
      <c r="H107" s="2"/>
      <c r="I107" s="2"/>
      <c r="J107" s="2"/>
      <c r="K107" s="2"/>
      <c r="L107" s="2"/>
      <c r="M107" s="2"/>
      <c r="N107" s="2"/>
      <c r="O107" s="2"/>
      <c r="P107" s="2"/>
      <c r="Q107" s="2">
        <v>100</v>
      </c>
      <c r="R107" s="2">
        <v>100</v>
      </c>
      <c r="S107" s="2">
        <v>100</v>
      </c>
      <c r="T107" s="2">
        <v>100</v>
      </c>
      <c r="U107" s="2" t="s">
        <v>29</v>
      </c>
      <c r="V107" s="2" t="s">
        <v>30</v>
      </c>
      <c r="W107" s="2">
        <v>100</v>
      </c>
      <c r="X107" s="2"/>
      <c r="Y107" s="2" t="s">
        <v>31</v>
      </c>
      <c r="Z107" s="2">
        <v>2019</v>
      </c>
      <c r="AA107" s="2" t="s">
        <v>244</v>
      </c>
      <c r="AB107" s="2" t="s">
        <v>33</v>
      </c>
    </row>
    <row r="108" spans="1:28" x14ac:dyDescent="0.25">
      <c r="A108" s="2"/>
      <c r="B108" s="2"/>
      <c r="C108" s="2">
        <v>53</v>
      </c>
      <c r="D108" s="2">
        <v>224</v>
      </c>
      <c r="E108" s="2" t="s">
        <v>229</v>
      </c>
      <c r="F108" s="2"/>
      <c r="G108" s="2"/>
      <c r="H108" s="2"/>
      <c r="I108" s="2"/>
      <c r="J108" s="2"/>
      <c r="K108" s="2"/>
      <c r="L108" s="2"/>
      <c r="M108" s="2"/>
      <c r="N108" s="2"/>
      <c r="O108" s="2"/>
      <c r="P108" s="2"/>
      <c r="Q108" s="2">
        <v>100</v>
      </c>
      <c r="R108" s="2">
        <v>100</v>
      </c>
      <c r="S108" s="2">
        <v>100</v>
      </c>
      <c r="T108" s="2">
        <v>100</v>
      </c>
      <c r="U108" s="2" t="s">
        <v>29</v>
      </c>
      <c r="V108" s="2" t="s">
        <v>30</v>
      </c>
      <c r="W108" s="2">
        <v>100</v>
      </c>
      <c r="X108" s="2"/>
      <c r="Y108" s="2" t="s">
        <v>31</v>
      </c>
      <c r="Z108" s="2">
        <v>2019</v>
      </c>
      <c r="AA108" s="2" t="s">
        <v>245</v>
      </c>
      <c r="AB108" s="2" t="s">
        <v>33</v>
      </c>
    </row>
    <row r="109" spans="1:28" x14ac:dyDescent="0.25">
      <c r="A109" s="2"/>
      <c r="B109" s="2"/>
      <c r="C109" s="2">
        <v>53</v>
      </c>
      <c r="D109" s="2">
        <v>225</v>
      </c>
      <c r="E109" s="2" t="s">
        <v>246</v>
      </c>
      <c r="F109" s="2"/>
      <c r="G109" s="2"/>
      <c r="H109" s="2"/>
      <c r="I109" s="2"/>
      <c r="J109" s="2"/>
      <c r="K109" s="2"/>
      <c r="L109" s="2"/>
      <c r="M109" s="2"/>
      <c r="N109" s="2"/>
      <c r="O109" s="2"/>
      <c r="P109" s="2"/>
      <c r="Q109" s="2">
        <v>100</v>
      </c>
      <c r="R109" s="2">
        <v>100</v>
      </c>
      <c r="S109" s="2">
        <v>100</v>
      </c>
      <c r="T109" s="2">
        <v>100</v>
      </c>
      <c r="U109" s="2" t="s">
        <v>29</v>
      </c>
      <c r="V109" s="2" t="s">
        <v>30</v>
      </c>
      <c r="W109" s="2">
        <v>100</v>
      </c>
      <c r="X109" s="2"/>
      <c r="Y109" s="2" t="s">
        <v>31</v>
      </c>
      <c r="Z109" s="2">
        <v>2019</v>
      </c>
      <c r="AA109" s="2" t="s">
        <v>247</v>
      </c>
      <c r="AB109" s="2" t="s">
        <v>33</v>
      </c>
    </row>
    <row r="110" spans="1:28" x14ac:dyDescent="0.25">
      <c r="A110" s="2"/>
      <c r="B110" s="2"/>
      <c r="C110" s="2">
        <v>59</v>
      </c>
      <c r="D110" s="2">
        <v>226</v>
      </c>
      <c r="E110" s="2" t="s">
        <v>248</v>
      </c>
      <c r="F110" s="2"/>
      <c r="G110" s="2"/>
      <c r="H110" s="2"/>
      <c r="I110" s="2"/>
      <c r="J110" s="2"/>
      <c r="K110" s="2"/>
      <c r="L110" s="2"/>
      <c r="M110" s="2"/>
      <c r="N110" s="2"/>
      <c r="O110" s="2"/>
      <c r="P110" s="2"/>
      <c r="Q110" s="2">
        <v>100</v>
      </c>
      <c r="R110" s="2">
        <v>100</v>
      </c>
      <c r="S110" s="2">
        <v>100</v>
      </c>
      <c r="T110" s="2">
        <v>100</v>
      </c>
      <c r="U110" s="2" t="s">
        <v>29</v>
      </c>
      <c r="V110" s="2" t="s">
        <v>30</v>
      </c>
      <c r="W110" s="2">
        <v>100</v>
      </c>
      <c r="X110" s="2"/>
      <c r="Y110" s="2" t="s">
        <v>31</v>
      </c>
      <c r="Z110" s="2">
        <v>2019</v>
      </c>
      <c r="AA110" s="2" t="s">
        <v>249</v>
      </c>
      <c r="AB110" s="2" t="s">
        <v>33</v>
      </c>
    </row>
    <row r="111" spans="1:28" x14ac:dyDescent="0.25">
      <c r="A111" s="2"/>
      <c r="B111" s="2"/>
      <c r="C111" s="2">
        <v>52</v>
      </c>
      <c r="D111" s="2">
        <v>227</v>
      </c>
      <c r="E111" s="2" t="s">
        <v>248</v>
      </c>
      <c r="F111" s="2"/>
      <c r="G111" s="2"/>
      <c r="H111" s="2"/>
      <c r="I111" s="2"/>
      <c r="J111" s="2"/>
      <c r="K111" s="2"/>
      <c r="L111" s="2"/>
      <c r="M111" s="2"/>
      <c r="N111" s="2"/>
      <c r="O111" s="2"/>
      <c r="P111" s="2"/>
      <c r="Q111" s="2">
        <v>100</v>
      </c>
      <c r="R111" s="2">
        <v>70</v>
      </c>
      <c r="S111" s="2">
        <v>70</v>
      </c>
      <c r="T111" s="2">
        <v>70</v>
      </c>
      <c r="U111" s="2" t="s">
        <v>59</v>
      </c>
      <c r="V111" s="2" t="s">
        <v>60</v>
      </c>
      <c r="W111" s="2">
        <v>70</v>
      </c>
      <c r="X111" s="2"/>
      <c r="Y111" s="2" t="s">
        <v>31</v>
      </c>
      <c r="Z111" s="2">
        <v>2019</v>
      </c>
      <c r="AA111" s="2" t="s">
        <v>250</v>
      </c>
      <c r="AB111" s="2" t="s">
        <v>33</v>
      </c>
    </row>
    <row r="112" spans="1:28" x14ac:dyDescent="0.25">
      <c r="A112" s="2"/>
      <c r="B112" s="2">
        <v>5</v>
      </c>
      <c r="C112" s="2">
        <v>34</v>
      </c>
      <c r="D112" s="2"/>
      <c r="E112" s="2" t="s">
        <v>251</v>
      </c>
      <c r="F112" s="2"/>
      <c r="G112" s="2"/>
      <c r="H112" s="2"/>
      <c r="I112" s="2"/>
      <c r="J112" s="2"/>
      <c r="K112" s="2"/>
      <c r="L112" s="2"/>
      <c r="M112" s="2"/>
      <c r="N112" s="2"/>
      <c r="O112" s="2"/>
      <c r="P112" s="2"/>
      <c r="Q112" s="2">
        <v>100</v>
      </c>
      <c r="R112" s="2">
        <v>100</v>
      </c>
      <c r="S112" s="2">
        <v>100</v>
      </c>
      <c r="T112" s="2">
        <v>100</v>
      </c>
      <c r="U112" s="2" t="s">
        <v>29</v>
      </c>
      <c r="V112" s="2" t="s">
        <v>30</v>
      </c>
      <c r="W112" s="2">
        <v>100</v>
      </c>
      <c r="X112" s="2"/>
      <c r="Y112" s="2"/>
      <c r="Z112" s="2">
        <v>2019</v>
      </c>
      <c r="AA112" s="2" t="s">
        <v>252</v>
      </c>
      <c r="AB112" s="2" t="s">
        <v>33</v>
      </c>
    </row>
    <row r="113" spans="1:28" x14ac:dyDescent="0.25">
      <c r="A113" s="2"/>
      <c r="B113" s="2">
        <v>5</v>
      </c>
      <c r="C113" s="2">
        <v>35</v>
      </c>
      <c r="D113" s="2"/>
      <c r="E113" s="2" t="s">
        <v>253</v>
      </c>
      <c r="F113" s="2"/>
      <c r="G113" s="2"/>
      <c r="H113" s="2"/>
      <c r="I113" s="2"/>
      <c r="J113" s="2"/>
      <c r="K113" s="2"/>
      <c r="L113" s="2"/>
      <c r="M113" s="2"/>
      <c r="N113" s="2"/>
      <c r="O113" s="2"/>
      <c r="P113" s="2"/>
      <c r="Q113" s="2">
        <v>100</v>
      </c>
      <c r="R113" s="2">
        <v>98.67</v>
      </c>
      <c r="S113" s="2">
        <v>98.67</v>
      </c>
      <c r="T113" s="2">
        <v>98.67</v>
      </c>
      <c r="U113" s="2" t="s">
        <v>51</v>
      </c>
      <c r="V113" s="2" t="s">
        <v>52</v>
      </c>
      <c r="W113" s="2">
        <v>98.67</v>
      </c>
      <c r="X113" s="2"/>
      <c r="Y113" s="2"/>
      <c r="Z113" s="2">
        <v>2019</v>
      </c>
      <c r="AA113" s="2" t="s">
        <v>252</v>
      </c>
      <c r="AB113" s="2" t="s">
        <v>33</v>
      </c>
    </row>
    <row r="114" spans="1:28" x14ac:dyDescent="0.25">
      <c r="A114" s="2"/>
      <c r="B114" s="2">
        <v>5</v>
      </c>
      <c r="C114" s="2">
        <v>36</v>
      </c>
      <c r="D114" s="2"/>
      <c r="E114" s="2" t="s">
        <v>254</v>
      </c>
      <c r="F114" s="2"/>
      <c r="G114" s="2"/>
      <c r="H114" s="2"/>
      <c r="I114" s="2"/>
      <c r="J114" s="2"/>
      <c r="K114" s="2"/>
      <c r="L114" s="2"/>
      <c r="M114" s="2"/>
      <c r="N114" s="2"/>
      <c r="O114" s="2"/>
      <c r="P114" s="2"/>
      <c r="Q114" s="2">
        <v>100</v>
      </c>
      <c r="R114" s="2">
        <v>81</v>
      </c>
      <c r="S114" s="2">
        <v>81</v>
      </c>
      <c r="T114" s="2">
        <v>81</v>
      </c>
      <c r="U114" s="2" t="s">
        <v>59</v>
      </c>
      <c r="V114" s="2" t="s">
        <v>60</v>
      </c>
      <c r="W114" s="2">
        <v>81</v>
      </c>
      <c r="X114" s="2"/>
      <c r="Y114" s="2"/>
      <c r="Z114" s="2">
        <v>2019</v>
      </c>
      <c r="AA114" s="2" t="s">
        <v>252</v>
      </c>
      <c r="AB114" s="2" t="s">
        <v>33</v>
      </c>
    </row>
    <row r="115" spans="1:28" x14ac:dyDescent="0.25">
      <c r="A115" s="2"/>
      <c r="B115" s="2">
        <v>5</v>
      </c>
      <c r="C115" s="2">
        <v>37</v>
      </c>
      <c r="D115" s="2"/>
      <c r="E115" s="2" t="s">
        <v>255</v>
      </c>
      <c r="F115" s="2"/>
      <c r="G115" s="2"/>
      <c r="H115" s="2"/>
      <c r="I115" s="2"/>
      <c r="J115" s="2"/>
      <c r="K115" s="2"/>
      <c r="L115" s="2"/>
      <c r="M115" s="2"/>
      <c r="N115" s="2"/>
      <c r="O115" s="2"/>
      <c r="P115" s="2"/>
      <c r="Q115" s="2">
        <v>100</v>
      </c>
      <c r="R115" s="2">
        <v>97.38</v>
      </c>
      <c r="S115" s="2">
        <v>97.38</v>
      </c>
      <c r="T115" s="2">
        <v>97.38</v>
      </c>
      <c r="U115" s="2" t="s">
        <v>51</v>
      </c>
      <c r="V115" s="2" t="s">
        <v>52</v>
      </c>
      <c r="W115" s="2">
        <v>97.38</v>
      </c>
      <c r="X115" s="2"/>
      <c r="Y115" s="2"/>
      <c r="Z115" s="2">
        <v>2019</v>
      </c>
      <c r="AA115" s="2" t="s">
        <v>252</v>
      </c>
      <c r="AB115" s="2" t="s">
        <v>33</v>
      </c>
    </row>
    <row r="116" spans="1:28" x14ac:dyDescent="0.25">
      <c r="A116" s="2"/>
      <c r="B116" s="2">
        <v>5</v>
      </c>
      <c r="C116" s="2">
        <v>38</v>
      </c>
      <c r="D116" s="2"/>
      <c r="E116" s="2" t="s">
        <v>256</v>
      </c>
      <c r="F116" s="2"/>
      <c r="G116" s="2"/>
      <c r="H116" s="2"/>
      <c r="I116" s="2"/>
      <c r="J116" s="2"/>
      <c r="K116" s="2"/>
      <c r="L116" s="2"/>
      <c r="M116" s="2"/>
      <c r="N116" s="2"/>
      <c r="O116" s="2"/>
      <c r="P116" s="2"/>
      <c r="Q116" s="2">
        <v>100</v>
      </c>
      <c r="R116" s="2">
        <v>100</v>
      </c>
      <c r="S116" s="2">
        <v>100</v>
      </c>
      <c r="T116" s="2">
        <v>100</v>
      </c>
      <c r="U116" s="2" t="s">
        <v>29</v>
      </c>
      <c r="V116" s="2" t="s">
        <v>30</v>
      </c>
      <c r="W116" s="2">
        <v>100</v>
      </c>
      <c r="X116" s="2"/>
      <c r="Y116" s="2"/>
      <c r="Z116" s="2">
        <v>2019</v>
      </c>
      <c r="AA116" s="2" t="s">
        <v>252</v>
      </c>
      <c r="AB116" s="2" t="s">
        <v>33</v>
      </c>
    </row>
    <row r="117" spans="1:28" x14ac:dyDescent="0.25">
      <c r="A117" s="2"/>
      <c r="B117" s="2">
        <v>6</v>
      </c>
      <c r="C117" s="2">
        <v>39</v>
      </c>
      <c r="D117" s="2"/>
      <c r="E117" s="2" t="s">
        <v>257</v>
      </c>
      <c r="F117" s="2"/>
      <c r="G117" s="2"/>
      <c r="H117" s="2"/>
      <c r="I117" s="2"/>
      <c r="J117" s="2"/>
      <c r="K117" s="2"/>
      <c r="L117" s="2"/>
      <c r="M117" s="2"/>
      <c r="N117" s="2"/>
      <c r="O117" s="2"/>
      <c r="P117" s="2"/>
      <c r="Q117" s="2">
        <v>100</v>
      </c>
      <c r="R117" s="2">
        <v>85.45</v>
      </c>
      <c r="S117" s="2">
        <v>85.45</v>
      </c>
      <c r="T117" s="2">
        <v>85.45</v>
      </c>
      <c r="U117" s="2" t="s">
        <v>59</v>
      </c>
      <c r="V117" s="2" t="s">
        <v>60</v>
      </c>
      <c r="W117" s="2">
        <v>85.45</v>
      </c>
      <c r="X117" s="2" t="s">
        <v>227</v>
      </c>
      <c r="Y117" s="2"/>
      <c r="Z117" s="2">
        <v>2019</v>
      </c>
      <c r="AA117" s="2" t="s">
        <v>258</v>
      </c>
      <c r="AB117" s="2" t="s">
        <v>87</v>
      </c>
    </row>
    <row r="118" spans="1:28" x14ac:dyDescent="0.25">
      <c r="A118" s="2"/>
      <c r="B118" s="2">
        <v>6</v>
      </c>
      <c r="C118" s="2">
        <v>40</v>
      </c>
      <c r="D118" s="2"/>
      <c r="E118" s="2" t="s">
        <v>259</v>
      </c>
      <c r="F118" s="2"/>
      <c r="G118" s="2"/>
      <c r="H118" s="2"/>
      <c r="I118" s="2"/>
      <c r="J118" s="2"/>
      <c r="K118" s="2"/>
      <c r="L118" s="2"/>
      <c r="M118" s="2"/>
      <c r="N118" s="2"/>
      <c r="O118" s="2"/>
      <c r="P118" s="2"/>
      <c r="Q118" s="2">
        <v>100</v>
      </c>
      <c r="R118" s="2">
        <v>100</v>
      </c>
      <c r="S118" s="2">
        <v>100</v>
      </c>
      <c r="T118" s="2">
        <v>100</v>
      </c>
      <c r="U118" s="2" t="s">
        <v>29</v>
      </c>
      <c r="V118" s="2" t="s">
        <v>30</v>
      </c>
      <c r="W118" s="2">
        <v>100</v>
      </c>
      <c r="X118" s="2"/>
      <c r="Y118" s="2"/>
      <c r="Z118" s="2">
        <v>2019</v>
      </c>
      <c r="AA118" s="2" t="s">
        <v>258</v>
      </c>
      <c r="AB118" s="2" t="s">
        <v>33</v>
      </c>
    </row>
    <row r="119" spans="1:28" x14ac:dyDescent="0.25">
      <c r="A119" s="2"/>
      <c r="B119" s="2">
        <v>6</v>
      </c>
      <c r="C119" s="2">
        <v>41</v>
      </c>
      <c r="D119" s="2"/>
      <c r="E119" s="2" t="s">
        <v>260</v>
      </c>
      <c r="F119" s="2"/>
      <c r="G119" s="2"/>
      <c r="H119" s="2"/>
      <c r="I119" s="2"/>
      <c r="J119" s="2"/>
      <c r="K119" s="2"/>
      <c r="L119" s="2"/>
      <c r="M119" s="2"/>
      <c r="N119" s="2"/>
      <c r="O119" s="2"/>
      <c r="P119" s="2"/>
      <c r="Q119" s="2">
        <v>100</v>
      </c>
      <c r="R119" s="2">
        <v>95.83</v>
      </c>
      <c r="S119" s="2">
        <v>95.83</v>
      </c>
      <c r="T119" s="2">
        <v>95.83</v>
      </c>
      <c r="U119" s="2" t="s">
        <v>51</v>
      </c>
      <c r="V119" s="2" t="s">
        <v>52</v>
      </c>
      <c r="W119" s="2">
        <v>95.83</v>
      </c>
      <c r="X119" s="2"/>
      <c r="Y119" s="2"/>
      <c r="Z119" s="2">
        <v>2019</v>
      </c>
      <c r="AA119" s="2" t="s">
        <v>258</v>
      </c>
      <c r="AB119" s="2" t="s">
        <v>33</v>
      </c>
    </row>
    <row r="120" spans="1:28" x14ac:dyDescent="0.25">
      <c r="A120" s="2"/>
      <c r="B120" s="2">
        <v>6</v>
      </c>
      <c r="C120" s="2">
        <v>42</v>
      </c>
      <c r="D120" s="2"/>
      <c r="E120" s="2" t="s">
        <v>261</v>
      </c>
      <c r="F120" s="2"/>
      <c r="G120" s="2"/>
      <c r="H120" s="2"/>
      <c r="I120" s="2"/>
      <c r="J120" s="2"/>
      <c r="K120" s="2"/>
      <c r="L120" s="2"/>
      <c r="M120" s="2"/>
      <c r="N120" s="2"/>
      <c r="O120" s="2"/>
      <c r="P120" s="2"/>
      <c r="Q120" s="2">
        <v>100</v>
      </c>
      <c r="R120" s="2">
        <v>95.43</v>
      </c>
      <c r="S120" s="2">
        <v>95.43</v>
      </c>
      <c r="T120" s="2">
        <v>95.43</v>
      </c>
      <c r="U120" s="2" t="s">
        <v>51</v>
      </c>
      <c r="V120" s="2" t="s">
        <v>52</v>
      </c>
      <c r="W120" s="2">
        <v>95.43</v>
      </c>
      <c r="X120" s="2"/>
      <c r="Y120" s="2"/>
      <c r="Z120" s="2">
        <v>2019</v>
      </c>
      <c r="AA120" s="2" t="s">
        <v>258</v>
      </c>
      <c r="AB120" s="2" t="s">
        <v>33</v>
      </c>
    </row>
    <row r="121" spans="1:28" x14ac:dyDescent="0.25">
      <c r="A121" s="2"/>
      <c r="B121" s="2">
        <v>7</v>
      </c>
      <c r="C121" s="2">
        <v>43</v>
      </c>
      <c r="D121" s="2"/>
      <c r="E121" s="2" t="s">
        <v>262</v>
      </c>
      <c r="F121" s="2"/>
      <c r="G121" s="2"/>
      <c r="H121" s="2"/>
      <c r="I121" s="2"/>
      <c r="J121" s="2"/>
      <c r="K121" s="2"/>
      <c r="L121" s="2"/>
      <c r="M121" s="2"/>
      <c r="N121" s="2"/>
      <c r="O121" s="2"/>
      <c r="P121" s="2"/>
      <c r="Q121" s="2">
        <v>100</v>
      </c>
      <c r="R121" s="2">
        <v>100</v>
      </c>
      <c r="S121" s="2">
        <v>100</v>
      </c>
      <c r="T121" s="2">
        <v>100</v>
      </c>
      <c r="U121" s="2" t="s">
        <v>29</v>
      </c>
      <c r="V121" s="2" t="s">
        <v>30</v>
      </c>
      <c r="W121" s="2">
        <v>100</v>
      </c>
      <c r="X121" s="2"/>
      <c r="Y121" s="2"/>
      <c r="Z121" s="2">
        <v>2019</v>
      </c>
      <c r="AA121" s="2" t="s">
        <v>258</v>
      </c>
      <c r="AB121" s="2" t="s">
        <v>33</v>
      </c>
    </row>
    <row r="122" spans="1:28" x14ac:dyDescent="0.25">
      <c r="A122" s="2"/>
      <c r="B122" s="2">
        <v>7</v>
      </c>
      <c r="C122" s="2">
        <v>44</v>
      </c>
      <c r="D122" s="2"/>
      <c r="E122" s="2" t="s">
        <v>263</v>
      </c>
      <c r="F122" s="2"/>
      <c r="G122" s="2"/>
      <c r="H122" s="2"/>
      <c r="I122" s="2"/>
      <c r="J122" s="2"/>
      <c r="K122" s="2"/>
      <c r="L122" s="2"/>
      <c r="M122" s="2"/>
      <c r="N122" s="2"/>
      <c r="O122" s="2"/>
      <c r="P122" s="2"/>
      <c r="Q122" s="2">
        <v>100</v>
      </c>
      <c r="R122" s="2">
        <v>98.41</v>
      </c>
      <c r="S122" s="2">
        <v>98.41</v>
      </c>
      <c r="T122" s="2">
        <v>98.41</v>
      </c>
      <c r="U122" s="2" t="s">
        <v>51</v>
      </c>
      <c r="V122" s="2" t="s">
        <v>52</v>
      </c>
      <c r="W122" s="2">
        <v>98.41</v>
      </c>
      <c r="X122" s="2"/>
      <c r="Y122" s="2"/>
      <c r="Z122" s="2">
        <v>2019</v>
      </c>
      <c r="AA122" s="2" t="s">
        <v>258</v>
      </c>
      <c r="AB122" s="2" t="s">
        <v>33</v>
      </c>
    </row>
    <row r="123" spans="1:28" x14ac:dyDescent="0.25">
      <c r="A123" s="2"/>
      <c r="B123" s="2">
        <v>7</v>
      </c>
      <c r="C123" s="2">
        <v>45</v>
      </c>
      <c r="D123" s="2"/>
      <c r="E123" s="2" t="s">
        <v>264</v>
      </c>
      <c r="F123" s="2"/>
      <c r="G123" s="2"/>
      <c r="H123" s="2"/>
      <c r="I123" s="2"/>
      <c r="J123" s="2"/>
      <c r="K123" s="2"/>
      <c r="L123" s="2"/>
      <c r="M123" s="2"/>
      <c r="N123" s="2"/>
      <c r="O123" s="2"/>
      <c r="P123" s="2"/>
      <c r="Q123" s="2">
        <v>100</v>
      </c>
      <c r="R123" s="2">
        <v>90</v>
      </c>
      <c r="S123" s="2">
        <v>90</v>
      </c>
      <c r="T123" s="2">
        <v>90</v>
      </c>
      <c r="U123" s="2" t="s">
        <v>59</v>
      </c>
      <c r="V123" s="2" t="s">
        <v>60</v>
      </c>
      <c r="W123" s="2">
        <v>90</v>
      </c>
      <c r="X123" s="2"/>
      <c r="Y123" s="2"/>
      <c r="Z123" s="2">
        <v>2019</v>
      </c>
      <c r="AA123" s="2" t="s">
        <v>258</v>
      </c>
      <c r="AB123" s="2" t="s">
        <v>33</v>
      </c>
    </row>
    <row r="124" spans="1:28" x14ac:dyDescent="0.25">
      <c r="A124" s="2"/>
      <c r="B124" s="2">
        <v>7</v>
      </c>
      <c r="C124" s="2">
        <v>46</v>
      </c>
      <c r="D124" s="2"/>
      <c r="E124" s="2" t="s">
        <v>265</v>
      </c>
      <c r="F124" s="2"/>
      <c r="G124" s="2"/>
      <c r="H124" s="2"/>
      <c r="I124" s="2"/>
      <c r="J124" s="2"/>
      <c r="K124" s="2"/>
      <c r="L124" s="2"/>
      <c r="M124" s="2"/>
      <c r="N124" s="2"/>
      <c r="O124" s="2"/>
      <c r="P124" s="2"/>
      <c r="Q124" s="2">
        <v>100</v>
      </c>
      <c r="R124" s="2">
        <v>100</v>
      </c>
      <c r="S124" s="2">
        <v>100</v>
      </c>
      <c r="T124" s="2">
        <v>100</v>
      </c>
      <c r="U124" s="2" t="s">
        <v>29</v>
      </c>
      <c r="V124" s="2" t="s">
        <v>30</v>
      </c>
      <c r="W124" s="2">
        <v>100</v>
      </c>
      <c r="X124" s="2"/>
      <c r="Y124" s="2"/>
      <c r="Z124" s="2">
        <v>2019</v>
      </c>
      <c r="AA124" s="2" t="s">
        <v>258</v>
      </c>
      <c r="AB124" s="2" t="s">
        <v>33</v>
      </c>
    </row>
    <row r="125" spans="1:28" x14ac:dyDescent="0.25">
      <c r="A125" s="2"/>
      <c r="B125" s="2">
        <v>7</v>
      </c>
      <c r="C125" s="2">
        <v>47</v>
      </c>
      <c r="D125" s="2"/>
      <c r="E125" s="2" t="s">
        <v>266</v>
      </c>
      <c r="F125" s="2"/>
      <c r="G125" s="2"/>
      <c r="H125" s="2"/>
      <c r="I125" s="2"/>
      <c r="J125" s="2"/>
      <c r="K125" s="2"/>
      <c r="L125" s="2"/>
      <c r="M125" s="2"/>
      <c r="N125" s="2"/>
      <c r="O125" s="2"/>
      <c r="P125" s="2"/>
      <c r="Q125" s="2">
        <v>100</v>
      </c>
      <c r="R125" s="2">
        <v>97.35</v>
      </c>
      <c r="S125" s="2">
        <v>97.35</v>
      </c>
      <c r="T125" s="2">
        <v>97.35</v>
      </c>
      <c r="U125" s="2" t="s">
        <v>51</v>
      </c>
      <c r="V125" s="2" t="s">
        <v>52</v>
      </c>
      <c r="W125" s="2">
        <v>97.35</v>
      </c>
      <c r="X125" s="2"/>
      <c r="Y125" s="2"/>
      <c r="Z125" s="2">
        <v>2019</v>
      </c>
      <c r="AA125" s="2" t="s">
        <v>258</v>
      </c>
      <c r="AB125" s="2" t="s">
        <v>33</v>
      </c>
    </row>
    <row r="126" spans="1:28" x14ac:dyDescent="0.25">
      <c r="A126" s="2"/>
      <c r="B126" s="2">
        <v>7</v>
      </c>
      <c r="C126" s="2">
        <v>48</v>
      </c>
      <c r="D126" s="2"/>
      <c r="E126" s="2" t="s">
        <v>267</v>
      </c>
      <c r="F126" s="2"/>
      <c r="G126" s="2"/>
      <c r="H126" s="2"/>
      <c r="I126" s="2"/>
      <c r="J126" s="2"/>
      <c r="K126" s="2"/>
      <c r="L126" s="2"/>
      <c r="M126" s="2"/>
      <c r="N126" s="2"/>
      <c r="O126" s="2"/>
      <c r="P126" s="2"/>
      <c r="Q126" s="2">
        <v>100</v>
      </c>
      <c r="R126" s="2">
        <v>97.5</v>
      </c>
      <c r="S126" s="2">
        <v>97.5</v>
      </c>
      <c r="T126" s="2">
        <v>97.5</v>
      </c>
      <c r="U126" s="2" t="s">
        <v>51</v>
      </c>
      <c r="V126" s="2" t="s">
        <v>52</v>
      </c>
      <c r="W126" s="2">
        <v>97.5</v>
      </c>
      <c r="X126" s="2"/>
      <c r="Y126" s="2"/>
      <c r="Z126" s="2">
        <v>2019</v>
      </c>
      <c r="AA126" s="2" t="s">
        <v>258</v>
      </c>
      <c r="AB126" s="2" t="s">
        <v>33</v>
      </c>
    </row>
    <row r="127" spans="1:28" x14ac:dyDescent="0.25">
      <c r="A127" s="2"/>
      <c r="B127" s="2">
        <v>7</v>
      </c>
      <c r="C127" s="2">
        <v>49</v>
      </c>
      <c r="D127" s="2"/>
      <c r="E127" s="2" t="s">
        <v>268</v>
      </c>
      <c r="F127" s="2"/>
      <c r="G127" s="2"/>
      <c r="H127" s="2"/>
      <c r="I127" s="2"/>
      <c r="J127" s="2"/>
      <c r="K127" s="2"/>
      <c r="L127" s="2"/>
      <c r="M127" s="2"/>
      <c r="N127" s="2"/>
      <c r="O127" s="2"/>
      <c r="P127" s="2"/>
      <c r="Q127" s="2">
        <v>100</v>
      </c>
      <c r="R127" s="2">
        <v>85</v>
      </c>
      <c r="S127" s="2">
        <v>85</v>
      </c>
      <c r="T127" s="2">
        <v>85</v>
      </c>
      <c r="U127" s="2" t="s">
        <v>59</v>
      </c>
      <c r="V127" s="2" t="s">
        <v>60</v>
      </c>
      <c r="W127" s="2">
        <v>85</v>
      </c>
      <c r="X127" s="2"/>
      <c r="Y127" s="2"/>
      <c r="Z127" s="2">
        <v>2019</v>
      </c>
      <c r="AA127" s="2" t="s">
        <v>258</v>
      </c>
      <c r="AB127" s="2" t="s">
        <v>33</v>
      </c>
    </row>
    <row r="128" spans="1:28" x14ac:dyDescent="0.25">
      <c r="A128" s="2"/>
      <c r="B128" s="2">
        <v>7</v>
      </c>
      <c r="C128" s="2">
        <v>50</v>
      </c>
      <c r="D128" s="2"/>
      <c r="E128" s="2" t="s">
        <v>269</v>
      </c>
      <c r="F128" s="2"/>
      <c r="G128" s="2"/>
      <c r="H128" s="2"/>
      <c r="I128" s="2"/>
      <c r="J128" s="2"/>
      <c r="K128" s="2"/>
      <c r="L128" s="2"/>
      <c r="M128" s="2"/>
      <c r="N128" s="2"/>
      <c r="O128" s="2"/>
      <c r="P128" s="2"/>
      <c r="Q128" s="2">
        <v>100</v>
      </c>
      <c r="R128" s="2">
        <v>100</v>
      </c>
      <c r="S128" s="2">
        <v>100</v>
      </c>
      <c r="T128" s="2">
        <v>100</v>
      </c>
      <c r="U128" s="2" t="s">
        <v>29</v>
      </c>
      <c r="V128" s="2" t="s">
        <v>30</v>
      </c>
      <c r="W128" s="2">
        <v>100</v>
      </c>
      <c r="X128" s="2"/>
      <c r="Y128" s="2"/>
      <c r="Z128" s="2">
        <v>2019</v>
      </c>
      <c r="AA128" s="2" t="s">
        <v>258</v>
      </c>
      <c r="AB128" s="2" t="s">
        <v>33</v>
      </c>
    </row>
    <row r="129" spans="1:28" x14ac:dyDescent="0.25">
      <c r="A129" s="2"/>
      <c r="B129" s="2">
        <v>7</v>
      </c>
      <c r="C129" s="2">
        <v>51</v>
      </c>
      <c r="D129" s="2"/>
      <c r="E129" s="2" t="s">
        <v>270</v>
      </c>
      <c r="F129" s="2"/>
      <c r="G129" s="2"/>
      <c r="H129" s="2"/>
      <c r="I129" s="2"/>
      <c r="J129" s="2"/>
      <c r="K129" s="2"/>
      <c r="L129" s="2"/>
      <c r="M129" s="2"/>
      <c r="N129" s="2"/>
      <c r="O129" s="2"/>
      <c r="P129" s="2"/>
      <c r="Q129" s="2">
        <v>100</v>
      </c>
      <c r="R129" s="2">
        <v>80</v>
      </c>
      <c r="S129" s="2">
        <v>80</v>
      </c>
      <c r="T129" s="2">
        <v>80</v>
      </c>
      <c r="U129" s="2" t="s">
        <v>59</v>
      </c>
      <c r="V129" s="2" t="s">
        <v>60</v>
      </c>
      <c r="W129" s="2">
        <v>80</v>
      </c>
      <c r="X129" s="2"/>
      <c r="Y129" s="2"/>
      <c r="Z129" s="2">
        <v>2019</v>
      </c>
      <c r="AA129" s="2" t="s">
        <v>258</v>
      </c>
      <c r="AB129" s="2" t="s">
        <v>33</v>
      </c>
    </row>
    <row r="130" spans="1:28" x14ac:dyDescent="0.25">
      <c r="A130" s="2"/>
      <c r="B130" s="2">
        <v>7</v>
      </c>
      <c r="C130" s="2">
        <v>52</v>
      </c>
      <c r="D130" s="2"/>
      <c r="E130" s="2" t="s">
        <v>271</v>
      </c>
      <c r="F130" s="2"/>
      <c r="G130" s="2"/>
      <c r="H130" s="2"/>
      <c r="I130" s="2"/>
      <c r="J130" s="2"/>
      <c r="K130" s="2"/>
      <c r="L130" s="2"/>
      <c r="M130" s="2"/>
      <c r="N130" s="2"/>
      <c r="O130" s="2"/>
      <c r="P130" s="2"/>
      <c r="Q130" s="2">
        <v>100</v>
      </c>
      <c r="R130" s="2">
        <v>70</v>
      </c>
      <c r="S130" s="2">
        <v>70</v>
      </c>
      <c r="T130" s="2">
        <v>70</v>
      </c>
      <c r="U130" s="2" t="s">
        <v>59</v>
      </c>
      <c r="V130" s="2" t="s">
        <v>60</v>
      </c>
      <c r="W130" s="2">
        <v>70</v>
      </c>
      <c r="X130" s="2"/>
      <c r="Y130" s="2"/>
      <c r="Z130" s="2">
        <v>2019</v>
      </c>
      <c r="AA130" s="2" t="s">
        <v>258</v>
      </c>
      <c r="AB130" s="2" t="s">
        <v>33</v>
      </c>
    </row>
    <row r="131" spans="1:28" ht="20.399999999999999" x14ac:dyDescent="0.25">
      <c r="A131" s="2"/>
      <c r="B131" s="2">
        <v>7</v>
      </c>
      <c r="C131" s="2">
        <v>53</v>
      </c>
      <c r="D131" s="2"/>
      <c r="E131" s="2" t="s">
        <v>272</v>
      </c>
      <c r="F131" s="2"/>
      <c r="G131" s="2"/>
      <c r="H131" s="2"/>
      <c r="I131" s="2"/>
      <c r="J131" s="2"/>
      <c r="K131" s="2"/>
      <c r="L131" s="2"/>
      <c r="M131" s="2"/>
      <c r="N131" s="2"/>
      <c r="O131" s="2"/>
      <c r="P131" s="2"/>
      <c r="Q131" s="2">
        <v>100</v>
      </c>
      <c r="R131" s="2">
        <v>100</v>
      </c>
      <c r="S131" s="2">
        <v>100</v>
      </c>
      <c r="T131" s="2">
        <v>100</v>
      </c>
      <c r="U131" s="2" t="s">
        <v>29</v>
      </c>
      <c r="V131" s="2" t="s">
        <v>30</v>
      </c>
      <c r="W131" s="2">
        <v>100</v>
      </c>
      <c r="X131" s="2"/>
      <c r="Y131" s="2"/>
      <c r="Z131" s="2">
        <v>2019</v>
      </c>
      <c r="AA131" s="2" t="s">
        <v>258</v>
      </c>
      <c r="AB131" s="2" t="s">
        <v>33</v>
      </c>
    </row>
    <row r="132" spans="1:28" x14ac:dyDescent="0.25">
      <c r="A132" s="2"/>
      <c r="B132" s="2">
        <v>8</v>
      </c>
      <c r="C132" s="2">
        <v>54</v>
      </c>
      <c r="D132" s="2"/>
      <c r="E132" s="2" t="s">
        <v>273</v>
      </c>
      <c r="F132" s="2"/>
      <c r="G132" s="2"/>
      <c r="H132" s="2"/>
      <c r="I132" s="2"/>
      <c r="J132" s="2"/>
      <c r="K132" s="2"/>
      <c r="L132" s="2"/>
      <c r="M132" s="2"/>
      <c r="N132" s="2"/>
      <c r="O132" s="2"/>
      <c r="P132" s="2"/>
      <c r="Q132" s="2">
        <v>100</v>
      </c>
      <c r="R132" s="2">
        <v>100</v>
      </c>
      <c r="S132" s="2">
        <v>100</v>
      </c>
      <c r="T132" s="2">
        <v>100</v>
      </c>
      <c r="U132" s="2" t="s">
        <v>29</v>
      </c>
      <c r="V132" s="2" t="s">
        <v>30</v>
      </c>
      <c r="W132" s="2">
        <v>100</v>
      </c>
      <c r="X132" s="2"/>
      <c r="Y132" s="2"/>
      <c r="Z132" s="2">
        <v>2019</v>
      </c>
      <c r="AA132" s="2" t="s">
        <v>274</v>
      </c>
      <c r="AB132" s="2" t="s">
        <v>33</v>
      </c>
    </row>
    <row r="133" spans="1:28" x14ac:dyDescent="0.25">
      <c r="A133" s="2"/>
      <c r="B133" s="2">
        <v>8</v>
      </c>
      <c r="C133" s="2">
        <v>55</v>
      </c>
      <c r="D133" s="2"/>
      <c r="E133" s="2" t="s">
        <v>269</v>
      </c>
      <c r="F133" s="2"/>
      <c r="G133" s="2"/>
      <c r="H133" s="2"/>
      <c r="I133" s="2"/>
      <c r="J133" s="2"/>
      <c r="K133" s="2"/>
      <c r="L133" s="2"/>
      <c r="M133" s="2"/>
      <c r="N133" s="2"/>
      <c r="O133" s="2"/>
      <c r="P133" s="2"/>
      <c r="Q133" s="2">
        <v>100</v>
      </c>
      <c r="R133" s="2">
        <v>100</v>
      </c>
      <c r="S133" s="2">
        <v>100</v>
      </c>
      <c r="T133" s="2">
        <v>100</v>
      </c>
      <c r="U133" s="2" t="s">
        <v>29</v>
      </c>
      <c r="V133" s="2" t="s">
        <v>30</v>
      </c>
      <c r="W133" s="2">
        <v>100</v>
      </c>
      <c r="X133" s="2"/>
      <c r="Y133" s="2"/>
      <c r="Z133" s="2">
        <v>2019</v>
      </c>
      <c r="AA133" s="2" t="s">
        <v>274</v>
      </c>
      <c r="AB133" s="2" t="s">
        <v>33</v>
      </c>
    </row>
    <row r="134" spans="1:28" x14ac:dyDescent="0.25">
      <c r="A134" s="2"/>
      <c r="B134" s="2">
        <v>8</v>
      </c>
      <c r="C134" s="2">
        <v>56</v>
      </c>
      <c r="D134" s="2"/>
      <c r="E134" s="2" t="s">
        <v>275</v>
      </c>
      <c r="F134" s="2"/>
      <c r="G134" s="2"/>
      <c r="H134" s="2"/>
      <c r="I134" s="2"/>
      <c r="J134" s="2"/>
      <c r="K134" s="2"/>
      <c r="L134" s="2"/>
      <c r="M134" s="2"/>
      <c r="N134" s="2"/>
      <c r="O134" s="2"/>
      <c r="P134" s="2"/>
      <c r="Q134" s="2">
        <v>100</v>
      </c>
      <c r="R134" s="2">
        <v>73.56</v>
      </c>
      <c r="S134" s="2">
        <v>73.56</v>
      </c>
      <c r="T134" s="2">
        <v>73.56</v>
      </c>
      <c r="U134" s="2" t="s">
        <v>59</v>
      </c>
      <c r="V134" s="2" t="s">
        <v>60</v>
      </c>
      <c r="W134" s="2">
        <v>73.56</v>
      </c>
      <c r="X134" s="2"/>
      <c r="Y134" s="2"/>
      <c r="Z134" s="2">
        <v>2019</v>
      </c>
      <c r="AA134" s="2" t="s">
        <v>274</v>
      </c>
      <c r="AB134" s="2" t="s">
        <v>136</v>
      </c>
    </row>
    <row r="135" spans="1:28" x14ac:dyDescent="0.25">
      <c r="A135" s="2"/>
      <c r="B135" s="2">
        <v>8</v>
      </c>
      <c r="C135" s="2">
        <v>57</v>
      </c>
      <c r="D135" s="2"/>
      <c r="E135" s="2" t="s">
        <v>276</v>
      </c>
      <c r="F135" s="2"/>
      <c r="G135" s="2"/>
      <c r="H135" s="2"/>
      <c r="I135" s="2"/>
      <c r="J135" s="2"/>
      <c r="K135" s="2"/>
      <c r="L135" s="2"/>
      <c r="M135" s="2"/>
      <c r="N135" s="2"/>
      <c r="O135" s="2"/>
      <c r="P135" s="2"/>
      <c r="Q135" s="2">
        <v>100</v>
      </c>
      <c r="R135" s="2">
        <v>100</v>
      </c>
      <c r="S135" s="2">
        <v>100</v>
      </c>
      <c r="T135" s="2">
        <v>100</v>
      </c>
      <c r="U135" s="2" t="s">
        <v>29</v>
      </c>
      <c r="V135" s="2" t="s">
        <v>30</v>
      </c>
      <c r="W135" s="2">
        <v>100</v>
      </c>
      <c r="X135" s="2"/>
      <c r="Y135" s="2"/>
      <c r="Z135" s="2">
        <v>2019</v>
      </c>
      <c r="AA135" s="2" t="s">
        <v>274</v>
      </c>
      <c r="AB135" s="2" t="s">
        <v>33</v>
      </c>
    </row>
    <row r="136" spans="1:28" x14ac:dyDescent="0.25">
      <c r="A136" s="2"/>
      <c r="B136" s="2">
        <v>8</v>
      </c>
      <c r="C136" s="2">
        <v>58</v>
      </c>
      <c r="D136" s="2"/>
      <c r="E136" s="2" t="s">
        <v>277</v>
      </c>
      <c r="F136" s="2"/>
      <c r="G136" s="2"/>
      <c r="H136" s="2"/>
      <c r="I136" s="2"/>
      <c r="J136" s="2"/>
      <c r="K136" s="2"/>
      <c r="L136" s="2"/>
      <c r="M136" s="2"/>
      <c r="N136" s="2"/>
      <c r="O136" s="2"/>
      <c r="P136" s="2"/>
      <c r="Q136" s="2">
        <v>100</v>
      </c>
      <c r="R136" s="2">
        <v>97.32</v>
      </c>
      <c r="S136" s="2">
        <v>97.32</v>
      </c>
      <c r="T136" s="2">
        <v>97.32</v>
      </c>
      <c r="U136" s="2" t="s">
        <v>51</v>
      </c>
      <c r="V136" s="2" t="s">
        <v>52</v>
      </c>
      <c r="W136" s="2">
        <v>97.32</v>
      </c>
      <c r="X136" s="2"/>
      <c r="Y136" s="2"/>
      <c r="Z136" s="2">
        <v>2019</v>
      </c>
      <c r="AA136" s="2" t="s">
        <v>274</v>
      </c>
      <c r="AB136" s="2" t="s">
        <v>33</v>
      </c>
    </row>
    <row r="137" spans="1:28" x14ac:dyDescent="0.25">
      <c r="A137" s="2"/>
      <c r="B137" s="2">
        <v>8</v>
      </c>
      <c r="C137" s="2">
        <v>59</v>
      </c>
      <c r="D137" s="2"/>
      <c r="E137" s="2" t="s">
        <v>278</v>
      </c>
      <c r="F137" s="2"/>
      <c r="G137" s="2"/>
      <c r="H137" s="2"/>
      <c r="I137" s="2"/>
      <c r="J137" s="2"/>
      <c r="K137" s="2"/>
      <c r="L137" s="2"/>
      <c r="M137" s="2"/>
      <c r="N137" s="2"/>
      <c r="O137" s="2"/>
      <c r="P137" s="2"/>
      <c r="Q137" s="2">
        <v>100</v>
      </c>
      <c r="R137" s="2">
        <v>100</v>
      </c>
      <c r="S137" s="2">
        <v>100</v>
      </c>
      <c r="T137" s="2">
        <v>100</v>
      </c>
      <c r="U137" s="2" t="s">
        <v>29</v>
      </c>
      <c r="V137" s="2" t="s">
        <v>30</v>
      </c>
      <c r="W137" s="2">
        <v>100</v>
      </c>
      <c r="X137" s="2"/>
      <c r="Y137" s="2"/>
      <c r="Z137" s="2">
        <v>2019</v>
      </c>
      <c r="AA137" s="2" t="s">
        <v>274</v>
      </c>
      <c r="AB137" s="2" t="s">
        <v>33</v>
      </c>
    </row>
    <row r="138" spans="1:28" x14ac:dyDescent="0.25">
      <c r="A138" s="2">
        <v>1</v>
      </c>
      <c r="B138" s="2">
        <v>5</v>
      </c>
      <c r="C138" s="2"/>
      <c r="D138" s="2"/>
      <c r="E138" s="2" t="s">
        <v>279</v>
      </c>
      <c r="F138" s="2"/>
      <c r="G138" s="2"/>
      <c r="H138" s="2"/>
      <c r="I138" s="2"/>
      <c r="J138" s="2"/>
      <c r="K138" s="2"/>
      <c r="L138" s="2"/>
      <c r="M138" s="2"/>
      <c r="N138" s="2"/>
      <c r="O138" s="2"/>
      <c r="P138" s="2"/>
      <c r="Q138" s="2">
        <v>100</v>
      </c>
      <c r="R138" s="2">
        <v>95.41</v>
      </c>
      <c r="S138" s="2">
        <v>95.41</v>
      </c>
      <c r="T138" s="2">
        <v>95.41</v>
      </c>
      <c r="U138" s="2" t="s">
        <v>51</v>
      </c>
      <c r="V138" s="2" t="s">
        <v>52</v>
      </c>
      <c r="W138" s="2">
        <v>95.41</v>
      </c>
      <c r="X138" s="2" t="s">
        <v>280</v>
      </c>
      <c r="Y138" s="2"/>
      <c r="Z138" s="2">
        <v>2019</v>
      </c>
      <c r="AA138" s="2" t="s">
        <v>281</v>
      </c>
      <c r="AB138" s="2" t="s">
        <v>33</v>
      </c>
    </row>
    <row r="139" spans="1:28" x14ac:dyDescent="0.25">
      <c r="A139" s="2">
        <v>1</v>
      </c>
      <c r="B139" s="2">
        <v>6</v>
      </c>
      <c r="C139" s="2"/>
      <c r="D139" s="2"/>
      <c r="E139" s="2" t="s">
        <v>282</v>
      </c>
      <c r="F139" s="2"/>
      <c r="G139" s="2"/>
      <c r="H139" s="2"/>
      <c r="I139" s="2"/>
      <c r="J139" s="2"/>
      <c r="K139" s="2"/>
      <c r="L139" s="2"/>
      <c r="M139" s="2"/>
      <c r="N139" s="2"/>
      <c r="O139" s="2"/>
      <c r="P139" s="2"/>
      <c r="Q139" s="2">
        <v>100</v>
      </c>
      <c r="R139" s="2">
        <v>94.18</v>
      </c>
      <c r="S139" s="2">
        <v>94.18</v>
      </c>
      <c r="T139" s="2">
        <v>94.18</v>
      </c>
      <c r="U139" s="2" t="s">
        <v>59</v>
      </c>
      <c r="V139" s="2" t="s">
        <v>60</v>
      </c>
      <c r="W139" s="2">
        <v>94.18</v>
      </c>
      <c r="X139" s="2" t="s">
        <v>280</v>
      </c>
      <c r="Y139" s="2"/>
      <c r="Z139" s="2">
        <v>2019</v>
      </c>
      <c r="AA139" s="2" t="s">
        <v>281</v>
      </c>
      <c r="AB139" s="2" t="s">
        <v>87</v>
      </c>
    </row>
    <row r="140" spans="1:28" x14ac:dyDescent="0.25">
      <c r="A140" s="2">
        <v>1</v>
      </c>
      <c r="B140" s="2">
        <v>7</v>
      </c>
      <c r="C140" s="2"/>
      <c r="D140" s="2"/>
      <c r="E140" s="2" t="s">
        <v>283</v>
      </c>
      <c r="F140" s="2"/>
      <c r="G140" s="2"/>
      <c r="H140" s="2"/>
      <c r="I140" s="2"/>
      <c r="J140" s="2"/>
      <c r="K140" s="2"/>
      <c r="L140" s="2"/>
      <c r="M140" s="2"/>
      <c r="N140" s="2"/>
      <c r="O140" s="2"/>
      <c r="P140" s="2"/>
      <c r="Q140" s="2">
        <v>100</v>
      </c>
      <c r="R140" s="2">
        <v>92.57</v>
      </c>
      <c r="S140" s="2">
        <v>92.57</v>
      </c>
      <c r="T140" s="2">
        <v>92.57</v>
      </c>
      <c r="U140" s="2" t="s">
        <v>59</v>
      </c>
      <c r="V140" s="2" t="s">
        <v>60</v>
      </c>
      <c r="W140" s="2">
        <v>92.57</v>
      </c>
      <c r="X140" s="2" t="s">
        <v>280</v>
      </c>
      <c r="Y140" s="2"/>
      <c r="Z140" s="2">
        <v>2019</v>
      </c>
      <c r="AA140" s="2" t="s">
        <v>281</v>
      </c>
      <c r="AB140" s="2" t="s">
        <v>33</v>
      </c>
    </row>
    <row r="141" spans="1:28" x14ac:dyDescent="0.25">
      <c r="A141" s="2">
        <v>1</v>
      </c>
      <c r="B141" s="2">
        <v>8</v>
      </c>
      <c r="C141" s="2"/>
      <c r="D141" s="2"/>
      <c r="E141" s="2" t="s">
        <v>284</v>
      </c>
      <c r="F141" s="2"/>
      <c r="G141" s="2"/>
      <c r="H141" s="2"/>
      <c r="I141" s="2"/>
      <c r="J141" s="2"/>
      <c r="K141" s="2"/>
      <c r="L141" s="2"/>
      <c r="M141" s="2"/>
      <c r="N141" s="2"/>
      <c r="O141" s="2"/>
      <c r="P141" s="2"/>
      <c r="Q141" s="2">
        <v>100</v>
      </c>
      <c r="R141" s="2">
        <v>95.15</v>
      </c>
      <c r="S141" s="2">
        <v>95.15</v>
      </c>
      <c r="T141" s="2">
        <v>95.15</v>
      </c>
      <c r="U141" s="2" t="s">
        <v>51</v>
      </c>
      <c r="V141" s="2" t="s">
        <v>52</v>
      </c>
      <c r="W141" s="2">
        <v>95.15</v>
      </c>
      <c r="X141" s="2" t="s">
        <v>280</v>
      </c>
      <c r="Y141" s="2"/>
      <c r="Z141" s="2">
        <v>2019</v>
      </c>
      <c r="AA141" s="2" t="s">
        <v>281</v>
      </c>
      <c r="AB141" s="2" t="s">
        <v>136</v>
      </c>
    </row>
  </sheetData>
  <printOptions gridLines="1" gridLinesSet="0"/>
  <pageMargins left="0.75" right="0.75" top="1" bottom="1" header="0.5" footer="0.5"/>
  <pageSetup paperSize="0" fitToWidth="0" fitToHeight="0"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472"/>
  <sheetViews>
    <sheetView showGridLines="0" tabSelected="1" topLeftCell="N1" zoomScale="25" zoomScaleNormal="25" workbookViewId="0">
      <pane ySplit="6" topLeftCell="A7" activePane="bottomLeft" state="frozen"/>
      <selection activeCell="B1" sqref="B1"/>
      <selection pane="bottomLeft" activeCell="Z392" sqref="Z392"/>
    </sheetView>
  </sheetViews>
  <sheetFormatPr baseColWidth="10" defaultColWidth="11.44140625" defaultRowHeight="27.6" outlineLevelRow="1" x14ac:dyDescent="0.25"/>
  <cols>
    <col min="1" max="1" width="33.77734375" customWidth="1"/>
    <col min="2" max="2" width="40.109375" style="17" customWidth="1"/>
    <col min="3" max="3" width="50.44140625" style="55" customWidth="1"/>
    <col min="4" max="4" width="19.77734375" style="27" customWidth="1"/>
    <col min="5" max="5" width="26.44140625" style="147" customWidth="1"/>
    <col min="6" max="6" width="22.21875" style="34" customWidth="1"/>
    <col min="7" max="7" width="16.109375" style="53" customWidth="1"/>
    <col min="8" max="8" width="39.109375" style="113" customWidth="1"/>
    <col min="9" max="9" width="23.33203125" style="184" customWidth="1"/>
    <col min="10" max="10" width="14.5546875" customWidth="1"/>
    <col min="11" max="11" width="19" customWidth="1"/>
    <col min="12" max="12" width="29.77734375" customWidth="1"/>
    <col min="13" max="13" width="30.88671875" customWidth="1"/>
    <col min="14" max="14" width="33.33203125" customWidth="1"/>
    <col min="15" max="15" width="12.6640625" customWidth="1"/>
    <col min="16" max="19" width="10.88671875" customWidth="1"/>
    <col min="20" max="20" width="18.33203125" style="16" customWidth="1"/>
    <col min="21" max="21" width="23.77734375" style="187" customWidth="1"/>
    <col min="22" max="22" width="40.21875" style="510" customWidth="1"/>
    <col min="23" max="23" width="51.44140625" style="113" customWidth="1"/>
    <col min="24" max="24" width="37.21875" style="107" customWidth="1"/>
    <col min="25" max="26" width="37.21875" customWidth="1"/>
    <col min="27" max="27" width="32.33203125" customWidth="1"/>
    <col min="28" max="28" width="20.77734375" customWidth="1"/>
    <col min="29" max="29" width="24.77734375" customWidth="1"/>
    <col min="30" max="30" width="22.33203125" style="22" customWidth="1"/>
    <col min="31" max="31" width="30.21875" style="510" customWidth="1"/>
    <col min="32" max="32" width="65.5546875" style="264" customWidth="1"/>
    <col min="33" max="33" width="25.88671875" style="248" customWidth="1"/>
    <col min="34" max="34" width="25.5546875" style="22" bestFit="1" customWidth="1"/>
    <col min="35" max="35" width="18.88671875" bestFit="1" customWidth="1"/>
    <col min="36" max="36" width="24.33203125" bestFit="1" customWidth="1"/>
    <col min="37" max="37" width="21.109375" bestFit="1" customWidth="1"/>
    <col min="38" max="38" width="25.5546875" style="22" bestFit="1" customWidth="1"/>
    <col min="39" max="39" width="18.88671875" style="26" bestFit="1" customWidth="1"/>
    <col min="40" max="40" width="24.33203125" bestFit="1" customWidth="1"/>
    <col min="41" max="41" width="38.33203125" bestFit="1" customWidth="1"/>
    <col min="42" max="42" width="34.21875" customWidth="1"/>
    <col min="43" max="255" width="9.109375" customWidth="1"/>
  </cols>
  <sheetData>
    <row r="1" spans="1:42" ht="13.2" x14ac:dyDescent="0.25">
      <c r="A1" s="374" t="s">
        <v>946</v>
      </c>
      <c r="B1" s="374"/>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c r="AO1" s="43" t="s">
        <v>497</v>
      </c>
      <c r="AP1" s="5" t="s">
        <v>497</v>
      </c>
    </row>
    <row r="2" spans="1:42" ht="12.6" customHeight="1" x14ac:dyDescent="0.25">
      <c r="A2" s="374"/>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43" t="s">
        <v>314</v>
      </c>
      <c r="AP2" s="6" t="s">
        <v>314</v>
      </c>
    </row>
    <row r="3" spans="1:42" ht="1.8" customHeight="1" x14ac:dyDescent="0.25">
      <c r="A3" s="374"/>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43" t="s">
        <v>315</v>
      </c>
      <c r="AP3" s="6" t="s">
        <v>315</v>
      </c>
    </row>
    <row r="4" spans="1:42" ht="13.2" hidden="1" x14ac:dyDescent="0.25">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43" t="s">
        <v>313</v>
      </c>
      <c r="AP4" s="7" t="s">
        <v>313</v>
      </c>
    </row>
    <row r="5" spans="1:42" s="8" customFormat="1" ht="19.8" customHeight="1" x14ac:dyDescent="0.3">
      <c r="A5" s="378" t="s">
        <v>297</v>
      </c>
      <c r="B5" s="394" t="s">
        <v>298</v>
      </c>
      <c r="C5" s="379" t="s">
        <v>299</v>
      </c>
      <c r="D5" s="373" t="s">
        <v>300</v>
      </c>
      <c r="E5" s="379" t="s">
        <v>301</v>
      </c>
      <c r="F5" s="379" t="s">
        <v>715</v>
      </c>
      <c r="G5" s="380" t="s">
        <v>816</v>
      </c>
      <c r="H5" s="395" t="s">
        <v>302</v>
      </c>
      <c r="I5" s="377" t="s">
        <v>303</v>
      </c>
      <c r="J5" s="378" t="s">
        <v>304</v>
      </c>
      <c r="K5" s="378" t="s">
        <v>305</v>
      </c>
      <c r="L5" s="373" t="s">
        <v>306</v>
      </c>
      <c r="M5" s="1" t="s">
        <v>16</v>
      </c>
      <c r="N5" s="373" t="s">
        <v>307</v>
      </c>
      <c r="O5" s="373" t="s">
        <v>309</v>
      </c>
      <c r="P5" s="373" t="s">
        <v>295</v>
      </c>
      <c r="Q5" s="373"/>
      <c r="R5" s="373"/>
      <c r="S5" s="373"/>
      <c r="T5" s="393" t="s">
        <v>310</v>
      </c>
      <c r="U5" s="373" t="s">
        <v>312</v>
      </c>
      <c r="V5" s="373"/>
      <c r="W5" s="373"/>
      <c r="X5" s="373"/>
      <c r="Y5" s="378" t="s">
        <v>304</v>
      </c>
      <c r="Z5" s="378" t="s">
        <v>305</v>
      </c>
      <c r="AA5" s="373" t="s">
        <v>306</v>
      </c>
      <c r="AB5" s="1" t="s">
        <v>16</v>
      </c>
      <c r="AC5" s="373" t="s">
        <v>307</v>
      </c>
      <c r="AD5" s="373" t="s">
        <v>494</v>
      </c>
      <c r="AE5" s="373"/>
      <c r="AF5" s="373"/>
      <c r="AG5" s="373"/>
      <c r="AH5" s="373" t="s">
        <v>495</v>
      </c>
      <c r="AI5" s="373"/>
      <c r="AJ5" s="373"/>
      <c r="AK5" s="373"/>
      <c r="AL5" s="373" t="s">
        <v>496</v>
      </c>
      <c r="AM5" s="373"/>
      <c r="AN5" s="373"/>
      <c r="AO5" s="373"/>
    </row>
    <row r="6" spans="1:42" s="8" customFormat="1" ht="40.200000000000003" customHeight="1" x14ac:dyDescent="0.3">
      <c r="A6" s="378"/>
      <c r="B6" s="394"/>
      <c r="C6" s="379"/>
      <c r="D6" s="373"/>
      <c r="E6" s="379"/>
      <c r="F6" s="379"/>
      <c r="G6" s="381"/>
      <c r="H6" s="395"/>
      <c r="I6" s="377"/>
      <c r="J6" s="378"/>
      <c r="K6" s="378"/>
      <c r="L6" s="373"/>
      <c r="M6" s="1"/>
      <c r="N6" s="373"/>
      <c r="O6" s="373"/>
      <c r="P6" s="9" t="s">
        <v>291</v>
      </c>
      <c r="Q6" s="9" t="s">
        <v>292</v>
      </c>
      <c r="R6" s="9" t="s">
        <v>293</v>
      </c>
      <c r="S6" s="9" t="s">
        <v>294</v>
      </c>
      <c r="T6" s="393"/>
      <c r="U6" s="177" t="s">
        <v>311</v>
      </c>
      <c r="V6" s="177" t="s">
        <v>308</v>
      </c>
      <c r="W6" s="108" t="s">
        <v>296</v>
      </c>
      <c r="X6" s="105" t="s">
        <v>321</v>
      </c>
      <c r="Y6" s="378"/>
      <c r="Z6" s="378"/>
      <c r="AA6" s="373"/>
      <c r="AB6" s="1"/>
      <c r="AC6" s="373"/>
      <c r="AD6" s="21" t="s">
        <v>675</v>
      </c>
      <c r="AE6" s="265" t="s">
        <v>308</v>
      </c>
      <c r="AF6" s="258" t="s">
        <v>296</v>
      </c>
      <c r="AG6" s="244" t="s">
        <v>321</v>
      </c>
      <c r="AH6" s="21" t="s">
        <v>676</v>
      </c>
      <c r="AI6" s="36" t="s">
        <v>308</v>
      </c>
      <c r="AJ6" s="9" t="s">
        <v>296</v>
      </c>
      <c r="AK6" s="36" t="s">
        <v>321</v>
      </c>
      <c r="AL6" s="21" t="s">
        <v>677</v>
      </c>
      <c r="AM6" s="24" t="s">
        <v>308</v>
      </c>
      <c r="AN6" s="9" t="s">
        <v>296</v>
      </c>
      <c r="AO6" s="36" t="s">
        <v>321</v>
      </c>
    </row>
    <row r="7" spans="1:42" ht="138.6" hidden="1" customHeight="1" outlineLevel="1" x14ac:dyDescent="0.25">
      <c r="A7" s="383" t="s">
        <v>279</v>
      </c>
      <c r="B7" s="365" t="s">
        <v>322</v>
      </c>
      <c r="C7" s="276" t="s">
        <v>335</v>
      </c>
      <c r="D7" s="462" t="s">
        <v>1487</v>
      </c>
      <c r="E7" s="288" t="s">
        <v>332</v>
      </c>
      <c r="F7" s="288" t="s">
        <v>727</v>
      </c>
      <c r="G7" s="466" t="s">
        <v>817</v>
      </c>
      <c r="H7" s="114" t="s">
        <v>1220</v>
      </c>
      <c r="I7" s="64" t="s">
        <v>1221</v>
      </c>
      <c r="J7" s="3">
        <v>44216</v>
      </c>
      <c r="K7" s="3">
        <v>44560</v>
      </c>
      <c r="L7" s="3">
        <v>44285</v>
      </c>
      <c r="M7" s="4">
        <f t="shared" ref="M7:M12" si="0">+(+_xlfn.DAYS(J7,L7))/(+_xlfn.DAYS(J7,K7))</f>
        <v>0.2005813953488372</v>
      </c>
      <c r="N7" s="4">
        <f>+IF(M7&gt;=100,100,IF(M7&lt;=0,0,M7))</f>
        <v>0.2005813953488372</v>
      </c>
      <c r="O7" s="232">
        <v>1</v>
      </c>
      <c r="P7" s="233">
        <v>0.25</v>
      </c>
      <c r="Q7" s="233">
        <v>0.5</v>
      </c>
      <c r="R7" s="233">
        <v>0.75</v>
      </c>
      <c r="S7" s="233">
        <v>1</v>
      </c>
      <c r="T7" s="31" t="s">
        <v>954</v>
      </c>
      <c r="U7" s="146">
        <v>25</v>
      </c>
      <c r="V7" s="511">
        <f t="shared" ref="V7:V12" si="1">+U7</f>
        <v>25</v>
      </c>
      <c r="W7" s="110" t="s">
        <v>1304</v>
      </c>
      <c r="X7" s="106" t="s">
        <v>1260</v>
      </c>
      <c r="Y7" s="3">
        <v>44216</v>
      </c>
      <c r="Z7" s="3">
        <v>44560</v>
      </c>
      <c r="AA7" s="3">
        <v>44377</v>
      </c>
      <c r="AB7" s="4">
        <f t="shared" ref="AB7:AB49" si="2">+(+_xlfn.DAYS(Y7,AA7))/(+_xlfn.DAYS(Y7,Z7))</f>
        <v>0.46802325581395349</v>
      </c>
      <c r="AC7" s="4">
        <f>+IF(AB7&gt;=100,100,IF(AB7&lt;=0,0,AB7))</f>
        <v>0.46802325581395349</v>
      </c>
      <c r="AD7" s="146">
        <v>50</v>
      </c>
      <c r="AE7" s="219">
        <f t="shared" ref="AE7:AE78" si="3">+AD7</f>
        <v>50</v>
      </c>
      <c r="AF7" s="227" t="s">
        <v>1826</v>
      </c>
      <c r="AG7" s="189" t="s">
        <v>1637</v>
      </c>
      <c r="AH7" s="23"/>
      <c r="AI7" s="20">
        <f t="shared" ref="AI7:AI78" si="4">+AH7</f>
        <v>0</v>
      </c>
      <c r="AJ7" s="19"/>
      <c r="AK7" s="19"/>
      <c r="AL7" s="23"/>
      <c r="AM7" s="20">
        <f t="shared" ref="AM7:AM12" si="5">+AL7</f>
        <v>0</v>
      </c>
      <c r="AN7" s="19"/>
      <c r="AO7" s="19"/>
    </row>
    <row r="8" spans="1:42" ht="49.2" hidden="1" customHeight="1" outlineLevel="1" x14ac:dyDescent="0.25">
      <c r="A8" s="383"/>
      <c r="B8" s="366"/>
      <c r="C8" s="277"/>
      <c r="D8" s="463"/>
      <c r="E8" s="465"/>
      <c r="F8" s="465"/>
      <c r="G8" s="467"/>
      <c r="H8" s="114" t="s">
        <v>1008</v>
      </c>
      <c r="I8" s="64" t="s">
        <v>1221</v>
      </c>
      <c r="J8" s="3">
        <v>44216</v>
      </c>
      <c r="K8" s="3">
        <v>44560</v>
      </c>
      <c r="L8" s="3">
        <v>44285</v>
      </c>
      <c r="M8" s="4">
        <f t="shared" si="0"/>
        <v>0.2005813953488372</v>
      </c>
      <c r="N8" s="4">
        <f t="shared" ref="N8:N12" si="6">+IF(M8&gt;=100,100,IF(M8&lt;=0,0,M8))</f>
        <v>0.2005813953488372</v>
      </c>
      <c r="O8" s="232">
        <v>1</v>
      </c>
      <c r="P8" s="233">
        <v>0.25</v>
      </c>
      <c r="Q8" s="233">
        <v>0.5</v>
      </c>
      <c r="R8" s="233">
        <v>0.75</v>
      </c>
      <c r="S8" s="233">
        <v>1</v>
      </c>
      <c r="T8" s="31" t="s">
        <v>954</v>
      </c>
      <c r="U8" s="146">
        <v>10</v>
      </c>
      <c r="V8" s="511">
        <f t="shared" si="1"/>
        <v>10</v>
      </c>
      <c r="W8" s="110" t="s">
        <v>1261</v>
      </c>
      <c r="X8" s="106" t="s">
        <v>954</v>
      </c>
      <c r="Y8" s="3">
        <v>44216</v>
      </c>
      <c r="Z8" s="3">
        <v>44560</v>
      </c>
      <c r="AA8" s="3">
        <v>44377</v>
      </c>
      <c r="AB8" s="4">
        <f t="shared" si="2"/>
        <v>0.46802325581395349</v>
      </c>
      <c r="AC8" s="4">
        <f t="shared" ref="AC8:AC43" si="7">+IF(AB8&gt;=100,100,IF(AB8&lt;=0,0,AB8))</f>
        <v>0.46802325581395349</v>
      </c>
      <c r="AD8" s="146">
        <v>20</v>
      </c>
      <c r="AE8" s="219">
        <f t="shared" si="3"/>
        <v>20</v>
      </c>
      <c r="AF8" s="227" t="s">
        <v>1638</v>
      </c>
      <c r="AG8" s="245" t="s">
        <v>954</v>
      </c>
      <c r="AH8" s="23"/>
      <c r="AI8" s="20">
        <f t="shared" si="4"/>
        <v>0</v>
      </c>
      <c r="AJ8" s="19"/>
      <c r="AK8" s="19"/>
      <c r="AL8" s="23"/>
      <c r="AM8" s="20">
        <f t="shared" si="5"/>
        <v>0</v>
      </c>
      <c r="AN8" s="19"/>
      <c r="AO8" s="19"/>
    </row>
    <row r="9" spans="1:42" ht="64.2" hidden="1" customHeight="1" outlineLevel="1" x14ac:dyDescent="0.25">
      <c r="A9" s="383"/>
      <c r="B9" s="366"/>
      <c r="C9" s="277"/>
      <c r="D9" s="463"/>
      <c r="E9" s="465"/>
      <c r="F9" s="465"/>
      <c r="G9" s="467"/>
      <c r="H9" s="114" t="s">
        <v>1009</v>
      </c>
      <c r="I9" s="64" t="s">
        <v>1222</v>
      </c>
      <c r="J9" s="3">
        <v>44216</v>
      </c>
      <c r="K9" s="3">
        <v>44560</v>
      </c>
      <c r="L9" s="3">
        <v>44285</v>
      </c>
      <c r="M9" s="4">
        <f t="shared" si="0"/>
        <v>0.2005813953488372</v>
      </c>
      <c r="N9" s="4">
        <f t="shared" si="6"/>
        <v>0.2005813953488372</v>
      </c>
      <c r="O9" s="232">
        <v>1</v>
      </c>
      <c r="P9" s="233">
        <v>0.25</v>
      </c>
      <c r="Q9" s="233">
        <v>0.5</v>
      </c>
      <c r="R9" s="233">
        <v>0.75</v>
      </c>
      <c r="S9" s="233">
        <v>1</v>
      </c>
      <c r="T9" s="31" t="s">
        <v>954</v>
      </c>
      <c r="U9" s="146">
        <v>25</v>
      </c>
      <c r="V9" s="511">
        <f t="shared" si="1"/>
        <v>25</v>
      </c>
      <c r="W9" s="109" t="s">
        <v>1263</v>
      </c>
      <c r="X9" s="106" t="s">
        <v>1262</v>
      </c>
      <c r="Y9" s="3">
        <v>44216</v>
      </c>
      <c r="Z9" s="3">
        <v>44560</v>
      </c>
      <c r="AA9" s="3">
        <v>44377</v>
      </c>
      <c r="AB9" s="4">
        <f t="shared" si="2"/>
        <v>0.46802325581395349</v>
      </c>
      <c r="AC9" s="4">
        <f t="shared" si="7"/>
        <v>0.46802325581395349</v>
      </c>
      <c r="AD9" s="146">
        <v>25</v>
      </c>
      <c r="AE9" s="219">
        <f t="shared" si="3"/>
        <v>25</v>
      </c>
      <c r="AF9" s="227" t="s">
        <v>1640</v>
      </c>
      <c r="AG9" s="189" t="s">
        <v>1639</v>
      </c>
      <c r="AH9" s="23"/>
      <c r="AI9" s="20">
        <f t="shared" si="4"/>
        <v>0</v>
      </c>
      <c r="AJ9" s="19"/>
      <c r="AK9" s="19"/>
      <c r="AL9" s="23"/>
      <c r="AM9" s="20">
        <f t="shared" si="5"/>
        <v>0</v>
      </c>
      <c r="AN9" s="19"/>
      <c r="AO9" s="19"/>
    </row>
    <row r="10" spans="1:42" ht="109.8" hidden="1" customHeight="1" outlineLevel="1" x14ac:dyDescent="0.25">
      <c r="A10" s="383"/>
      <c r="B10" s="366"/>
      <c r="C10" s="277"/>
      <c r="D10" s="463"/>
      <c r="E10" s="465"/>
      <c r="F10" s="465"/>
      <c r="G10" s="467"/>
      <c r="H10" s="114" t="s">
        <v>1010</v>
      </c>
      <c r="I10" s="64" t="s">
        <v>1223</v>
      </c>
      <c r="J10" s="3">
        <v>44216</v>
      </c>
      <c r="K10" s="3">
        <v>44560</v>
      </c>
      <c r="L10" s="3">
        <v>44285</v>
      </c>
      <c r="M10" s="4">
        <f t="shared" si="0"/>
        <v>0.2005813953488372</v>
      </c>
      <c r="N10" s="4">
        <f t="shared" si="6"/>
        <v>0.2005813953488372</v>
      </c>
      <c r="O10" s="232">
        <v>1</v>
      </c>
      <c r="P10" s="233">
        <v>0.25</v>
      </c>
      <c r="Q10" s="233">
        <v>0.5</v>
      </c>
      <c r="R10" s="233">
        <v>0.75</v>
      </c>
      <c r="S10" s="233">
        <v>1</v>
      </c>
      <c r="T10" s="31" t="s">
        <v>954</v>
      </c>
      <c r="U10" s="146">
        <v>25</v>
      </c>
      <c r="V10" s="511">
        <f t="shared" si="1"/>
        <v>25</v>
      </c>
      <c r="W10" s="109" t="s">
        <v>1264</v>
      </c>
      <c r="X10" s="106" t="s">
        <v>1265</v>
      </c>
      <c r="Y10" s="3">
        <v>44216</v>
      </c>
      <c r="Z10" s="3">
        <v>44560</v>
      </c>
      <c r="AA10" s="3">
        <v>44377</v>
      </c>
      <c r="AB10" s="4">
        <f t="shared" si="2"/>
        <v>0.46802325581395349</v>
      </c>
      <c r="AC10" s="4">
        <f t="shared" si="7"/>
        <v>0.46802325581395349</v>
      </c>
      <c r="AD10" s="146">
        <v>50</v>
      </c>
      <c r="AE10" s="219">
        <f t="shared" si="3"/>
        <v>50</v>
      </c>
      <c r="AF10" s="227" t="s">
        <v>1827</v>
      </c>
      <c r="AG10" s="245" t="s">
        <v>954</v>
      </c>
      <c r="AH10" s="23"/>
      <c r="AI10" s="20">
        <f t="shared" si="4"/>
        <v>0</v>
      </c>
      <c r="AJ10" s="19"/>
      <c r="AK10" s="19"/>
      <c r="AL10" s="23"/>
      <c r="AM10" s="20">
        <f t="shared" si="5"/>
        <v>0</v>
      </c>
      <c r="AN10" s="19"/>
      <c r="AO10" s="19"/>
    </row>
    <row r="11" spans="1:42" ht="201.6" hidden="1" customHeight="1" outlineLevel="1" x14ac:dyDescent="0.25">
      <c r="A11" s="383"/>
      <c r="B11" s="366"/>
      <c r="C11" s="277"/>
      <c r="D11" s="463"/>
      <c r="E11" s="465"/>
      <c r="F11" s="465"/>
      <c r="G11" s="467"/>
      <c r="H11" s="114" t="s">
        <v>1011</v>
      </c>
      <c r="I11" s="64" t="s">
        <v>1223</v>
      </c>
      <c r="J11" s="3">
        <v>44216</v>
      </c>
      <c r="K11" s="3">
        <v>44560</v>
      </c>
      <c r="L11" s="3">
        <v>44285</v>
      </c>
      <c r="M11" s="4">
        <f t="shared" si="0"/>
        <v>0.2005813953488372</v>
      </c>
      <c r="N11" s="4">
        <f t="shared" si="6"/>
        <v>0.2005813953488372</v>
      </c>
      <c r="O11" s="232">
        <v>1</v>
      </c>
      <c r="P11" s="233">
        <v>0.25</v>
      </c>
      <c r="Q11" s="233">
        <v>0.5</v>
      </c>
      <c r="R11" s="233">
        <v>0.75</v>
      </c>
      <c r="S11" s="233">
        <v>1</v>
      </c>
      <c r="T11" s="31" t="s">
        <v>954</v>
      </c>
      <c r="U11" s="146">
        <v>25</v>
      </c>
      <c r="V11" s="511">
        <f t="shared" si="1"/>
        <v>25</v>
      </c>
      <c r="W11" s="110" t="s">
        <v>1266</v>
      </c>
      <c r="X11" s="106" t="s">
        <v>1267</v>
      </c>
      <c r="Y11" s="3">
        <v>44216</v>
      </c>
      <c r="Z11" s="3">
        <v>44560</v>
      </c>
      <c r="AA11" s="3">
        <v>44377</v>
      </c>
      <c r="AB11" s="4">
        <f t="shared" si="2"/>
        <v>0.46802325581395349</v>
      </c>
      <c r="AC11" s="4">
        <f t="shared" si="7"/>
        <v>0.46802325581395349</v>
      </c>
      <c r="AD11" s="146">
        <v>50</v>
      </c>
      <c r="AE11" s="219">
        <f t="shared" si="3"/>
        <v>50</v>
      </c>
      <c r="AF11" s="227" t="s">
        <v>1828</v>
      </c>
      <c r="AG11" s="189" t="s">
        <v>1641</v>
      </c>
      <c r="AH11" s="23"/>
      <c r="AI11" s="20">
        <f t="shared" si="4"/>
        <v>0</v>
      </c>
      <c r="AJ11" s="19"/>
      <c r="AK11" s="19"/>
      <c r="AL11" s="23"/>
      <c r="AM11" s="20">
        <f t="shared" si="5"/>
        <v>0</v>
      </c>
      <c r="AN11" s="19"/>
      <c r="AO11" s="19"/>
    </row>
    <row r="12" spans="1:42" ht="124.2" hidden="1" customHeight="1" outlineLevel="1" x14ac:dyDescent="0.25">
      <c r="A12" s="383"/>
      <c r="B12" s="367"/>
      <c r="C12" s="278"/>
      <c r="D12" s="464"/>
      <c r="E12" s="289"/>
      <c r="F12" s="289"/>
      <c r="G12" s="468"/>
      <c r="H12" s="114" t="s">
        <v>1259</v>
      </c>
      <c r="I12" s="64" t="s">
        <v>1221</v>
      </c>
      <c r="J12" s="3">
        <v>44216</v>
      </c>
      <c r="K12" s="3">
        <v>44560</v>
      </c>
      <c r="L12" s="3">
        <v>44285</v>
      </c>
      <c r="M12" s="4">
        <f t="shared" si="0"/>
        <v>0.2005813953488372</v>
      </c>
      <c r="N12" s="4">
        <f t="shared" si="6"/>
        <v>0.2005813953488372</v>
      </c>
      <c r="O12" s="232">
        <v>1</v>
      </c>
      <c r="P12" s="233">
        <v>0.25</v>
      </c>
      <c r="Q12" s="233">
        <v>0.5</v>
      </c>
      <c r="R12" s="233">
        <v>0.75</v>
      </c>
      <c r="S12" s="233">
        <v>1</v>
      </c>
      <c r="T12" s="31" t="s">
        <v>954</v>
      </c>
      <c r="U12" s="146">
        <v>25</v>
      </c>
      <c r="V12" s="511">
        <f t="shared" si="1"/>
        <v>25</v>
      </c>
      <c r="W12" s="109" t="s">
        <v>1303</v>
      </c>
      <c r="X12" s="106" t="s">
        <v>954</v>
      </c>
      <c r="Y12" s="3">
        <v>44216</v>
      </c>
      <c r="Z12" s="3">
        <v>44560</v>
      </c>
      <c r="AA12" s="3">
        <v>44377</v>
      </c>
      <c r="AB12" s="4">
        <f t="shared" si="2"/>
        <v>0.46802325581395349</v>
      </c>
      <c r="AC12" s="4">
        <f t="shared" si="7"/>
        <v>0.46802325581395349</v>
      </c>
      <c r="AD12" s="146">
        <v>50</v>
      </c>
      <c r="AE12" s="219">
        <f t="shared" si="3"/>
        <v>50</v>
      </c>
      <c r="AF12" s="227" t="s">
        <v>1829</v>
      </c>
      <c r="AG12" s="106" t="s">
        <v>954</v>
      </c>
      <c r="AH12" s="23"/>
      <c r="AI12" s="20">
        <f t="shared" si="4"/>
        <v>0</v>
      </c>
      <c r="AJ12" s="19"/>
      <c r="AK12" s="19"/>
      <c r="AL12" s="23"/>
      <c r="AM12" s="20">
        <f t="shared" si="5"/>
        <v>0</v>
      </c>
      <c r="AN12" s="19"/>
      <c r="AO12" s="19"/>
    </row>
    <row r="13" spans="1:42" ht="124.2" hidden="1" customHeight="1" outlineLevel="1" x14ac:dyDescent="0.25">
      <c r="A13" s="383"/>
      <c r="B13" s="365" t="s">
        <v>322</v>
      </c>
      <c r="C13" s="276" t="s">
        <v>335</v>
      </c>
      <c r="D13" s="396" t="s">
        <v>352</v>
      </c>
      <c r="E13" s="305" t="s">
        <v>332</v>
      </c>
      <c r="F13" s="305" t="s">
        <v>727</v>
      </c>
      <c r="G13" s="398" t="s">
        <v>817</v>
      </c>
      <c r="H13" s="115" t="s">
        <v>336</v>
      </c>
      <c r="I13" s="64" t="s">
        <v>341</v>
      </c>
      <c r="J13" s="3">
        <v>44216</v>
      </c>
      <c r="K13" s="3">
        <v>44560</v>
      </c>
      <c r="L13" s="3">
        <v>44285</v>
      </c>
      <c r="M13" s="4">
        <f t="shared" ref="M13:M62" si="8">+(+_xlfn.DAYS(J13,L13))/(+_xlfn.DAYS(J13,K13))</f>
        <v>0.2005813953488372</v>
      </c>
      <c r="N13" s="4">
        <f t="shared" ref="N13:N43" si="9">+IF(M13&gt;=100,100,IF(M13&lt;=0,0,M13))</f>
        <v>0.2005813953488372</v>
      </c>
      <c r="O13" s="232">
        <v>1</v>
      </c>
      <c r="P13" s="233">
        <v>0.25</v>
      </c>
      <c r="Q13" s="233">
        <v>0.5</v>
      </c>
      <c r="R13" s="233">
        <v>0.75</v>
      </c>
      <c r="S13" s="233">
        <v>1</v>
      </c>
      <c r="T13" s="28">
        <v>18000000</v>
      </c>
      <c r="U13" s="146">
        <v>25</v>
      </c>
      <c r="V13" s="511">
        <f t="shared" ref="V13:V96" si="10">+U13</f>
        <v>25</v>
      </c>
      <c r="W13" s="110" t="s">
        <v>1305</v>
      </c>
      <c r="X13" s="106" t="s">
        <v>1098</v>
      </c>
      <c r="Y13" s="3">
        <v>44216</v>
      </c>
      <c r="Z13" s="3">
        <v>44560</v>
      </c>
      <c r="AA13" s="3">
        <v>44377</v>
      </c>
      <c r="AB13" s="4">
        <f t="shared" si="2"/>
        <v>0.46802325581395349</v>
      </c>
      <c r="AC13" s="4">
        <f t="shared" si="7"/>
        <v>0.46802325581395349</v>
      </c>
      <c r="AD13" s="146">
        <v>25</v>
      </c>
      <c r="AE13" s="219">
        <f t="shared" si="3"/>
        <v>25</v>
      </c>
      <c r="AF13" s="227" t="s">
        <v>1823</v>
      </c>
      <c r="AG13" s="106" t="s">
        <v>1274</v>
      </c>
      <c r="AH13" s="23"/>
      <c r="AI13" s="20">
        <f t="shared" si="4"/>
        <v>0</v>
      </c>
      <c r="AJ13" s="19"/>
      <c r="AK13" s="19"/>
      <c r="AL13" s="23"/>
      <c r="AM13" s="25">
        <f t="shared" ref="AM13:AM96" si="11">+AL13</f>
        <v>0</v>
      </c>
      <c r="AN13" s="19"/>
      <c r="AO13" s="19"/>
    </row>
    <row r="14" spans="1:42" ht="90" hidden="1" outlineLevel="1" x14ac:dyDescent="0.25">
      <c r="A14" s="383"/>
      <c r="B14" s="366"/>
      <c r="C14" s="277"/>
      <c r="D14" s="396"/>
      <c r="E14" s="305"/>
      <c r="F14" s="305"/>
      <c r="G14" s="398"/>
      <c r="H14" s="116" t="s">
        <v>337</v>
      </c>
      <c r="I14" s="64" t="s">
        <v>339</v>
      </c>
      <c r="J14" s="3">
        <v>44216</v>
      </c>
      <c r="K14" s="3">
        <v>44560</v>
      </c>
      <c r="L14" s="3">
        <v>44285</v>
      </c>
      <c r="M14" s="4">
        <f t="shared" si="8"/>
        <v>0.2005813953488372</v>
      </c>
      <c r="N14" s="4">
        <f t="shared" si="9"/>
        <v>0.2005813953488372</v>
      </c>
      <c r="O14" s="232">
        <v>1</v>
      </c>
      <c r="P14" s="233">
        <v>0.25</v>
      </c>
      <c r="Q14" s="233">
        <v>0.5</v>
      </c>
      <c r="R14" s="233">
        <v>0.75</v>
      </c>
      <c r="S14" s="233">
        <v>1</v>
      </c>
      <c r="T14" s="28">
        <v>15000000</v>
      </c>
      <c r="U14" s="146">
        <v>25</v>
      </c>
      <c r="V14" s="511">
        <f t="shared" si="10"/>
        <v>25</v>
      </c>
      <c r="W14" s="110" t="s">
        <v>1225</v>
      </c>
      <c r="X14" s="106" t="s">
        <v>1098</v>
      </c>
      <c r="Y14" s="3">
        <v>44216</v>
      </c>
      <c r="Z14" s="3">
        <v>44560</v>
      </c>
      <c r="AA14" s="3">
        <v>44377</v>
      </c>
      <c r="AB14" s="4">
        <f t="shared" si="2"/>
        <v>0.46802325581395349</v>
      </c>
      <c r="AC14" s="4">
        <f t="shared" si="7"/>
        <v>0.46802325581395349</v>
      </c>
      <c r="AD14" s="146">
        <v>25</v>
      </c>
      <c r="AE14" s="219">
        <f t="shared" si="3"/>
        <v>25</v>
      </c>
      <c r="AF14" s="227" t="s">
        <v>1823</v>
      </c>
      <c r="AG14" s="106" t="s">
        <v>1274</v>
      </c>
      <c r="AH14" s="23"/>
      <c r="AI14" s="20">
        <f t="shared" si="4"/>
        <v>0</v>
      </c>
      <c r="AJ14" s="19"/>
      <c r="AK14" s="19"/>
      <c r="AL14" s="23"/>
      <c r="AM14" s="25">
        <f t="shared" si="11"/>
        <v>0</v>
      </c>
      <c r="AN14" s="19"/>
      <c r="AO14" s="19"/>
    </row>
    <row r="15" spans="1:42" ht="130.19999999999999" hidden="1" customHeight="1" outlineLevel="1" x14ac:dyDescent="0.25">
      <c r="A15" s="383"/>
      <c r="B15" s="367"/>
      <c r="C15" s="278"/>
      <c r="D15" s="396"/>
      <c r="E15" s="305"/>
      <c r="F15" s="305"/>
      <c r="G15" s="398"/>
      <c r="H15" s="115" t="s">
        <v>338</v>
      </c>
      <c r="I15" s="64" t="s">
        <v>340</v>
      </c>
      <c r="J15" s="3">
        <v>44216</v>
      </c>
      <c r="K15" s="3">
        <v>44560</v>
      </c>
      <c r="L15" s="3">
        <v>44285</v>
      </c>
      <c r="M15" s="4">
        <f t="shared" si="8"/>
        <v>0.2005813953488372</v>
      </c>
      <c r="N15" s="4">
        <f t="shared" si="9"/>
        <v>0.2005813953488372</v>
      </c>
      <c r="O15" s="232">
        <v>1</v>
      </c>
      <c r="P15" s="233">
        <v>0.25</v>
      </c>
      <c r="Q15" s="233">
        <v>0.5</v>
      </c>
      <c r="R15" s="233">
        <v>0.75</v>
      </c>
      <c r="S15" s="233">
        <v>1</v>
      </c>
      <c r="T15" s="28">
        <v>60000000</v>
      </c>
      <c r="U15" s="146">
        <v>25</v>
      </c>
      <c r="V15" s="511">
        <f t="shared" si="10"/>
        <v>25</v>
      </c>
      <c r="W15" s="110" t="s">
        <v>1366</v>
      </c>
      <c r="X15" s="106" t="s">
        <v>1097</v>
      </c>
      <c r="Y15" s="3">
        <v>44216</v>
      </c>
      <c r="Z15" s="3">
        <v>44560</v>
      </c>
      <c r="AA15" s="3">
        <v>44377</v>
      </c>
      <c r="AB15" s="4">
        <f t="shared" si="2"/>
        <v>0.46802325581395349</v>
      </c>
      <c r="AC15" s="4">
        <f t="shared" si="7"/>
        <v>0.46802325581395349</v>
      </c>
      <c r="AD15" s="146">
        <v>25</v>
      </c>
      <c r="AE15" s="219">
        <f t="shared" si="3"/>
        <v>25</v>
      </c>
      <c r="AF15" s="227" t="s">
        <v>1823</v>
      </c>
      <c r="AG15" s="106" t="s">
        <v>1274</v>
      </c>
      <c r="AH15" s="23"/>
      <c r="AI15" s="20">
        <f t="shared" si="4"/>
        <v>0</v>
      </c>
      <c r="AJ15" s="19"/>
      <c r="AK15" s="19"/>
      <c r="AL15" s="23"/>
      <c r="AM15" s="25">
        <f t="shared" si="11"/>
        <v>0</v>
      </c>
      <c r="AN15" s="19"/>
      <c r="AO15" s="19"/>
    </row>
    <row r="16" spans="1:42" ht="85.2" hidden="1" customHeight="1" outlineLevel="1" x14ac:dyDescent="0.25">
      <c r="A16" s="383"/>
      <c r="B16" s="365" t="s">
        <v>322</v>
      </c>
      <c r="C16" s="276" t="s">
        <v>330</v>
      </c>
      <c r="D16" s="363" t="s">
        <v>334</v>
      </c>
      <c r="E16" s="469" t="s">
        <v>324</v>
      </c>
      <c r="F16" s="469" t="s">
        <v>716</v>
      </c>
      <c r="G16" s="471" t="s">
        <v>818</v>
      </c>
      <c r="H16" s="117" t="s">
        <v>326</v>
      </c>
      <c r="I16" s="64" t="s">
        <v>329</v>
      </c>
      <c r="J16" s="3">
        <v>44216</v>
      </c>
      <c r="K16" s="3">
        <v>44560</v>
      </c>
      <c r="L16" s="3">
        <v>44285</v>
      </c>
      <c r="M16" s="4">
        <f t="shared" si="8"/>
        <v>0.2005813953488372</v>
      </c>
      <c r="N16" s="4">
        <f t="shared" si="9"/>
        <v>0.2005813953488372</v>
      </c>
      <c r="O16" s="232">
        <v>1</v>
      </c>
      <c r="P16" s="233">
        <v>0.25</v>
      </c>
      <c r="Q16" s="233">
        <v>0.5</v>
      </c>
      <c r="R16" s="233">
        <v>0.75</v>
      </c>
      <c r="S16" s="233">
        <v>1</v>
      </c>
      <c r="T16" s="28">
        <v>23100000</v>
      </c>
      <c r="U16" s="155">
        <v>25</v>
      </c>
      <c r="V16" s="511">
        <f t="shared" si="10"/>
        <v>25</v>
      </c>
      <c r="W16" s="111" t="s">
        <v>1123</v>
      </c>
      <c r="X16" s="106" t="s">
        <v>1099</v>
      </c>
      <c r="Y16" s="3">
        <v>44216</v>
      </c>
      <c r="Z16" s="3">
        <v>44560</v>
      </c>
      <c r="AA16" s="3">
        <v>44377</v>
      </c>
      <c r="AB16" s="4">
        <f t="shared" si="2"/>
        <v>0.46802325581395349</v>
      </c>
      <c r="AC16" s="4">
        <f t="shared" si="7"/>
        <v>0.46802325581395349</v>
      </c>
      <c r="AD16" s="146">
        <v>50</v>
      </c>
      <c r="AE16" s="219">
        <f t="shared" si="3"/>
        <v>50</v>
      </c>
      <c r="AF16" s="227" t="s">
        <v>1515</v>
      </c>
      <c r="AG16" s="106" t="s">
        <v>1274</v>
      </c>
      <c r="AH16" s="23"/>
      <c r="AI16" s="20">
        <f t="shared" si="4"/>
        <v>0</v>
      </c>
      <c r="AJ16" s="19"/>
      <c r="AK16" s="19"/>
      <c r="AL16" s="23"/>
      <c r="AM16" s="25">
        <f t="shared" si="11"/>
        <v>0</v>
      </c>
      <c r="AN16" s="19"/>
      <c r="AO16" s="19"/>
    </row>
    <row r="17" spans="1:43" ht="169.8" hidden="1" customHeight="1" outlineLevel="1" x14ac:dyDescent="0.25">
      <c r="A17" s="383"/>
      <c r="B17" s="367"/>
      <c r="C17" s="278"/>
      <c r="D17" s="363"/>
      <c r="E17" s="470"/>
      <c r="F17" s="470"/>
      <c r="G17" s="472"/>
      <c r="H17" s="117" t="s">
        <v>1101</v>
      </c>
      <c r="I17" s="64" t="s">
        <v>1224</v>
      </c>
      <c r="J17" s="3">
        <v>44216</v>
      </c>
      <c r="K17" s="3">
        <v>44560</v>
      </c>
      <c r="L17" s="3">
        <v>44285</v>
      </c>
      <c r="M17" s="4">
        <f t="shared" si="8"/>
        <v>0.2005813953488372</v>
      </c>
      <c r="N17" s="4">
        <f t="shared" si="9"/>
        <v>0.2005813953488372</v>
      </c>
      <c r="O17" s="232">
        <v>1</v>
      </c>
      <c r="P17" s="233">
        <v>0.25</v>
      </c>
      <c r="Q17" s="233">
        <v>0.5</v>
      </c>
      <c r="R17" s="233">
        <v>0.75</v>
      </c>
      <c r="S17" s="233">
        <v>1</v>
      </c>
      <c r="T17" s="31" t="s">
        <v>954</v>
      </c>
      <c r="U17" s="155">
        <v>25</v>
      </c>
      <c r="V17" s="511">
        <f t="shared" si="10"/>
        <v>25</v>
      </c>
      <c r="W17" s="111" t="s">
        <v>1514</v>
      </c>
      <c r="X17" s="106" t="s">
        <v>1274</v>
      </c>
      <c r="Y17" s="3">
        <v>44216</v>
      </c>
      <c r="Z17" s="3">
        <v>44560</v>
      </c>
      <c r="AA17" s="3">
        <v>44377</v>
      </c>
      <c r="AB17" s="4">
        <f t="shared" si="2"/>
        <v>0.46802325581395349</v>
      </c>
      <c r="AC17" s="4">
        <f t="shared" si="7"/>
        <v>0.46802325581395349</v>
      </c>
      <c r="AD17" s="146">
        <v>50</v>
      </c>
      <c r="AE17" s="219">
        <f t="shared" si="3"/>
        <v>50</v>
      </c>
      <c r="AF17" s="227" t="s">
        <v>1824</v>
      </c>
      <c r="AG17" s="189" t="s">
        <v>1516</v>
      </c>
      <c r="AH17" s="23"/>
      <c r="AI17" s="20">
        <f t="shared" si="4"/>
        <v>0</v>
      </c>
      <c r="AJ17" s="19"/>
      <c r="AK17" s="19"/>
      <c r="AL17" s="23"/>
      <c r="AM17" s="25">
        <f t="shared" si="11"/>
        <v>0</v>
      </c>
      <c r="AN17" s="19"/>
      <c r="AO17" s="19"/>
    </row>
    <row r="18" spans="1:43" ht="133.19999999999999" hidden="1" customHeight="1" outlineLevel="1" x14ac:dyDescent="0.25">
      <c r="A18" s="383"/>
      <c r="B18" s="78" t="s">
        <v>323</v>
      </c>
      <c r="C18" s="68" t="s">
        <v>331</v>
      </c>
      <c r="D18" s="363"/>
      <c r="E18" s="101" t="s">
        <v>325</v>
      </c>
      <c r="F18" s="84" t="s">
        <v>717</v>
      </c>
      <c r="G18" s="49" t="s">
        <v>820</v>
      </c>
      <c r="H18" s="117" t="s">
        <v>327</v>
      </c>
      <c r="I18" s="64" t="s">
        <v>328</v>
      </c>
      <c r="J18" s="3">
        <v>44216</v>
      </c>
      <c r="K18" s="3">
        <v>44560</v>
      </c>
      <c r="L18" s="3">
        <v>44285</v>
      </c>
      <c r="M18" s="4">
        <f t="shared" si="8"/>
        <v>0.2005813953488372</v>
      </c>
      <c r="N18" s="4">
        <f t="shared" si="9"/>
        <v>0.2005813953488372</v>
      </c>
      <c r="O18" s="232">
        <v>1</v>
      </c>
      <c r="P18" s="233">
        <v>0.25</v>
      </c>
      <c r="Q18" s="233">
        <v>0.5</v>
      </c>
      <c r="R18" s="233">
        <v>0.75</v>
      </c>
      <c r="S18" s="233">
        <v>1</v>
      </c>
      <c r="T18" s="28">
        <v>50000000</v>
      </c>
      <c r="U18" s="155">
        <v>20</v>
      </c>
      <c r="V18" s="511">
        <f t="shared" si="10"/>
        <v>20</v>
      </c>
      <c r="W18" s="111" t="s">
        <v>1100</v>
      </c>
      <c r="X18" s="106" t="s">
        <v>1102</v>
      </c>
      <c r="Y18" s="3">
        <v>44216</v>
      </c>
      <c r="Z18" s="3">
        <v>44560</v>
      </c>
      <c r="AA18" s="3">
        <v>44377</v>
      </c>
      <c r="AB18" s="4">
        <f t="shared" si="2"/>
        <v>0.46802325581395349</v>
      </c>
      <c r="AC18" s="4">
        <f t="shared" si="7"/>
        <v>0.46802325581395349</v>
      </c>
      <c r="AD18" s="146">
        <v>50</v>
      </c>
      <c r="AE18" s="219">
        <f t="shared" si="3"/>
        <v>50</v>
      </c>
      <c r="AF18" s="227" t="s">
        <v>1825</v>
      </c>
      <c r="AG18" s="245" t="s">
        <v>1274</v>
      </c>
      <c r="AH18" s="23"/>
      <c r="AI18" s="20">
        <f t="shared" si="4"/>
        <v>0</v>
      </c>
      <c r="AJ18" s="19"/>
      <c r="AK18" s="19"/>
      <c r="AL18" s="23"/>
      <c r="AM18" s="25">
        <f t="shared" si="11"/>
        <v>0</v>
      </c>
      <c r="AN18" s="19"/>
      <c r="AO18" s="19"/>
    </row>
    <row r="19" spans="1:43" ht="145.19999999999999" hidden="1" customHeight="1" outlineLevel="1" x14ac:dyDescent="0.25">
      <c r="A19" s="383"/>
      <c r="B19" s="365" t="s">
        <v>322</v>
      </c>
      <c r="C19" s="279" t="s">
        <v>330</v>
      </c>
      <c r="D19" s="435" t="s">
        <v>254</v>
      </c>
      <c r="E19" s="473" t="s">
        <v>344</v>
      </c>
      <c r="F19" s="473" t="s">
        <v>718</v>
      </c>
      <c r="G19" s="476" t="s">
        <v>821</v>
      </c>
      <c r="H19" s="118" t="s">
        <v>342</v>
      </c>
      <c r="I19" s="64" t="s">
        <v>479</v>
      </c>
      <c r="J19" s="3">
        <v>44216</v>
      </c>
      <c r="K19" s="3">
        <v>44560</v>
      </c>
      <c r="L19" s="3">
        <v>44285</v>
      </c>
      <c r="M19" s="4">
        <f t="shared" si="8"/>
        <v>0.2005813953488372</v>
      </c>
      <c r="N19" s="4">
        <f t="shared" si="9"/>
        <v>0.2005813953488372</v>
      </c>
      <c r="O19" s="232">
        <v>1</v>
      </c>
      <c r="P19" s="233">
        <v>0.25</v>
      </c>
      <c r="Q19" s="233">
        <v>0.5</v>
      </c>
      <c r="R19" s="233">
        <v>0.75</v>
      </c>
      <c r="S19" s="233">
        <v>1</v>
      </c>
      <c r="T19" s="28">
        <v>8000000</v>
      </c>
      <c r="U19" s="146">
        <v>25</v>
      </c>
      <c r="V19" s="511">
        <f t="shared" si="10"/>
        <v>25</v>
      </c>
      <c r="W19" s="110" t="s">
        <v>1114</v>
      </c>
      <c r="X19" s="106" t="s">
        <v>1113</v>
      </c>
      <c r="Y19" s="3">
        <v>44216</v>
      </c>
      <c r="Z19" s="3">
        <v>44560</v>
      </c>
      <c r="AA19" s="3">
        <v>44377</v>
      </c>
      <c r="AB19" s="4">
        <f t="shared" si="2"/>
        <v>0.46802325581395349</v>
      </c>
      <c r="AC19" s="4">
        <f t="shared" si="7"/>
        <v>0.46802325581395349</v>
      </c>
      <c r="AD19" s="146">
        <v>50</v>
      </c>
      <c r="AE19" s="219">
        <f t="shared" si="3"/>
        <v>50</v>
      </c>
      <c r="AF19" s="227" t="s">
        <v>1519</v>
      </c>
      <c r="AG19" s="245" t="s">
        <v>1517</v>
      </c>
      <c r="AH19" s="23"/>
      <c r="AI19" s="20">
        <f t="shared" si="4"/>
        <v>0</v>
      </c>
      <c r="AJ19" s="19"/>
      <c r="AK19" s="19"/>
      <c r="AL19" s="23"/>
      <c r="AM19" s="25">
        <f t="shared" si="11"/>
        <v>0</v>
      </c>
      <c r="AN19" s="19"/>
      <c r="AO19" s="19"/>
    </row>
    <row r="20" spans="1:43" ht="163.19999999999999" hidden="1" customHeight="1" outlineLevel="1" x14ac:dyDescent="0.25">
      <c r="A20" s="383"/>
      <c r="B20" s="366"/>
      <c r="C20" s="283"/>
      <c r="D20" s="436"/>
      <c r="E20" s="474"/>
      <c r="F20" s="474"/>
      <c r="G20" s="477"/>
      <c r="H20" s="118" t="s">
        <v>343</v>
      </c>
      <c r="I20" s="64" t="s">
        <v>575</v>
      </c>
      <c r="J20" s="3">
        <v>44216</v>
      </c>
      <c r="K20" s="3">
        <v>44560</v>
      </c>
      <c r="L20" s="3">
        <v>44285</v>
      </c>
      <c r="M20" s="4">
        <f t="shared" si="8"/>
        <v>0.2005813953488372</v>
      </c>
      <c r="N20" s="4">
        <f t="shared" si="9"/>
        <v>0.2005813953488372</v>
      </c>
      <c r="O20" s="232">
        <v>1</v>
      </c>
      <c r="P20" s="233">
        <v>0.25</v>
      </c>
      <c r="Q20" s="233">
        <v>0.5</v>
      </c>
      <c r="R20" s="233">
        <v>0.75</v>
      </c>
      <c r="S20" s="233">
        <v>1</v>
      </c>
      <c r="T20" s="28">
        <v>16000000</v>
      </c>
      <c r="U20" s="146">
        <v>25</v>
      </c>
      <c r="V20" s="511">
        <f t="shared" si="10"/>
        <v>25</v>
      </c>
      <c r="W20" s="110" t="s">
        <v>1226</v>
      </c>
      <c r="X20" s="106" t="s">
        <v>1113</v>
      </c>
      <c r="Y20" s="3">
        <v>44216</v>
      </c>
      <c r="Z20" s="3">
        <v>44560</v>
      </c>
      <c r="AA20" s="3">
        <v>44377</v>
      </c>
      <c r="AB20" s="4">
        <f t="shared" si="2"/>
        <v>0.46802325581395349</v>
      </c>
      <c r="AC20" s="4">
        <f t="shared" si="7"/>
        <v>0.46802325581395349</v>
      </c>
      <c r="AD20" s="146">
        <v>50</v>
      </c>
      <c r="AE20" s="219">
        <f t="shared" si="3"/>
        <v>50</v>
      </c>
      <c r="AF20" s="227" t="s">
        <v>1518</v>
      </c>
      <c r="AG20" s="245" t="s">
        <v>1517</v>
      </c>
      <c r="AH20" s="23"/>
      <c r="AI20" s="20">
        <f t="shared" si="4"/>
        <v>0</v>
      </c>
      <c r="AJ20" s="19"/>
      <c r="AK20" s="19"/>
      <c r="AL20" s="23"/>
      <c r="AM20" s="25">
        <f t="shared" si="11"/>
        <v>0</v>
      </c>
      <c r="AN20" s="19"/>
      <c r="AO20" s="19"/>
    </row>
    <row r="21" spans="1:43" ht="176.4" hidden="1" customHeight="1" outlineLevel="1" x14ac:dyDescent="0.25">
      <c r="A21" s="383"/>
      <c r="B21" s="367"/>
      <c r="C21" s="280"/>
      <c r="D21" s="437"/>
      <c r="E21" s="475"/>
      <c r="F21" s="475"/>
      <c r="G21" s="478"/>
      <c r="H21" s="156" t="s">
        <v>1268</v>
      </c>
      <c r="I21" s="64" t="s">
        <v>1112</v>
      </c>
      <c r="J21" s="3">
        <v>44216</v>
      </c>
      <c r="K21" s="3">
        <v>44560</v>
      </c>
      <c r="L21" s="3">
        <v>44285</v>
      </c>
      <c r="M21" s="4">
        <f t="shared" si="8"/>
        <v>0.2005813953488372</v>
      </c>
      <c r="N21" s="4">
        <f t="shared" si="9"/>
        <v>0.2005813953488372</v>
      </c>
      <c r="O21" s="232">
        <v>1</v>
      </c>
      <c r="P21" s="233">
        <v>0.25</v>
      </c>
      <c r="Q21" s="233">
        <v>0.5</v>
      </c>
      <c r="R21" s="233">
        <v>0.75</v>
      </c>
      <c r="S21" s="233">
        <v>1</v>
      </c>
      <c r="T21" s="31" t="s">
        <v>954</v>
      </c>
      <c r="U21" s="146">
        <v>25</v>
      </c>
      <c r="V21" s="511"/>
      <c r="W21" s="110" t="s">
        <v>1115</v>
      </c>
      <c r="X21" s="189" t="s">
        <v>1113</v>
      </c>
      <c r="Y21" s="3">
        <v>44216</v>
      </c>
      <c r="Z21" s="3">
        <v>44560</v>
      </c>
      <c r="AA21" s="3">
        <v>44377</v>
      </c>
      <c r="AB21" s="4">
        <f t="shared" si="2"/>
        <v>0.46802325581395349</v>
      </c>
      <c r="AC21" s="4">
        <f t="shared" si="7"/>
        <v>0.46802325581395349</v>
      </c>
      <c r="AD21" s="146">
        <v>50</v>
      </c>
      <c r="AE21" s="219">
        <f t="shared" si="3"/>
        <v>50</v>
      </c>
      <c r="AF21" s="227" t="s">
        <v>1537</v>
      </c>
      <c r="AG21" s="245" t="s">
        <v>1517</v>
      </c>
      <c r="AH21" s="23"/>
      <c r="AI21" s="20">
        <f t="shared" si="4"/>
        <v>0</v>
      </c>
      <c r="AJ21" s="19"/>
      <c r="AK21" s="19"/>
      <c r="AL21" s="23"/>
      <c r="AM21" s="25">
        <f t="shared" si="11"/>
        <v>0</v>
      </c>
      <c r="AN21" s="19"/>
      <c r="AO21" s="19"/>
    </row>
    <row r="22" spans="1:43" ht="225" hidden="1" outlineLevel="1" x14ac:dyDescent="0.25">
      <c r="A22" s="383"/>
      <c r="B22" s="364" t="s">
        <v>322</v>
      </c>
      <c r="C22" s="319" t="s">
        <v>335</v>
      </c>
      <c r="D22" s="397" t="s">
        <v>286</v>
      </c>
      <c r="E22" s="375" t="s">
        <v>332</v>
      </c>
      <c r="F22" s="375" t="s">
        <v>727</v>
      </c>
      <c r="G22" s="382" t="s">
        <v>817</v>
      </c>
      <c r="H22" s="119" t="s">
        <v>507</v>
      </c>
      <c r="I22" s="64" t="s">
        <v>513</v>
      </c>
      <c r="J22" s="3">
        <v>44216</v>
      </c>
      <c r="K22" s="3">
        <v>44560</v>
      </c>
      <c r="L22" s="3">
        <v>44285</v>
      </c>
      <c r="M22" s="4">
        <f t="shared" si="8"/>
        <v>0.2005813953488372</v>
      </c>
      <c r="N22" s="4">
        <f t="shared" si="9"/>
        <v>0.2005813953488372</v>
      </c>
      <c r="O22" s="232">
        <v>1</v>
      </c>
      <c r="P22" s="233">
        <v>0.25</v>
      </c>
      <c r="Q22" s="233">
        <v>0.5</v>
      </c>
      <c r="R22" s="233">
        <v>0.75</v>
      </c>
      <c r="S22" s="233">
        <v>1</v>
      </c>
      <c r="T22" s="29">
        <v>0</v>
      </c>
      <c r="U22" s="146">
        <v>25</v>
      </c>
      <c r="V22" s="511">
        <f t="shared" si="10"/>
        <v>25</v>
      </c>
      <c r="W22" s="110" t="s">
        <v>1284</v>
      </c>
      <c r="X22" s="106" t="s">
        <v>1275</v>
      </c>
      <c r="Y22" s="3">
        <v>44216</v>
      </c>
      <c r="Z22" s="3">
        <v>44560</v>
      </c>
      <c r="AA22" s="3">
        <v>44377</v>
      </c>
      <c r="AB22" s="4">
        <f t="shared" si="2"/>
        <v>0.46802325581395349</v>
      </c>
      <c r="AC22" s="4">
        <f t="shared" si="7"/>
        <v>0.46802325581395349</v>
      </c>
      <c r="AD22" s="146">
        <v>50</v>
      </c>
      <c r="AE22" s="219">
        <f t="shared" si="3"/>
        <v>50</v>
      </c>
      <c r="AF22" s="227" t="s">
        <v>1866</v>
      </c>
      <c r="AG22" s="245" t="s">
        <v>1867</v>
      </c>
      <c r="AH22" s="23"/>
      <c r="AI22" s="20">
        <f t="shared" si="4"/>
        <v>0</v>
      </c>
      <c r="AJ22" s="19"/>
      <c r="AK22" s="19"/>
      <c r="AL22" s="23"/>
      <c r="AM22" s="25">
        <f t="shared" si="11"/>
        <v>0</v>
      </c>
      <c r="AN22" s="19"/>
      <c r="AO22" s="19"/>
    </row>
    <row r="23" spans="1:43" ht="105" hidden="1" outlineLevel="1" x14ac:dyDescent="0.25">
      <c r="A23" s="383"/>
      <c r="B23" s="364"/>
      <c r="C23" s="319"/>
      <c r="D23" s="397"/>
      <c r="E23" s="375"/>
      <c r="F23" s="375"/>
      <c r="G23" s="382"/>
      <c r="H23" s="119" t="s">
        <v>506</v>
      </c>
      <c r="I23" s="64" t="s">
        <v>508</v>
      </c>
      <c r="J23" s="3">
        <v>44216</v>
      </c>
      <c r="K23" s="3">
        <v>44560</v>
      </c>
      <c r="L23" s="3">
        <v>44285</v>
      </c>
      <c r="M23" s="4">
        <f t="shared" si="8"/>
        <v>0.2005813953488372</v>
      </c>
      <c r="N23" s="4">
        <f t="shared" si="9"/>
        <v>0.2005813953488372</v>
      </c>
      <c r="O23" s="232">
        <v>1</v>
      </c>
      <c r="P23" s="234">
        <v>0.375</v>
      </c>
      <c r="Q23" s="233">
        <v>0.5</v>
      </c>
      <c r="R23" s="233">
        <v>0.75</v>
      </c>
      <c r="S23" s="233">
        <v>1</v>
      </c>
      <c r="T23" s="29">
        <v>0</v>
      </c>
      <c r="U23" s="146">
        <v>25</v>
      </c>
      <c r="V23" s="511">
        <f t="shared" si="10"/>
        <v>25</v>
      </c>
      <c r="W23" s="110" t="s">
        <v>1276</v>
      </c>
      <c r="X23" s="106" t="s">
        <v>1277</v>
      </c>
      <c r="Y23" s="3">
        <v>44216</v>
      </c>
      <c r="Z23" s="3">
        <v>44560</v>
      </c>
      <c r="AA23" s="3">
        <v>44377</v>
      </c>
      <c r="AB23" s="4">
        <f t="shared" si="2"/>
        <v>0.46802325581395349</v>
      </c>
      <c r="AC23" s="4">
        <f t="shared" si="7"/>
        <v>0.46802325581395349</v>
      </c>
      <c r="AD23" s="146">
        <v>50</v>
      </c>
      <c r="AE23" s="219">
        <f t="shared" si="3"/>
        <v>50</v>
      </c>
      <c r="AF23" s="227" t="s">
        <v>1868</v>
      </c>
      <c r="AG23" s="245" t="s">
        <v>1869</v>
      </c>
      <c r="AH23" s="23"/>
      <c r="AI23" s="20">
        <f t="shared" si="4"/>
        <v>0</v>
      </c>
      <c r="AJ23" s="19"/>
      <c r="AK23" s="19"/>
      <c r="AL23" s="23"/>
      <c r="AM23" s="25">
        <f t="shared" si="11"/>
        <v>0</v>
      </c>
      <c r="AN23" s="19"/>
      <c r="AO23" s="19"/>
    </row>
    <row r="24" spans="1:43" ht="146.4" hidden="1" customHeight="1" outlineLevel="1" x14ac:dyDescent="0.25">
      <c r="A24" s="383"/>
      <c r="B24" s="364"/>
      <c r="C24" s="319"/>
      <c r="D24" s="397"/>
      <c r="E24" s="375"/>
      <c r="F24" s="375"/>
      <c r="G24" s="382"/>
      <c r="H24" s="119" t="s">
        <v>510</v>
      </c>
      <c r="I24" s="64" t="s">
        <v>511</v>
      </c>
      <c r="J24" s="3">
        <v>44216</v>
      </c>
      <c r="K24" s="3">
        <v>44560</v>
      </c>
      <c r="L24" s="3">
        <v>44285</v>
      </c>
      <c r="M24" s="4">
        <f t="shared" si="8"/>
        <v>0.2005813953488372</v>
      </c>
      <c r="N24" s="4">
        <f t="shared" si="9"/>
        <v>0.2005813953488372</v>
      </c>
      <c r="O24" s="232">
        <v>1</v>
      </c>
      <c r="P24" s="233">
        <v>0.25</v>
      </c>
      <c r="Q24" s="233">
        <v>0.5</v>
      </c>
      <c r="R24" s="233">
        <v>0.75</v>
      </c>
      <c r="S24" s="233">
        <v>1</v>
      </c>
      <c r="T24" s="29">
        <v>0</v>
      </c>
      <c r="U24" s="146">
        <v>25</v>
      </c>
      <c r="V24" s="511">
        <f t="shared" si="10"/>
        <v>25</v>
      </c>
      <c r="W24" s="110" t="s">
        <v>1278</v>
      </c>
      <c r="X24" s="106" t="s">
        <v>1279</v>
      </c>
      <c r="Y24" s="3">
        <v>44216</v>
      </c>
      <c r="Z24" s="3">
        <v>44560</v>
      </c>
      <c r="AA24" s="3">
        <v>44377</v>
      </c>
      <c r="AB24" s="4">
        <f t="shared" si="2"/>
        <v>0.46802325581395349</v>
      </c>
      <c r="AC24" s="4">
        <f t="shared" si="7"/>
        <v>0.46802325581395349</v>
      </c>
      <c r="AD24" s="146">
        <v>50</v>
      </c>
      <c r="AE24" s="219">
        <f t="shared" si="3"/>
        <v>50</v>
      </c>
      <c r="AF24" s="227" t="s">
        <v>1870</v>
      </c>
      <c r="AG24" s="189" t="s">
        <v>1540</v>
      </c>
      <c r="AH24" s="23"/>
      <c r="AI24" s="20">
        <f t="shared" si="4"/>
        <v>0</v>
      </c>
      <c r="AJ24" s="19"/>
      <c r="AK24" s="19"/>
      <c r="AL24" s="23"/>
      <c r="AM24" s="25">
        <f t="shared" si="11"/>
        <v>0</v>
      </c>
      <c r="AN24" s="19"/>
      <c r="AO24" s="19"/>
    </row>
    <row r="25" spans="1:43" ht="105" hidden="1" outlineLevel="1" x14ac:dyDescent="0.25">
      <c r="A25" s="383"/>
      <c r="B25" s="364"/>
      <c r="C25" s="319"/>
      <c r="D25" s="397"/>
      <c r="E25" s="375"/>
      <c r="F25" s="375"/>
      <c r="G25" s="382"/>
      <c r="H25" s="119" t="s">
        <v>509</v>
      </c>
      <c r="I25" s="64" t="s">
        <v>512</v>
      </c>
      <c r="J25" s="3">
        <v>44216</v>
      </c>
      <c r="K25" s="3">
        <v>44560</v>
      </c>
      <c r="L25" s="3">
        <v>44285</v>
      </c>
      <c r="M25" s="4">
        <f t="shared" si="8"/>
        <v>0.2005813953488372</v>
      </c>
      <c r="N25" s="4">
        <f t="shared" si="9"/>
        <v>0.2005813953488372</v>
      </c>
      <c r="O25" s="232">
        <v>1</v>
      </c>
      <c r="P25" s="233">
        <v>0.25</v>
      </c>
      <c r="Q25" s="233">
        <v>0.5</v>
      </c>
      <c r="R25" s="233">
        <v>0.75</v>
      </c>
      <c r="S25" s="233">
        <v>1</v>
      </c>
      <c r="T25" s="29">
        <v>0</v>
      </c>
      <c r="U25" s="146">
        <v>25</v>
      </c>
      <c r="V25" s="511">
        <f t="shared" si="10"/>
        <v>25</v>
      </c>
      <c r="W25" s="110" t="s">
        <v>1280</v>
      </c>
      <c r="X25" s="106" t="s">
        <v>1281</v>
      </c>
      <c r="Y25" s="3">
        <v>44216</v>
      </c>
      <c r="Z25" s="3">
        <v>44560</v>
      </c>
      <c r="AA25" s="3">
        <v>44377</v>
      </c>
      <c r="AB25" s="4">
        <f t="shared" si="2"/>
        <v>0.46802325581395349</v>
      </c>
      <c r="AC25" s="4">
        <f t="shared" si="7"/>
        <v>0.46802325581395349</v>
      </c>
      <c r="AD25" s="146">
        <v>50</v>
      </c>
      <c r="AE25" s="219">
        <f t="shared" si="3"/>
        <v>50</v>
      </c>
      <c r="AF25" s="227" t="s">
        <v>1871</v>
      </c>
      <c r="AG25" s="189" t="s">
        <v>1872</v>
      </c>
      <c r="AH25" s="23"/>
      <c r="AI25" s="20">
        <f t="shared" si="4"/>
        <v>0</v>
      </c>
      <c r="AJ25" s="19"/>
      <c r="AK25" s="19"/>
      <c r="AL25" s="23"/>
      <c r="AM25" s="25">
        <f t="shared" si="11"/>
        <v>0</v>
      </c>
      <c r="AN25" s="19"/>
      <c r="AO25" s="19"/>
    </row>
    <row r="26" spans="1:43" ht="210" hidden="1" outlineLevel="1" x14ac:dyDescent="0.25">
      <c r="A26" s="383"/>
      <c r="B26" s="364"/>
      <c r="C26" s="319"/>
      <c r="D26" s="397"/>
      <c r="E26" s="375"/>
      <c r="F26" s="375"/>
      <c r="G26" s="382"/>
      <c r="H26" s="120" t="s">
        <v>514</v>
      </c>
      <c r="I26" s="64" t="s">
        <v>515</v>
      </c>
      <c r="J26" s="3">
        <v>44216</v>
      </c>
      <c r="K26" s="3">
        <v>44560</v>
      </c>
      <c r="L26" s="3">
        <v>44285</v>
      </c>
      <c r="M26" s="4">
        <f t="shared" si="8"/>
        <v>0.2005813953488372</v>
      </c>
      <c r="N26" s="4">
        <f t="shared" si="9"/>
        <v>0.2005813953488372</v>
      </c>
      <c r="O26" s="232">
        <v>1</v>
      </c>
      <c r="P26" s="233">
        <v>0.25</v>
      </c>
      <c r="Q26" s="233">
        <v>0.5</v>
      </c>
      <c r="R26" s="233">
        <v>0.75</v>
      </c>
      <c r="S26" s="233">
        <v>1</v>
      </c>
      <c r="T26" s="28">
        <v>18500000</v>
      </c>
      <c r="U26" s="146">
        <v>25</v>
      </c>
      <c r="V26" s="511">
        <f t="shared" si="10"/>
        <v>25</v>
      </c>
      <c r="W26" s="110" t="s">
        <v>1282</v>
      </c>
      <c r="X26" s="106" t="s">
        <v>1283</v>
      </c>
      <c r="Y26" s="3">
        <v>44216</v>
      </c>
      <c r="Z26" s="3">
        <v>44560</v>
      </c>
      <c r="AA26" s="3">
        <v>44377</v>
      </c>
      <c r="AB26" s="4">
        <f t="shared" si="2"/>
        <v>0.46802325581395349</v>
      </c>
      <c r="AC26" s="4">
        <f t="shared" si="7"/>
        <v>0.46802325581395349</v>
      </c>
      <c r="AD26" s="146">
        <v>50</v>
      </c>
      <c r="AE26" s="219">
        <f t="shared" si="3"/>
        <v>50</v>
      </c>
      <c r="AF26" s="227" t="s">
        <v>1873</v>
      </c>
      <c r="AG26" s="245" t="s">
        <v>1874</v>
      </c>
      <c r="AH26" s="23"/>
      <c r="AI26" s="20">
        <f t="shared" si="4"/>
        <v>0</v>
      </c>
      <c r="AJ26" s="19"/>
      <c r="AK26" s="19"/>
      <c r="AL26" s="23"/>
      <c r="AM26" s="25">
        <f t="shared" si="11"/>
        <v>0</v>
      </c>
      <c r="AN26" s="19"/>
      <c r="AO26" s="19"/>
      <c r="AP26" s="11"/>
      <c r="AQ26" s="10"/>
    </row>
    <row r="27" spans="1:43" ht="97.8" hidden="1" customHeight="1" outlineLevel="1" x14ac:dyDescent="0.25">
      <c r="A27" s="383"/>
      <c r="B27" s="365" t="s">
        <v>322</v>
      </c>
      <c r="C27" s="279" t="s">
        <v>335</v>
      </c>
      <c r="D27" s="326" t="s">
        <v>333</v>
      </c>
      <c r="E27" s="310" t="s">
        <v>332</v>
      </c>
      <c r="F27" s="310" t="s">
        <v>729</v>
      </c>
      <c r="G27" s="479" t="s">
        <v>822</v>
      </c>
      <c r="H27" s="121" t="s">
        <v>345</v>
      </c>
      <c r="I27" s="64" t="s">
        <v>347</v>
      </c>
      <c r="J27" s="3">
        <v>44216</v>
      </c>
      <c r="K27" s="3">
        <v>44560</v>
      </c>
      <c r="L27" s="3">
        <v>44285</v>
      </c>
      <c r="M27" s="4">
        <f t="shared" si="8"/>
        <v>0.2005813953488372</v>
      </c>
      <c r="N27" s="4">
        <f t="shared" si="9"/>
        <v>0.2005813953488372</v>
      </c>
      <c r="O27" s="232">
        <v>1</v>
      </c>
      <c r="P27" s="233">
        <v>0.25</v>
      </c>
      <c r="Q27" s="233">
        <v>0.5</v>
      </c>
      <c r="R27" s="233">
        <v>0.75</v>
      </c>
      <c r="S27" s="233">
        <v>1</v>
      </c>
      <c r="T27" s="28">
        <v>4000000</v>
      </c>
      <c r="U27" s="146">
        <v>25</v>
      </c>
      <c r="V27" s="511">
        <f t="shared" si="10"/>
        <v>25</v>
      </c>
      <c r="W27" s="110" t="s">
        <v>1324</v>
      </c>
      <c r="X27" s="106" t="s">
        <v>954</v>
      </c>
      <c r="Y27" s="3">
        <v>44216</v>
      </c>
      <c r="Z27" s="3">
        <v>44560</v>
      </c>
      <c r="AA27" s="3">
        <v>44377</v>
      </c>
      <c r="AB27" s="4">
        <f t="shared" si="2"/>
        <v>0.46802325581395349</v>
      </c>
      <c r="AC27" s="4">
        <f t="shared" si="7"/>
        <v>0.46802325581395349</v>
      </c>
      <c r="AD27" s="146">
        <v>35</v>
      </c>
      <c r="AE27" s="219">
        <f t="shared" si="3"/>
        <v>35</v>
      </c>
      <c r="AF27" s="227" t="s">
        <v>1589</v>
      </c>
      <c r="AG27" s="246"/>
      <c r="AH27" s="23"/>
      <c r="AI27" s="20">
        <f t="shared" si="4"/>
        <v>0</v>
      </c>
      <c r="AJ27" s="19"/>
      <c r="AK27" s="19"/>
      <c r="AL27" s="23"/>
      <c r="AM27" s="25">
        <f t="shared" si="11"/>
        <v>0</v>
      </c>
      <c r="AN27" s="19"/>
      <c r="AO27" s="19"/>
    </row>
    <row r="28" spans="1:43" ht="118.8" hidden="1" customHeight="1" outlineLevel="1" x14ac:dyDescent="0.25">
      <c r="A28" s="383"/>
      <c r="B28" s="366"/>
      <c r="C28" s="283"/>
      <c r="D28" s="327"/>
      <c r="E28" s="311"/>
      <c r="F28" s="311"/>
      <c r="G28" s="480"/>
      <c r="H28" s="121" t="s">
        <v>1327</v>
      </c>
      <c r="I28" s="64" t="s">
        <v>1328</v>
      </c>
      <c r="J28" s="3">
        <v>44216</v>
      </c>
      <c r="K28" s="3">
        <v>44560</v>
      </c>
      <c r="L28" s="3">
        <v>44285</v>
      </c>
      <c r="M28" s="4">
        <f t="shared" si="8"/>
        <v>0.2005813953488372</v>
      </c>
      <c r="N28" s="4">
        <f t="shared" si="9"/>
        <v>0.2005813953488372</v>
      </c>
      <c r="O28" s="232">
        <v>1</v>
      </c>
      <c r="P28" s="233">
        <v>0.25</v>
      </c>
      <c r="Q28" s="233">
        <v>0.5</v>
      </c>
      <c r="R28" s="233">
        <v>0.75</v>
      </c>
      <c r="S28" s="233">
        <v>1</v>
      </c>
      <c r="T28" s="31" t="s">
        <v>954</v>
      </c>
      <c r="U28" s="146">
        <v>25</v>
      </c>
      <c r="V28" s="511">
        <f t="shared" si="10"/>
        <v>25</v>
      </c>
      <c r="W28" s="110" t="s">
        <v>1330</v>
      </c>
      <c r="X28" s="106" t="s">
        <v>1331</v>
      </c>
      <c r="Y28" s="3">
        <v>44216</v>
      </c>
      <c r="Z28" s="3">
        <v>44560</v>
      </c>
      <c r="AA28" s="3">
        <v>44377</v>
      </c>
      <c r="AB28" s="4">
        <f t="shared" si="2"/>
        <v>0.46802325581395349</v>
      </c>
      <c r="AC28" s="4">
        <f t="shared" si="7"/>
        <v>0.46802325581395349</v>
      </c>
      <c r="AD28" s="146">
        <v>50</v>
      </c>
      <c r="AE28" s="219">
        <f t="shared" si="3"/>
        <v>50</v>
      </c>
      <c r="AF28" s="227" t="s">
        <v>1830</v>
      </c>
      <c r="AG28" s="189" t="s">
        <v>1590</v>
      </c>
      <c r="AH28" s="23"/>
      <c r="AI28" s="20">
        <f t="shared" si="4"/>
        <v>0</v>
      </c>
      <c r="AJ28" s="19"/>
      <c r="AK28" s="19"/>
      <c r="AL28" s="23"/>
      <c r="AM28" s="25">
        <f t="shared" si="11"/>
        <v>0</v>
      </c>
      <c r="AN28" s="19"/>
      <c r="AO28" s="19"/>
    </row>
    <row r="29" spans="1:43" ht="257.39999999999998" hidden="1" customHeight="1" outlineLevel="1" x14ac:dyDescent="0.25">
      <c r="A29" s="383"/>
      <c r="B29" s="366"/>
      <c r="C29" s="283"/>
      <c r="D29" s="327"/>
      <c r="E29" s="311"/>
      <c r="F29" s="312"/>
      <c r="G29" s="481"/>
      <c r="H29" s="121" t="s">
        <v>1332</v>
      </c>
      <c r="I29" s="64" t="s">
        <v>1329</v>
      </c>
      <c r="J29" s="3">
        <v>44216</v>
      </c>
      <c r="K29" s="3">
        <v>44560</v>
      </c>
      <c r="L29" s="3">
        <v>44285</v>
      </c>
      <c r="M29" s="4">
        <f t="shared" si="8"/>
        <v>0.2005813953488372</v>
      </c>
      <c r="N29" s="4">
        <f t="shared" si="9"/>
        <v>0.2005813953488372</v>
      </c>
      <c r="O29" s="232">
        <v>1</v>
      </c>
      <c r="P29" s="233">
        <v>0.25</v>
      </c>
      <c r="Q29" s="233">
        <v>0.5</v>
      </c>
      <c r="R29" s="233">
        <v>0.75</v>
      </c>
      <c r="S29" s="233">
        <v>1</v>
      </c>
      <c r="T29" s="31">
        <v>38800000</v>
      </c>
      <c r="U29" s="146">
        <v>40</v>
      </c>
      <c r="V29" s="511">
        <f t="shared" si="10"/>
        <v>40</v>
      </c>
      <c r="W29" s="110" t="s">
        <v>1333</v>
      </c>
      <c r="X29" s="106" t="s">
        <v>1334</v>
      </c>
      <c r="Y29" s="3">
        <v>44216</v>
      </c>
      <c r="Z29" s="3">
        <v>44560</v>
      </c>
      <c r="AA29" s="3">
        <v>44377</v>
      </c>
      <c r="AB29" s="4">
        <f t="shared" si="2"/>
        <v>0.46802325581395349</v>
      </c>
      <c r="AC29" s="4">
        <f t="shared" si="7"/>
        <v>0.46802325581395349</v>
      </c>
      <c r="AD29" s="146">
        <v>50</v>
      </c>
      <c r="AE29" s="219">
        <f t="shared" si="3"/>
        <v>50</v>
      </c>
      <c r="AF29" s="259" t="s">
        <v>1591</v>
      </c>
      <c r="AG29" s="245" t="s">
        <v>1592</v>
      </c>
      <c r="AH29" s="23"/>
      <c r="AI29" s="20">
        <f t="shared" si="4"/>
        <v>0</v>
      </c>
      <c r="AJ29" s="19"/>
      <c r="AK29" s="19"/>
      <c r="AL29" s="23"/>
      <c r="AM29" s="25">
        <f t="shared" si="11"/>
        <v>0</v>
      </c>
      <c r="AN29" s="19"/>
      <c r="AO29" s="19"/>
    </row>
    <row r="30" spans="1:43" ht="95.4" hidden="1" customHeight="1" outlineLevel="1" x14ac:dyDescent="0.25">
      <c r="A30" s="383"/>
      <c r="B30" s="366"/>
      <c r="C30" s="283"/>
      <c r="D30" s="327"/>
      <c r="E30" s="311"/>
      <c r="F30" s="308" t="s">
        <v>728</v>
      </c>
      <c r="G30" s="483" t="s">
        <v>823</v>
      </c>
      <c r="H30" s="121" t="s">
        <v>346</v>
      </c>
      <c r="I30" s="64" t="s">
        <v>1326</v>
      </c>
      <c r="J30" s="3">
        <v>44216</v>
      </c>
      <c r="K30" s="3">
        <v>44560</v>
      </c>
      <c r="L30" s="3">
        <v>44285</v>
      </c>
      <c r="M30" s="4">
        <f t="shared" si="8"/>
        <v>0.2005813953488372</v>
      </c>
      <c r="N30" s="4">
        <f t="shared" si="9"/>
        <v>0.2005813953488372</v>
      </c>
      <c r="O30" s="232">
        <v>1</v>
      </c>
      <c r="P30" s="233">
        <v>0.25</v>
      </c>
      <c r="Q30" s="233">
        <v>0.5</v>
      </c>
      <c r="R30" s="233">
        <v>0.75</v>
      </c>
      <c r="S30" s="233">
        <v>1</v>
      </c>
      <c r="T30" s="28">
        <v>20000000</v>
      </c>
      <c r="U30" s="186">
        <v>25</v>
      </c>
      <c r="V30" s="511">
        <f t="shared" si="10"/>
        <v>25</v>
      </c>
      <c r="W30" s="110" t="s">
        <v>1325</v>
      </c>
      <c r="X30" s="106" t="s">
        <v>1485</v>
      </c>
      <c r="Y30" s="3">
        <v>44216</v>
      </c>
      <c r="Z30" s="3">
        <v>44560</v>
      </c>
      <c r="AA30" s="3">
        <v>44377</v>
      </c>
      <c r="AB30" s="4">
        <f t="shared" si="2"/>
        <v>0.46802325581395349</v>
      </c>
      <c r="AC30" s="4">
        <f t="shared" si="7"/>
        <v>0.46802325581395349</v>
      </c>
      <c r="AD30" s="146">
        <v>35</v>
      </c>
      <c r="AE30" s="219">
        <f t="shared" si="3"/>
        <v>35</v>
      </c>
      <c r="AF30" s="227" t="s">
        <v>1831</v>
      </c>
      <c r="AG30" s="245" t="s">
        <v>1593</v>
      </c>
      <c r="AH30" s="23"/>
      <c r="AI30" s="20">
        <f t="shared" si="4"/>
        <v>0</v>
      </c>
      <c r="AJ30" s="19"/>
      <c r="AK30" s="19"/>
      <c r="AL30" s="23"/>
      <c r="AM30" s="25">
        <f t="shared" si="11"/>
        <v>0</v>
      </c>
      <c r="AN30" s="19"/>
      <c r="AO30" s="19"/>
    </row>
    <row r="31" spans="1:43" ht="158.4" hidden="1" customHeight="1" outlineLevel="1" x14ac:dyDescent="0.25">
      <c r="A31" s="383"/>
      <c r="B31" s="366"/>
      <c r="C31" s="283"/>
      <c r="D31" s="327"/>
      <c r="E31" s="311"/>
      <c r="F31" s="308"/>
      <c r="G31" s="483"/>
      <c r="H31" s="121" t="s">
        <v>1286</v>
      </c>
      <c r="I31" s="64" t="s">
        <v>1287</v>
      </c>
      <c r="J31" s="3">
        <v>44216</v>
      </c>
      <c r="K31" s="3">
        <v>44560</v>
      </c>
      <c r="L31" s="3">
        <v>44285</v>
      </c>
      <c r="M31" s="4">
        <f t="shared" si="8"/>
        <v>0.2005813953488372</v>
      </c>
      <c r="N31" s="4">
        <f t="shared" si="9"/>
        <v>0.2005813953488372</v>
      </c>
      <c r="O31" s="232">
        <v>1</v>
      </c>
      <c r="P31" s="233">
        <v>0.25</v>
      </c>
      <c r="Q31" s="233">
        <v>0.5</v>
      </c>
      <c r="R31" s="233">
        <v>0.75</v>
      </c>
      <c r="S31" s="233">
        <v>1</v>
      </c>
      <c r="T31" s="31">
        <v>30000000</v>
      </c>
      <c r="U31" s="186">
        <v>25</v>
      </c>
      <c r="V31" s="511"/>
      <c r="W31" s="110" t="s">
        <v>1290</v>
      </c>
      <c r="X31" s="106" t="s">
        <v>1484</v>
      </c>
      <c r="Y31" s="3">
        <v>44216</v>
      </c>
      <c r="Z31" s="3">
        <v>44560</v>
      </c>
      <c r="AA31" s="3">
        <v>44377</v>
      </c>
      <c r="AB31" s="4">
        <f t="shared" si="2"/>
        <v>0.46802325581395349</v>
      </c>
      <c r="AC31" s="4">
        <f t="shared" si="7"/>
        <v>0.46802325581395349</v>
      </c>
      <c r="AD31" s="146">
        <v>35</v>
      </c>
      <c r="AE31" s="219">
        <f t="shared" si="3"/>
        <v>35</v>
      </c>
      <c r="AF31" s="227" t="s">
        <v>1595</v>
      </c>
      <c r="AG31" s="246" t="s">
        <v>2007</v>
      </c>
      <c r="AH31" s="23"/>
      <c r="AI31" s="20">
        <f t="shared" si="4"/>
        <v>0</v>
      </c>
      <c r="AJ31" s="19"/>
      <c r="AK31" s="19"/>
      <c r="AL31" s="23"/>
      <c r="AM31" s="25">
        <f t="shared" si="11"/>
        <v>0</v>
      </c>
      <c r="AN31" s="19"/>
      <c r="AO31" s="19"/>
    </row>
    <row r="32" spans="1:43" ht="131.4" hidden="1" customHeight="1" outlineLevel="1" x14ac:dyDescent="0.25">
      <c r="A32" s="383"/>
      <c r="B32" s="366"/>
      <c r="C32" s="283"/>
      <c r="D32" s="327"/>
      <c r="E32" s="311"/>
      <c r="F32" s="308"/>
      <c r="G32" s="483"/>
      <c r="H32" s="121" t="s">
        <v>1288</v>
      </c>
      <c r="I32" s="64" t="s">
        <v>1289</v>
      </c>
      <c r="J32" s="3">
        <v>44216</v>
      </c>
      <c r="K32" s="3">
        <v>44560</v>
      </c>
      <c r="L32" s="3">
        <v>44285</v>
      </c>
      <c r="M32" s="4">
        <f t="shared" si="8"/>
        <v>0.2005813953488372</v>
      </c>
      <c r="N32" s="4">
        <f t="shared" si="9"/>
        <v>0.2005813953488372</v>
      </c>
      <c r="O32" s="232">
        <v>1</v>
      </c>
      <c r="P32" s="233">
        <v>0.25</v>
      </c>
      <c r="Q32" s="233">
        <v>0.5</v>
      </c>
      <c r="R32" s="233">
        <v>0.75</v>
      </c>
      <c r="S32" s="233">
        <v>1</v>
      </c>
      <c r="T32" s="28">
        <v>4000000</v>
      </c>
      <c r="U32" s="146">
        <v>25</v>
      </c>
      <c r="V32" s="511">
        <f t="shared" si="10"/>
        <v>25</v>
      </c>
      <c r="W32" s="110" t="s">
        <v>1291</v>
      </c>
      <c r="X32" s="106" t="s">
        <v>1486</v>
      </c>
      <c r="Y32" s="3">
        <v>44216</v>
      </c>
      <c r="Z32" s="3">
        <v>44560</v>
      </c>
      <c r="AA32" s="3">
        <v>44377</v>
      </c>
      <c r="AB32" s="4">
        <f t="shared" si="2"/>
        <v>0.46802325581395349</v>
      </c>
      <c r="AC32" s="4">
        <f t="shared" si="7"/>
        <v>0.46802325581395349</v>
      </c>
      <c r="AD32" s="146">
        <v>50</v>
      </c>
      <c r="AE32" s="219">
        <f t="shared" si="3"/>
        <v>50</v>
      </c>
      <c r="AF32" s="227" t="s">
        <v>1594</v>
      </c>
      <c r="AG32" s="246" t="s">
        <v>2007</v>
      </c>
      <c r="AH32" s="23"/>
      <c r="AI32" s="20">
        <f t="shared" si="4"/>
        <v>0</v>
      </c>
      <c r="AJ32" s="19"/>
      <c r="AK32" s="19"/>
      <c r="AL32" s="23"/>
      <c r="AM32" s="25">
        <f t="shared" si="11"/>
        <v>0</v>
      </c>
      <c r="AN32" s="19"/>
      <c r="AO32" s="19"/>
    </row>
    <row r="33" spans="1:41" ht="306" hidden="1" customHeight="1" outlineLevel="1" x14ac:dyDescent="0.25">
      <c r="A33" s="383"/>
      <c r="B33" s="366"/>
      <c r="C33" s="283"/>
      <c r="D33" s="327"/>
      <c r="E33" s="311"/>
      <c r="F33" s="310" t="s">
        <v>727</v>
      </c>
      <c r="G33" s="479" t="s">
        <v>817</v>
      </c>
      <c r="H33" s="121" t="s">
        <v>1367</v>
      </c>
      <c r="I33" s="64" t="s">
        <v>1393</v>
      </c>
      <c r="J33" s="3">
        <v>44216</v>
      </c>
      <c r="K33" s="3">
        <v>44560</v>
      </c>
      <c r="L33" s="3">
        <v>44285</v>
      </c>
      <c r="M33" s="4">
        <f t="shared" si="8"/>
        <v>0.2005813953488372</v>
      </c>
      <c r="N33" s="4">
        <f t="shared" si="9"/>
        <v>0.2005813953488372</v>
      </c>
      <c r="O33" s="232">
        <v>1</v>
      </c>
      <c r="P33" s="233">
        <v>0.25</v>
      </c>
      <c r="Q33" s="233">
        <v>0.5</v>
      </c>
      <c r="R33" s="233">
        <v>0.75</v>
      </c>
      <c r="S33" s="233">
        <v>1</v>
      </c>
      <c r="T33" s="31">
        <v>28800000</v>
      </c>
      <c r="U33" s="146">
        <v>25</v>
      </c>
      <c r="V33" s="511"/>
      <c r="W33" s="110" t="s">
        <v>1392</v>
      </c>
      <c r="X33" s="106" t="s">
        <v>1398</v>
      </c>
      <c r="Y33" s="3">
        <v>44216</v>
      </c>
      <c r="Z33" s="3">
        <v>44560</v>
      </c>
      <c r="AA33" s="3">
        <v>44377</v>
      </c>
      <c r="AB33" s="4">
        <f t="shared" si="2"/>
        <v>0.46802325581395349</v>
      </c>
      <c r="AC33" s="4">
        <f t="shared" si="7"/>
        <v>0.46802325581395349</v>
      </c>
      <c r="AD33" s="146">
        <v>50</v>
      </c>
      <c r="AE33" s="219">
        <f t="shared" si="3"/>
        <v>50</v>
      </c>
      <c r="AF33" s="227" t="s">
        <v>1832</v>
      </c>
      <c r="AG33" s="246" t="s">
        <v>2006</v>
      </c>
      <c r="AH33" s="23"/>
      <c r="AI33" s="20">
        <f t="shared" si="4"/>
        <v>0</v>
      </c>
      <c r="AJ33" s="19"/>
      <c r="AK33" s="19"/>
      <c r="AL33" s="23"/>
      <c r="AM33" s="25">
        <f t="shared" si="11"/>
        <v>0</v>
      </c>
      <c r="AN33" s="19"/>
      <c r="AO33" s="19"/>
    </row>
    <row r="34" spans="1:41" ht="186" hidden="1" customHeight="1" outlineLevel="1" x14ac:dyDescent="0.25">
      <c r="A34" s="383"/>
      <c r="B34" s="366"/>
      <c r="C34" s="283"/>
      <c r="D34" s="327"/>
      <c r="E34" s="311"/>
      <c r="F34" s="311"/>
      <c r="G34" s="480"/>
      <c r="H34" s="121" t="s">
        <v>1394</v>
      </c>
      <c r="I34" s="64" t="s">
        <v>1395</v>
      </c>
      <c r="J34" s="3">
        <v>44216</v>
      </c>
      <c r="K34" s="3">
        <v>44560</v>
      </c>
      <c r="L34" s="3">
        <v>44285</v>
      </c>
      <c r="M34" s="4">
        <f t="shared" si="8"/>
        <v>0.2005813953488372</v>
      </c>
      <c r="N34" s="4">
        <f t="shared" si="9"/>
        <v>0.2005813953488372</v>
      </c>
      <c r="O34" s="232">
        <v>1</v>
      </c>
      <c r="P34" s="233">
        <v>0.25</v>
      </c>
      <c r="Q34" s="233">
        <v>0.5</v>
      </c>
      <c r="R34" s="233">
        <v>0.75</v>
      </c>
      <c r="S34" s="233">
        <v>1</v>
      </c>
      <c r="T34" s="28" t="s">
        <v>954</v>
      </c>
      <c r="U34" s="146">
        <v>25</v>
      </c>
      <c r="V34" s="511">
        <f t="shared" si="10"/>
        <v>25</v>
      </c>
      <c r="W34" s="110" t="s">
        <v>1397</v>
      </c>
      <c r="X34" s="106" t="s">
        <v>1396</v>
      </c>
      <c r="Y34" s="3">
        <v>44216</v>
      </c>
      <c r="Z34" s="3">
        <v>44560</v>
      </c>
      <c r="AA34" s="3">
        <v>44377</v>
      </c>
      <c r="AB34" s="4">
        <f t="shared" si="2"/>
        <v>0.46802325581395349</v>
      </c>
      <c r="AC34" s="4">
        <f t="shared" si="7"/>
        <v>0.46802325581395349</v>
      </c>
      <c r="AD34" s="146">
        <v>50</v>
      </c>
      <c r="AE34" s="219">
        <f t="shared" si="3"/>
        <v>50</v>
      </c>
      <c r="AF34" s="227" t="s">
        <v>1833</v>
      </c>
      <c r="AG34" s="189" t="s">
        <v>1596</v>
      </c>
      <c r="AH34" s="23"/>
      <c r="AI34" s="20">
        <f t="shared" si="4"/>
        <v>0</v>
      </c>
      <c r="AJ34" s="19"/>
      <c r="AK34" s="19"/>
      <c r="AL34" s="23"/>
      <c r="AM34" s="25">
        <f t="shared" si="11"/>
        <v>0</v>
      </c>
      <c r="AN34" s="19"/>
      <c r="AO34" s="19"/>
    </row>
    <row r="35" spans="1:41" ht="160.19999999999999" hidden="1" customHeight="1" outlineLevel="1" x14ac:dyDescent="0.25">
      <c r="A35" s="383"/>
      <c r="B35" s="367"/>
      <c r="C35" s="280"/>
      <c r="D35" s="327"/>
      <c r="E35" s="312"/>
      <c r="F35" s="312"/>
      <c r="G35" s="481"/>
      <c r="H35" s="121" t="s">
        <v>1597</v>
      </c>
      <c r="I35" s="64" t="s">
        <v>1598</v>
      </c>
      <c r="J35" s="3">
        <v>44216</v>
      </c>
      <c r="K35" s="3">
        <v>44560</v>
      </c>
      <c r="L35" s="3">
        <v>44285</v>
      </c>
      <c r="M35" s="4">
        <f t="shared" si="8"/>
        <v>0.2005813953488372</v>
      </c>
      <c r="N35" s="4">
        <f t="shared" si="9"/>
        <v>0.2005813953488372</v>
      </c>
      <c r="O35" s="232">
        <v>1</v>
      </c>
      <c r="P35" s="233">
        <v>0.25</v>
      </c>
      <c r="Q35" s="233">
        <v>0.5</v>
      </c>
      <c r="R35" s="233">
        <v>0.75</v>
      </c>
      <c r="S35" s="233">
        <v>1</v>
      </c>
      <c r="T35" s="28" t="s">
        <v>954</v>
      </c>
      <c r="U35" s="146">
        <v>10</v>
      </c>
      <c r="V35" s="511">
        <f t="shared" si="10"/>
        <v>10</v>
      </c>
      <c r="W35" s="110" t="s">
        <v>954</v>
      </c>
      <c r="X35" s="110" t="s">
        <v>954</v>
      </c>
      <c r="Y35" s="3">
        <v>44216</v>
      </c>
      <c r="Z35" s="3">
        <v>44560</v>
      </c>
      <c r="AA35" s="3">
        <v>44377</v>
      </c>
      <c r="AB35" s="4">
        <f t="shared" si="2"/>
        <v>0.46802325581395349</v>
      </c>
      <c r="AC35" s="4">
        <f t="shared" si="7"/>
        <v>0.46802325581395349</v>
      </c>
      <c r="AD35" s="146">
        <v>50</v>
      </c>
      <c r="AE35" s="219">
        <f t="shared" si="3"/>
        <v>50</v>
      </c>
      <c r="AF35" s="227" t="s">
        <v>1834</v>
      </c>
      <c r="AG35" s="189" t="s">
        <v>1596</v>
      </c>
      <c r="AH35" s="23"/>
      <c r="AI35" s="20">
        <f t="shared" si="4"/>
        <v>0</v>
      </c>
      <c r="AJ35" s="19"/>
      <c r="AK35" s="19"/>
      <c r="AL35" s="23"/>
      <c r="AM35" s="25">
        <f t="shared" si="11"/>
        <v>0</v>
      </c>
      <c r="AN35" s="19"/>
      <c r="AO35" s="19"/>
    </row>
    <row r="36" spans="1:41" ht="160.19999999999999" hidden="1" customHeight="1" outlineLevel="1" x14ac:dyDescent="0.25">
      <c r="A36" s="383"/>
      <c r="B36" s="193"/>
      <c r="C36" s="192"/>
      <c r="D36" s="274" t="s">
        <v>1668</v>
      </c>
      <c r="E36" s="203" t="s">
        <v>532</v>
      </c>
      <c r="F36" s="203" t="s">
        <v>742</v>
      </c>
      <c r="G36" s="204" t="s">
        <v>848</v>
      </c>
      <c r="H36" s="205" t="s">
        <v>1670</v>
      </c>
      <c r="I36" s="64" t="s">
        <v>1669</v>
      </c>
      <c r="J36" s="3">
        <v>44216</v>
      </c>
      <c r="K36" s="3">
        <v>44560</v>
      </c>
      <c r="L36" s="3">
        <v>44285</v>
      </c>
      <c r="M36" s="4">
        <f t="shared" si="8"/>
        <v>0.2005813953488372</v>
      </c>
      <c r="N36" s="4">
        <f t="shared" si="9"/>
        <v>0.2005813953488372</v>
      </c>
      <c r="O36" s="232">
        <v>1</v>
      </c>
      <c r="P36" s="233">
        <v>0.25</v>
      </c>
      <c r="Q36" s="233">
        <v>0.5</v>
      </c>
      <c r="R36" s="233">
        <v>0.75</v>
      </c>
      <c r="S36" s="233">
        <v>1</v>
      </c>
      <c r="T36" s="28" t="s">
        <v>954</v>
      </c>
      <c r="U36" s="146">
        <v>10</v>
      </c>
      <c r="V36" s="511">
        <f t="shared" si="10"/>
        <v>10</v>
      </c>
      <c r="W36" s="110" t="s">
        <v>954</v>
      </c>
      <c r="X36" s="110" t="s">
        <v>954</v>
      </c>
      <c r="Y36" s="3">
        <v>44216</v>
      </c>
      <c r="Z36" s="3">
        <v>44560</v>
      </c>
      <c r="AA36" s="3">
        <v>44377</v>
      </c>
      <c r="AB36" s="4">
        <f t="shared" si="2"/>
        <v>0.46802325581395349</v>
      </c>
      <c r="AC36" s="4">
        <f t="shared" si="7"/>
        <v>0.46802325581395349</v>
      </c>
      <c r="AD36" s="148">
        <v>10</v>
      </c>
      <c r="AE36" s="509">
        <f t="shared" si="3"/>
        <v>10</v>
      </c>
      <c r="AF36" s="228" t="s">
        <v>2030</v>
      </c>
      <c r="AG36" s="110" t="s">
        <v>954</v>
      </c>
      <c r="AH36" s="23"/>
      <c r="AI36" s="20"/>
      <c r="AJ36" s="19"/>
      <c r="AK36" s="19"/>
      <c r="AL36" s="23"/>
      <c r="AM36" s="25"/>
      <c r="AN36" s="19"/>
      <c r="AO36" s="19"/>
    </row>
    <row r="37" spans="1:41" ht="60" hidden="1" outlineLevel="1" x14ac:dyDescent="0.25">
      <c r="A37" s="383"/>
      <c r="B37" s="364" t="s">
        <v>322</v>
      </c>
      <c r="C37" s="319" t="s">
        <v>335</v>
      </c>
      <c r="D37" s="371" t="s">
        <v>348</v>
      </c>
      <c r="E37" s="332" t="s">
        <v>332</v>
      </c>
      <c r="F37" s="332" t="s">
        <v>727</v>
      </c>
      <c r="G37" s="482" t="s">
        <v>817</v>
      </c>
      <c r="H37" s="122" t="s">
        <v>351</v>
      </c>
      <c r="I37" s="64" t="s">
        <v>480</v>
      </c>
      <c r="J37" s="3">
        <v>44216</v>
      </c>
      <c r="K37" s="3">
        <v>44560</v>
      </c>
      <c r="L37" s="3">
        <v>44285</v>
      </c>
      <c r="M37" s="4">
        <f t="shared" si="8"/>
        <v>0.2005813953488372</v>
      </c>
      <c r="N37" s="4">
        <f t="shared" si="9"/>
        <v>0.2005813953488372</v>
      </c>
      <c r="O37" s="232">
        <v>1</v>
      </c>
      <c r="P37" s="233">
        <v>0.25</v>
      </c>
      <c r="Q37" s="233">
        <v>0.5</v>
      </c>
      <c r="R37" s="233">
        <v>0.75</v>
      </c>
      <c r="S37" s="233">
        <v>1</v>
      </c>
      <c r="T37" s="28">
        <v>4000000</v>
      </c>
      <c r="U37" s="146">
        <v>10</v>
      </c>
      <c r="V37" s="511">
        <f t="shared" si="10"/>
        <v>10</v>
      </c>
      <c r="W37" s="110" t="s">
        <v>1298</v>
      </c>
      <c r="X37" s="106" t="s">
        <v>954</v>
      </c>
      <c r="Y37" s="3">
        <v>44216</v>
      </c>
      <c r="Z37" s="3">
        <v>44560</v>
      </c>
      <c r="AA37" s="3">
        <v>44377</v>
      </c>
      <c r="AB37" s="4">
        <f t="shared" si="2"/>
        <v>0.46802325581395349</v>
      </c>
      <c r="AC37" s="4">
        <f t="shared" si="7"/>
        <v>0.46802325581395349</v>
      </c>
      <c r="AD37" s="146">
        <v>10</v>
      </c>
      <c r="AE37" s="219">
        <f t="shared" si="3"/>
        <v>10</v>
      </c>
      <c r="AF37" s="227" t="s">
        <v>1569</v>
      </c>
      <c r="AG37" s="106" t="s">
        <v>954</v>
      </c>
      <c r="AH37" s="23"/>
      <c r="AI37" s="20">
        <f t="shared" si="4"/>
        <v>0</v>
      </c>
      <c r="AJ37" s="19"/>
      <c r="AK37" s="19"/>
      <c r="AL37" s="23"/>
      <c r="AM37" s="25">
        <f t="shared" si="11"/>
        <v>0</v>
      </c>
      <c r="AN37" s="19"/>
      <c r="AO37" s="19"/>
    </row>
    <row r="38" spans="1:41" ht="190.2" hidden="1" customHeight="1" outlineLevel="1" x14ac:dyDescent="0.25">
      <c r="A38" s="383"/>
      <c r="B38" s="364"/>
      <c r="C38" s="319"/>
      <c r="D38" s="371"/>
      <c r="E38" s="332"/>
      <c r="F38" s="332"/>
      <c r="G38" s="482"/>
      <c r="H38" s="122" t="s">
        <v>1299</v>
      </c>
      <c r="I38" s="171" t="s">
        <v>1302</v>
      </c>
      <c r="J38" s="3">
        <v>44216</v>
      </c>
      <c r="K38" s="3">
        <v>44560</v>
      </c>
      <c r="L38" s="3">
        <v>44285</v>
      </c>
      <c r="M38" s="4">
        <f t="shared" si="8"/>
        <v>0.2005813953488372</v>
      </c>
      <c r="N38" s="4">
        <f t="shared" si="9"/>
        <v>0.2005813953488372</v>
      </c>
      <c r="O38" s="232">
        <v>1</v>
      </c>
      <c r="P38" s="233">
        <v>0.25</v>
      </c>
      <c r="Q38" s="233">
        <v>0.5</v>
      </c>
      <c r="R38" s="233">
        <v>0.75</v>
      </c>
      <c r="S38" s="233">
        <v>1</v>
      </c>
      <c r="T38" s="28">
        <v>29400000</v>
      </c>
      <c r="U38" s="146">
        <v>25</v>
      </c>
      <c r="V38" s="511">
        <f t="shared" si="10"/>
        <v>25</v>
      </c>
      <c r="W38" s="110" t="s">
        <v>1306</v>
      </c>
      <c r="X38" s="106" t="s">
        <v>1399</v>
      </c>
      <c r="Y38" s="3">
        <v>44216</v>
      </c>
      <c r="Z38" s="3">
        <v>44560</v>
      </c>
      <c r="AA38" s="3">
        <v>44377</v>
      </c>
      <c r="AB38" s="4">
        <f t="shared" si="2"/>
        <v>0.46802325581395349</v>
      </c>
      <c r="AC38" s="4">
        <f t="shared" si="7"/>
        <v>0.46802325581395349</v>
      </c>
      <c r="AD38" s="146">
        <v>50</v>
      </c>
      <c r="AE38" s="219">
        <f t="shared" si="3"/>
        <v>50</v>
      </c>
      <c r="AF38" s="227" t="s">
        <v>1573</v>
      </c>
      <c r="AG38" s="110" t="s">
        <v>1572</v>
      </c>
      <c r="AH38" s="23"/>
      <c r="AI38" s="20">
        <f t="shared" si="4"/>
        <v>0</v>
      </c>
      <c r="AJ38" s="19"/>
      <c r="AK38" s="19"/>
      <c r="AL38" s="23"/>
      <c r="AM38" s="25">
        <f t="shared" si="11"/>
        <v>0</v>
      </c>
      <c r="AN38" s="19"/>
      <c r="AO38" s="19"/>
    </row>
    <row r="39" spans="1:41" ht="157.80000000000001" hidden="1" customHeight="1" outlineLevel="1" x14ac:dyDescent="0.25">
      <c r="A39" s="383"/>
      <c r="B39" s="364"/>
      <c r="C39" s="319"/>
      <c r="D39" s="371"/>
      <c r="E39" s="332"/>
      <c r="F39" s="332"/>
      <c r="G39" s="482"/>
      <c r="H39" s="122" t="s">
        <v>349</v>
      </c>
      <c r="I39" s="64" t="s">
        <v>481</v>
      </c>
      <c r="J39" s="3">
        <v>44216</v>
      </c>
      <c r="K39" s="3">
        <v>44560</v>
      </c>
      <c r="L39" s="3">
        <v>44285</v>
      </c>
      <c r="M39" s="4">
        <f t="shared" si="8"/>
        <v>0.2005813953488372</v>
      </c>
      <c r="N39" s="4">
        <f t="shared" si="9"/>
        <v>0.2005813953488372</v>
      </c>
      <c r="O39" s="232">
        <v>1</v>
      </c>
      <c r="P39" s="233">
        <v>0.25</v>
      </c>
      <c r="Q39" s="233">
        <v>0.5</v>
      </c>
      <c r="R39" s="233">
        <v>0.75</v>
      </c>
      <c r="S39" s="233">
        <v>1</v>
      </c>
      <c r="T39" s="28">
        <v>8000000</v>
      </c>
      <c r="U39" s="146">
        <v>25</v>
      </c>
      <c r="V39" s="511">
        <f t="shared" si="10"/>
        <v>25</v>
      </c>
      <c r="W39" s="110" t="s">
        <v>1300</v>
      </c>
      <c r="X39" s="106" t="s">
        <v>1301</v>
      </c>
      <c r="Y39" s="3">
        <v>44216</v>
      </c>
      <c r="Z39" s="3">
        <v>44560</v>
      </c>
      <c r="AA39" s="3">
        <v>44377</v>
      </c>
      <c r="AB39" s="4">
        <f t="shared" si="2"/>
        <v>0.46802325581395349</v>
      </c>
      <c r="AC39" s="4">
        <f t="shared" si="7"/>
        <v>0.46802325581395349</v>
      </c>
      <c r="AD39" s="146">
        <v>40</v>
      </c>
      <c r="AE39" s="219">
        <f t="shared" si="3"/>
        <v>40</v>
      </c>
      <c r="AF39" s="227" t="s">
        <v>1835</v>
      </c>
      <c r="AG39" s="106" t="s">
        <v>954</v>
      </c>
      <c r="AH39" s="23"/>
      <c r="AI39" s="20">
        <f t="shared" si="4"/>
        <v>0</v>
      </c>
      <c r="AJ39" s="19"/>
      <c r="AK39" s="19"/>
      <c r="AL39" s="23"/>
      <c r="AM39" s="25">
        <f t="shared" si="11"/>
        <v>0</v>
      </c>
      <c r="AN39" s="19"/>
      <c r="AO39" s="19"/>
    </row>
    <row r="40" spans="1:41" ht="165" hidden="1" outlineLevel="1" x14ac:dyDescent="0.25">
      <c r="A40" s="383"/>
      <c r="B40" s="364"/>
      <c r="C40" s="319"/>
      <c r="D40" s="371"/>
      <c r="E40" s="332"/>
      <c r="F40" s="332"/>
      <c r="G40" s="482"/>
      <c r="H40" s="122" t="s">
        <v>350</v>
      </c>
      <c r="I40" s="64" t="s">
        <v>482</v>
      </c>
      <c r="J40" s="3">
        <v>44216</v>
      </c>
      <c r="K40" s="3">
        <v>44560</v>
      </c>
      <c r="L40" s="3">
        <v>44285</v>
      </c>
      <c r="M40" s="4">
        <f t="shared" si="8"/>
        <v>0.2005813953488372</v>
      </c>
      <c r="N40" s="4">
        <f t="shared" si="9"/>
        <v>0.2005813953488372</v>
      </c>
      <c r="O40" s="232">
        <v>1</v>
      </c>
      <c r="P40" s="233">
        <v>0.25</v>
      </c>
      <c r="Q40" s="233">
        <v>0.5</v>
      </c>
      <c r="R40" s="233">
        <v>0.75</v>
      </c>
      <c r="S40" s="233">
        <v>1</v>
      </c>
      <c r="T40" s="28">
        <v>10000000</v>
      </c>
      <c r="U40" s="146">
        <v>25</v>
      </c>
      <c r="V40" s="511">
        <f t="shared" si="10"/>
        <v>25</v>
      </c>
      <c r="W40" s="110" t="s">
        <v>1570</v>
      </c>
      <c r="X40" s="106" t="s">
        <v>954</v>
      </c>
      <c r="Y40" s="3">
        <v>44216</v>
      </c>
      <c r="Z40" s="3">
        <v>44560</v>
      </c>
      <c r="AA40" s="3">
        <v>44377</v>
      </c>
      <c r="AB40" s="4">
        <f t="shared" si="2"/>
        <v>0.46802325581395349</v>
      </c>
      <c r="AC40" s="4">
        <f t="shared" si="7"/>
        <v>0.46802325581395349</v>
      </c>
      <c r="AD40" s="146">
        <v>45</v>
      </c>
      <c r="AE40" s="219">
        <f t="shared" si="3"/>
        <v>45</v>
      </c>
      <c r="AF40" s="227" t="s">
        <v>1836</v>
      </c>
      <c r="AG40" s="110" t="s">
        <v>1571</v>
      </c>
      <c r="AH40" s="23"/>
      <c r="AI40" s="20">
        <f t="shared" si="4"/>
        <v>0</v>
      </c>
      <c r="AJ40" s="19"/>
      <c r="AK40" s="19"/>
      <c r="AL40" s="23"/>
      <c r="AM40" s="25">
        <f t="shared" si="11"/>
        <v>0</v>
      </c>
      <c r="AN40" s="19"/>
      <c r="AO40" s="19"/>
    </row>
    <row r="41" spans="1:41" ht="111" hidden="1" customHeight="1" outlineLevel="1" x14ac:dyDescent="0.25">
      <c r="A41" s="383"/>
      <c r="B41" s="365" t="s">
        <v>322</v>
      </c>
      <c r="C41" s="279" t="s">
        <v>335</v>
      </c>
      <c r="D41" s="298" t="s">
        <v>798</v>
      </c>
      <c r="E41" s="295" t="s">
        <v>532</v>
      </c>
      <c r="F41" s="295" t="s">
        <v>742</v>
      </c>
      <c r="G41" s="292" t="s">
        <v>848</v>
      </c>
      <c r="H41" s="56" t="s">
        <v>799</v>
      </c>
      <c r="I41" s="64" t="s">
        <v>883</v>
      </c>
      <c r="J41" s="3">
        <v>44216</v>
      </c>
      <c r="K41" s="3">
        <v>44560</v>
      </c>
      <c r="L41" s="3">
        <v>44285</v>
      </c>
      <c r="M41" s="4">
        <f t="shared" si="8"/>
        <v>0.2005813953488372</v>
      </c>
      <c r="N41" s="4">
        <f t="shared" si="9"/>
        <v>0.2005813953488372</v>
      </c>
      <c r="O41" s="232">
        <v>1</v>
      </c>
      <c r="P41" s="233">
        <v>0.25</v>
      </c>
      <c r="Q41" s="233">
        <v>0.5</v>
      </c>
      <c r="R41" s="233">
        <v>0.75</v>
      </c>
      <c r="S41" s="233">
        <v>1</v>
      </c>
      <c r="T41" s="31">
        <v>34650000</v>
      </c>
      <c r="U41" s="146">
        <v>25</v>
      </c>
      <c r="V41" s="511">
        <f t="shared" si="10"/>
        <v>25</v>
      </c>
      <c r="W41" s="110" t="s">
        <v>1104</v>
      </c>
      <c r="X41" s="106" t="s">
        <v>1307</v>
      </c>
      <c r="Y41" s="3">
        <v>44216</v>
      </c>
      <c r="Z41" s="3">
        <v>44560</v>
      </c>
      <c r="AA41" s="3">
        <v>44377</v>
      </c>
      <c r="AB41" s="4">
        <f t="shared" si="2"/>
        <v>0.46802325581395349</v>
      </c>
      <c r="AC41" s="4">
        <f t="shared" si="7"/>
        <v>0.46802325581395349</v>
      </c>
      <c r="AD41" s="146">
        <v>50</v>
      </c>
      <c r="AE41" s="219">
        <f t="shared" si="3"/>
        <v>50</v>
      </c>
      <c r="AF41" s="227" t="s">
        <v>1576</v>
      </c>
      <c r="AG41" s="106" t="s">
        <v>1307</v>
      </c>
      <c r="AH41" s="23"/>
      <c r="AI41" s="20">
        <f t="shared" si="4"/>
        <v>0</v>
      </c>
      <c r="AJ41" s="19"/>
      <c r="AK41" s="19"/>
      <c r="AL41" s="23"/>
      <c r="AM41" s="25">
        <f t="shared" si="11"/>
        <v>0</v>
      </c>
      <c r="AN41" s="19"/>
      <c r="AO41" s="19"/>
    </row>
    <row r="42" spans="1:41" ht="120" hidden="1" customHeight="1" outlineLevel="1" x14ac:dyDescent="0.25">
      <c r="A42" s="383"/>
      <c r="B42" s="366"/>
      <c r="C42" s="283"/>
      <c r="D42" s="299"/>
      <c r="E42" s="296"/>
      <c r="F42" s="296"/>
      <c r="G42" s="293"/>
      <c r="H42" s="56" t="s">
        <v>1105</v>
      </c>
      <c r="I42" s="64" t="s">
        <v>1106</v>
      </c>
      <c r="J42" s="3">
        <v>44216</v>
      </c>
      <c r="K42" s="3">
        <v>44560</v>
      </c>
      <c r="L42" s="3">
        <v>44285</v>
      </c>
      <c r="M42" s="4">
        <f t="shared" si="8"/>
        <v>0.2005813953488372</v>
      </c>
      <c r="N42" s="4">
        <f t="shared" si="9"/>
        <v>0.2005813953488372</v>
      </c>
      <c r="O42" s="232">
        <v>1</v>
      </c>
      <c r="P42" s="233">
        <v>0.25</v>
      </c>
      <c r="Q42" s="233">
        <v>0.5</v>
      </c>
      <c r="R42" s="233">
        <v>0.75</v>
      </c>
      <c r="S42" s="233">
        <v>1</v>
      </c>
      <c r="T42" s="31" t="s">
        <v>954</v>
      </c>
      <c r="U42" s="148">
        <v>45</v>
      </c>
      <c r="V42" s="511">
        <f t="shared" si="10"/>
        <v>45</v>
      </c>
      <c r="W42" s="110" t="s">
        <v>1227</v>
      </c>
      <c r="X42" s="106" t="s">
        <v>1228</v>
      </c>
      <c r="Y42" s="3">
        <v>44216</v>
      </c>
      <c r="Z42" s="3">
        <v>44560</v>
      </c>
      <c r="AA42" s="3">
        <v>44377</v>
      </c>
      <c r="AB42" s="4">
        <f t="shared" si="2"/>
        <v>0.46802325581395349</v>
      </c>
      <c r="AC42" s="4">
        <f t="shared" si="7"/>
        <v>0.46802325581395349</v>
      </c>
      <c r="AD42" s="148">
        <v>50</v>
      </c>
      <c r="AE42" s="219">
        <f t="shared" si="3"/>
        <v>50</v>
      </c>
      <c r="AF42" s="227" t="s">
        <v>1585</v>
      </c>
      <c r="AG42" s="245" t="s">
        <v>1837</v>
      </c>
      <c r="AH42" s="23"/>
      <c r="AI42" s="20">
        <f t="shared" si="4"/>
        <v>0</v>
      </c>
      <c r="AJ42" s="19"/>
      <c r="AK42" s="19"/>
      <c r="AL42" s="23"/>
      <c r="AM42" s="25">
        <f t="shared" si="11"/>
        <v>0</v>
      </c>
      <c r="AN42" s="19"/>
      <c r="AO42" s="19"/>
    </row>
    <row r="43" spans="1:41" ht="173.4" hidden="1" customHeight="1" outlineLevel="1" x14ac:dyDescent="0.25">
      <c r="A43" s="383"/>
      <c r="B43" s="366"/>
      <c r="C43" s="283"/>
      <c r="D43" s="299"/>
      <c r="E43" s="296"/>
      <c r="F43" s="296"/>
      <c r="G43" s="293"/>
      <c r="H43" s="56" t="s">
        <v>1107</v>
      </c>
      <c r="I43" s="64" t="s">
        <v>1108</v>
      </c>
      <c r="J43" s="3">
        <v>44216</v>
      </c>
      <c r="K43" s="3">
        <v>44560</v>
      </c>
      <c r="L43" s="3">
        <v>44285</v>
      </c>
      <c r="M43" s="4">
        <f t="shared" si="8"/>
        <v>0.2005813953488372</v>
      </c>
      <c r="N43" s="4">
        <f t="shared" si="9"/>
        <v>0.2005813953488372</v>
      </c>
      <c r="O43" s="232">
        <v>1</v>
      </c>
      <c r="P43" s="233">
        <v>0.25</v>
      </c>
      <c r="Q43" s="233">
        <v>0.5</v>
      </c>
      <c r="R43" s="233">
        <v>0.75</v>
      </c>
      <c r="S43" s="233">
        <v>1</v>
      </c>
      <c r="T43" s="31" t="s">
        <v>954</v>
      </c>
      <c r="U43" s="148">
        <v>40</v>
      </c>
      <c r="V43" s="511">
        <f t="shared" si="10"/>
        <v>40</v>
      </c>
      <c r="W43" s="110" t="s">
        <v>1479</v>
      </c>
      <c r="X43" s="106" t="s">
        <v>1111</v>
      </c>
      <c r="Y43" s="3">
        <v>44216</v>
      </c>
      <c r="Z43" s="3">
        <v>44560</v>
      </c>
      <c r="AA43" s="3">
        <v>44377</v>
      </c>
      <c r="AB43" s="4">
        <f t="shared" si="2"/>
        <v>0.46802325581395349</v>
      </c>
      <c r="AC43" s="4">
        <f t="shared" si="7"/>
        <v>0.46802325581395349</v>
      </c>
      <c r="AD43" s="146">
        <v>50</v>
      </c>
      <c r="AE43" s="219">
        <f t="shared" si="3"/>
        <v>50</v>
      </c>
      <c r="AF43" s="227" t="s">
        <v>1586</v>
      </c>
      <c r="AG43" s="245" t="s">
        <v>1838</v>
      </c>
      <c r="AH43" s="23"/>
      <c r="AI43" s="20">
        <f t="shared" si="4"/>
        <v>0</v>
      </c>
      <c r="AJ43" s="19"/>
      <c r="AK43" s="19"/>
      <c r="AL43" s="23"/>
      <c r="AM43" s="25">
        <f t="shared" si="11"/>
        <v>0</v>
      </c>
      <c r="AN43" s="19"/>
      <c r="AO43" s="19"/>
    </row>
    <row r="44" spans="1:41" ht="75" hidden="1" outlineLevel="1" x14ac:dyDescent="0.25">
      <c r="A44" s="383"/>
      <c r="B44" s="366"/>
      <c r="C44" s="283"/>
      <c r="D44" s="299"/>
      <c r="E44" s="296"/>
      <c r="F44" s="296"/>
      <c r="G44" s="293"/>
      <c r="H44" s="56" t="s">
        <v>1109</v>
      </c>
      <c r="I44" s="64" t="s">
        <v>1110</v>
      </c>
      <c r="J44" s="3">
        <v>44216</v>
      </c>
      <c r="K44" s="3">
        <v>44560</v>
      </c>
      <c r="L44" s="3">
        <v>44285</v>
      </c>
      <c r="M44" s="4">
        <f>+(+_xlfn.DAYS(J44,L44))/(+_xlfn.DAYS(J44,K44))</f>
        <v>0.2005813953488372</v>
      </c>
      <c r="N44" s="4">
        <f>+IF(M44&gt;=100,100,IF(M44&lt;=0,0,M44))</f>
        <v>0.2005813953488372</v>
      </c>
      <c r="O44" s="232">
        <v>1</v>
      </c>
      <c r="P44" s="233">
        <v>0.25</v>
      </c>
      <c r="Q44" s="233">
        <v>0.5</v>
      </c>
      <c r="R44" s="233">
        <v>0.75</v>
      </c>
      <c r="S44" s="233">
        <v>1</v>
      </c>
      <c r="T44" s="31" t="s">
        <v>954</v>
      </c>
      <c r="U44" s="148">
        <v>10</v>
      </c>
      <c r="V44" s="511">
        <f t="shared" si="10"/>
        <v>10</v>
      </c>
      <c r="W44" s="110" t="s">
        <v>1229</v>
      </c>
      <c r="X44" s="106" t="s">
        <v>954</v>
      </c>
      <c r="Y44" s="3">
        <v>44216</v>
      </c>
      <c r="Z44" s="3">
        <v>44560</v>
      </c>
      <c r="AA44" s="3">
        <v>44377</v>
      </c>
      <c r="AB44" s="4">
        <f t="shared" si="2"/>
        <v>0.46802325581395349</v>
      </c>
      <c r="AC44" s="4">
        <f>+IF(AB44&gt;=100,100,IF(AB44&lt;=0,0,AB44))</f>
        <v>0.46802325581395349</v>
      </c>
      <c r="AD44" s="146">
        <v>10</v>
      </c>
      <c r="AE44" s="219">
        <f t="shared" si="3"/>
        <v>10</v>
      </c>
      <c r="AF44" s="227" t="s">
        <v>1577</v>
      </c>
      <c r="AG44" s="106" t="s">
        <v>954</v>
      </c>
      <c r="AH44" s="23"/>
      <c r="AI44" s="20">
        <f t="shared" si="4"/>
        <v>0</v>
      </c>
      <c r="AJ44" s="19"/>
      <c r="AK44" s="19"/>
      <c r="AL44" s="23"/>
      <c r="AM44" s="25">
        <f>+AL44</f>
        <v>0</v>
      </c>
      <c r="AN44" s="19"/>
      <c r="AO44" s="19"/>
    </row>
    <row r="45" spans="1:41" ht="113.4" hidden="1" customHeight="1" outlineLevel="1" x14ac:dyDescent="0.25">
      <c r="A45" s="383"/>
      <c r="B45" s="366"/>
      <c r="C45" s="283"/>
      <c r="D45" s="299"/>
      <c r="E45" s="296"/>
      <c r="F45" s="296"/>
      <c r="G45" s="293"/>
      <c r="H45" s="59" t="s">
        <v>1575</v>
      </c>
      <c r="I45" s="64" t="s">
        <v>1839</v>
      </c>
      <c r="J45" s="3">
        <v>44216</v>
      </c>
      <c r="K45" s="3">
        <v>44560</v>
      </c>
      <c r="L45" s="3">
        <v>44285</v>
      </c>
      <c r="M45" s="4">
        <f>+(+_xlfn.DAYS(J45,L45))/(+_xlfn.DAYS(J45,K45))</f>
        <v>0.2005813953488372</v>
      </c>
      <c r="N45" s="4">
        <f t="shared" ref="N45:N62" si="12">+IF(M45&gt;=100,100,IF(M45&lt;=0,0,M45))</f>
        <v>0.2005813953488372</v>
      </c>
      <c r="O45" s="232">
        <v>1</v>
      </c>
      <c r="P45" s="233" t="s">
        <v>954</v>
      </c>
      <c r="Q45" s="233">
        <v>0.4</v>
      </c>
      <c r="R45" s="233">
        <v>0.8</v>
      </c>
      <c r="S45" s="233">
        <v>1</v>
      </c>
      <c r="T45" s="106" t="s">
        <v>954</v>
      </c>
      <c r="U45" s="146">
        <v>15</v>
      </c>
      <c r="V45" s="511">
        <f t="shared" si="10"/>
        <v>15</v>
      </c>
      <c r="W45" s="106" t="s">
        <v>954</v>
      </c>
      <c r="X45" s="106" t="s">
        <v>954</v>
      </c>
      <c r="Y45" s="3">
        <v>44371</v>
      </c>
      <c r="Z45" s="3">
        <v>44560</v>
      </c>
      <c r="AA45" s="3">
        <v>44377</v>
      </c>
      <c r="AB45" s="4">
        <f t="shared" si="2"/>
        <v>3.1746031746031744E-2</v>
      </c>
      <c r="AC45" s="4">
        <f>+IF(AB45&gt;=100,100,IF(AB45&lt;=0,0,AB45))</f>
        <v>3.1746031746031744E-2</v>
      </c>
      <c r="AD45" s="146">
        <v>15</v>
      </c>
      <c r="AE45" s="219">
        <f t="shared" si="3"/>
        <v>15</v>
      </c>
      <c r="AF45" s="227" t="s">
        <v>1578</v>
      </c>
      <c r="AG45" s="245" t="s">
        <v>1844</v>
      </c>
      <c r="AH45" s="23"/>
      <c r="AI45" s="20">
        <f t="shared" si="4"/>
        <v>0</v>
      </c>
      <c r="AJ45" s="19"/>
      <c r="AK45" s="19"/>
      <c r="AL45" s="23"/>
      <c r="AM45" s="25">
        <f t="shared" ref="AM45:AM49" si="13">+AL45</f>
        <v>0</v>
      </c>
      <c r="AN45" s="19"/>
      <c r="AO45" s="19"/>
    </row>
    <row r="46" spans="1:41" ht="60" hidden="1" outlineLevel="1" x14ac:dyDescent="0.25">
      <c r="A46" s="383"/>
      <c r="B46" s="366"/>
      <c r="C46" s="283"/>
      <c r="D46" s="299"/>
      <c r="E46" s="296"/>
      <c r="F46" s="296"/>
      <c r="G46" s="293"/>
      <c r="H46" s="59" t="s">
        <v>1574</v>
      </c>
      <c r="I46" s="64" t="s">
        <v>1840</v>
      </c>
      <c r="J46" s="3">
        <v>44216</v>
      </c>
      <c r="K46" s="3">
        <v>44560</v>
      </c>
      <c r="L46" s="3">
        <v>44285</v>
      </c>
      <c r="M46" s="4">
        <f t="shared" si="8"/>
        <v>0.2005813953488372</v>
      </c>
      <c r="N46" s="4">
        <f t="shared" si="12"/>
        <v>0.2005813953488372</v>
      </c>
      <c r="O46" s="232">
        <v>1</v>
      </c>
      <c r="P46" s="233" t="s">
        <v>954</v>
      </c>
      <c r="Q46" s="233">
        <v>0.4</v>
      </c>
      <c r="R46" s="233">
        <v>0.8</v>
      </c>
      <c r="S46" s="233">
        <v>1</v>
      </c>
      <c r="T46" s="106" t="s">
        <v>954</v>
      </c>
      <c r="U46" s="146">
        <v>5</v>
      </c>
      <c r="V46" s="511">
        <f t="shared" si="10"/>
        <v>5</v>
      </c>
      <c r="W46" s="106" t="s">
        <v>954</v>
      </c>
      <c r="X46" s="106" t="s">
        <v>954</v>
      </c>
      <c r="Y46" s="3">
        <v>44371</v>
      </c>
      <c r="Z46" s="3">
        <v>44560</v>
      </c>
      <c r="AA46" s="3">
        <v>44377</v>
      </c>
      <c r="AB46" s="4">
        <f t="shared" si="2"/>
        <v>3.1746031746031744E-2</v>
      </c>
      <c r="AC46" s="4">
        <f t="shared" ref="AC46:AC49" si="14">+IF(AB46&gt;=100,100,IF(AB46&lt;=0,0,AB46))</f>
        <v>3.1746031746031744E-2</v>
      </c>
      <c r="AD46" s="241">
        <v>25</v>
      </c>
      <c r="AE46" s="219">
        <f t="shared" si="3"/>
        <v>25</v>
      </c>
      <c r="AF46" s="227" t="s">
        <v>1587</v>
      </c>
      <c r="AG46" s="106" t="s">
        <v>954</v>
      </c>
      <c r="AH46" s="23"/>
      <c r="AI46" s="20">
        <f t="shared" si="4"/>
        <v>0</v>
      </c>
      <c r="AJ46" s="19"/>
      <c r="AK46" s="19"/>
      <c r="AL46" s="23"/>
      <c r="AM46" s="25">
        <f t="shared" si="13"/>
        <v>0</v>
      </c>
      <c r="AN46" s="19"/>
      <c r="AO46" s="19"/>
    </row>
    <row r="47" spans="1:41" ht="60" hidden="1" outlineLevel="1" x14ac:dyDescent="0.25">
      <c r="A47" s="383"/>
      <c r="B47" s="366"/>
      <c r="C47" s="283"/>
      <c r="D47" s="299"/>
      <c r="E47" s="296"/>
      <c r="F47" s="296"/>
      <c r="G47" s="293"/>
      <c r="H47" s="59" t="s">
        <v>1556</v>
      </c>
      <c r="I47" s="64" t="s">
        <v>1841</v>
      </c>
      <c r="J47" s="3">
        <v>44216</v>
      </c>
      <c r="K47" s="3">
        <v>44560</v>
      </c>
      <c r="L47" s="3">
        <v>44285</v>
      </c>
      <c r="M47" s="4">
        <f t="shared" si="8"/>
        <v>0.2005813953488372</v>
      </c>
      <c r="N47" s="4">
        <f t="shared" si="12"/>
        <v>0.2005813953488372</v>
      </c>
      <c r="O47" s="232">
        <v>1</v>
      </c>
      <c r="P47" s="233" t="s">
        <v>954</v>
      </c>
      <c r="Q47" s="233">
        <v>0.4</v>
      </c>
      <c r="R47" s="233">
        <v>0.8</v>
      </c>
      <c r="S47" s="233">
        <v>1</v>
      </c>
      <c r="T47" s="106" t="s">
        <v>954</v>
      </c>
      <c r="U47" s="146">
        <v>5</v>
      </c>
      <c r="V47" s="511">
        <f t="shared" si="10"/>
        <v>5</v>
      </c>
      <c r="W47" s="106" t="s">
        <v>954</v>
      </c>
      <c r="X47" s="106" t="s">
        <v>954</v>
      </c>
      <c r="Y47" s="3">
        <v>44371</v>
      </c>
      <c r="Z47" s="3">
        <v>44560</v>
      </c>
      <c r="AA47" s="3">
        <v>44377</v>
      </c>
      <c r="AB47" s="4">
        <f t="shared" si="2"/>
        <v>3.1746031746031744E-2</v>
      </c>
      <c r="AC47" s="4">
        <f t="shared" si="14"/>
        <v>3.1746031746031744E-2</v>
      </c>
      <c r="AD47" s="241">
        <v>5</v>
      </c>
      <c r="AE47" s="219">
        <f t="shared" si="3"/>
        <v>5</v>
      </c>
      <c r="AF47" s="227" t="s">
        <v>1579</v>
      </c>
      <c r="AG47" s="106" t="s">
        <v>954</v>
      </c>
      <c r="AH47" s="23"/>
      <c r="AI47" s="20">
        <f t="shared" si="4"/>
        <v>0</v>
      </c>
      <c r="AJ47" s="19"/>
      <c r="AK47" s="19"/>
      <c r="AL47" s="23"/>
      <c r="AM47" s="25">
        <f t="shared" si="13"/>
        <v>0</v>
      </c>
      <c r="AN47" s="19"/>
      <c r="AO47" s="19"/>
    </row>
    <row r="48" spans="1:41" ht="60" hidden="1" outlineLevel="1" x14ac:dyDescent="0.25">
      <c r="A48" s="383"/>
      <c r="B48" s="366"/>
      <c r="C48" s="283"/>
      <c r="D48" s="299"/>
      <c r="E48" s="296"/>
      <c r="F48" s="296"/>
      <c r="G48" s="293"/>
      <c r="H48" s="59" t="s">
        <v>1557</v>
      </c>
      <c r="I48" s="64" t="s">
        <v>1842</v>
      </c>
      <c r="J48" s="3">
        <v>44216</v>
      </c>
      <c r="K48" s="3">
        <v>44560</v>
      </c>
      <c r="L48" s="3">
        <v>44285</v>
      </c>
      <c r="M48" s="4">
        <f t="shared" si="8"/>
        <v>0.2005813953488372</v>
      </c>
      <c r="N48" s="4">
        <f t="shared" si="12"/>
        <v>0.2005813953488372</v>
      </c>
      <c r="O48" s="232">
        <v>1</v>
      </c>
      <c r="P48" s="233" t="s">
        <v>954</v>
      </c>
      <c r="Q48" s="233">
        <v>0.4</v>
      </c>
      <c r="R48" s="233">
        <v>0.8</v>
      </c>
      <c r="S48" s="233">
        <v>1</v>
      </c>
      <c r="T48" s="106" t="s">
        <v>954</v>
      </c>
      <c r="U48" s="146">
        <v>5</v>
      </c>
      <c r="V48" s="511">
        <f t="shared" si="10"/>
        <v>5</v>
      </c>
      <c r="W48" s="106" t="s">
        <v>954</v>
      </c>
      <c r="X48" s="106" t="s">
        <v>954</v>
      </c>
      <c r="Y48" s="3">
        <v>44371</v>
      </c>
      <c r="Z48" s="3">
        <v>44560</v>
      </c>
      <c r="AA48" s="3">
        <v>44377</v>
      </c>
      <c r="AB48" s="4">
        <f t="shared" si="2"/>
        <v>3.1746031746031744E-2</v>
      </c>
      <c r="AC48" s="4">
        <f t="shared" si="14"/>
        <v>3.1746031746031744E-2</v>
      </c>
      <c r="AD48" s="241">
        <v>25</v>
      </c>
      <c r="AE48" s="219">
        <f t="shared" si="3"/>
        <v>25</v>
      </c>
      <c r="AF48" s="227" t="s">
        <v>1580</v>
      </c>
      <c r="AG48" s="106" t="s">
        <v>954</v>
      </c>
      <c r="AH48" s="23"/>
      <c r="AI48" s="20">
        <f t="shared" si="4"/>
        <v>0</v>
      </c>
      <c r="AJ48" s="19"/>
      <c r="AK48" s="19"/>
      <c r="AL48" s="23"/>
      <c r="AM48" s="25">
        <f t="shared" si="13"/>
        <v>0</v>
      </c>
      <c r="AN48" s="19"/>
      <c r="AO48" s="19"/>
    </row>
    <row r="49" spans="1:41" ht="81" hidden="1" customHeight="1" outlineLevel="1" x14ac:dyDescent="0.25">
      <c r="A49" s="383"/>
      <c r="B49" s="367"/>
      <c r="C49" s="280"/>
      <c r="D49" s="300"/>
      <c r="E49" s="297"/>
      <c r="F49" s="297"/>
      <c r="G49" s="294"/>
      <c r="H49" s="59" t="s">
        <v>1558</v>
      </c>
      <c r="I49" s="64" t="s">
        <v>1843</v>
      </c>
      <c r="J49" s="3">
        <v>44216</v>
      </c>
      <c r="K49" s="3">
        <v>44560</v>
      </c>
      <c r="L49" s="3">
        <v>44285</v>
      </c>
      <c r="M49" s="4">
        <f t="shared" si="8"/>
        <v>0.2005813953488372</v>
      </c>
      <c r="N49" s="4">
        <f t="shared" si="12"/>
        <v>0.2005813953488372</v>
      </c>
      <c r="O49" s="232">
        <v>1</v>
      </c>
      <c r="P49" s="233" t="s">
        <v>954</v>
      </c>
      <c r="Q49" s="233">
        <v>0.4</v>
      </c>
      <c r="R49" s="233">
        <v>0.8</v>
      </c>
      <c r="S49" s="233">
        <v>1</v>
      </c>
      <c r="T49" s="106" t="s">
        <v>954</v>
      </c>
      <c r="U49" s="146">
        <v>5</v>
      </c>
      <c r="V49" s="511">
        <f t="shared" si="10"/>
        <v>5</v>
      </c>
      <c r="W49" s="106" t="s">
        <v>954</v>
      </c>
      <c r="X49" s="106" t="s">
        <v>954</v>
      </c>
      <c r="Y49" s="3">
        <v>44371</v>
      </c>
      <c r="Z49" s="3">
        <v>44560</v>
      </c>
      <c r="AA49" s="3">
        <v>44377</v>
      </c>
      <c r="AB49" s="4">
        <f t="shared" si="2"/>
        <v>3.1746031746031744E-2</v>
      </c>
      <c r="AC49" s="4">
        <f t="shared" si="14"/>
        <v>3.1746031746031744E-2</v>
      </c>
      <c r="AD49" s="241">
        <v>5</v>
      </c>
      <c r="AE49" s="219">
        <f t="shared" si="3"/>
        <v>5</v>
      </c>
      <c r="AF49" s="227" t="s">
        <v>1588</v>
      </c>
      <c r="AG49" s="106" t="s">
        <v>954</v>
      </c>
      <c r="AH49" s="23"/>
      <c r="AI49" s="20">
        <f t="shared" si="4"/>
        <v>0</v>
      </c>
      <c r="AJ49" s="19"/>
      <c r="AK49" s="19"/>
      <c r="AL49" s="23"/>
      <c r="AM49" s="25">
        <f t="shared" si="13"/>
        <v>0</v>
      </c>
      <c r="AN49" s="19"/>
      <c r="AO49" s="19"/>
    </row>
    <row r="50" spans="1:41" ht="108.6" hidden="1" customHeight="1" outlineLevel="1" x14ac:dyDescent="0.25">
      <c r="A50" s="383"/>
      <c r="B50" s="360" t="s">
        <v>323</v>
      </c>
      <c r="C50" s="276" t="s">
        <v>382</v>
      </c>
      <c r="D50" s="358" t="s">
        <v>800</v>
      </c>
      <c r="E50" s="368" t="s">
        <v>419</v>
      </c>
      <c r="F50" s="368" t="s">
        <v>739</v>
      </c>
      <c r="G50" s="368" t="s">
        <v>824</v>
      </c>
      <c r="H50" s="118" t="s">
        <v>1139</v>
      </c>
      <c r="I50" s="65" t="s">
        <v>1140</v>
      </c>
      <c r="J50" s="3">
        <v>44216</v>
      </c>
      <c r="K50" s="3">
        <v>44560</v>
      </c>
      <c r="L50" s="3">
        <v>44285</v>
      </c>
      <c r="M50" s="4">
        <f t="shared" si="8"/>
        <v>0.2005813953488372</v>
      </c>
      <c r="N50" s="4">
        <f t="shared" si="12"/>
        <v>0.2005813953488372</v>
      </c>
      <c r="O50" s="232">
        <v>1</v>
      </c>
      <c r="P50" s="233">
        <v>0.25</v>
      </c>
      <c r="Q50" s="233">
        <v>0.5</v>
      </c>
      <c r="R50" s="233">
        <v>0.75</v>
      </c>
      <c r="S50" s="233">
        <v>1</v>
      </c>
      <c r="T50" s="14">
        <v>5000000</v>
      </c>
      <c r="U50" s="146">
        <v>10</v>
      </c>
      <c r="V50" s="511">
        <f t="shared" si="10"/>
        <v>10</v>
      </c>
      <c r="W50" s="110" t="s">
        <v>1510</v>
      </c>
      <c r="X50" s="106" t="s">
        <v>954</v>
      </c>
      <c r="Y50" s="3">
        <v>44216</v>
      </c>
      <c r="Z50" s="3">
        <v>44560</v>
      </c>
      <c r="AA50" s="3">
        <v>44377</v>
      </c>
      <c r="AB50" s="4">
        <f t="shared" ref="AB50:AB62" si="15">+(+_xlfn.DAYS(Y50,AA50))/(+_xlfn.DAYS(Y50,Z50))</f>
        <v>0.46802325581395349</v>
      </c>
      <c r="AC50" s="4">
        <f t="shared" ref="AC50:AC62" si="16">+IF(AB50&gt;=100,100,IF(AB50&lt;=0,0,AB50))</f>
        <v>0.46802325581395349</v>
      </c>
      <c r="AD50" s="146">
        <v>50</v>
      </c>
      <c r="AE50" s="219">
        <f t="shared" si="3"/>
        <v>50</v>
      </c>
      <c r="AF50" s="227" t="s">
        <v>1642</v>
      </c>
      <c r="AG50" s="245" t="s">
        <v>954</v>
      </c>
      <c r="AH50" s="23"/>
      <c r="AI50" s="20">
        <f t="shared" si="4"/>
        <v>0</v>
      </c>
      <c r="AJ50" s="19"/>
      <c r="AK50" s="19"/>
      <c r="AL50" s="23"/>
      <c r="AM50" s="25">
        <f t="shared" ref="AM50:AM85" si="17">+AL50</f>
        <v>0</v>
      </c>
      <c r="AN50" s="19"/>
      <c r="AO50" s="19"/>
    </row>
    <row r="51" spans="1:41" ht="171" hidden="1" customHeight="1" outlineLevel="1" x14ac:dyDescent="0.25">
      <c r="A51" s="383"/>
      <c r="B51" s="361"/>
      <c r="C51" s="277"/>
      <c r="D51" s="359"/>
      <c r="E51" s="369"/>
      <c r="F51" s="369"/>
      <c r="G51" s="369"/>
      <c r="H51" s="118" t="s">
        <v>608</v>
      </c>
      <c r="I51" s="65" t="s">
        <v>329</v>
      </c>
      <c r="J51" s="3">
        <v>44216</v>
      </c>
      <c r="K51" s="3">
        <v>44560</v>
      </c>
      <c r="L51" s="3">
        <v>44285</v>
      </c>
      <c r="M51" s="4">
        <f t="shared" si="8"/>
        <v>0.2005813953488372</v>
      </c>
      <c r="N51" s="4">
        <f t="shared" si="12"/>
        <v>0.2005813953488372</v>
      </c>
      <c r="O51" s="232">
        <v>1</v>
      </c>
      <c r="P51" s="233">
        <v>0.25</v>
      </c>
      <c r="Q51" s="233">
        <v>0.5</v>
      </c>
      <c r="R51" s="233">
        <v>0.75</v>
      </c>
      <c r="S51" s="233">
        <v>1</v>
      </c>
      <c r="T51" s="14">
        <v>2000000</v>
      </c>
      <c r="U51" s="146">
        <v>15</v>
      </c>
      <c r="V51" s="511">
        <f t="shared" si="10"/>
        <v>15</v>
      </c>
      <c r="W51" s="110" t="s">
        <v>1643</v>
      </c>
      <c r="X51" s="106" t="s">
        <v>1230</v>
      </c>
      <c r="Y51" s="3">
        <v>44216</v>
      </c>
      <c r="Z51" s="3">
        <v>44560</v>
      </c>
      <c r="AA51" s="3">
        <v>44377</v>
      </c>
      <c r="AB51" s="4">
        <f t="shared" si="15"/>
        <v>0.46802325581395349</v>
      </c>
      <c r="AC51" s="4">
        <f t="shared" si="16"/>
        <v>0.46802325581395349</v>
      </c>
      <c r="AD51" s="146">
        <v>15</v>
      </c>
      <c r="AE51" s="219">
        <f t="shared" si="3"/>
        <v>15</v>
      </c>
      <c r="AF51" s="227" t="s">
        <v>1644</v>
      </c>
      <c r="AG51" s="245" t="s">
        <v>954</v>
      </c>
      <c r="AH51" s="23"/>
      <c r="AI51" s="20">
        <f t="shared" si="4"/>
        <v>0</v>
      </c>
      <c r="AJ51" s="19"/>
      <c r="AK51" s="19"/>
      <c r="AL51" s="23"/>
      <c r="AM51" s="25">
        <f t="shared" si="17"/>
        <v>0</v>
      </c>
      <c r="AN51" s="19"/>
      <c r="AO51" s="19"/>
    </row>
    <row r="52" spans="1:41" ht="70.2" hidden="1" customHeight="1" outlineLevel="1" x14ac:dyDescent="0.25">
      <c r="A52" s="383"/>
      <c r="B52" s="361"/>
      <c r="C52" s="277"/>
      <c r="D52" s="359"/>
      <c r="E52" s="369"/>
      <c r="F52" s="369"/>
      <c r="G52" s="369"/>
      <c r="H52" s="118" t="s">
        <v>416</v>
      </c>
      <c r="I52" s="65" t="s">
        <v>329</v>
      </c>
      <c r="J52" s="3">
        <v>44216</v>
      </c>
      <c r="K52" s="3">
        <v>44560</v>
      </c>
      <c r="L52" s="3">
        <v>44285</v>
      </c>
      <c r="M52" s="4">
        <f t="shared" si="8"/>
        <v>0.2005813953488372</v>
      </c>
      <c r="N52" s="4">
        <f t="shared" si="12"/>
        <v>0.2005813953488372</v>
      </c>
      <c r="O52" s="232">
        <v>1</v>
      </c>
      <c r="P52" s="233">
        <v>0.25</v>
      </c>
      <c r="Q52" s="233">
        <v>0.5</v>
      </c>
      <c r="R52" s="233">
        <v>0.75</v>
      </c>
      <c r="S52" s="233">
        <v>1</v>
      </c>
      <c r="T52" s="14">
        <v>36300000</v>
      </c>
      <c r="U52" s="146">
        <v>25</v>
      </c>
      <c r="V52" s="511">
        <f t="shared" si="10"/>
        <v>25</v>
      </c>
      <c r="W52" s="110" t="s">
        <v>1141</v>
      </c>
      <c r="X52" s="106" t="s">
        <v>1231</v>
      </c>
      <c r="Y52" s="3">
        <v>44216</v>
      </c>
      <c r="Z52" s="3">
        <v>44560</v>
      </c>
      <c r="AA52" s="3">
        <v>44377</v>
      </c>
      <c r="AB52" s="4">
        <f t="shared" si="15"/>
        <v>0.46802325581395349</v>
      </c>
      <c r="AC52" s="4">
        <f t="shared" si="16"/>
        <v>0.46802325581395349</v>
      </c>
      <c r="AD52" s="146">
        <v>50</v>
      </c>
      <c r="AE52" s="219">
        <f t="shared" si="3"/>
        <v>50</v>
      </c>
      <c r="AF52" s="227" t="s">
        <v>1645</v>
      </c>
      <c r="AG52" s="245" t="s">
        <v>1615</v>
      </c>
      <c r="AH52" s="23"/>
      <c r="AI52" s="20">
        <f t="shared" si="4"/>
        <v>0</v>
      </c>
      <c r="AJ52" s="19"/>
      <c r="AK52" s="19"/>
      <c r="AL52" s="23"/>
      <c r="AM52" s="25">
        <f t="shared" si="17"/>
        <v>0</v>
      </c>
      <c r="AN52" s="19"/>
      <c r="AO52" s="19"/>
    </row>
    <row r="53" spans="1:41" ht="95.4" hidden="1" customHeight="1" outlineLevel="1" x14ac:dyDescent="0.25">
      <c r="A53" s="383"/>
      <c r="B53" s="361"/>
      <c r="C53" s="277"/>
      <c r="D53" s="359"/>
      <c r="E53" s="369"/>
      <c r="F53" s="369"/>
      <c r="G53" s="369"/>
      <c r="H53" s="118" t="s">
        <v>411</v>
      </c>
      <c r="I53" s="65" t="s">
        <v>329</v>
      </c>
      <c r="J53" s="3">
        <v>44216</v>
      </c>
      <c r="K53" s="3">
        <v>44560</v>
      </c>
      <c r="L53" s="3">
        <v>44285</v>
      </c>
      <c r="M53" s="4">
        <f t="shared" si="8"/>
        <v>0.2005813953488372</v>
      </c>
      <c r="N53" s="4">
        <f t="shared" si="12"/>
        <v>0.2005813953488372</v>
      </c>
      <c r="O53" s="232">
        <v>1</v>
      </c>
      <c r="P53" s="233">
        <v>0.25</v>
      </c>
      <c r="Q53" s="233">
        <v>0.5</v>
      </c>
      <c r="R53" s="233">
        <v>0.75</v>
      </c>
      <c r="S53" s="233">
        <v>1</v>
      </c>
      <c r="T53" s="14">
        <v>22000000</v>
      </c>
      <c r="U53" s="146">
        <v>25</v>
      </c>
      <c r="V53" s="511">
        <f t="shared" si="10"/>
        <v>25</v>
      </c>
      <c r="W53" s="110" t="s">
        <v>1142</v>
      </c>
      <c r="X53" s="106" t="s">
        <v>1232</v>
      </c>
      <c r="Y53" s="3">
        <v>44216</v>
      </c>
      <c r="Z53" s="3">
        <v>44560</v>
      </c>
      <c r="AA53" s="3">
        <v>44377</v>
      </c>
      <c r="AB53" s="4">
        <f t="shared" si="15"/>
        <v>0.46802325581395349</v>
      </c>
      <c r="AC53" s="4">
        <f t="shared" si="16"/>
        <v>0.46802325581395349</v>
      </c>
      <c r="AD53" s="146">
        <v>50</v>
      </c>
      <c r="AE53" s="219">
        <f t="shared" si="3"/>
        <v>50</v>
      </c>
      <c r="AF53" s="227" t="s">
        <v>1646</v>
      </c>
      <c r="AG53" s="245" t="s">
        <v>1656</v>
      </c>
      <c r="AH53" s="23"/>
      <c r="AI53" s="20">
        <f t="shared" si="4"/>
        <v>0</v>
      </c>
      <c r="AJ53" s="19"/>
      <c r="AK53" s="19"/>
      <c r="AL53" s="23"/>
      <c r="AM53" s="25">
        <f t="shared" si="17"/>
        <v>0</v>
      </c>
      <c r="AN53" s="19"/>
      <c r="AO53" s="19"/>
    </row>
    <row r="54" spans="1:41" ht="70.2" hidden="1" customHeight="1" outlineLevel="1" x14ac:dyDescent="0.25">
      <c r="A54" s="383"/>
      <c r="B54" s="361"/>
      <c r="C54" s="277"/>
      <c r="D54" s="359"/>
      <c r="E54" s="369"/>
      <c r="F54" s="369"/>
      <c r="G54" s="369"/>
      <c r="H54" s="118" t="s">
        <v>609</v>
      </c>
      <c r="I54" s="65" t="s">
        <v>329</v>
      </c>
      <c r="J54" s="3">
        <v>44216</v>
      </c>
      <c r="K54" s="3">
        <v>44560</v>
      </c>
      <c r="L54" s="3">
        <v>44285</v>
      </c>
      <c r="M54" s="4">
        <f t="shared" si="8"/>
        <v>0.2005813953488372</v>
      </c>
      <c r="N54" s="4">
        <f t="shared" si="12"/>
        <v>0.2005813953488372</v>
      </c>
      <c r="O54" s="232">
        <v>1</v>
      </c>
      <c r="P54" s="233">
        <v>0.25</v>
      </c>
      <c r="Q54" s="233">
        <v>0.5</v>
      </c>
      <c r="R54" s="233">
        <v>0.75</v>
      </c>
      <c r="S54" s="233">
        <v>1</v>
      </c>
      <c r="T54" s="14">
        <v>6000000</v>
      </c>
      <c r="U54" s="146">
        <v>25</v>
      </c>
      <c r="V54" s="511">
        <f t="shared" si="10"/>
        <v>25</v>
      </c>
      <c r="W54" s="110" t="s">
        <v>1143</v>
      </c>
      <c r="X54" s="106" t="s">
        <v>1233</v>
      </c>
      <c r="Y54" s="3">
        <v>44216</v>
      </c>
      <c r="Z54" s="3">
        <v>44560</v>
      </c>
      <c r="AA54" s="3">
        <v>44377</v>
      </c>
      <c r="AB54" s="4">
        <f t="shared" si="15"/>
        <v>0.46802325581395349</v>
      </c>
      <c r="AC54" s="4">
        <f t="shared" si="16"/>
        <v>0.46802325581395349</v>
      </c>
      <c r="AD54" s="146">
        <v>50</v>
      </c>
      <c r="AE54" s="219">
        <f t="shared" si="3"/>
        <v>50</v>
      </c>
      <c r="AF54" s="227" t="s">
        <v>1647</v>
      </c>
      <c r="AG54" s="245" t="s">
        <v>1648</v>
      </c>
      <c r="AH54" s="23"/>
      <c r="AI54" s="20">
        <f t="shared" si="4"/>
        <v>0</v>
      </c>
      <c r="AJ54" s="19"/>
      <c r="AK54" s="19"/>
      <c r="AL54" s="23"/>
      <c r="AM54" s="25">
        <f t="shared" si="17"/>
        <v>0</v>
      </c>
      <c r="AN54" s="19"/>
      <c r="AO54" s="19"/>
    </row>
    <row r="55" spans="1:41" ht="204.6" hidden="1" customHeight="1" outlineLevel="1" x14ac:dyDescent="0.25">
      <c r="A55" s="383"/>
      <c r="B55" s="361"/>
      <c r="C55" s="277"/>
      <c r="D55" s="359"/>
      <c r="E55" s="369"/>
      <c r="F55" s="369"/>
      <c r="G55" s="369"/>
      <c r="H55" s="118" t="s">
        <v>1145</v>
      </c>
      <c r="I55" s="65" t="s">
        <v>1144</v>
      </c>
      <c r="J55" s="3">
        <v>44216</v>
      </c>
      <c r="K55" s="3">
        <v>44560</v>
      </c>
      <c r="L55" s="3">
        <v>44285</v>
      </c>
      <c r="M55" s="4">
        <f t="shared" si="8"/>
        <v>0.2005813953488372</v>
      </c>
      <c r="N55" s="4">
        <f t="shared" si="12"/>
        <v>0.2005813953488372</v>
      </c>
      <c r="O55" s="232">
        <v>1</v>
      </c>
      <c r="P55" s="233">
        <v>0.25</v>
      </c>
      <c r="Q55" s="233">
        <v>0.5</v>
      </c>
      <c r="R55" s="233">
        <v>0.75</v>
      </c>
      <c r="S55" s="233">
        <v>1</v>
      </c>
      <c r="T55" s="14">
        <v>5000000</v>
      </c>
      <c r="U55" s="146">
        <v>15</v>
      </c>
      <c r="V55" s="511">
        <f t="shared" si="10"/>
        <v>15</v>
      </c>
      <c r="W55" s="110" t="s">
        <v>1308</v>
      </c>
      <c r="X55" s="106" t="s">
        <v>954</v>
      </c>
      <c r="Y55" s="3">
        <v>44216</v>
      </c>
      <c r="Z55" s="3">
        <v>44560</v>
      </c>
      <c r="AA55" s="3">
        <v>44377</v>
      </c>
      <c r="AB55" s="4">
        <f t="shared" si="15"/>
        <v>0.46802325581395349</v>
      </c>
      <c r="AC55" s="4">
        <f t="shared" si="16"/>
        <v>0.46802325581395349</v>
      </c>
      <c r="AD55" s="146">
        <v>50</v>
      </c>
      <c r="AE55" s="219">
        <f t="shared" si="3"/>
        <v>50</v>
      </c>
      <c r="AF55" s="227" t="s">
        <v>1649</v>
      </c>
      <c r="AG55" s="245" t="s">
        <v>1657</v>
      </c>
      <c r="AH55" s="23"/>
      <c r="AI55" s="20">
        <f t="shared" si="4"/>
        <v>0</v>
      </c>
      <c r="AJ55" s="19"/>
      <c r="AK55" s="19"/>
      <c r="AL55" s="23"/>
      <c r="AM55" s="25">
        <f t="shared" si="17"/>
        <v>0</v>
      </c>
      <c r="AN55" s="19"/>
      <c r="AO55" s="19"/>
    </row>
    <row r="56" spans="1:41" ht="90" hidden="1" outlineLevel="1" x14ac:dyDescent="0.25">
      <c r="A56" s="383"/>
      <c r="B56" s="361"/>
      <c r="C56" s="277"/>
      <c r="D56" s="359"/>
      <c r="E56" s="370"/>
      <c r="F56" s="370"/>
      <c r="G56" s="370"/>
      <c r="H56" s="118" t="s">
        <v>1650</v>
      </c>
      <c r="I56" s="65" t="s">
        <v>610</v>
      </c>
      <c r="J56" s="3">
        <v>44216</v>
      </c>
      <c r="K56" s="3">
        <v>44560</v>
      </c>
      <c r="L56" s="3">
        <v>44285</v>
      </c>
      <c r="M56" s="4">
        <f t="shared" si="8"/>
        <v>0.2005813953488372</v>
      </c>
      <c r="N56" s="4">
        <f t="shared" si="12"/>
        <v>0.2005813953488372</v>
      </c>
      <c r="O56" s="232">
        <v>1</v>
      </c>
      <c r="P56" s="233">
        <v>0.25</v>
      </c>
      <c r="Q56" s="233">
        <v>0.5</v>
      </c>
      <c r="R56" s="233">
        <v>0.75</v>
      </c>
      <c r="S56" s="233">
        <v>1</v>
      </c>
      <c r="T56" s="14">
        <v>5000000</v>
      </c>
      <c r="U56" s="146">
        <v>10</v>
      </c>
      <c r="V56" s="511">
        <f t="shared" si="10"/>
        <v>10</v>
      </c>
      <c r="W56" s="110" t="s">
        <v>1146</v>
      </c>
      <c r="X56" s="106" t="s">
        <v>954</v>
      </c>
      <c r="Y56" s="3">
        <v>44216</v>
      </c>
      <c r="Z56" s="3">
        <v>44560</v>
      </c>
      <c r="AA56" s="3">
        <v>44377</v>
      </c>
      <c r="AB56" s="4">
        <f t="shared" si="15"/>
        <v>0.46802325581395349</v>
      </c>
      <c r="AC56" s="4">
        <f t="shared" si="16"/>
        <v>0.46802325581395349</v>
      </c>
      <c r="AD56" s="146">
        <v>50</v>
      </c>
      <c r="AE56" s="219">
        <f t="shared" si="3"/>
        <v>50</v>
      </c>
      <c r="AF56" s="228" t="s">
        <v>1651</v>
      </c>
      <c r="AG56" s="245" t="s">
        <v>1845</v>
      </c>
      <c r="AH56" s="23"/>
      <c r="AI56" s="20">
        <f t="shared" si="4"/>
        <v>0</v>
      </c>
      <c r="AJ56" s="19"/>
      <c r="AK56" s="19"/>
      <c r="AL56" s="23"/>
      <c r="AM56" s="25">
        <f t="shared" si="17"/>
        <v>0</v>
      </c>
      <c r="AN56" s="19"/>
      <c r="AO56" s="19"/>
    </row>
    <row r="57" spans="1:41" ht="157.80000000000001" hidden="1" customHeight="1" outlineLevel="1" x14ac:dyDescent="0.25">
      <c r="A57" s="383"/>
      <c r="B57" s="361"/>
      <c r="C57" s="277"/>
      <c r="D57" s="359"/>
      <c r="E57" s="368" t="s">
        <v>760</v>
      </c>
      <c r="F57" s="368" t="s">
        <v>879</v>
      </c>
      <c r="G57" s="368" t="s">
        <v>878</v>
      </c>
      <c r="H57" s="118" t="s">
        <v>412</v>
      </c>
      <c r="I57" s="65" t="s">
        <v>604</v>
      </c>
      <c r="J57" s="3">
        <v>44216</v>
      </c>
      <c r="K57" s="3">
        <v>44560</v>
      </c>
      <c r="L57" s="3">
        <v>44285</v>
      </c>
      <c r="M57" s="4">
        <f t="shared" si="8"/>
        <v>0.2005813953488372</v>
      </c>
      <c r="N57" s="4">
        <f t="shared" si="12"/>
        <v>0.2005813953488372</v>
      </c>
      <c r="O57" s="232">
        <v>1</v>
      </c>
      <c r="P57" s="233">
        <v>0.25</v>
      </c>
      <c r="Q57" s="233">
        <v>0.5</v>
      </c>
      <c r="R57" s="233">
        <v>0.75</v>
      </c>
      <c r="S57" s="233">
        <v>1</v>
      </c>
      <c r="T57" s="14">
        <v>50000000</v>
      </c>
      <c r="U57" s="146">
        <v>25</v>
      </c>
      <c r="V57" s="511">
        <f t="shared" si="10"/>
        <v>25</v>
      </c>
      <c r="W57" s="110" t="s">
        <v>1309</v>
      </c>
      <c r="X57" s="106" t="s">
        <v>1234</v>
      </c>
      <c r="Y57" s="3">
        <v>44216</v>
      </c>
      <c r="Z57" s="3">
        <v>44560</v>
      </c>
      <c r="AA57" s="3">
        <v>44377</v>
      </c>
      <c r="AB57" s="4">
        <f t="shared" si="15"/>
        <v>0.46802325581395349</v>
      </c>
      <c r="AC57" s="4">
        <f t="shared" si="16"/>
        <v>0.46802325581395349</v>
      </c>
      <c r="AD57" s="146">
        <v>30</v>
      </c>
      <c r="AE57" s="219">
        <f t="shared" si="3"/>
        <v>30</v>
      </c>
      <c r="AF57" s="227" t="s">
        <v>1846</v>
      </c>
      <c r="AG57" s="245" t="s">
        <v>1658</v>
      </c>
      <c r="AH57" s="23"/>
      <c r="AI57" s="20">
        <f t="shared" si="4"/>
        <v>0</v>
      </c>
      <c r="AJ57" s="19"/>
      <c r="AK57" s="19"/>
      <c r="AL57" s="23"/>
      <c r="AM57" s="25">
        <f t="shared" si="17"/>
        <v>0</v>
      </c>
      <c r="AN57" s="19"/>
      <c r="AO57" s="19"/>
    </row>
    <row r="58" spans="1:41" ht="75" hidden="1" outlineLevel="1" x14ac:dyDescent="0.25">
      <c r="A58" s="383"/>
      <c r="B58" s="361"/>
      <c r="C58" s="277"/>
      <c r="D58" s="359"/>
      <c r="E58" s="369"/>
      <c r="F58" s="370"/>
      <c r="G58" s="370"/>
      <c r="H58" s="118" t="s">
        <v>1652</v>
      </c>
      <c r="I58" s="65" t="s">
        <v>329</v>
      </c>
      <c r="J58" s="3">
        <v>44216</v>
      </c>
      <c r="K58" s="3">
        <v>44560</v>
      </c>
      <c r="L58" s="3">
        <v>44285</v>
      </c>
      <c r="M58" s="4">
        <f t="shared" si="8"/>
        <v>0.2005813953488372</v>
      </c>
      <c r="N58" s="4">
        <f t="shared" si="12"/>
        <v>0.2005813953488372</v>
      </c>
      <c r="O58" s="232">
        <v>1</v>
      </c>
      <c r="P58" s="233">
        <v>0.25</v>
      </c>
      <c r="Q58" s="233">
        <v>0.5</v>
      </c>
      <c r="R58" s="233">
        <v>0.75</v>
      </c>
      <c r="S58" s="233">
        <v>1</v>
      </c>
      <c r="T58" s="14">
        <v>5000000</v>
      </c>
      <c r="U58" s="146">
        <v>10</v>
      </c>
      <c r="V58" s="511">
        <f t="shared" si="10"/>
        <v>10</v>
      </c>
      <c r="W58" s="110" t="s">
        <v>1147</v>
      </c>
      <c r="X58" s="106" t="s">
        <v>954</v>
      </c>
      <c r="Y58" s="3">
        <v>44216</v>
      </c>
      <c r="Z58" s="3">
        <v>44560</v>
      </c>
      <c r="AA58" s="3">
        <v>44377</v>
      </c>
      <c r="AB58" s="4">
        <f t="shared" si="15"/>
        <v>0.46802325581395349</v>
      </c>
      <c r="AC58" s="4">
        <f t="shared" si="16"/>
        <v>0.46802325581395349</v>
      </c>
      <c r="AD58" s="146">
        <v>20</v>
      </c>
      <c r="AE58" s="219">
        <f t="shared" si="3"/>
        <v>20</v>
      </c>
      <c r="AF58" s="227" t="s">
        <v>1847</v>
      </c>
      <c r="AG58" s="245" t="s">
        <v>1653</v>
      </c>
      <c r="AH58" s="23"/>
      <c r="AI58" s="20">
        <f t="shared" si="4"/>
        <v>0</v>
      </c>
      <c r="AJ58" s="19"/>
      <c r="AK58" s="19"/>
      <c r="AL58" s="23"/>
      <c r="AM58" s="25">
        <f t="shared" si="17"/>
        <v>0</v>
      </c>
      <c r="AN58" s="19"/>
      <c r="AO58" s="19"/>
    </row>
    <row r="59" spans="1:41" ht="136.19999999999999" hidden="1" customHeight="1" outlineLevel="1" x14ac:dyDescent="0.25">
      <c r="A59" s="383"/>
      <c r="B59" s="361"/>
      <c r="C59" s="278"/>
      <c r="D59" s="359"/>
      <c r="E59" s="370"/>
      <c r="F59" s="75" t="s">
        <v>876</v>
      </c>
      <c r="G59" s="75" t="s">
        <v>877</v>
      </c>
      <c r="H59" s="118" t="s">
        <v>1659</v>
      </c>
      <c r="I59" s="64" t="s">
        <v>884</v>
      </c>
      <c r="J59" s="3">
        <v>44216</v>
      </c>
      <c r="K59" s="3">
        <v>44560</v>
      </c>
      <c r="L59" s="3">
        <v>44285</v>
      </c>
      <c r="M59" s="4">
        <f t="shared" si="8"/>
        <v>0.2005813953488372</v>
      </c>
      <c r="N59" s="4">
        <f t="shared" si="12"/>
        <v>0.2005813953488372</v>
      </c>
      <c r="O59" s="232">
        <v>1</v>
      </c>
      <c r="P59" s="233">
        <v>0.25</v>
      </c>
      <c r="Q59" s="233">
        <v>0.5</v>
      </c>
      <c r="R59" s="233">
        <v>0.75</v>
      </c>
      <c r="S59" s="233">
        <v>1</v>
      </c>
      <c r="T59" s="31" t="s">
        <v>954</v>
      </c>
      <c r="U59" s="146">
        <v>25</v>
      </c>
      <c r="V59" s="511">
        <f t="shared" si="10"/>
        <v>25</v>
      </c>
      <c r="W59" s="110" t="s">
        <v>1310</v>
      </c>
      <c r="X59" s="106" t="s">
        <v>1235</v>
      </c>
      <c r="Y59" s="3">
        <v>44216</v>
      </c>
      <c r="Z59" s="3">
        <v>44560</v>
      </c>
      <c r="AA59" s="3">
        <v>44377</v>
      </c>
      <c r="AB59" s="4">
        <f t="shared" si="15"/>
        <v>0.46802325581395349</v>
      </c>
      <c r="AC59" s="4">
        <f t="shared" si="16"/>
        <v>0.46802325581395349</v>
      </c>
      <c r="AD59" s="146">
        <v>25</v>
      </c>
      <c r="AE59" s="219">
        <f t="shared" si="3"/>
        <v>25</v>
      </c>
      <c r="AF59" s="227" t="s">
        <v>1654</v>
      </c>
      <c r="AG59" s="245" t="s">
        <v>954</v>
      </c>
      <c r="AH59" s="23"/>
      <c r="AI59" s="20">
        <f t="shared" si="4"/>
        <v>0</v>
      </c>
      <c r="AJ59" s="19"/>
      <c r="AK59" s="19"/>
      <c r="AL59" s="23"/>
      <c r="AM59" s="25">
        <f t="shared" si="17"/>
        <v>0</v>
      </c>
      <c r="AN59" s="19"/>
      <c r="AO59" s="19"/>
    </row>
    <row r="60" spans="1:41" ht="98.4" hidden="1" customHeight="1" outlineLevel="1" x14ac:dyDescent="0.25">
      <c r="A60" s="383"/>
      <c r="B60" s="360" t="s">
        <v>322</v>
      </c>
      <c r="C60" s="276" t="s">
        <v>330</v>
      </c>
      <c r="D60" s="372" t="s">
        <v>354</v>
      </c>
      <c r="E60" s="346" t="s">
        <v>324</v>
      </c>
      <c r="F60" s="346" t="s">
        <v>716</v>
      </c>
      <c r="G60" s="346" t="s">
        <v>818</v>
      </c>
      <c r="H60" s="115" t="s">
        <v>353</v>
      </c>
      <c r="I60" s="64" t="s">
        <v>576</v>
      </c>
      <c r="J60" s="3">
        <v>44216</v>
      </c>
      <c r="K60" s="3">
        <v>44560</v>
      </c>
      <c r="L60" s="3">
        <v>44285</v>
      </c>
      <c r="M60" s="4">
        <f t="shared" si="8"/>
        <v>0.2005813953488372</v>
      </c>
      <c r="N60" s="4">
        <f t="shared" si="12"/>
        <v>0.2005813953488372</v>
      </c>
      <c r="O60" s="232">
        <v>1</v>
      </c>
      <c r="P60" s="233">
        <v>0.25</v>
      </c>
      <c r="Q60" s="233">
        <v>0.5</v>
      </c>
      <c r="R60" s="233">
        <v>0.75</v>
      </c>
      <c r="S60" s="233">
        <v>1</v>
      </c>
      <c r="T60" s="28">
        <v>40000000</v>
      </c>
      <c r="U60" s="146">
        <v>25</v>
      </c>
      <c r="V60" s="511">
        <f t="shared" si="10"/>
        <v>25</v>
      </c>
      <c r="W60" s="110" t="s">
        <v>1122</v>
      </c>
      <c r="X60" s="106" t="s">
        <v>1121</v>
      </c>
      <c r="Y60" s="3">
        <v>44216</v>
      </c>
      <c r="Z60" s="3">
        <v>44560</v>
      </c>
      <c r="AA60" s="3">
        <v>44377</v>
      </c>
      <c r="AB60" s="4">
        <f t="shared" si="15"/>
        <v>0.46802325581395349</v>
      </c>
      <c r="AC60" s="4">
        <f t="shared" si="16"/>
        <v>0.46802325581395349</v>
      </c>
      <c r="AD60" s="146">
        <v>45</v>
      </c>
      <c r="AE60" s="219">
        <f t="shared" si="3"/>
        <v>45</v>
      </c>
      <c r="AF60" s="227" t="s">
        <v>1632</v>
      </c>
      <c r="AG60" s="245" t="s">
        <v>1655</v>
      </c>
      <c r="AH60" s="23"/>
      <c r="AI60" s="20">
        <f t="shared" si="4"/>
        <v>0</v>
      </c>
      <c r="AJ60" s="19"/>
      <c r="AK60" s="19"/>
      <c r="AL60" s="23"/>
      <c r="AM60" s="25">
        <f t="shared" si="17"/>
        <v>0</v>
      </c>
      <c r="AN60" s="19"/>
      <c r="AO60" s="19"/>
    </row>
    <row r="61" spans="1:41" ht="116.4" hidden="1" customHeight="1" outlineLevel="1" x14ac:dyDescent="0.25">
      <c r="A61" s="383"/>
      <c r="B61" s="361"/>
      <c r="C61" s="278"/>
      <c r="D61" s="372"/>
      <c r="E61" s="347"/>
      <c r="F61" s="347"/>
      <c r="G61" s="347"/>
      <c r="H61" s="115" t="s">
        <v>355</v>
      </c>
      <c r="I61" s="64" t="s">
        <v>1237</v>
      </c>
      <c r="J61" s="3">
        <v>44216</v>
      </c>
      <c r="K61" s="3">
        <v>44560</v>
      </c>
      <c r="L61" s="3">
        <v>44285</v>
      </c>
      <c r="M61" s="4">
        <f t="shared" si="8"/>
        <v>0.2005813953488372</v>
      </c>
      <c r="N61" s="4">
        <f t="shared" si="12"/>
        <v>0.2005813953488372</v>
      </c>
      <c r="O61" s="232">
        <v>1</v>
      </c>
      <c r="P61" s="233">
        <v>0.25</v>
      </c>
      <c r="Q61" s="233">
        <v>0.5</v>
      </c>
      <c r="R61" s="233">
        <v>0.75</v>
      </c>
      <c r="S61" s="233">
        <v>1</v>
      </c>
      <c r="T61" s="28">
        <v>2000000</v>
      </c>
      <c r="U61" s="146">
        <v>25</v>
      </c>
      <c r="V61" s="511">
        <f t="shared" si="10"/>
        <v>25</v>
      </c>
      <c r="W61" s="110" t="s">
        <v>1494</v>
      </c>
      <c r="X61" s="106" t="s">
        <v>954</v>
      </c>
      <c r="Y61" s="3">
        <v>44216</v>
      </c>
      <c r="Z61" s="3">
        <v>44560</v>
      </c>
      <c r="AA61" s="3">
        <v>44377</v>
      </c>
      <c r="AB61" s="4">
        <f t="shared" si="15"/>
        <v>0.46802325581395349</v>
      </c>
      <c r="AC61" s="4">
        <f t="shared" si="16"/>
        <v>0.46802325581395349</v>
      </c>
      <c r="AD61" s="146">
        <v>100</v>
      </c>
      <c r="AE61" s="219">
        <f t="shared" si="3"/>
        <v>100</v>
      </c>
      <c r="AF61" s="227" t="s">
        <v>1631</v>
      </c>
      <c r="AG61" s="245" t="s">
        <v>954</v>
      </c>
      <c r="AH61" s="23"/>
      <c r="AI61" s="20">
        <f t="shared" si="4"/>
        <v>0</v>
      </c>
      <c r="AJ61" s="19"/>
      <c r="AK61" s="19"/>
      <c r="AL61" s="23"/>
      <c r="AM61" s="25">
        <f t="shared" si="17"/>
        <v>0</v>
      </c>
      <c r="AN61" s="19"/>
      <c r="AO61" s="19"/>
    </row>
    <row r="62" spans="1:41" ht="90" hidden="1" customHeight="1" outlineLevel="1" x14ac:dyDescent="0.25">
      <c r="A62" s="383"/>
      <c r="B62" s="362"/>
      <c r="C62" s="68" t="s">
        <v>335</v>
      </c>
      <c r="D62" s="372"/>
      <c r="E62" s="103" t="s">
        <v>394</v>
      </c>
      <c r="F62" s="70" t="s">
        <v>863</v>
      </c>
      <c r="G62" s="170" t="s">
        <v>887</v>
      </c>
      <c r="H62" s="115" t="s">
        <v>356</v>
      </c>
      <c r="I62" s="64" t="s">
        <v>483</v>
      </c>
      <c r="J62" s="3">
        <v>44216</v>
      </c>
      <c r="K62" s="3">
        <v>44560</v>
      </c>
      <c r="L62" s="3">
        <v>44285</v>
      </c>
      <c r="M62" s="4">
        <f t="shared" si="8"/>
        <v>0.2005813953488372</v>
      </c>
      <c r="N62" s="4">
        <f t="shared" si="12"/>
        <v>0.2005813953488372</v>
      </c>
      <c r="O62" s="232">
        <v>1</v>
      </c>
      <c r="P62" s="233">
        <v>0.25</v>
      </c>
      <c r="Q62" s="233">
        <v>0.5</v>
      </c>
      <c r="R62" s="233">
        <v>0.75</v>
      </c>
      <c r="S62" s="233">
        <v>1</v>
      </c>
      <c r="T62" s="28">
        <v>6000000</v>
      </c>
      <c r="U62" s="146">
        <v>25</v>
      </c>
      <c r="V62" s="511">
        <f t="shared" si="10"/>
        <v>25</v>
      </c>
      <c r="W62" s="110" t="s">
        <v>1238</v>
      </c>
      <c r="X62" s="106" t="s">
        <v>1124</v>
      </c>
      <c r="Y62" s="3">
        <v>44216</v>
      </c>
      <c r="Z62" s="3">
        <v>44560</v>
      </c>
      <c r="AA62" s="3">
        <v>44377</v>
      </c>
      <c r="AB62" s="4">
        <f t="shared" si="15"/>
        <v>0.46802325581395349</v>
      </c>
      <c r="AC62" s="4">
        <f t="shared" si="16"/>
        <v>0.46802325581395349</v>
      </c>
      <c r="AD62" s="146">
        <v>100</v>
      </c>
      <c r="AE62" s="219">
        <f t="shared" si="3"/>
        <v>100</v>
      </c>
      <c r="AF62" s="227" t="s">
        <v>1633</v>
      </c>
      <c r="AG62" s="245" t="s">
        <v>1615</v>
      </c>
      <c r="AH62" s="23"/>
      <c r="AI62" s="20">
        <f t="shared" si="4"/>
        <v>0</v>
      </c>
      <c r="AJ62" s="19"/>
      <c r="AK62" s="19"/>
      <c r="AL62" s="23"/>
      <c r="AM62" s="25">
        <f t="shared" si="17"/>
        <v>0</v>
      </c>
      <c r="AN62" s="19"/>
      <c r="AO62" s="19"/>
    </row>
    <row r="63" spans="1:41" ht="18" hidden="1" customHeight="1" outlineLevel="1" x14ac:dyDescent="0.25">
      <c r="A63" s="218"/>
      <c r="B63" s="217"/>
      <c r="C63" s="216"/>
      <c r="D63" s="237"/>
      <c r="E63" s="238"/>
      <c r="F63" s="238"/>
      <c r="G63" s="239"/>
      <c r="H63" s="240"/>
      <c r="I63" s="64"/>
      <c r="J63" s="3"/>
      <c r="K63" s="3"/>
      <c r="L63" s="3"/>
      <c r="M63" s="4"/>
      <c r="N63" s="4"/>
      <c r="O63" s="232"/>
      <c r="P63" s="233"/>
      <c r="Q63" s="233"/>
      <c r="R63" s="233"/>
      <c r="S63" s="233"/>
      <c r="T63" s="28"/>
      <c r="U63" s="516">
        <v>88</v>
      </c>
      <c r="V63" s="511"/>
      <c r="W63" s="110"/>
      <c r="X63" s="106"/>
      <c r="Y63" s="3"/>
      <c r="Z63" s="3"/>
      <c r="AA63" s="3"/>
      <c r="AB63" s="4"/>
      <c r="AC63" s="4"/>
      <c r="AD63" s="146"/>
      <c r="AE63" s="219"/>
      <c r="AF63" s="227"/>
      <c r="AG63" s="245"/>
      <c r="AH63" s="23"/>
      <c r="AI63" s="20"/>
      <c r="AJ63" s="19"/>
      <c r="AK63" s="19"/>
      <c r="AL63" s="23"/>
      <c r="AM63" s="25"/>
      <c r="AN63" s="19"/>
      <c r="AO63" s="19"/>
    </row>
    <row r="64" spans="1:41" ht="154.80000000000001" customHeight="1" collapsed="1" x14ac:dyDescent="0.25">
      <c r="A64" s="502" t="s">
        <v>279</v>
      </c>
      <c r="B64" s="502"/>
      <c r="C64" s="502"/>
      <c r="D64" s="502"/>
      <c r="E64" s="502"/>
      <c r="F64" s="502"/>
      <c r="G64" s="502"/>
      <c r="H64" s="502"/>
      <c r="I64" s="502"/>
      <c r="J64" s="502"/>
      <c r="K64" s="502"/>
      <c r="L64" s="44">
        <v>44285</v>
      </c>
      <c r="M64" s="45" cm="1">
        <f t="array" ref="M64">+AVERAGE((M7:M62)*100)</f>
        <v>20.058139534883718</v>
      </c>
      <c r="N64" s="45" cm="1">
        <f t="array" ref="N64">+AVERAGE((N7:N62)*100)</f>
        <v>20.058139534883718</v>
      </c>
      <c r="O64" s="232">
        <v>1</v>
      </c>
      <c r="P64" s="233">
        <v>0.25</v>
      </c>
      <c r="Q64" s="233">
        <v>0.5</v>
      </c>
      <c r="R64" s="233">
        <v>0.75</v>
      </c>
      <c r="S64" s="233">
        <v>1</v>
      </c>
      <c r="T64" s="30">
        <f>+SUM(T7:T62)</f>
        <v>604550000</v>
      </c>
      <c r="U64" s="45">
        <f>+AVERAGE(U7:U63)</f>
        <v>22.859649122807017</v>
      </c>
      <c r="V64" s="512">
        <f>+U64</f>
        <v>22.859649122807017</v>
      </c>
      <c r="W64" s="110" t="s">
        <v>1499</v>
      </c>
      <c r="X64" s="106" t="s">
        <v>954</v>
      </c>
      <c r="Y64" s="384"/>
      <c r="Z64" s="385"/>
      <c r="AA64" s="44">
        <v>44377</v>
      </c>
      <c r="AB64" s="45" cm="1">
        <f t="array" ref="AB64">+AVERAGE((AB7:AB62)*100)</f>
        <v>42.906993223646047</v>
      </c>
      <c r="AC64" s="45" cm="1">
        <f t="array" ref="AC64">+AVERAGE((AC7:AC62)*100)</f>
        <v>42.906993223646047</v>
      </c>
      <c r="AD64" s="45">
        <f>+AVERAGE(AD7:AD62)</f>
        <v>41.071428571428569</v>
      </c>
      <c r="AE64" s="512">
        <f t="shared" si="3"/>
        <v>41.071428571428569</v>
      </c>
      <c r="AF64" s="227" t="s">
        <v>2035</v>
      </c>
      <c r="AG64" s="246" t="s">
        <v>954</v>
      </c>
      <c r="AH64" s="23"/>
      <c r="AI64" s="20">
        <f t="shared" si="4"/>
        <v>0</v>
      </c>
      <c r="AJ64" s="19"/>
      <c r="AK64" s="19"/>
      <c r="AL64" s="23"/>
      <c r="AM64" s="25">
        <f t="shared" si="17"/>
        <v>0</v>
      </c>
      <c r="AN64" s="19"/>
      <c r="AO64" s="19"/>
    </row>
    <row r="65" spans="1:41" ht="68.400000000000006" hidden="1" customHeight="1" outlineLevel="1" x14ac:dyDescent="0.25">
      <c r="A65" s="508" t="s">
        <v>289</v>
      </c>
      <c r="B65" s="364" t="s">
        <v>322</v>
      </c>
      <c r="C65" s="319" t="s">
        <v>378</v>
      </c>
      <c r="D65" s="507" t="s">
        <v>363</v>
      </c>
      <c r="E65" s="376" t="s">
        <v>395</v>
      </c>
      <c r="F65" s="376" t="s">
        <v>714</v>
      </c>
      <c r="G65" s="376" t="s">
        <v>825</v>
      </c>
      <c r="H65" s="123" t="s">
        <v>791</v>
      </c>
      <c r="I65" s="65" t="s">
        <v>329</v>
      </c>
      <c r="J65" s="3">
        <v>44216</v>
      </c>
      <c r="K65" s="3">
        <v>44560</v>
      </c>
      <c r="L65" s="3">
        <v>44285</v>
      </c>
      <c r="M65" s="4">
        <f t="shared" ref="M65:M73" si="18">+(+_xlfn.DAYS(J65,L65))/(+_xlfn.DAYS(J65,K65))</f>
        <v>0.2005813953488372</v>
      </c>
      <c r="N65" s="4">
        <f t="shared" ref="N65:N77" si="19">+IF(M65&gt;=100,100,IF(M65&lt;=0,0,M65))</f>
        <v>0.2005813953488372</v>
      </c>
      <c r="O65" s="232">
        <v>1</v>
      </c>
      <c r="P65" s="233">
        <v>0.25</v>
      </c>
      <c r="Q65" s="233">
        <v>0.5</v>
      </c>
      <c r="R65" s="233">
        <v>0.75</v>
      </c>
      <c r="S65" s="233">
        <v>1</v>
      </c>
      <c r="T65" s="28">
        <v>68019600</v>
      </c>
      <c r="U65" s="155">
        <v>22</v>
      </c>
      <c r="V65" s="511">
        <f t="shared" si="10"/>
        <v>22</v>
      </c>
      <c r="W65" s="110" t="s">
        <v>1116</v>
      </c>
      <c r="X65" s="190" t="s">
        <v>1876</v>
      </c>
      <c r="Y65" s="3">
        <v>44216</v>
      </c>
      <c r="Z65" s="3">
        <v>44560</v>
      </c>
      <c r="AA65" s="3">
        <v>44377</v>
      </c>
      <c r="AB65" s="4">
        <f t="shared" ref="AB65:AB75" si="20">+(+_xlfn.DAYS(Y65,AA65))/(+_xlfn.DAYS(Y65,Z65))</f>
        <v>0.46802325581395349</v>
      </c>
      <c r="AC65" s="4">
        <f t="shared" ref="AC65:AC80" si="21">+IF(AB65&gt;=100,100,IF(AB65&lt;=0,0,AB65))</f>
        <v>0.46802325581395349</v>
      </c>
      <c r="AD65" s="146">
        <v>47.43</v>
      </c>
      <c r="AE65" s="219">
        <f t="shared" si="3"/>
        <v>47.43</v>
      </c>
      <c r="AF65" s="227" t="s">
        <v>1875</v>
      </c>
      <c r="AG65" s="189" t="s">
        <v>1876</v>
      </c>
      <c r="AH65" s="23"/>
      <c r="AI65" s="20">
        <f t="shared" si="4"/>
        <v>0</v>
      </c>
      <c r="AJ65" s="19"/>
      <c r="AK65" s="19"/>
      <c r="AL65" s="23"/>
      <c r="AM65" s="25">
        <f t="shared" si="17"/>
        <v>0</v>
      </c>
      <c r="AN65" s="19"/>
      <c r="AO65" s="19"/>
    </row>
    <row r="66" spans="1:41" ht="111.6" hidden="1" customHeight="1" outlineLevel="1" x14ac:dyDescent="0.25">
      <c r="A66" s="508"/>
      <c r="B66" s="364"/>
      <c r="C66" s="319"/>
      <c r="D66" s="507"/>
      <c r="E66" s="376"/>
      <c r="F66" s="376"/>
      <c r="G66" s="376"/>
      <c r="H66" s="123" t="s">
        <v>792</v>
      </c>
      <c r="I66" s="65" t="s">
        <v>484</v>
      </c>
      <c r="J66" s="3">
        <v>44216</v>
      </c>
      <c r="K66" s="3">
        <v>44560</v>
      </c>
      <c r="L66" s="3">
        <v>44285</v>
      </c>
      <c r="M66" s="4">
        <f t="shared" si="18"/>
        <v>0.2005813953488372</v>
      </c>
      <c r="N66" s="4">
        <f t="shared" si="19"/>
        <v>0.2005813953488372</v>
      </c>
      <c r="O66" s="232">
        <v>1</v>
      </c>
      <c r="P66" s="233">
        <v>0.25</v>
      </c>
      <c r="Q66" s="233">
        <v>0.5</v>
      </c>
      <c r="R66" s="233">
        <v>0.75</v>
      </c>
      <c r="S66" s="233">
        <v>1</v>
      </c>
      <c r="T66" s="15">
        <v>127967500</v>
      </c>
      <c r="U66" s="155">
        <v>25</v>
      </c>
      <c r="V66" s="511">
        <f t="shared" si="10"/>
        <v>25</v>
      </c>
      <c r="W66" s="110" t="s">
        <v>1311</v>
      </c>
      <c r="X66" s="106" t="s">
        <v>1117</v>
      </c>
      <c r="Y66" s="3">
        <v>44216</v>
      </c>
      <c r="Z66" s="3">
        <v>44560</v>
      </c>
      <c r="AA66" s="3">
        <v>44377</v>
      </c>
      <c r="AB66" s="4">
        <f t="shared" si="20"/>
        <v>0.46802325581395349</v>
      </c>
      <c r="AC66" s="4">
        <f t="shared" si="21"/>
        <v>0.46802325581395349</v>
      </c>
      <c r="AD66" s="146">
        <v>68</v>
      </c>
      <c r="AE66" s="219">
        <f t="shared" si="3"/>
        <v>68</v>
      </c>
      <c r="AF66" s="227" t="s">
        <v>1877</v>
      </c>
      <c r="AG66" s="189" t="s">
        <v>1878</v>
      </c>
      <c r="AH66" s="23"/>
      <c r="AI66" s="20">
        <f t="shared" si="4"/>
        <v>0</v>
      </c>
      <c r="AJ66" s="19"/>
      <c r="AK66" s="19"/>
      <c r="AL66" s="23"/>
      <c r="AM66" s="25">
        <f t="shared" si="17"/>
        <v>0</v>
      </c>
      <c r="AN66" s="19"/>
      <c r="AO66" s="19"/>
    </row>
    <row r="67" spans="1:41" ht="70.8" hidden="1" customHeight="1" outlineLevel="1" x14ac:dyDescent="0.25">
      <c r="A67" s="508"/>
      <c r="B67" s="364"/>
      <c r="C67" s="319"/>
      <c r="D67" s="507"/>
      <c r="E67" s="376"/>
      <c r="F67" s="376"/>
      <c r="G67" s="376"/>
      <c r="H67" s="123" t="s">
        <v>364</v>
      </c>
      <c r="I67" s="65" t="s">
        <v>577</v>
      </c>
      <c r="J67" s="3">
        <v>44216</v>
      </c>
      <c r="K67" s="3">
        <v>44560</v>
      </c>
      <c r="L67" s="3">
        <v>44285</v>
      </c>
      <c r="M67" s="4">
        <f t="shared" si="18"/>
        <v>0.2005813953488372</v>
      </c>
      <c r="N67" s="4">
        <f t="shared" si="19"/>
        <v>0.2005813953488372</v>
      </c>
      <c r="O67" s="232">
        <v>1</v>
      </c>
      <c r="P67" s="233">
        <v>0.25</v>
      </c>
      <c r="Q67" s="233">
        <v>0.5</v>
      </c>
      <c r="R67" s="233">
        <v>0.75</v>
      </c>
      <c r="S67" s="233">
        <v>1</v>
      </c>
      <c r="T67" s="14">
        <v>138530000</v>
      </c>
      <c r="U67" s="186">
        <v>20</v>
      </c>
      <c r="V67" s="511">
        <f t="shared" si="10"/>
        <v>20</v>
      </c>
      <c r="W67" s="110" t="s">
        <v>1312</v>
      </c>
      <c r="X67" s="106" t="s">
        <v>1119</v>
      </c>
      <c r="Y67" s="3">
        <v>44216</v>
      </c>
      <c r="Z67" s="3">
        <v>44560</v>
      </c>
      <c r="AA67" s="3">
        <v>44377</v>
      </c>
      <c r="AB67" s="4">
        <f t="shared" si="20"/>
        <v>0.46802325581395349</v>
      </c>
      <c r="AC67" s="4">
        <f t="shared" si="21"/>
        <v>0.46802325581395349</v>
      </c>
      <c r="AD67" s="146">
        <v>40</v>
      </c>
      <c r="AE67" s="219">
        <f t="shared" si="3"/>
        <v>40</v>
      </c>
      <c r="AF67" s="227" t="s">
        <v>1879</v>
      </c>
      <c r="AG67" s="249" t="s">
        <v>1880</v>
      </c>
      <c r="AH67" s="23"/>
      <c r="AI67" s="20">
        <f t="shared" si="4"/>
        <v>0</v>
      </c>
      <c r="AJ67" s="19"/>
      <c r="AK67" s="19"/>
      <c r="AL67" s="23"/>
      <c r="AM67" s="25">
        <f t="shared" si="17"/>
        <v>0</v>
      </c>
      <c r="AN67" s="19"/>
      <c r="AO67" s="19"/>
    </row>
    <row r="68" spans="1:41" ht="79.2" hidden="1" outlineLevel="1" x14ac:dyDescent="0.25">
      <c r="A68" s="508"/>
      <c r="B68" s="364"/>
      <c r="C68" s="319"/>
      <c r="D68" s="507"/>
      <c r="E68" s="376"/>
      <c r="F68" s="376"/>
      <c r="G68" s="376"/>
      <c r="H68" s="123" t="s">
        <v>365</v>
      </c>
      <c r="I68" s="65" t="s">
        <v>578</v>
      </c>
      <c r="J68" s="3">
        <v>44216</v>
      </c>
      <c r="K68" s="3">
        <v>44560</v>
      </c>
      <c r="L68" s="3">
        <v>44285</v>
      </c>
      <c r="M68" s="4">
        <f t="shared" si="18"/>
        <v>0.2005813953488372</v>
      </c>
      <c r="N68" s="4">
        <f t="shared" si="19"/>
        <v>0.2005813953488372</v>
      </c>
      <c r="O68" s="232">
        <v>1</v>
      </c>
      <c r="P68" s="233">
        <v>0.25</v>
      </c>
      <c r="Q68" s="233">
        <v>0.5</v>
      </c>
      <c r="R68" s="233">
        <v>0.75</v>
      </c>
      <c r="S68" s="233">
        <v>1</v>
      </c>
      <c r="T68" s="14">
        <v>66000000</v>
      </c>
      <c r="U68" s="146">
        <v>30</v>
      </c>
      <c r="V68" s="511">
        <f t="shared" si="10"/>
        <v>30</v>
      </c>
      <c r="W68" s="110" t="s">
        <v>1313</v>
      </c>
      <c r="X68" s="106" t="s">
        <v>1120</v>
      </c>
      <c r="Y68" s="3">
        <v>44216</v>
      </c>
      <c r="Z68" s="3">
        <v>44560</v>
      </c>
      <c r="AA68" s="3">
        <v>44377</v>
      </c>
      <c r="AB68" s="4">
        <f t="shared" si="20"/>
        <v>0.46802325581395349</v>
      </c>
      <c r="AC68" s="4">
        <f t="shared" si="21"/>
        <v>0.46802325581395349</v>
      </c>
      <c r="AD68" s="146">
        <v>100</v>
      </c>
      <c r="AE68" s="219">
        <f t="shared" si="3"/>
        <v>100</v>
      </c>
      <c r="AF68" s="227" t="s">
        <v>1881</v>
      </c>
      <c r="AG68" s="249" t="s">
        <v>1882</v>
      </c>
      <c r="AH68" s="23"/>
      <c r="AI68" s="20">
        <f t="shared" si="4"/>
        <v>0</v>
      </c>
      <c r="AJ68" s="19"/>
      <c r="AK68" s="19"/>
      <c r="AL68" s="23"/>
      <c r="AM68" s="25">
        <f t="shared" si="17"/>
        <v>0</v>
      </c>
      <c r="AN68" s="19"/>
      <c r="AO68" s="19"/>
    </row>
    <row r="69" spans="1:41" ht="72" hidden="1" customHeight="1" outlineLevel="1" x14ac:dyDescent="0.25">
      <c r="A69" s="508"/>
      <c r="B69" s="364"/>
      <c r="C69" s="319"/>
      <c r="D69" s="507"/>
      <c r="E69" s="376"/>
      <c r="F69" s="376"/>
      <c r="G69" s="376"/>
      <c r="H69" s="123" t="s">
        <v>366</v>
      </c>
      <c r="I69" s="65" t="s">
        <v>582</v>
      </c>
      <c r="J69" s="3">
        <v>44216</v>
      </c>
      <c r="K69" s="3">
        <v>44560</v>
      </c>
      <c r="L69" s="3">
        <v>44285</v>
      </c>
      <c r="M69" s="4">
        <f t="shared" si="18"/>
        <v>0.2005813953488372</v>
      </c>
      <c r="N69" s="4">
        <f t="shared" si="19"/>
        <v>0.2005813953488372</v>
      </c>
      <c r="O69" s="232">
        <v>1</v>
      </c>
      <c r="P69" s="233">
        <v>0.25</v>
      </c>
      <c r="Q69" s="233">
        <v>0.5</v>
      </c>
      <c r="R69" s="233">
        <v>0.75</v>
      </c>
      <c r="S69" s="233">
        <v>1</v>
      </c>
      <c r="T69" s="14">
        <v>185000000</v>
      </c>
      <c r="U69" s="146">
        <v>10</v>
      </c>
      <c r="V69" s="511">
        <f t="shared" si="10"/>
        <v>10</v>
      </c>
      <c r="W69" s="110" t="s">
        <v>1118</v>
      </c>
      <c r="X69" s="106" t="s">
        <v>954</v>
      </c>
      <c r="Y69" s="3">
        <v>44216</v>
      </c>
      <c r="Z69" s="3">
        <v>44560</v>
      </c>
      <c r="AA69" s="3">
        <v>44377</v>
      </c>
      <c r="AB69" s="4">
        <f t="shared" si="20"/>
        <v>0.46802325581395349</v>
      </c>
      <c r="AC69" s="4">
        <f t="shared" si="21"/>
        <v>0.46802325581395349</v>
      </c>
      <c r="AD69" s="146">
        <v>10</v>
      </c>
      <c r="AE69" s="219">
        <f t="shared" si="3"/>
        <v>10</v>
      </c>
      <c r="AF69" s="227" t="s">
        <v>1883</v>
      </c>
      <c r="AG69" s="250" t="s">
        <v>954</v>
      </c>
      <c r="AH69" s="23"/>
      <c r="AI69" s="20">
        <f t="shared" si="4"/>
        <v>0</v>
      </c>
      <c r="AJ69" s="19"/>
      <c r="AK69" s="19"/>
      <c r="AL69" s="23"/>
      <c r="AM69" s="25">
        <f t="shared" si="17"/>
        <v>0</v>
      </c>
      <c r="AN69" s="19"/>
      <c r="AO69" s="19"/>
    </row>
    <row r="70" spans="1:41" ht="60" hidden="1" outlineLevel="1" x14ac:dyDescent="0.25">
      <c r="A70" s="508"/>
      <c r="B70" s="364"/>
      <c r="C70" s="319"/>
      <c r="D70" s="507"/>
      <c r="E70" s="376"/>
      <c r="F70" s="376"/>
      <c r="G70" s="376"/>
      <c r="H70" s="123" t="s">
        <v>367</v>
      </c>
      <c r="I70" s="65" t="s">
        <v>583</v>
      </c>
      <c r="J70" s="3">
        <v>44216</v>
      </c>
      <c r="K70" s="3">
        <v>44560</v>
      </c>
      <c r="L70" s="3">
        <v>44285</v>
      </c>
      <c r="M70" s="4">
        <f t="shared" si="18"/>
        <v>0.2005813953488372</v>
      </c>
      <c r="N70" s="4">
        <f t="shared" si="19"/>
        <v>0.2005813953488372</v>
      </c>
      <c r="O70" s="232">
        <v>1</v>
      </c>
      <c r="P70" s="233">
        <v>0.25</v>
      </c>
      <c r="Q70" s="233">
        <v>0.5</v>
      </c>
      <c r="R70" s="233">
        <v>0.75</v>
      </c>
      <c r="S70" s="233">
        <v>1</v>
      </c>
      <c r="T70" s="14">
        <v>105000000</v>
      </c>
      <c r="U70" s="146">
        <v>10</v>
      </c>
      <c r="V70" s="511">
        <f t="shared" si="10"/>
        <v>10</v>
      </c>
      <c r="W70" s="110" t="s">
        <v>1118</v>
      </c>
      <c r="X70" s="106" t="s">
        <v>954</v>
      </c>
      <c r="Y70" s="3">
        <v>44216</v>
      </c>
      <c r="Z70" s="3">
        <v>44560</v>
      </c>
      <c r="AA70" s="3">
        <v>44377</v>
      </c>
      <c r="AB70" s="4">
        <f t="shared" si="20"/>
        <v>0.46802325581395349</v>
      </c>
      <c r="AC70" s="4">
        <f t="shared" si="21"/>
        <v>0.46802325581395349</v>
      </c>
      <c r="AD70" s="146">
        <v>10</v>
      </c>
      <c r="AE70" s="219">
        <f t="shared" si="3"/>
        <v>10</v>
      </c>
      <c r="AF70" s="227" t="s">
        <v>1884</v>
      </c>
      <c r="AG70" s="250" t="s">
        <v>954</v>
      </c>
      <c r="AH70" s="23"/>
      <c r="AI70" s="20">
        <f t="shared" si="4"/>
        <v>0</v>
      </c>
      <c r="AJ70" s="19"/>
      <c r="AK70" s="19"/>
      <c r="AL70" s="23"/>
      <c r="AM70" s="25">
        <f t="shared" si="17"/>
        <v>0</v>
      </c>
      <c r="AN70" s="19"/>
      <c r="AO70" s="19"/>
    </row>
    <row r="71" spans="1:41" ht="60" hidden="1" outlineLevel="1" x14ac:dyDescent="0.25">
      <c r="A71" s="508"/>
      <c r="B71" s="364"/>
      <c r="C71" s="319"/>
      <c r="D71" s="507"/>
      <c r="E71" s="376"/>
      <c r="F71" s="376"/>
      <c r="G71" s="376"/>
      <c r="H71" s="123" t="s">
        <v>730</v>
      </c>
      <c r="I71" s="65" t="s">
        <v>579</v>
      </c>
      <c r="J71" s="3">
        <v>44216</v>
      </c>
      <c r="K71" s="3">
        <v>44560</v>
      </c>
      <c r="L71" s="3">
        <v>44285</v>
      </c>
      <c r="M71" s="4">
        <f t="shared" si="18"/>
        <v>0.2005813953488372</v>
      </c>
      <c r="N71" s="4">
        <f t="shared" si="19"/>
        <v>0.2005813953488372</v>
      </c>
      <c r="O71" s="232">
        <v>1</v>
      </c>
      <c r="P71" s="233">
        <v>0.25</v>
      </c>
      <c r="Q71" s="233">
        <v>0.5</v>
      </c>
      <c r="R71" s="233">
        <v>0.75</v>
      </c>
      <c r="S71" s="233">
        <v>1</v>
      </c>
      <c r="T71" s="14">
        <v>130000000</v>
      </c>
      <c r="U71" s="146">
        <v>10</v>
      </c>
      <c r="V71" s="511">
        <f t="shared" si="10"/>
        <v>10</v>
      </c>
      <c r="W71" s="110" t="s">
        <v>1118</v>
      </c>
      <c r="X71" s="106" t="s">
        <v>954</v>
      </c>
      <c r="Y71" s="3">
        <v>44216</v>
      </c>
      <c r="Z71" s="3">
        <v>44560</v>
      </c>
      <c r="AA71" s="3">
        <v>44377</v>
      </c>
      <c r="AB71" s="4">
        <f t="shared" si="20"/>
        <v>0.46802325581395349</v>
      </c>
      <c r="AC71" s="4">
        <f t="shared" si="21"/>
        <v>0.46802325581395349</v>
      </c>
      <c r="AD71" s="146">
        <v>10</v>
      </c>
      <c r="AE71" s="219">
        <f t="shared" si="3"/>
        <v>10</v>
      </c>
      <c r="AF71" s="227" t="s">
        <v>1885</v>
      </c>
      <c r="AG71" s="250" t="s">
        <v>954</v>
      </c>
      <c r="AH71" s="23"/>
      <c r="AI71" s="20">
        <f t="shared" si="4"/>
        <v>0</v>
      </c>
      <c r="AJ71" s="19"/>
      <c r="AK71" s="19"/>
      <c r="AL71" s="23"/>
      <c r="AM71" s="25">
        <f t="shared" si="17"/>
        <v>0</v>
      </c>
      <c r="AN71" s="19"/>
      <c r="AO71" s="19"/>
    </row>
    <row r="72" spans="1:41" ht="79.2" hidden="1" outlineLevel="1" x14ac:dyDescent="0.25">
      <c r="A72" s="508"/>
      <c r="B72" s="364"/>
      <c r="C72" s="319"/>
      <c r="D72" s="507"/>
      <c r="E72" s="376"/>
      <c r="F72" s="376"/>
      <c r="G72" s="376"/>
      <c r="H72" s="123" t="s">
        <v>368</v>
      </c>
      <c r="I72" s="65" t="s">
        <v>581</v>
      </c>
      <c r="J72" s="3">
        <v>44216</v>
      </c>
      <c r="K72" s="3">
        <v>44560</v>
      </c>
      <c r="L72" s="3">
        <v>44285</v>
      </c>
      <c r="M72" s="4">
        <f t="shared" si="18"/>
        <v>0.2005813953488372</v>
      </c>
      <c r="N72" s="4">
        <f t="shared" si="19"/>
        <v>0.2005813953488372</v>
      </c>
      <c r="O72" s="232">
        <v>1</v>
      </c>
      <c r="P72" s="233">
        <v>0.25</v>
      </c>
      <c r="Q72" s="233">
        <v>0.5</v>
      </c>
      <c r="R72" s="233">
        <v>0.75</v>
      </c>
      <c r="S72" s="233">
        <v>1</v>
      </c>
      <c r="T72" s="14">
        <v>50000000</v>
      </c>
      <c r="U72" s="146">
        <v>10</v>
      </c>
      <c r="V72" s="511">
        <f t="shared" si="10"/>
        <v>10</v>
      </c>
      <c r="W72" s="110" t="s">
        <v>1314</v>
      </c>
      <c r="X72" s="106" t="s">
        <v>954</v>
      </c>
      <c r="Y72" s="3">
        <v>44216</v>
      </c>
      <c r="Z72" s="3">
        <v>44560</v>
      </c>
      <c r="AA72" s="3">
        <v>44377</v>
      </c>
      <c r="AB72" s="4">
        <f t="shared" si="20"/>
        <v>0.46802325581395349</v>
      </c>
      <c r="AC72" s="4">
        <f t="shared" si="21"/>
        <v>0.46802325581395349</v>
      </c>
      <c r="AD72" s="146">
        <v>40</v>
      </c>
      <c r="AE72" s="219">
        <f t="shared" si="3"/>
        <v>40</v>
      </c>
      <c r="AF72" s="227" t="s">
        <v>1879</v>
      </c>
      <c r="AG72" s="189" t="s">
        <v>1887</v>
      </c>
      <c r="AH72" s="23"/>
      <c r="AI72" s="20">
        <f t="shared" si="4"/>
        <v>0</v>
      </c>
      <c r="AJ72" s="19"/>
      <c r="AK72" s="19"/>
      <c r="AL72" s="23"/>
      <c r="AM72" s="25">
        <f t="shared" si="17"/>
        <v>0</v>
      </c>
      <c r="AN72" s="19"/>
      <c r="AO72" s="19"/>
    </row>
    <row r="73" spans="1:41" ht="60" hidden="1" outlineLevel="1" x14ac:dyDescent="0.25">
      <c r="A73" s="508"/>
      <c r="B73" s="364"/>
      <c r="C73" s="319"/>
      <c r="D73" s="507"/>
      <c r="E73" s="376"/>
      <c r="F73" s="376"/>
      <c r="G73" s="376"/>
      <c r="H73" s="123" t="s">
        <v>369</v>
      </c>
      <c r="I73" s="65" t="s">
        <v>580</v>
      </c>
      <c r="J73" s="3">
        <v>44216</v>
      </c>
      <c r="K73" s="3">
        <v>44560</v>
      </c>
      <c r="L73" s="3">
        <v>44285</v>
      </c>
      <c r="M73" s="4">
        <f t="shared" si="18"/>
        <v>0.2005813953488372</v>
      </c>
      <c r="N73" s="4">
        <f t="shared" si="19"/>
        <v>0.2005813953488372</v>
      </c>
      <c r="O73" s="232">
        <v>1</v>
      </c>
      <c r="P73" s="233">
        <v>0.25</v>
      </c>
      <c r="Q73" s="233">
        <v>0.5</v>
      </c>
      <c r="R73" s="233">
        <v>0.75</v>
      </c>
      <c r="S73" s="233">
        <v>1</v>
      </c>
      <c r="T73" s="14">
        <v>50000000</v>
      </c>
      <c r="U73" s="146">
        <v>10</v>
      </c>
      <c r="V73" s="511">
        <f t="shared" si="10"/>
        <v>10</v>
      </c>
      <c r="W73" s="110" t="s">
        <v>1315</v>
      </c>
      <c r="X73" s="106" t="s">
        <v>954</v>
      </c>
      <c r="Y73" s="3">
        <v>44216</v>
      </c>
      <c r="Z73" s="3">
        <v>44560</v>
      </c>
      <c r="AA73" s="3">
        <v>44377</v>
      </c>
      <c r="AB73" s="4">
        <f t="shared" si="20"/>
        <v>0.46802325581395349</v>
      </c>
      <c r="AC73" s="4">
        <f t="shared" si="21"/>
        <v>0.46802325581395349</v>
      </c>
      <c r="AD73" s="146">
        <v>10</v>
      </c>
      <c r="AE73" s="219">
        <f t="shared" si="3"/>
        <v>10</v>
      </c>
      <c r="AF73" s="227" t="s">
        <v>1886</v>
      </c>
      <c r="AG73" s="250" t="s">
        <v>954</v>
      </c>
      <c r="AH73" s="23"/>
      <c r="AI73" s="20">
        <f t="shared" si="4"/>
        <v>0</v>
      </c>
      <c r="AJ73" s="19"/>
      <c r="AK73" s="19"/>
      <c r="AL73" s="23"/>
      <c r="AM73" s="25">
        <f t="shared" si="17"/>
        <v>0</v>
      </c>
      <c r="AN73" s="19"/>
      <c r="AO73" s="19"/>
    </row>
    <row r="74" spans="1:41" ht="84" hidden="1" customHeight="1" outlineLevel="1" x14ac:dyDescent="0.25">
      <c r="A74" s="508"/>
      <c r="B74" s="513" t="s">
        <v>322</v>
      </c>
      <c r="C74" s="514" t="s">
        <v>380</v>
      </c>
      <c r="D74" s="489" t="s">
        <v>260</v>
      </c>
      <c r="E74" s="301" t="s">
        <v>379</v>
      </c>
      <c r="F74" s="305" t="s">
        <v>724</v>
      </c>
      <c r="G74" s="305" t="s">
        <v>826</v>
      </c>
      <c r="H74" s="115" t="s">
        <v>990</v>
      </c>
      <c r="I74" s="65" t="s">
        <v>329</v>
      </c>
      <c r="J74" s="3">
        <v>44216</v>
      </c>
      <c r="K74" s="3">
        <v>44560</v>
      </c>
      <c r="L74" s="3">
        <v>44285</v>
      </c>
      <c r="M74" s="4">
        <f t="shared" ref="M74" si="22">+(+_xlfn.DAYS(J74,L74))/(+_xlfn.DAYS(J74,K74))</f>
        <v>0.2005813953488372</v>
      </c>
      <c r="N74" s="4">
        <f t="shared" si="19"/>
        <v>0.2005813953488372</v>
      </c>
      <c r="O74" s="232">
        <v>1</v>
      </c>
      <c r="P74" s="233">
        <v>0.25</v>
      </c>
      <c r="Q74" s="233">
        <v>0.5</v>
      </c>
      <c r="R74" s="233">
        <v>0.75</v>
      </c>
      <c r="S74" s="233">
        <v>1</v>
      </c>
      <c r="T74" s="14">
        <v>222610000</v>
      </c>
      <c r="U74" s="186">
        <v>25</v>
      </c>
      <c r="V74" s="511">
        <f t="shared" si="10"/>
        <v>25</v>
      </c>
      <c r="W74" s="110" t="s">
        <v>1246</v>
      </c>
      <c r="X74" s="106" t="s">
        <v>992</v>
      </c>
      <c r="Y74" s="3">
        <v>44216</v>
      </c>
      <c r="Z74" s="3">
        <v>44560</v>
      </c>
      <c r="AA74" s="3">
        <v>44377</v>
      </c>
      <c r="AB74" s="4">
        <f t="shared" si="20"/>
        <v>0.46802325581395349</v>
      </c>
      <c r="AC74" s="4">
        <f t="shared" si="21"/>
        <v>0.46802325581395349</v>
      </c>
      <c r="AD74" s="146">
        <v>50</v>
      </c>
      <c r="AE74" s="219">
        <f t="shared" si="3"/>
        <v>50</v>
      </c>
      <c r="AF74" s="227" t="s">
        <v>1599</v>
      </c>
      <c r="AG74" s="110" t="s">
        <v>1292</v>
      </c>
      <c r="AH74" s="23"/>
      <c r="AI74" s="20">
        <f t="shared" si="4"/>
        <v>0</v>
      </c>
      <c r="AJ74" s="19"/>
      <c r="AK74" s="19"/>
      <c r="AL74" s="23"/>
      <c r="AM74" s="25">
        <f t="shared" si="17"/>
        <v>0</v>
      </c>
      <c r="AN74" s="19"/>
      <c r="AO74" s="19"/>
    </row>
    <row r="75" spans="1:41" ht="131.4" hidden="1" customHeight="1" outlineLevel="1" x14ac:dyDescent="0.25">
      <c r="A75" s="508"/>
      <c r="B75" s="513"/>
      <c r="C75" s="514"/>
      <c r="D75" s="490"/>
      <c r="E75" s="307"/>
      <c r="F75" s="305"/>
      <c r="G75" s="305"/>
      <c r="H75" s="115" t="s">
        <v>372</v>
      </c>
      <c r="I75" s="65" t="s">
        <v>585</v>
      </c>
      <c r="J75" s="3">
        <v>44216</v>
      </c>
      <c r="K75" s="3">
        <v>44560</v>
      </c>
      <c r="L75" s="3">
        <v>44285</v>
      </c>
      <c r="M75" s="4">
        <f t="shared" ref="M75" si="23">+(+_xlfn.DAYS(J75,L75))/(+_xlfn.DAYS(J75,K75))</f>
        <v>0.2005813953488372</v>
      </c>
      <c r="N75" s="4">
        <f t="shared" si="19"/>
        <v>0.2005813953488372</v>
      </c>
      <c r="O75" s="232">
        <v>1</v>
      </c>
      <c r="P75" s="233">
        <v>0.25</v>
      </c>
      <c r="Q75" s="233">
        <v>0.5</v>
      </c>
      <c r="R75" s="233">
        <v>0.75</v>
      </c>
      <c r="S75" s="233">
        <v>1</v>
      </c>
      <c r="T75" s="14">
        <v>20000000</v>
      </c>
      <c r="U75" s="146">
        <v>20</v>
      </c>
      <c r="V75" s="511">
        <f t="shared" si="10"/>
        <v>20</v>
      </c>
      <c r="W75" s="110" t="s">
        <v>1247</v>
      </c>
      <c r="X75" s="106" t="s">
        <v>991</v>
      </c>
      <c r="Y75" s="3">
        <v>44216</v>
      </c>
      <c r="Z75" s="3">
        <v>44560</v>
      </c>
      <c r="AA75" s="3">
        <v>44377</v>
      </c>
      <c r="AB75" s="4">
        <f t="shared" si="20"/>
        <v>0.46802325581395349</v>
      </c>
      <c r="AC75" s="4">
        <f t="shared" si="21"/>
        <v>0.46802325581395349</v>
      </c>
      <c r="AD75" s="146">
        <v>40</v>
      </c>
      <c r="AE75" s="219">
        <f t="shared" si="3"/>
        <v>40</v>
      </c>
      <c r="AF75" s="227" t="s">
        <v>1601</v>
      </c>
      <c r="AG75" s="110" t="s">
        <v>1535</v>
      </c>
      <c r="AH75" s="23"/>
      <c r="AI75" s="20">
        <f t="shared" si="4"/>
        <v>0</v>
      </c>
      <c r="AJ75" s="19"/>
      <c r="AK75" s="19"/>
      <c r="AL75" s="23"/>
      <c r="AM75" s="25">
        <f t="shared" si="17"/>
        <v>0</v>
      </c>
      <c r="AN75" s="19"/>
      <c r="AO75" s="19"/>
    </row>
    <row r="76" spans="1:41" ht="70.2" hidden="1" customHeight="1" outlineLevel="1" x14ac:dyDescent="0.25">
      <c r="A76" s="508"/>
      <c r="B76" s="513"/>
      <c r="C76" s="514"/>
      <c r="D76" s="490"/>
      <c r="E76" s="307"/>
      <c r="F76" s="305"/>
      <c r="G76" s="305"/>
      <c r="H76" s="115" t="s">
        <v>374</v>
      </c>
      <c r="I76" s="65" t="s">
        <v>586</v>
      </c>
      <c r="J76" s="3">
        <v>44216</v>
      </c>
      <c r="K76" s="3">
        <v>44560</v>
      </c>
      <c r="L76" s="3">
        <v>44285</v>
      </c>
      <c r="M76" s="4">
        <f>+(+_xlfn.DAYS(J76,L76))/(+_xlfn.DAYS(J76,K76))</f>
        <v>0.2005813953488372</v>
      </c>
      <c r="N76" s="4">
        <f t="shared" si="19"/>
        <v>0.2005813953488372</v>
      </c>
      <c r="O76" s="232">
        <v>1</v>
      </c>
      <c r="P76" s="233">
        <v>0.25</v>
      </c>
      <c r="Q76" s="233">
        <v>0.5</v>
      </c>
      <c r="R76" s="233">
        <v>0.75</v>
      </c>
      <c r="S76" s="233">
        <v>1</v>
      </c>
      <c r="T76" s="15">
        <v>50000000</v>
      </c>
      <c r="U76" s="146">
        <v>20</v>
      </c>
      <c r="V76" s="511">
        <f t="shared" si="10"/>
        <v>20</v>
      </c>
      <c r="W76" s="110" t="s">
        <v>1248</v>
      </c>
      <c r="X76" s="106" t="s">
        <v>993</v>
      </c>
      <c r="Y76" s="3">
        <v>44216</v>
      </c>
      <c r="Z76" s="3">
        <v>44560</v>
      </c>
      <c r="AA76" s="3">
        <v>44377</v>
      </c>
      <c r="AB76" s="4">
        <f>+(+_xlfn.DAYS(Y76,AA76))/(+_xlfn.DAYS(Y76,Z76))</f>
        <v>0.46802325581395349</v>
      </c>
      <c r="AC76" s="4">
        <f t="shared" si="21"/>
        <v>0.46802325581395349</v>
      </c>
      <c r="AD76" s="146">
        <v>35</v>
      </c>
      <c r="AE76" s="219">
        <f t="shared" si="3"/>
        <v>35</v>
      </c>
      <c r="AF76" s="227" t="s">
        <v>1600</v>
      </c>
      <c r="AG76" s="245" t="s">
        <v>1619</v>
      </c>
      <c r="AH76" s="23"/>
      <c r="AI76" s="20">
        <f t="shared" si="4"/>
        <v>0</v>
      </c>
      <c r="AJ76" s="19"/>
      <c r="AK76" s="19"/>
      <c r="AL76" s="23"/>
      <c r="AM76" s="25">
        <f t="shared" si="17"/>
        <v>0</v>
      </c>
      <c r="AN76" s="19"/>
      <c r="AO76" s="19"/>
    </row>
    <row r="77" spans="1:41" ht="141" hidden="1" customHeight="1" outlineLevel="1" x14ac:dyDescent="0.25">
      <c r="A77" s="508"/>
      <c r="B77" s="513"/>
      <c r="C77" s="514"/>
      <c r="D77" s="490"/>
      <c r="E77" s="307"/>
      <c r="F77" s="305"/>
      <c r="G77" s="305"/>
      <c r="H77" s="115" t="s">
        <v>375</v>
      </c>
      <c r="I77" s="65" t="s">
        <v>588</v>
      </c>
      <c r="J77" s="3">
        <v>44216</v>
      </c>
      <c r="K77" s="3">
        <v>44560</v>
      </c>
      <c r="L77" s="3">
        <v>44285</v>
      </c>
      <c r="M77" s="4">
        <f>+(+_xlfn.DAYS(J77,L77))/(+_xlfn.DAYS(J77,K77))</f>
        <v>0.2005813953488372</v>
      </c>
      <c r="N77" s="4">
        <f t="shared" si="19"/>
        <v>0.2005813953488372</v>
      </c>
      <c r="O77" s="232">
        <v>1</v>
      </c>
      <c r="P77" s="233">
        <v>0.25</v>
      </c>
      <c r="Q77" s="233">
        <v>0.5</v>
      </c>
      <c r="R77" s="233">
        <v>0.75</v>
      </c>
      <c r="S77" s="233">
        <v>1</v>
      </c>
      <c r="T77" s="14">
        <v>10000000</v>
      </c>
      <c r="U77" s="146">
        <v>15</v>
      </c>
      <c r="V77" s="511">
        <f t="shared" si="10"/>
        <v>15</v>
      </c>
      <c r="W77" s="110" t="s">
        <v>1249</v>
      </c>
      <c r="X77" s="106" t="s">
        <v>1239</v>
      </c>
      <c r="Y77" s="3">
        <v>44216</v>
      </c>
      <c r="Z77" s="3">
        <v>44560</v>
      </c>
      <c r="AA77" s="3">
        <v>44377</v>
      </c>
      <c r="AB77" s="4">
        <f>+(+_xlfn.DAYS(Y77,AA77))/(+_xlfn.DAYS(Y77,Z77))</f>
        <v>0.46802325581395349</v>
      </c>
      <c r="AC77" s="4">
        <f t="shared" si="21"/>
        <v>0.46802325581395349</v>
      </c>
      <c r="AD77" s="146">
        <v>35</v>
      </c>
      <c r="AE77" s="219">
        <f t="shared" si="3"/>
        <v>35</v>
      </c>
      <c r="AF77" s="227" t="s">
        <v>1620</v>
      </c>
      <c r="AG77" s="245" t="s">
        <v>1602</v>
      </c>
      <c r="AH77" s="23"/>
      <c r="AI77" s="20">
        <f t="shared" si="4"/>
        <v>0</v>
      </c>
      <c r="AJ77" s="19"/>
      <c r="AK77" s="19"/>
      <c r="AL77" s="23"/>
      <c r="AM77" s="25">
        <f t="shared" si="17"/>
        <v>0</v>
      </c>
      <c r="AN77" s="19"/>
      <c r="AO77" s="19"/>
    </row>
    <row r="78" spans="1:41" ht="93.6" hidden="1" customHeight="1" outlineLevel="1" x14ac:dyDescent="0.25">
      <c r="A78" s="508"/>
      <c r="B78" s="513"/>
      <c r="C78" s="514"/>
      <c r="D78" s="490"/>
      <c r="E78" s="307"/>
      <c r="F78" s="305" t="s">
        <v>731</v>
      </c>
      <c r="G78" s="70" t="s">
        <v>827</v>
      </c>
      <c r="H78" s="115" t="s">
        <v>373</v>
      </c>
      <c r="I78" s="220" t="s">
        <v>484</v>
      </c>
      <c r="J78" s="221">
        <v>44216</v>
      </c>
      <c r="K78" s="221">
        <v>44560</v>
      </c>
      <c r="L78" s="221">
        <v>44285</v>
      </c>
      <c r="M78" s="222">
        <f>+(+_xlfn.DAYS(J78,L78))/(+_xlfn.DAYS(J78,K78))</f>
        <v>0.2005813953488372</v>
      </c>
      <c r="N78" s="222">
        <f t="shared" ref="N78:N114" si="24">+IF(M78&gt;=100,100,IF(M78&lt;=0,0,M78))</f>
        <v>0.2005813953488372</v>
      </c>
      <c r="O78" s="232">
        <v>1</v>
      </c>
      <c r="P78" s="233">
        <v>0.25</v>
      </c>
      <c r="Q78" s="233">
        <v>0.5</v>
      </c>
      <c r="R78" s="233">
        <v>0.75</v>
      </c>
      <c r="S78" s="233">
        <v>1</v>
      </c>
      <c r="T78" s="223">
        <v>5000000</v>
      </c>
      <c r="U78" s="146">
        <v>20</v>
      </c>
      <c r="V78" s="511">
        <f t="shared" si="10"/>
        <v>20</v>
      </c>
      <c r="W78" s="110" t="s">
        <v>1250</v>
      </c>
      <c r="X78" s="106" t="s">
        <v>994</v>
      </c>
      <c r="Y78" s="221">
        <v>44216</v>
      </c>
      <c r="Z78" s="221">
        <v>44560</v>
      </c>
      <c r="AA78" s="3">
        <v>44377</v>
      </c>
      <c r="AB78" s="222">
        <f>+(+_xlfn.DAYS(Y78,AA78))/(+_xlfn.DAYS(Y78,Z78))</f>
        <v>0.46802325581395349</v>
      </c>
      <c r="AC78" s="222">
        <f t="shared" si="21"/>
        <v>0.46802325581395349</v>
      </c>
      <c r="AD78" s="146">
        <v>35</v>
      </c>
      <c r="AE78" s="219">
        <f t="shared" si="3"/>
        <v>35</v>
      </c>
      <c r="AF78" s="227" t="s">
        <v>1604</v>
      </c>
      <c r="AG78" s="245" t="s">
        <v>1603</v>
      </c>
      <c r="AH78" s="23"/>
      <c r="AI78" s="20">
        <f t="shared" si="4"/>
        <v>0</v>
      </c>
      <c r="AJ78" s="19"/>
      <c r="AK78" s="19"/>
      <c r="AL78" s="23"/>
      <c r="AM78" s="25">
        <f t="shared" si="17"/>
        <v>0</v>
      </c>
      <c r="AN78" s="19"/>
      <c r="AO78" s="19"/>
    </row>
    <row r="79" spans="1:41" ht="106.2" hidden="1" customHeight="1" outlineLevel="1" x14ac:dyDescent="0.25">
      <c r="A79" s="508"/>
      <c r="B79" s="513"/>
      <c r="C79" s="514"/>
      <c r="D79" s="490"/>
      <c r="E79" s="307"/>
      <c r="F79" s="305"/>
      <c r="G79" s="70" t="s">
        <v>828</v>
      </c>
      <c r="H79" s="115" t="s">
        <v>371</v>
      </c>
      <c r="I79" s="65" t="s">
        <v>584</v>
      </c>
      <c r="J79" s="3">
        <v>44216</v>
      </c>
      <c r="K79" s="3">
        <v>44560</v>
      </c>
      <c r="L79" s="3">
        <v>44285</v>
      </c>
      <c r="M79" s="4">
        <f t="shared" ref="M79:M80" si="25">+(+_xlfn.DAYS(J79,L79))/(+_xlfn.DAYS(J79,K79))</f>
        <v>0.2005813953488372</v>
      </c>
      <c r="N79" s="4">
        <f t="shared" si="24"/>
        <v>0.2005813953488372</v>
      </c>
      <c r="O79" s="232">
        <v>1</v>
      </c>
      <c r="P79" s="233">
        <v>0.25</v>
      </c>
      <c r="Q79" s="233">
        <v>0.5</v>
      </c>
      <c r="R79" s="233">
        <v>0.75</v>
      </c>
      <c r="S79" s="233">
        <v>1</v>
      </c>
      <c r="T79" s="224">
        <v>300000000</v>
      </c>
      <c r="U79" s="146">
        <v>25</v>
      </c>
      <c r="V79" s="511">
        <f t="shared" si="10"/>
        <v>25</v>
      </c>
      <c r="W79" s="110" t="s">
        <v>1251</v>
      </c>
      <c r="X79" s="106" t="s">
        <v>995</v>
      </c>
      <c r="Y79" s="3">
        <v>44216</v>
      </c>
      <c r="Z79" s="3">
        <v>44560</v>
      </c>
      <c r="AA79" s="3">
        <v>44377</v>
      </c>
      <c r="AB79" s="4">
        <f t="shared" ref="AB79:AB80" si="26">+(+_xlfn.DAYS(Y79,AA79))/(+_xlfn.DAYS(Y79,Z79))</f>
        <v>0.46802325581395349</v>
      </c>
      <c r="AC79" s="4">
        <f t="shared" si="21"/>
        <v>0.46802325581395349</v>
      </c>
      <c r="AD79" s="146">
        <v>30</v>
      </c>
      <c r="AE79" s="219">
        <f t="shared" ref="AE79:AE143" si="27">+AD79</f>
        <v>30</v>
      </c>
      <c r="AF79" s="227" t="s">
        <v>1605</v>
      </c>
      <c r="AG79" s="245" t="s">
        <v>954</v>
      </c>
      <c r="AH79" s="23"/>
      <c r="AI79" s="20">
        <f t="shared" ref="AI79:AI143" si="28">+AH79</f>
        <v>0</v>
      </c>
      <c r="AJ79" s="19"/>
      <c r="AK79" s="19"/>
      <c r="AL79" s="23"/>
      <c r="AM79" s="25">
        <f t="shared" si="17"/>
        <v>0</v>
      </c>
      <c r="AN79" s="19"/>
      <c r="AO79" s="19"/>
    </row>
    <row r="80" spans="1:41" ht="152.4" hidden="1" customHeight="1" outlineLevel="1" x14ac:dyDescent="0.25">
      <c r="A80" s="508"/>
      <c r="B80" s="513"/>
      <c r="C80" s="514"/>
      <c r="D80" s="490"/>
      <c r="E80" s="307"/>
      <c r="F80" s="346" t="s">
        <v>910</v>
      </c>
      <c r="G80" s="70" t="s">
        <v>911</v>
      </c>
      <c r="H80" s="349" t="s">
        <v>929</v>
      </c>
      <c r="I80" s="344" t="s">
        <v>930</v>
      </c>
      <c r="J80" s="3">
        <v>44216</v>
      </c>
      <c r="K80" s="3">
        <v>44560</v>
      </c>
      <c r="L80" s="3">
        <v>44285</v>
      </c>
      <c r="M80" s="4">
        <f t="shared" si="25"/>
        <v>0.2005813953488372</v>
      </c>
      <c r="N80" s="4">
        <f t="shared" si="24"/>
        <v>0.2005813953488372</v>
      </c>
      <c r="O80" s="232">
        <v>1</v>
      </c>
      <c r="P80" s="233">
        <v>0.25</v>
      </c>
      <c r="Q80" s="233">
        <v>0.5</v>
      </c>
      <c r="R80" s="233">
        <v>0.75</v>
      </c>
      <c r="S80" s="233">
        <v>1</v>
      </c>
      <c r="T80" s="336">
        <v>25000000</v>
      </c>
      <c r="U80" s="146">
        <v>20</v>
      </c>
      <c r="V80" s="511">
        <f t="shared" si="10"/>
        <v>20</v>
      </c>
      <c r="W80" s="110" t="s">
        <v>1252</v>
      </c>
      <c r="X80" s="106" t="s">
        <v>996</v>
      </c>
      <c r="Y80" s="3">
        <v>44216</v>
      </c>
      <c r="Z80" s="3">
        <v>44560</v>
      </c>
      <c r="AA80" s="3">
        <v>44377</v>
      </c>
      <c r="AB80" s="4">
        <f t="shared" si="26"/>
        <v>0.46802325581395349</v>
      </c>
      <c r="AC80" s="4">
        <f t="shared" si="21"/>
        <v>0.46802325581395349</v>
      </c>
      <c r="AD80" s="146">
        <v>50</v>
      </c>
      <c r="AE80" s="219">
        <f t="shared" si="27"/>
        <v>50</v>
      </c>
      <c r="AF80" s="227" t="s">
        <v>1848</v>
      </c>
      <c r="AG80" s="245" t="s">
        <v>1618</v>
      </c>
      <c r="AH80" s="23"/>
      <c r="AI80" s="20">
        <f t="shared" si="28"/>
        <v>0</v>
      </c>
      <c r="AJ80" s="19"/>
      <c r="AK80" s="19"/>
      <c r="AL80" s="23"/>
      <c r="AM80" s="25">
        <f t="shared" si="17"/>
        <v>0</v>
      </c>
      <c r="AN80" s="19"/>
      <c r="AO80" s="19"/>
    </row>
    <row r="81" spans="1:41" ht="82.8" hidden="1" customHeight="1" outlineLevel="1" x14ac:dyDescent="0.25">
      <c r="A81" s="508"/>
      <c r="B81" s="513"/>
      <c r="C81" s="514"/>
      <c r="D81" s="490"/>
      <c r="E81" s="307"/>
      <c r="F81" s="347"/>
      <c r="G81" s="70" t="s">
        <v>912</v>
      </c>
      <c r="H81" s="350"/>
      <c r="I81" s="344"/>
      <c r="J81" s="3">
        <v>44216</v>
      </c>
      <c r="K81" s="3">
        <v>44560</v>
      </c>
      <c r="L81" s="3">
        <v>44285</v>
      </c>
      <c r="M81" s="4">
        <f>+(+_xlfn.DAYS(J81,L81))/(+_xlfn.DAYS(J81,K81))</f>
        <v>0.2005813953488372</v>
      </c>
      <c r="N81" s="4">
        <f>+IF(M81&gt;=100,100,IF(M81&lt;=0,0,M81))</f>
        <v>0.2005813953488372</v>
      </c>
      <c r="O81" s="232">
        <v>1</v>
      </c>
      <c r="P81" s="233">
        <v>0.25</v>
      </c>
      <c r="Q81" s="233">
        <v>0.5</v>
      </c>
      <c r="R81" s="233">
        <v>0.75</v>
      </c>
      <c r="S81" s="233">
        <v>1</v>
      </c>
      <c r="T81" s="336"/>
      <c r="U81" s="146">
        <v>10</v>
      </c>
      <c r="V81" s="511">
        <f t="shared" si="10"/>
        <v>10</v>
      </c>
      <c r="W81" s="110" t="s">
        <v>1253</v>
      </c>
      <c r="X81" s="106" t="s">
        <v>996</v>
      </c>
      <c r="Y81" s="3">
        <v>44216</v>
      </c>
      <c r="Z81" s="3">
        <v>44560</v>
      </c>
      <c r="AA81" s="3">
        <v>44377</v>
      </c>
      <c r="AB81" s="4">
        <f>+(+_xlfn.DAYS(Y81,AA81))/(+_xlfn.DAYS(Y81,Z81))</f>
        <v>0.46802325581395349</v>
      </c>
      <c r="AC81" s="4">
        <f>+IF(AB81&gt;=100,100,IF(AB81&lt;=0,0,AB81))</f>
        <v>0.46802325581395349</v>
      </c>
      <c r="AD81" s="146">
        <v>35</v>
      </c>
      <c r="AE81" s="219">
        <f t="shared" si="27"/>
        <v>35</v>
      </c>
      <c r="AF81" s="227" t="s">
        <v>1606</v>
      </c>
      <c r="AG81" s="245" t="s">
        <v>1615</v>
      </c>
      <c r="AH81" s="23"/>
      <c r="AI81" s="20">
        <f t="shared" si="28"/>
        <v>0</v>
      </c>
      <c r="AJ81" s="19"/>
      <c r="AK81" s="19"/>
      <c r="AL81" s="23"/>
      <c r="AM81" s="25">
        <f t="shared" si="17"/>
        <v>0</v>
      </c>
      <c r="AN81" s="19"/>
      <c r="AO81" s="19"/>
    </row>
    <row r="82" spans="1:41" ht="126" hidden="1" outlineLevel="1" x14ac:dyDescent="0.25">
      <c r="A82" s="508"/>
      <c r="B82" s="513"/>
      <c r="C82" s="514"/>
      <c r="D82" s="490"/>
      <c r="E82" s="307"/>
      <c r="F82" s="69" t="s">
        <v>913</v>
      </c>
      <c r="G82" s="69" t="s">
        <v>915</v>
      </c>
      <c r="H82" s="115" t="s">
        <v>914</v>
      </c>
      <c r="I82" s="180" t="s">
        <v>1850</v>
      </c>
      <c r="J82" s="3">
        <v>44216</v>
      </c>
      <c r="K82" s="3">
        <v>44560</v>
      </c>
      <c r="L82" s="3">
        <v>44285</v>
      </c>
      <c r="M82" s="4">
        <f t="shared" ref="M82:M85" si="29">+(+_xlfn.DAYS(J82,L82))/(+_xlfn.DAYS(J82,K82))</f>
        <v>0.2005813953488372</v>
      </c>
      <c r="N82" s="4">
        <f t="shared" ref="N82:N85" si="30">+IF(M82&gt;=100,100,IF(M82&lt;=0,0,M82))</f>
        <v>0.2005813953488372</v>
      </c>
      <c r="O82" s="232">
        <v>1</v>
      </c>
      <c r="P82" s="233">
        <v>0.25</v>
      </c>
      <c r="Q82" s="233">
        <v>0.5</v>
      </c>
      <c r="R82" s="233">
        <v>0.75</v>
      </c>
      <c r="S82" s="233">
        <v>1</v>
      </c>
      <c r="T82" s="31" t="s">
        <v>954</v>
      </c>
      <c r="U82" s="146">
        <v>10</v>
      </c>
      <c r="V82" s="511">
        <f t="shared" si="10"/>
        <v>10</v>
      </c>
      <c r="W82" s="110" t="s">
        <v>997</v>
      </c>
      <c r="X82" s="106" t="s">
        <v>954</v>
      </c>
      <c r="Y82" s="3">
        <v>44216</v>
      </c>
      <c r="Z82" s="3">
        <v>44560</v>
      </c>
      <c r="AA82" s="3">
        <v>44377</v>
      </c>
      <c r="AB82" s="4">
        <f t="shared" ref="AB82:AB83" si="31">+(+_xlfn.DAYS(Y82,AA82))/(+_xlfn.DAYS(Y82,Z82))</f>
        <v>0.46802325581395349</v>
      </c>
      <c r="AC82" s="4">
        <f t="shared" ref="AC82:AC83" si="32">+IF(AB82&gt;=100,100,IF(AB82&lt;=0,0,AB82))</f>
        <v>0.46802325581395349</v>
      </c>
      <c r="AD82" s="146">
        <v>10</v>
      </c>
      <c r="AE82" s="219">
        <f t="shared" si="27"/>
        <v>10</v>
      </c>
      <c r="AF82" s="227" t="s">
        <v>997</v>
      </c>
      <c r="AG82" s="245" t="s">
        <v>954</v>
      </c>
      <c r="AH82" s="23"/>
      <c r="AI82" s="20">
        <f t="shared" si="28"/>
        <v>0</v>
      </c>
      <c r="AJ82" s="19"/>
      <c r="AK82" s="19"/>
      <c r="AL82" s="23"/>
      <c r="AM82" s="25">
        <f t="shared" si="17"/>
        <v>0</v>
      </c>
      <c r="AN82" s="19"/>
      <c r="AO82" s="19"/>
    </row>
    <row r="83" spans="1:41" ht="108" hidden="1" outlineLevel="1" x14ac:dyDescent="0.25">
      <c r="A83" s="508"/>
      <c r="B83" s="513"/>
      <c r="C83" s="514"/>
      <c r="D83" s="490"/>
      <c r="E83" s="302"/>
      <c r="F83" s="199" t="s">
        <v>1684</v>
      </c>
      <c r="G83" s="199" t="s">
        <v>1685</v>
      </c>
      <c r="H83" s="202" t="s">
        <v>1851</v>
      </c>
      <c r="I83" s="208" t="s">
        <v>1686</v>
      </c>
      <c r="J83" s="3">
        <v>44216</v>
      </c>
      <c r="K83" s="3">
        <v>44560</v>
      </c>
      <c r="L83" s="3">
        <v>44285</v>
      </c>
      <c r="M83" s="4">
        <f t="shared" si="29"/>
        <v>0.2005813953488372</v>
      </c>
      <c r="N83" s="4">
        <f t="shared" si="30"/>
        <v>0.2005813953488372</v>
      </c>
      <c r="O83" s="232">
        <v>1</v>
      </c>
      <c r="P83" s="233">
        <v>0.25</v>
      </c>
      <c r="Q83" s="233">
        <v>0.5</v>
      </c>
      <c r="R83" s="233">
        <v>0.75</v>
      </c>
      <c r="S83" s="233">
        <v>1</v>
      </c>
      <c r="T83" s="31" t="s">
        <v>954</v>
      </c>
      <c r="U83" s="146">
        <v>10</v>
      </c>
      <c r="V83" s="511">
        <f t="shared" si="10"/>
        <v>10</v>
      </c>
      <c r="W83" s="110" t="s">
        <v>1687</v>
      </c>
      <c r="X83" s="106" t="s">
        <v>954</v>
      </c>
      <c r="Y83" s="3">
        <v>44216</v>
      </c>
      <c r="Z83" s="3">
        <v>44560</v>
      </c>
      <c r="AA83" s="3">
        <v>44377</v>
      </c>
      <c r="AB83" s="4">
        <f t="shared" si="31"/>
        <v>0.46802325581395349</v>
      </c>
      <c r="AC83" s="4">
        <f t="shared" si="32"/>
        <v>0.46802325581395349</v>
      </c>
      <c r="AD83" s="146">
        <v>15</v>
      </c>
      <c r="AE83" s="219">
        <f t="shared" si="27"/>
        <v>15</v>
      </c>
      <c r="AF83" s="227" t="s">
        <v>1849</v>
      </c>
      <c r="AG83" s="245" t="s">
        <v>954</v>
      </c>
      <c r="AH83" s="23"/>
      <c r="AI83" s="20">
        <f t="shared" si="28"/>
        <v>0</v>
      </c>
      <c r="AJ83" s="19"/>
      <c r="AK83" s="19"/>
      <c r="AL83" s="23"/>
      <c r="AM83" s="25">
        <f t="shared" si="17"/>
        <v>0</v>
      </c>
      <c r="AN83" s="19"/>
      <c r="AO83" s="19"/>
    </row>
    <row r="84" spans="1:41" ht="129" hidden="1" customHeight="1" outlineLevel="1" x14ac:dyDescent="0.25">
      <c r="A84" s="508"/>
      <c r="B84" s="279" t="s">
        <v>323</v>
      </c>
      <c r="C84" s="279" t="s">
        <v>382</v>
      </c>
      <c r="D84" s="490"/>
      <c r="E84" s="301" t="s">
        <v>381</v>
      </c>
      <c r="F84" s="346" t="s">
        <v>1340</v>
      </c>
      <c r="G84" s="167" t="s">
        <v>837</v>
      </c>
      <c r="H84" s="399" t="s">
        <v>793</v>
      </c>
      <c r="I84" s="497" t="s">
        <v>1341</v>
      </c>
      <c r="J84" s="3">
        <v>44216</v>
      </c>
      <c r="K84" s="3">
        <v>44560</v>
      </c>
      <c r="L84" s="3">
        <v>44285</v>
      </c>
      <c r="M84" s="4">
        <f t="shared" si="29"/>
        <v>0.2005813953488372</v>
      </c>
      <c r="N84" s="4">
        <f t="shared" si="30"/>
        <v>0.2005813953488372</v>
      </c>
      <c r="O84" s="232">
        <v>1</v>
      </c>
      <c r="P84" s="233">
        <v>0.25</v>
      </c>
      <c r="Q84" s="233">
        <v>0.5</v>
      </c>
      <c r="R84" s="233">
        <v>0.75</v>
      </c>
      <c r="S84" s="233">
        <v>1</v>
      </c>
      <c r="T84" s="31" t="s">
        <v>954</v>
      </c>
      <c r="U84" s="146">
        <v>25</v>
      </c>
      <c r="V84" s="511">
        <f>+U84</f>
        <v>25</v>
      </c>
      <c r="W84" s="172" t="s">
        <v>1716</v>
      </c>
      <c r="X84" s="106" t="s">
        <v>1337</v>
      </c>
      <c r="Y84" s="3">
        <v>44216</v>
      </c>
      <c r="Z84" s="3">
        <v>44560</v>
      </c>
      <c r="AA84" s="3">
        <v>44377</v>
      </c>
      <c r="AB84" s="4">
        <f t="shared" ref="AB84:AB88" si="33">+(+_xlfn.DAYS(Y84,AA84))/(+_xlfn.DAYS(Y84,Z84))</f>
        <v>0.46802325581395349</v>
      </c>
      <c r="AC84" s="4">
        <f t="shared" ref="AC84:AC88" si="34">+IF(AB84&gt;=100,100,IF(AB84&lt;=0,0,AB84))</f>
        <v>0.46802325581395349</v>
      </c>
      <c r="AD84" s="146">
        <v>35</v>
      </c>
      <c r="AE84" s="219">
        <f t="shared" si="27"/>
        <v>35</v>
      </c>
      <c r="AF84" s="227" t="s">
        <v>1607</v>
      </c>
      <c r="AG84" s="245" t="s">
        <v>954</v>
      </c>
      <c r="AH84" s="23"/>
      <c r="AI84" s="20">
        <f t="shared" si="28"/>
        <v>0</v>
      </c>
      <c r="AJ84" s="19"/>
      <c r="AK84" s="19"/>
      <c r="AL84" s="23"/>
      <c r="AM84" s="25">
        <f t="shared" si="17"/>
        <v>0</v>
      </c>
      <c r="AN84" s="19"/>
      <c r="AO84" s="19"/>
    </row>
    <row r="85" spans="1:41" ht="90" hidden="1" outlineLevel="1" x14ac:dyDescent="0.25">
      <c r="A85" s="508"/>
      <c r="B85" s="283"/>
      <c r="C85" s="283"/>
      <c r="D85" s="490"/>
      <c r="E85" s="307"/>
      <c r="F85" s="347"/>
      <c r="G85" s="167" t="s">
        <v>838</v>
      </c>
      <c r="H85" s="400"/>
      <c r="I85" s="498"/>
      <c r="J85" s="3">
        <v>44216</v>
      </c>
      <c r="K85" s="3">
        <v>44560</v>
      </c>
      <c r="L85" s="3">
        <v>44285</v>
      </c>
      <c r="M85" s="4">
        <f t="shared" si="29"/>
        <v>0.2005813953488372</v>
      </c>
      <c r="N85" s="4">
        <f t="shared" si="30"/>
        <v>0.2005813953488372</v>
      </c>
      <c r="O85" s="232">
        <v>1</v>
      </c>
      <c r="P85" s="233">
        <v>0.25</v>
      </c>
      <c r="Q85" s="233">
        <v>0.5</v>
      </c>
      <c r="R85" s="233">
        <v>0.75</v>
      </c>
      <c r="S85" s="233">
        <v>1</v>
      </c>
      <c r="T85" s="31" t="s">
        <v>954</v>
      </c>
      <c r="U85" s="146">
        <v>10</v>
      </c>
      <c r="V85" s="511">
        <f>+U85</f>
        <v>10</v>
      </c>
      <c r="W85" s="172" t="s">
        <v>1336</v>
      </c>
      <c r="X85" s="106" t="s">
        <v>954</v>
      </c>
      <c r="Y85" s="3">
        <v>44216</v>
      </c>
      <c r="Z85" s="3">
        <v>44560</v>
      </c>
      <c r="AA85" s="3">
        <v>44377</v>
      </c>
      <c r="AB85" s="4">
        <f t="shared" si="33"/>
        <v>0.46802325581395349</v>
      </c>
      <c r="AC85" s="4">
        <f t="shared" si="34"/>
        <v>0.46802325581395349</v>
      </c>
      <c r="AD85" s="146">
        <v>35</v>
      </c>
      <c r="AE85" s="219">
        <f t="shared" si="27"/>
        <v>35</v>
      </c>
      <c r="AF85" s="227" t="s">
        <v>1607</v>
      </c>
      <c r="AG85" s="245" t="s">
        <v>954</v>
      </c>
      <c r="AH85" s="23"/>
      <c r="AI85" s="20">
        <f t="shared" si="28"/>
        <v>0</v>
      </c>
      <c r="AJ85" s="19"/>
      <c r="AK85" s="19"/>
      <c r="AL85" s="23"/>
      <c r="AM85" s="25">
        <f t="shared" si="17"/>
        <v>0</v>
      </c>
      <c r="AN85" s="19"/>
      <c r="AO85" s="19"/>
    </row>
    <row r="86" spans="1:41" ht="120" hidden="1" customHeight="1" outlineLevel="1" x14ac:dyDescent="0.25">
      <c r="A86" s="508"/>
      <c r="B86" s="283"/>
      <c r="C86" s="283"/>
      <c r="D86" s="490"/>
      <c r="E86" s="307"/>
      <c r="F86" s="168" t="s">
        <v>880</v>
      </c>
      <c r="G86" s="168" t="s">
        <v>881</v>
      </c>
      <c r="H86" s="115" t="s">
        <v>589</v>
      </c>
      <c r="I86" s="65" t="s">
        <v>998</v>
      </c>
      <c r="J86" s="3">
        <v>44216</v>
      </c>
      <c r="K86" s="3">
        <v>44560</v>
      </c>
      <c r="L86" s="3">
        <v>44285</v>
      </c>
      <c r="M86" s="4">
        <f t="shared" ref="M86:M88" si="35">+(+_xlfn.DAYS(J86,L86))/(+_xlfn.DAYS(J86,K86))</f>
        <v>0.2005813953488372</v>
      </c>
      <c r="N86" s="4">
        <f t="shared" si="24"/>
        <v>0.2005813953488372</v>
      </c>
      <c r="O86" s="232">
        <v>1</v>
      </c>
      <c r="P86" s="233">
        <v>0.25</v>
      </c>
      <c r="Q86" s="233">
        <v>0.5</v>
      </c>
      <c r="R86" s="233">
        <v>0.75</v>
      </c>
      <c r="S86" s="233">
        <v>1</v>
      </c>
      <c r="T86" s="14">
        <v>20000000</v>
      </c>
      <c r="U86" s="146">
        <v>10</v>
      </c>
      <c r="V86" s="511">
        <f t="shared" si="10"/>
        <v>10</v>
      </c>
      <c r="W86" s="110" t="s">
        <v>1254</v>
      </c>
      <c r="X86" s="106" t="s">
        <v>1240</v>
      </c>
      <c r="Y86" s="3">
        <v>44216</v>
      </c>
      <c r="Z86" s="3">
        <v>44560</v>
      </c>
      <c r="AA86" s="3">
        <v>44377</v>
      </c>
      <c r="AB86" s="4">
        <f t="shared" si="33"/>
        <v>0.46802325581395349</v>
      </c>
      <c r="AC86" s="4">
        <f t="shared" si="34"/>
        <v>0.46802325581395349</v>
      </c>
      <c r="AD86" s="146">
        <v>20</v>
      </c>
      <c r="AE86" s="219">
        <f t="shared" si="27"/>
        <v>20</v>
      </c>
      <c r="AF86" s="227" t="s">
        <v>1849</v>
      </c>
      <c r="AG86" s="245" t="s">
        <v>1608</v>
      </c>
      <c r="AH86" s="23"/>
      <c r="AI86" s="20">
        <f t="shared" si="28"/>
        <v>0</v>
      </c>
      <c r="AJ86" s="19"/>
      <c r="AK86" s="19"/>
      <c r="AL86" s="23"/>
      <c r="AM86" s="25">
        <f t="shared" si="11"/>
        <v>0</v>
      </c>
      <c r="AN86" s="19"/>
      <c r="AO86" s="19"/>
    </row>
    <row r="87" spans="1:41" ht="90.6" hidden="1" customHeight="1" outlineLevel="1" x14ac:dyDescent="0.25">
      <c r="A87" s="508"/>
      <c r="B87" s="283"/>
      <c r="C87" s="283"/>
      <c r="D87" s="490"/>
      <c r="E87" s="307"/>
      <c r="F87" s="301" t="s">
        <v>733</v>
      </c>
      <c r="G87" s="301" t="s">
        <v>829</v>
      </c>
      <c r="H87" s="115" t="s">
        <v>376</v>
      </c>
      <c r="I87" s="65" t="s">
        <v>484</v>
      </c>
      <c r="J87" s="3">
        <v>44216</v>
      </c>
      <c r="K87" s="3">
        <v>44560</v>
      </c>
      <c r="L87" s="3">
        <v>44285</v>
      </c>
      <c r="M87" s="4">
        <f t="shared" si="35"/>
        <v>0.2005813953488372</v>
      </c>
      <c r="N87" s="4">
        <f t="shared" si="24"/>
        <v>0.2005813953488372</v>
      </c>
      <c r="O87" s="232">
        <v>1</v>
      </c>
      <c r="P87" s="233">
        <v>0.25</v>
      </c>
      <c r="Q87" s="233">
        <v>0.5</v>
      </c>
      <c r="R87" s="233">
        <v>0.75</v>
      </c>
      <c r="S87" s="233">
        <v>1</v>
      </c>
      <c r="T87" s="14">
        <v>200000000</v>
      </c>
      <c r="U87" s="146">
        <v>25</v>
      </c>
      <c r="V87" s="511">
        <f t="shared" si="10"/>
        <v>25</v>
      </c>
      <c r="W87" s="110" t="s">
        <v>999</v>
      </c>
      <c r="X87" s="106" t="s">
        <v>1241</v>
      </c>
      <c r="Y87" s="3">
        <v>44216</v>
      </c>
      <c r="Z87" s="3">
        <v>44560</v>
      </c>
      <c r="AA87" s="3">
        <v>44377</v>
      </c>
      <c r="AB87" s="4">
        <f t="shared" si="33"/>
        <v>0.46802325581395349</v>
      </c>
      <c r="AC87" s="4">
        <f t="shared" si="34"/>
        <v>0.46802325581395349</v>
      </c>
      <c r="AD87" s="146">
        <v>40</v>
      </c>
      <c r="AE87" s="219">
        <f t="shared" si="27"/>
        <v>40</v>
      </c>
      <c r="AF87" s="110" t="s">
        <v>2025</v>
      </c>
      <c r="AG87" s="245" t="s">
        <v>954</v>
      </c>
      <c r="AH87" s="23"/>
      <c r="AI87" s="20">
        <f t="shared" si="28"/>
        <v>0</v>
      </c>
      <c r="AJ87" s="19"/>
      <c r="AK87" s="19"/>
      <c r="AL87" s="23"/>
      <c r="AM87" s="25">
        <f t="shared" si="11"/>
        <v>0</v>
      </c>
      <c r="AN87" s="19"/>
      <c r="AO87" s="19"/>
    </row>
    <row r="88" spans="1:41" ht="94.8" hidden="1" customHeight="1" outlineLevel="1" x14ac:dyDescent="0.25">
      <c r="A88" s="508"/>
      <c r="B88" s="283"/>
      <c r="C88" s="283"/>
      <c r="D88" s="490"/>
      <c r="E88" s="307"/>
      <c r="F88" s="307"/>
      <c r="G88" s="307"/>
      <c r="H88" s="115" t="s">
        <v>1000</v>
      </c>
      <c r="I88" s="65" t="s">
        <v>587</v>
      </c>
      <c r="J88" s="3">
        <v>44216</v>
      </c>
      <c r="K88" s="3">
        <v>44560</v>
      </c>
      <c r="L88" s="3">
        <v>44285</v>
      </c>
      <c r="M88" s="4">
        <f t="shared" si="35"/>
        <v>0.2005813953488372</v>
      </c>
      <c r="N88" s="4">
        <f t="shared" si="24"/>
        <v>0.2005813953488372</v>
      </c>
      <c r="O88" s="232">
        <v>1</v>
      </c>
      <c r="P88" s="233">
        <v>0.25</v>
      </c>
      <c r="Q88" s="233">
        <v>0.5</v>
      </c>
      <c r="R88" s="233">
        <v>0.75</v>
      </c>
      <c r="S88" s="233">
        <v>1</v>
      </c>
      <c r="T88" s="14">
        <v>25000000</v>
      </c>
      <c r="U88" s="146">
        <v>15</v>
      </c>
      <c r="V88" s="511">
        <f t="shared" si="10"/>
        <v>15</v>
      </c>
      <c r="W88" s="110" t="s">
        <v>1255</v>
      </c>
      <c r="X88" s="106" t="s">
        <v>1242</v>
      </c>
      <c r="Y88" s="3">
        <v>44216</v>
      </c>
      <c r="Z88" s="3">
        <v>44560</v>
      </c>
      <c r="AA88" s="3">
        <v>44377</v>
      </c>
      <c r="AB88" s="4">
        <f t="shared" si="33"/>
        <v>0.46802325581395349</v>
      </c>
      <c r="AC88" s="4">
        <f t="shared" si="34"/>
        <v>0.46802325581395349</v>
      </c>
      <c r="AD88" s="146">
        <v>40</v>
      </c>
      <c r="AE88" s="219">
        <f t="shared" si="27"/>
        <v>40</v>
      </c>
      <c r="AF88" s="227" t="s">
        <v>1609</v>
      </c>
      <c r="AG88" s="245" t="s">
        <v>954</v>
      </c>
      <c r="AH88" s="23"/>
      <c r="AI88" s="20">
        <f t="shared" si="28"/>
        <v>0</v>
      </c>
      <c r="AJ88" s="19"/>
      <c r="AK88" s="19"/>
      <c r="AL88" s="23"/>
      <c r="AM88" s="25">
        <f t="shared" si="11"/>
        <v>0</v>
      </c>
      <c r="AN88" s="19"/>
      <c r="AO88" s="19"/>
    </row>
    <row r="89" spans="1:41" ht="94.8" hidden="1" customHeight="1" outlineLevel="1" x14ac:dyDescent="0.25">
      <c r="A89" s="508"/>
      <c r="B89" s="283"/>
      <c r="C89" s="283"/>
      <c r="D89" s="490"/>
      <c r="E89" s="307"/>
      <c r="F89" s="307"/>
      <c r="G89" s="307"/>
      <c r="H89" s="115" t="s">
        <v>390</v>
      </c>
      <c r="I89" s="65" t="s">
        <v>598</v>
      </c>
      <c r="J89" s="3">
        <v>44216</v>
      </c>
      <c r="K89" s="3">
        <v>44560</v>
      </c>
      <c r="L89" s="3">
        <v>44285</v>
      </c>
      <c r="M89" s="4">
        <f>+(+_xlfn.DAYS(J89,L89))/(+_xlfn.DAYS(J89,K89))</f>
        <v>0.2005813953488372</v>
      </c>
      <c r="N89" s="4">
        <f>+IF(M89&gt;=100,100,IF(M89&lt;=0,0,M89))</f>
        <v>0.2005813953488372</v>
      </c>
      <c r="O89" s="232">
        <v>1</v>
      </c>
      <c r="P89" s="233">
        <v>0.25</v>
      </c>
      <c r="Q89" s="233">
        <v>0.5</v>
      </c>
      <c r="R89" s="233">
        <v>0.75</v>
      </c>
      <c r="S89" s="233">
        <v>1</v>
      </c>
      <c r="T89" s="14">
        <v>1600000000</v>
      </c>
      <c r="U89" s="146">
        <v>25</v>
      </c>
      <c r="V89" s="511">
        <f>+U89</f>
        <v>25</v>
      </c>
      <c r="W89" s="172" t="s">
        <v>1335</v>
      </c>
      <c r="X89" s="106" t="s">
        <v>1337</v>
      </c>
      <c r="Y89" s="3">
        <v>44216</v>
      </c>
      <c r="Z89" s="3">
        <v>44560</v>
      </c>
      <c r="AA89" s="3">
        <v>44377</v>
      </c>
      <c r="AB89" s="4">
        <f>+(+_xlfn.DAYS(Y89,AA89))/(+_xlfn.DAYS(Y89,Z89))</f>
        <v>0.46802325581395349</v>
      </c>
      <c r="AC89" s="4">
        <f>+IF(AB89&gt;=100,100,IF(AB89&lt;=0,0,AB89))</f>
        <v>0.46802325581395349</v>
      </c>
      <c r="AD89" s="146">
        <v>25</v>
      </c>
      <c r="AE89" s="219">
        <f t="shared" si="27"/>
        <v>25</v>
      </c>
      <c r="AF89" s="227" t="s">
        <v>1697</v>
      </c>
      <c r="AG89" s="245" t="s">
        <v>954</v>
      </c>
      <c r="AH89" s="23"/>
      <c r="AI89" s="20">
        <f t="shared" si="28"/>
        <v>0</v>
      </c>
      <c r="AJ89" s="19"/>
      <c r="AK89" s="19"/>
      <c r="AL89" s="23"/>
      <c r="AM89" s="25">
        <f>+AL89</f>
        <v>0</v>
      </c>
      <c r="AN89" s="19"/>
      <c r="AO89" s="19"/>
    </row>
    <row r="90" spans="1:41" ht="124.8" hidden="1" customHeight="1" outlineLevel="1" x14ac:dyDescent="0.25">
      <c r="A90" s="508"/>
      <c r="B90" s="283"/>
      <c r="C90" s="280"/>
      <c r="D90" s="490"/>
      <c r="E90" s="307"/>
      <c r="F90" s="302"/>
      <c r="G90" s="302"/>
      <c r="H90" s="115" t="s">
        <v>1006</v>
      </c>
      <c r="I90" s="65" t="s">
        <v>1007</v>
      </c>
      <c r="J90" s="3">
        <v>44216</v>
      </c>
      <c r="K90" s="3">
        <v>44560</v>
      </c>
      <c r="L90" s="3">
        <v>44285</v>
      </c>
      <c r="M90" s="4">
        <f>+(+_xlfn.DAYS(J90,L90))/(+_xlfn.DAYS(J90,K90))</f>
        <v>0.2005813953488372</v>
      </c>
      <c r="N90" s="4">
        <f>+IF(M90&gt;=100,100,IF(M90&lt;=0,0,M90))</f>
        <v>0.2005813953488372</v>
      </c>
      <c r="O90" s="232">
        <v>1</v>
      </c>
      <c r="P90" s="233">
        <v>0.25</v>
      </c>
      <c r="Q90" s="233">
        <v>0.5</v>
      </c>
      <c r="R90" s="233">
        <v>0.75</v>
      </c>
      <c r="S90" s="233">
        <v>1</v>
      </c>
      <c r="T90" s="31" t="s">
        <v>954</v>
      </c>
      <c r="U90" s="146">
        <v>20</v>
      </c>
      <c r="V90" s="511">
        <f t="shared" si="10"/>
        <v>20</v>
      </c>
      <c r="W90" s="110" t="s">
        <v>1316</v>
      </c>
      <c r="X90" s="106" t="s">
        <v>954</v>
      </c>
      <c r="Y90" s="3">
        <v>44216</v>
      </c>
      <c r="Z90" s="3">
        <v>44560</v>
      </c>
      <c r="AA90" s="3">
        <v>44377</v>
      </c>
      <c r="AB90" s="4">
        <f>+(+_xlfn.DAYS(Y90,AA90))/(+_xlfn.DAYS(Y90,Z90))</f>
        <v>0.46802325581395349</v>
      </c>
      <c r="AC90" s="4">
        <f>+IF(AB90&gt;=100,100,IF(AB90&lt;=0,0,AB90))</f>
        <v>0.46802325581395349</v>
      </c>
      <c r="AD90" s="146">
        <v>25</v>
      </c>
      <c r="AE90" s="219">
        <f t="shared" si="27"/>
        <v>25</v>
      </c>
      <c r="AF90" s="227" t="s">
        <v>1852</v>
      </c>
      <c r="AG90" s="245" t="s">
        <v>1610</v>
      </c>
      <c r="AH90" s="23"/>
      <c r="AI90" s="20">
        <f t="shared" si="28"/>
        <v>0</v>
      </c>
      <c r="AJ90" s="19"/>
      <c r="AK90" s="19"/>
      <c r="AL90" s="23"/>
      <c r="AM90" s="25">
        <f>+AL90</f>
        <v>0</v>
      </c>
      <c r="AN90" s="19"/>
      <c r="AO90" s="19"/>
    </row>
    <row r="91" spans="1:41" ht="105.6" hidden="1" customHeight="1" outlineLevel="1" x14ac:dyDescent="0.25">
      <c r="A91" s="508"/>
      <c r="B91" s="283"/>
      <c r="C91" s="276" t="s">
        <v>382</v>
      </c>
      <c r="D91" s="490"/>
      <c r="E91" s="307"/>
      <c r="F91" s="306" t="s">
        <v>732</v>
      </c>
      <c r="G91" s="306" t="s">
        <v>830</v>
      </c>
      <c r="H91" s="115" t="s">
        <v>1001</v>
      </c>
      <c r="I91" s="65" t="s">
        <v>590</v>
      </c>
      <c r="J91" s="3">
        <v>44216</v>
      </c>
      <c r="K91" s="3">
        <v>44560</v>
      </c>
      <c r="L91" s="3">
        <v>44285</v>
      </c>
      <c r="M91" s="4">
        <f t="shared" ref="M91:M112" si="36">+(+_xlfn.DAYS(J91,L91))/(+_xlfn.DAYS(J91,K91))</f>
        <v>0.2005813953488372</v>
      </c>
      <c r="N91" s="4">
        <f t="shared" si="24"/>
        <v>0.2005813953488372</v>
      </c>
      <c r="O91" s="232">
        <v>1</v>
      </c>
      <c r="P91" s="233">
        <v>0.25</v>
      </c>
      <c r="Q91" s="233">
        <v>0.5</v>
      </c>
      <c r="R91" s="233">
        <v>0.75</v>
      </c>
      <c r="S91" s="233">
        <v>1</v>
      </c>
      <c r="T91" s="14">
        <v>6000000</v>
      </c>
      <c r="U91" s="146">
        <v>20</v>
      </c>
      <c r="V91" s="511">
        <f t="shared" si="10"/>
        <v>20</v>
      </c>
      <c r="W91" s="110" t="s">
        <v>1317</v>
      </c>
      <c r="X91" s="106" t="s">
        <v>954</v>
      </c>
      <c r="Y91" s="3">
        <v>44216</v>
      </c>
      <c r="Z91" s="3">
        <v>44560</v>
      </c>
      <c r="AA91" s="3">
        <v>44377</v>
      </c>
      <c r="AB91" s="4">
        <f t="shared" ref="AB91:AB95" si="37">+(+_xlfn.DAYS(Y91,AA91))/(+_xlfn.DAYS(Y91,Z91))</f>
        <v>0.46802325581395349</v>
      </c>
      <c r="AC91" s="4">
        <f t="shared" ref="AC91:AC95" si="38">+IF(AB91&gt;=100,100,IF(AB91&lt;=0,0,AB91))</f>
        <v>0.46802325581395349</v>
      </c>
      <c r="AD91" s="146">
        <v>28</v>
      </c>
      <c r="AE91" s="219">
        <f t="shared" si="27"/>
        <v>28</v>
      </c>
      <c r="AF91" s="227" t="s">
        <v>1611</v>
      </c>
      <c r="AG91" s="245" t="s">
        <v>954</v>
      </c>
      <c r="AH91" s="23"/>
      <c r="AI91" s="20">
        <f t="shared" si="28"/>
        <v>0</v>
      </c>
      <c r="AJ91" s="19"/>
      <c r="AK91" s="19"/>
      <c r="AL91" s="23"/>
      <c r="AM91" s="25">
        <f t="shared" si="11"/>
        <v>0</v>
      </c>
      <c r="AN91" s="19"/>
      <c r="AO91" s="19"/>
    </row>
    <row r="92" spans="1:41" ht="108" hidden="1" customHeight="1" outlineLevel="1" x14ac:dyDescent="0.25">
      <c r="A92" s="508"/>
      <c r="B92" s="283"/>
      <c r="C92" s="277"/>
      <c r="D92" s="490"/>
      <c r="E92" s="307"/>
      <c r="F92" s="306"/>
      <c r="G92" s="306"/>
      <c r="H92" s="115" t="s">
        <v>377</v>
      </c>
      <c r="I92" s="65" t="s">
        <v>591</v>
      </c>
      <c r="J92" s="3">
        <v>44216</v>
      </c>
      <c r="K92" s="3">
        <v>44560</v>
      </c>
      <c r="L92" s="3">
        <v>44285</v>
      </c>
      <c r="M92" s="4">
        <f t="shared" si="36"/>
        <v>0.2005813953488372</v>
      </c>
      <c r="N92" s="4">
        <f t="shared" si="24"/>
        <v>0.2005813953488372</v>
      </c>
      <c r="O92" s="232">
        <v>1</v>
      </c>
      <c r="P92" s="233">
        <v>0.25</v>
      </c>
      <c r="Q92" s="233">
        <v>0.5</v>
      </c>
      <c r="R92" s="233">
        <v>0.75</v>
      </c>
      <c r="S92" s="233">
        <v>1</v>
      </c>
      <c r="T92" s="14">
        <v>90000000</v>
      </c>
      <c r="U92" s="146">
        <v>10</v>
      </c>
      <c r="V92" s="511">
        <f t="shared" si="10"/>
        <v>10</v>
      </c>
      <c r="W92" s="110" t="s">
        <v>1256</v>
      </c>
      <c r="X92" s="106" t="s">
        <v>1243</v>
      </c>
      <c r="Y92" s="3">
        <v>44216</v>
      </c>
      <c r="Z92" s="3">
        <v>44560</v>
      </c>
      <c r="AA92" s="3">
        <v>44377</v>
      </c>
      <c r="AB92" s="4">
        <f t="shared" si="37"/>
        <v>0.46802325581395349</v>
      </c>
      <c r="AC92" s="4">
        <f t="shared" si="38"/>
        <v>0.46802325581395349</v>
      </c>
      <c r="AD92" s="146">
        <v>20</v>
      </c>
      <c r="AE92" s="219">
        <f t="shared" si="27"/>
        <v>20</v>
      </c>
      <c r="AF92" s="227" t="s">
        <v>1612</v>
      </c>
      <c r="AG92" s="245" t="s">
        <v>954</v>
      </c>
      <c r="AH92" s="23"/>
      <c r="AI92" s="20">
        <f t="shared" si="28"/>
        <v>0</v>
      </c>
      <c r="AJ92" s="19"/>
      <c r="AK92" s="19"/>
      <c r="AL92" s="23"/>
      <c r="AM92" s="25">
        <f t="shared" si="11"/>
        <v>0</v>
      </c>
      <c r="AN92" s="19"/>
      <c r="AO92" s="19"/>
    </row>
    <row r="93" spans="1:41" ht="60" hidden="1" customHeight="1" outlineLevel="1" x14ac:dyDescent="0.25">
      <c r="A93" s="508"/>
      <c r="B93" s="283"/>
      <c r="C93" s="277"/>
      <c r="D93" s="490"/>
      <c r="E93" s="307"/>
      <c r="F93" s="306"/>
      <c r="G93" s="306"/>
      <c r="H93" s="115" t="s">
        <v>1613</v>
      </c>
      <c r="I93" s="65" t="s">
        <v>587</v>
      </c>
      <c r="J93" s="3">
        <v>44216</v>
      </c>
      <c r="K93" s="3">
        <v>44560</v>
      </c>
      <c r="L93" s="3">
        <v>44285</v>
      </c>
      <c r="M93" s="4">
        <f t="shared" si="36"/>
        <v>0.2005813953488372</v>
      </c>
      <c r="N93" s="4">
        <f t="shared" si="24"/>
        <v>0.2005813953488372</v>
      </c>
      <c r="O93" s="232">
        <v>1</v>
      </c>
      <c r="P93" s="233">
        <v>0.25</v>
      </c>
      <c r="Q93" s="233">
        <v>0.5</v>
      </c>
      <c r="R93" s="233">
        <v>0.75</v>
      </c>
      <c r="S93" s="233">
        <v>1</v>
      </c>
      <c r="T93" s="14">
        <v>9000000</v>
      </c>
      <c r="U93" s="146">
        <v>10</v>
      </c>
      <c r="V93" s="511">
        <f t="shared" si="10"/>
        <v>10</v>
      </c>
      <c r="W93" s="110" t="s">
        <v>1002</v>
      </c>
      <c r="X93" s="106" t="s">
        <v>954</v>
      </c>
      <c r="Y93" s="3">
        <v>44216</v>
      </c>
      <c r="Z93" s="3">
        <v>44560</v>
      </c>
      <c r="AA93" s="3">
        <v>44377</v>
      </c>
      <c r="AB93" s="4">
        <f t="shared" si="37"/>
        <v>0.46802325581395349</v>
      </c>
      <c r="AC93" s="4">
        <f t="shared" si="38"/>
        <v>0.46802325581395349</v>
      </c>
      <c r="AD93" s="146">
        <v>20</v>
      </c>
      <c r="AE93" s="219">
        <f t="shared" si="27"/>
        <v>20</v>
      </c>
      <c r="AF93" s="227" t="s">
        <v>1612</v>
      </c>
      <c r="AG93" s="245" t="s">
        <v>954</v>
      </c>
      <c r="AH93" s="23"/>
      <c r="AI93" s="20">
        <f t="shared" si="28"/>
        <v>0</v>
      </c>
      <c r="AJ93" s="19"/>
      <c r="AK93" s="19"/>
      <c r="AL93" s="23"/>
      <c r="AM93" s="25">
        <f t="shared" si="11"/>
        <v>0</v>
      </c>
      <c r="AN93" s="19"/>
      <c r="AO93" s="19"/>
    </row>
    <row r="94" spans="1:41" ht="96" hidden="1" customHeight="1" outlineLevel="1" x14ac:dyDescent="0.25">
      <c r="A94" s="508"/>
      <c r="B94" s="283"/>
      <c r="C94" s="277"/>
      <c r="D94" s="490"/>
      <c r="E94" s="307"/>
      <c r="F94" s="306"/>
      <c r="G94" s="306"/>
      <c r="H94" s="115" t="s">
        <v>592</v>
      </c>
      <c r="I94" s="65" t="s">
        <v>593</v>
      </c>
      <c r="J94" s="3">
        <v>44216</v>
      </c>
      <c r="K94" s="3">
        <v>44560</v>
      </c>
      <c r="L94" s="3">
        <v>44285</v>
      </c>
      <c r="M94" s="4">
        <f t="shared" si="36"/>
        <v>0.2005813953488372</v>
      </c>
      <c r="N94" s="4">
        <f t="shared" si="24"/>
        <v>0.2005813953488372</v>
      </c>
      <c r="O94" s="232">
        <v>1</v>
      </c>
      <c r="P94" s="233">
        <v>0.25</v>
      </c>
      <c r="Q94" s="233">
        <v>0.5</v>
      </c>
      <c r="R94" s="233">
        <v>0.75</v>
      </c>
      <c r="S94" s="233">
        <v>1</v>
      </c>
      <c r="T94" s="15">
        <v>50000000</v>
      </c>
      <c r="U94" s="146">
        <v>80</v>
      </c>
      <c r="V94" s="511">
        <f t="shared" si="10"/>
        <v>80</v>
      </c>
      <c r="W94" s="110" t="s">
        <v>1257</v>
      </c>
      <c r="X94" s="106" t="s">
        <v>1003</v>
      </c>
      <c r="Y94" s="3">
        <v>44216</v>
      </c>
      <c r="Z94" s="3">
        <v>44560</v>
      </c>
      <c r="AA94" s="3">
        <v>44377</v>
      </c>
      <c r="AB94" s="4">
        <f t="shared" si="37"/>
        <v>0.46802325581395349</v>
      </c>
      <c r="AC94" s="4">
        <f t="shared" si="38"/>
        <v>0.46802325581395349</v>
      </c>
      <c r="AD94" s="146">
        <v>80</v>
      </c>
      <c r="AE94" s="219">
        <f t="shared" si="27"/>
        <v>80</v>
      </c>
      <c r="AF94" s="227" t="s">
        <v>1614</v>
      </c>
      <c r="AG94" s="245" t="s">
        <v>954</v>
      </c>
      <c r="AH94" s="23"/>
      <c r="AI94" s="20">
        <f t="shared" si="28"/>
        <v>0</v>
      </c>
      <c r="AJ94" s="19"/>
      <c r="AK94" s="19"/>
      <c r="AL94" s="23"/>
      <c r="AM94" s="25">
        <f t="shared" si="11"/>
        <v>0</v>
      </c>
      <c r="AN94" s="19"/>
      <c r="AO94" s="19"/>
    </row>
    <row r="95" spans="1:41" ht="96" hidden="1" customHeight="1" outlineLevel="1" x14ac:dyDescent="0.25">
      <c r="A95" s="508"/>
      <c r="B95" s="283"/>
      <c r="C95" s="277"/>
      <c r="D95" s="490"/>
      <c r="E95" s="302"/>
      <c r="F95" s="198" t="s">
        <v>1682</v>
      </c>
      <c r="G95" s="195" t="s">
        <v>1683</v>
      </c>
      <c r="H95" s="115" t="s">
        <v>1854</v>
      </c>
      <c r="I95" s="65" t="s">
        <v>1853</v>
      </c>
      <c r="J95" s="3">
        <v>44216</v>
      </c>
      <c r="K95" s="3">
        <v>44560</v>
      </c>
      <c r="L95" s="3">
        <v>44285</v>
      </c>
      <c r="M95" s="4">
        <f t="shared" si="36"/>
        <v>0.2005813953488372</v>
      </c>
      <c r="N95" s="4">
        <f t="shared" si="24"/>
        <v>0.2005813953488372</v>
      </c>
      <c r="O95" s="232">
        <v>1</v>
      </c>
      <c r="P95" s="233">
        <v>0.25</v>
      </c>
      <c r="Q95" s="233">
        <v>0.5</v>
      </c>
      <c r="R95" s="233">
        <v>0.75</v>
      </c>
      <c r="S95" s="233">
        <v>1</v>
      </c>
      <c r="T95" s="15" t="s">
        <v>2004</v>
      </c>
      <c r="U95" s="146">
        <v>10</v>
      </c>
      <c r="V95" s="511">
        <f t="shared" si="10"/>
        <v>10</v>
      </c>
      <c r="W95" s="172" t="s">
        <v>2005</v>
      </c>
      <c r="X95" s="106" t="s">
        <v>954</v>
      </c>
      <c r="Y95" s="3">
        <v>44216</v>
      </c>
      <c r="Z95" s="3">
        <v>44560</v>
      </c>
      <c r="AA95" s="3">
        <v>44377</v>
      </c>
      <c r="AB95" s="4">
        <f t="shared" si="37"/>
        <v>0.46802325581395349</v>
      </c>
      <c r="AC95" s="4">
        <f t="shared" si="38"/>
        <v>0.46802325581395349</v>
      </c>
      <c r="AD95" s="148">
        <v>10</v>
      </c>
      <c r="AE95" s="509">
        <f t="shared" si="27"/>
        <v>10</v>
      </c>
      <c r="AF95" s="172" t="s">
        <v>2005</v>
      </c>
      <c r="AG95" s="106" t="s">
        <v>954</v>
      </c>
      <c r="AH95" s="23"/>
      <c r="AI95" s="20">
        <f t="shared" si="28"/>
        <v>0</v>
      </c>
      <c r="AJ95" s="19"/>
      <c r="AK95" s="19"/>
      <c r="AL95" s="23"/>
      <c r="AM95" s="25">
        <f t="shared" si="11"/>
        <v>0</v>
      </c>
      <c r="AN95" s="19"/>
      <c r="AO95" s="19"/>
    </row>
    <row r="96" spans="1:41" ht="133.80000000000001" hidden="1" customHeight="1" outlineLevel="1" x14ac:dyDescent="0.25">
      <c r="A96" s="508"/>
      <c r="B96" s="283"/>
      <c r="C96" s="277"/>
      <c r="D96" s="490"/>
      <c r="E96" s="346" t="s">
        <v>938</v>
      </c>
      <c r="F96" s="303" t="s">
        <v>937</v>
      </c>
      <c r="G96" s="82" t="s">
        <v>939</v>
      </c>
      <c r="H96" s="115" t="s">
        <v>941</v>
      </c>
      <c r="I96" s="65" t="s">
        <v>943</v>
      </c>
      <c r="J96" s="3">
        <v>44216</v>
      </c>
      <c r="K96" s="3">
        <v>44560</v>
      </c>
      <c r="L96" s="3">
        <v>44285</v>
      </c>
      <c r="M96" s="4">
        <f t="shared" si="36"/>
        <v>0.2005813953488372</v>
      </c>
      <c r="N96" s="4">
        <f t="shared" si="24"/>
        <v>0.2005813953488372</v>
      </c>
      <c r="O96" s="232">
        <v>1</v>
      </c>
      <c r="P96" s="233">
        <v>0.25</v>
      </c>
      <c r="Q96" s="233">
        <v>0.5</v>
      </c>
      <c r="R96" s="233">
        <v>0.75</v>
      </c>
      <c r="S96" s="233">
        <v>1</v>
      </c>
      <c r="T96" s="15">
        <v>30000000</v>
      </c>
      <c r="U96" s="146">
        <v>100</v>
      </c>
      <c r="V96" s="511">
        <f t="shared" si="10"/>
        <v>100</v>
      </c>
      <c r="W96" s="110" t="s">
        <v>1258</v>
      </c>
      <c r="X96" s="106" t="s">
        <v>1244</v>
      </c>
      <c r="Y96" s="3">
        <v>44216</v>
      </c>
      <c r="Z96" s="3">
        <v>44560</v>
      </c>
      <c r="AA96" s="3">
        <v>44377</v>
      </c>
      <c r="AB96" s="4">
        <f t="shared" ref="AB96:AB98" si="39">+(+_xlfn.DAYS(Y96,AA96))/(+_xlfn.DAYS(Y96,Z96))</f>
        <v>0.46802325581395349</v>
      </c>
      <c r="AC96" s="4">
        <f t="shared" ref="AC96:AC98" si="40">+IF(AB96&gt;=100,100,IF(AB96&lt;=0,0,AB96))</f>
        <v>0.46802325581395349</v>
      </c>
      <c r="AD96" s="146">
        <v>100</v>
      </c>
      <c r="AE96" s="219">
        <f t="shared" si="27"/>
        <v>100</v>
      </c>
      <c r="AF96" s="227" t="s">
        <v>1616</v>
      </c>
      <c r="AG96" s="245" t="s">
        <v>1615</v>
      </c>
      <c r="AH96" s="23"/>
      <c r="AI96" s="20">
        <f t="shared" si="28"/>
        <v>0</v>
      </c>
      <c r="AJ96" s="19"/>
      <c r="AK96" s="19"/>
      <c r="AL96" s="23"/>
      <c r="AM96" s="25">
        <f t="shared" si="11"/>
        <v>0</v>
      </c>
      <c r="AN96" s="19"/>
      <c r="AO96" s="19"/>
    </row>
    <row r="97" spans="1:41" ht="91.8" hidden="1" customHeight="1" outlineLevel="1" x14ac:dyDescent="0.25">
      <c r="A97" s="508"/>
      <c r="B97" s="280"/>
      <c r="C97" s="278"/>
      <c r="D97" s="491"/>
      <c r="E97" s="347"/>
      <c r="F97" s="304"/>
      <c r="G97" s="82" t="s">
        <v>940</v>
      </c>
      <c r="H97" s="115" t="s">
        <v>942</v>
      </c>
      <c r="I97" s="65" t="s">
        <v>944</v>
      </c>
      <c r="J97" s="3">
        <v>44216</v>
      </c>
      <c r="K97" s="3">
        <v>44560</v>
      </c>
      <c r="L97" s="3">
        <v>44285</v>
      </c>
      <c r="M97" s="4">
        <f t="shared" si="36"/>
        <v>0.2005813953488372</v>
      </c>
      <c r="N97" s="4">
        <f t="shared" si="24"/>
        <v>0.2005813953488372</v>
      </c>
      <c r="O97" s="232">
        <v>1</v>
      </c>
      <c r="P97" s="233">
        <v>0.25</v>
      </c>
      <c r="Q97" s="233">
        <v>0.5</v>
      </c>
      <c r="R97" s="233">
        <v>0.75</v>
      </c>
      <c r="S97" s="233">
        <v>1</v>
      </c>
      <c r="T97" s="15">
        <v>150000000</v>
      </c>
      <c r="U97" s="146">
        <v>25</v>
      </c>
      <c r="V97" s="511">
        <f t="shared" ref="V97:V156" si="41">+U97</f>
        <v>25</v>
      </c>
      <c r="W97" s="110" t="s">
        <v>1318</v>
      </c>
      <c r="X97" s="106" t="s">
        <v>1245</v>
      </c>
      <c r="Y97" s="3">
        <v>44216</v>
      </c>
      <c r="Z97" s="3">
        <v>44560</v>
      </c>
      <c r="AA97" s="3">
        <v>44377</v>
      </c>
      <c r="AB97" s="4">
        <f t="shared" si="39"/>
        <v>0.46802325581395349</v>
      </c>
      <c r="AC97" s="4">
        <f t="shared" si="40"/>
        <v>0.46802325581395349</v>
      </c>
      <c r="AD97" s="146">
        <v>50</v>
      </c>
      <c r="AE97" s="219">
        <f t="shared" si="27"/>
        <v>50</v>
      </c>
      <c r="AF97" s="227" t="s">
        <v>1617</v>
      </c>
      <c r="AG97" s="245" t="s">
        <v>1618</v>
      </c>
      <c r="AH97" s="23"/>
      <c r="AI97" s="20">
        <f t="shared" si="28"/>
        <v>0</v>
      </c>
      <c r="AJ97" s="19"/>
      <c r="AK97" s="19"/>
      <c r="AL97" s="23"/>
      <c r="AM97" s="25">
        <f t="shared" ref="AM97:AM98" si="42">+AL97</f>
        <v>0</v>
      </c>
      <c r="AN97" s="19"/>
      <c r="AO97" s="19"/>
    </row>
    <row r="98" spans="1:41" ht="100.2" hidden="1" customHeight="1" outlineLevel="1" x14ac:dyDescent="0.25">
      <c r="A98" s="508"/>
      <c r="B98" s="365" t="s">
        <v>322</v>
      </c>
      <c r="C98" s="279" t="s">
        <v>380</v>
      </c>
      <c r="D98" s="462" t="s">
        <v>383</v>
      </c>
      <c r="E98" s="288" t="s">
        <v>379</v>
      </c>
      <c r="F98" s="288" t="s">
        <v>724</v>
      </c>
      <c r="G98" s="288" t="s">
        <v>826</v>
      </c>
      <c r="H98" s="114" t="s">
        <v>384</v>
      </c>
      <c r="I98" s="65" t="s">
        <v>329</v>
      </c>
      <c r="J98" s="3">
        <v>44216</v>
      </c>
      <c r="K98" s="3">
        <v>44560</v>
      </c>
      <c r="L98" s="3">
        <v>44285</v>
      </c>
      <c r="M98" s="4">
        <f t="shared" si="36"/>
        <v>0.2005813953488372</v>
      </c>
      <c r="N98" s="4">
        <f t="shared" si="24"/>
        <v>0.2005813953488372</v>
      </c>
      <c r="O98" s="232">
        <v>1</v>
      </c>
      <c r="P98" s="233">
        <v>0.25</v>
      </c>
      <c r="Q98" s="233">
        <v>0.5</v>
      </c>
      <c r="R98" s="233">
        <v>0.75</v>
      </c>
      <c r="S98" s="233">
        <v>1</v>
      </c>
      <c r="T98" s="14">
        <v>26551666.670000002</v>
      </c>
      <c r="U98" s="146">
        <v>25</v>
      </c>
      <c r="V98" s="511">
        <f t="shared" si="41"/>
        <v>25</v>
      </c>
      <c r="W98" s="110" t="s">
        <v>1213</v>
      </c>
      <c r="X98" s="106" t="s">
        <v>1214</v>
      </c>
      <c r="Y98" s="3">
        <v>44216</v>
      </c>
      <c r="Z98" s="3">
        <v>44560</v>
      </c>
      <c r="AA98" s="3">
        <v>44377</v>
      </c>
      <c r="AB98" s="4">
        <f t="shared" si="39"/>
        <v>0.46802325581395349</v>
      </c>
      <c r="AC98" s="4">
        <f t="shared" si="40"/>
        <v>0.46802325581395349</v>
      </c>
      <c r="AD98" s="146">
        <v>50</v>
      </c>
      <c r="AE98" s="219">
        <f t="shared" si="27"/>
        <v>50</v>
      </c>
      <c r="AF98" s="227" t="s">
        <v>1547</v>
      </c>
      <c r="AG98" s="246" t="s">
        <v>1274</v>
      </c>
      <c r="AH98" s="23"/>
      <c r="AI98" s="20">
        <f t="shared" si="28"/>
        <v>0</v>
      </c>
      <c r="AJ98" s="19"/>
      <c r="AK98" s="19"/>
      <c r="AL98" s="23"/>
      <c r="AM98" s="25">
        <f t="shared" si="42"/>
        <v>0</v>
      </c>
      <c r="AN98" s="19"/>
      <c r="AO98" s="19"/>
    </row>
    <row r="99" spans="1:41" ht="216.6" hidden="1" customHeight="1" outlineLevel="1" x14ac:dyDescent="0.25">
      <c r="A99" s="508"/>
      <c r="B99" s="367"/>
      <c r="C99" s="280"/>
      <c r="D99" s="464"/>
      <c r="E99" s="289"/>
      <c r="F99" s="289"/>
      <c r="G99" s="289"/>
      <c r="H99" s="114" t="s">
        <v>1548</v>
      </c>
      <c r="I99" s="65" t="s">
        <v>486</v>
      </c>
      <c r="J99" s="3">
        <v>44216</v>
      </c>
      <c r="K99" s="3">
        <v>44560</v>
      </c>
      <c r="L99" s="3">
        <v>44285</v>
      </c>
      <c r="M99" s="4">
        <f>+(+_xlfn.DAYS(J99,L99))/(+_xlfn.DAYS(J99,K99))</f>
        <v>0.2005813953488372</v>
      </c>
      <c r="N99" s="4">
        <f>+IF(M99&gt;=100,100,IF(M99&lt;=0,0,M99))</f>
        <v>0.2005813953488372</v>
      </c>
      <c r="O99" s="232">
        <v>1</v>
      </c>
      <c r="P99" s="233">
        <v>0.25</v>
      </c>
      <c r="Q99" s="233">
        <v>0.5</v>
      </c>
      <c r="R99" s="233">
        <v>0.75</v>
      </c>
      <c r="S99" s="233">
        <v>1</v>
      </c>
      <c r="T99" s="14">
        <v>30000000</v>
      </c>
      <c r="U99" s="146">
        <v>20</v>
      </c>
      <c r="V99" s="511">
        <f>+U99</f>
        <v>20</v>
      </c>
      <c r="W99" s="110" t="s">
        <v>1215</v>
      </c>
      <c r="X99" s="106" t="s">
        <v>954</v>
      </c>
      <c r="Y99" s="3">
        <v>44216</v>
      </c>
      <c r="Z99" s="3">
        <v>44560</v>
      </c>
      <c r="AA99" s="3">
        <v>44377</v>
      </c>
      <c r="AB99" s="4">
        <f>+(+_xlfn.DAYS(Y99,AA99))/(+_xlfn.DAYS(Y99,Z99))</f>
        <v>0.46802325581395349</v>
      </c>
      <c r="AC99" s="4">
        <f>+IF(AB99&gt;=100,100,IF(AB99&lt;=0,0,AB99))</f>
        <v>0.46802325581395349</v>
      </c>
      <c r="AD99" s="146">
        <v>40</v>
      </c>
      <c r="AE99" s="219">
        <f t="shared" si="27"/>
        <v>40</v>
      </c>
      <c r="AF99" s="227" t="s">
        <v>1550</v>
      </c>
      <c r="AG99" s="189" t="s">
        <v>1549</v>
      </c>
      <c r="AH99" s="23"/>
      <c r="AI99" s="20">
        <f t="shared" si="28"/>
        <v>0</v>
      </c>
      <c r="AJ99" s="19"/>
      <c r="AK99" s="19"/>
      <c r="AL99" s="23"/>
      <c r="AM99" s="25">
        <f>+AL99</f>
        <v>0</v>
      </c>
      <c r="AN99" s="19"/>
      <c r="AO99" s="19"/>
    </row>
    <row r="100" spans="1:41" ht="90" hidden="1" customHeight="1" outlineLevel="1" x14ac:dyDescent="0.25">
      <c r="A100" s="508"/>
      <c r="B100" s="364" t="s">
        <v>322</v>
      </c>
      <c r="C100" s="276" t="s">
        <v>335</v>
      </c>
      <c r="D100" s="492" t="s">
        <v>392</v>
      </c>
      <c r="E100" s="91" t="s">
        <v>393</v>
      </c>
      <c r="F100" s="83" t="s">
        <v>720</v>
      </c>
      <c r="G100" s="83" t="s">
        <v>831</v>
      </c>
      <c r="H100" s="118" t="s">
        <v>385</v>
      </c>
      <c r="I100" s="65" t="s">
        <v>594</v>
      </c>
      <c r="J100" s="3">
        <v>44216</v>
      </c>
      <c r="K100" s="3">
        <v>44560</v>
      </c>
      <c r="L100" s="3">
        <v>44285</v>
      </c>
      <c r="M100" s="4">
        <f t="shared" si="36"/>
        <v>0.2005813953488372</v>
      </c>
      <c r="N100" s="4">
        <f t="shared" si="24"/>
        <v>0.2005813953488372</v>
      </c>
      <c r="O100" s="232">
        <v>1</v>
      </c>
      <c r="P100" s="233">
        <v>0.25</v>
      </c>
      <c r="Q100" s="233">
        <v>0.5</v>
      </c>
      <c r="R100" s="233">
        <v>0.75</v>
      </c>
      <c r="S100" s="233">
        <v>1</v>
      </c>
      <c r="T100" s="14">
        <v>40000000</v>
      </c>
      <c r="U100" s="146">
        <v>10</v>
      </c>
      <c r="V100" s="511">
        <f t="shared" si="41"/>
        <v>10</v>
      </c>
      <c r="W100" s="110" t="s">
        <v>1480</v>
      </c>
      <c r="X100" s="106" t="s">
        <v>954</v>
      </c>
      <c r="Y100" s="3">
        <v>44216</v>
      </c>
      <c r="Z100" s="3">
        <v>44560</v>
      </c>
      <c r="AA100" s="3">
        <v>44377</v>
      </c>
      <c r="AB100" s="4">
        <f t="shared" ref="AB100:AB163" si="43">+(+_xlfn.DAYS(Y100,AA100))/(+_xlfn.DAYS(Y100,Z100))</f>
        <v>0.46802325581395349</v>
      </c>
      <c r="AC100" s="4">
        <f t="shared" ref="AC100:AC163" si="44">+IF(AB100&gt;=100,100,IF(AB100&lt;=0,0,AB100))</f>
        <v>0.46802325581395349</v>
      </c>
      <c r="AD100" s="146"/>
      <c r="AE100" s="219">
        <f t="shared" si="27"/>
        <v>0</v>
      </c>
      <c r="AF100" s="228" t="s">
        <v>2031</v>
      </c>
      <c r="AG100" s="246" t="s">
        <v>954</v>
      </c>
      <c r="AH100" s="23"/>
      <c r="AI100" s="20">
        <f t="shared" si="28"/>
        <v>0</v>
      </c>
      <c r="AJ100" s="19"/>
      <c r="AK100" s="19"/>
      <c r="AL100" s="23"/>
      <c r="AM100" s="25">
        <f t="shared" ref="AM100:AM156" si="45">+AL100</f>
        <v>0</v>
      </c>
      <c r="AN100" s="19"/>
      <c r="AO100" s="19"/>
    </row>
    <row r="101" spans="1:41" ht="301.2" hidden="1" customHeight="1" outlineLevel="1" x14ac:dyDescent="0.25">
      <c r="A101" s="508"/>
      <c r="B101" s="364"/>
      <c r="C101" s="277"/>
      <c r="D101" s="493"/>
      <c r="E101" s="348" t="s">
        <v>394</v>
      </c>
      <c r="F101" s="83" t="s">
        <v>721</v>
      </c>
      <c r="G101" s="83" t="s">
        <v>832</v>
      </c>
      <c r="H101" s="118" t="s">
        <v>386</v>
      </c>
      <c r="I101" s="65" t="s">
        <v>485</v>
      </c>
      <c r="J101" s="3">
        <v>44216</v>
      </c>
      <c r="K101" s="3">
        <v>44560</v>
      </c>
      <c r="L101" s="3">
        <v>44285</v>
      </c>
      <c r="M101" s="4">
        <f t="shared" si="36"/>
        <v>0.2005813953488372</v>
      </c>
      <c r="N101" s="4">
        <f t="shared" si="24"/>
        <v>0.2005813953488372</v>
      </c>
      <c r="O101" s="232">
        <v>1</v>
      </c>
      <c r="P101" s="233">
        <v>0.25</v>
      </c>
      <c r="Q101" s="233">
        <v>0.5</v>
      </c>
      <c r="R101" s="233">
        <v>0.75</v>
      </c>
      <c r="S101" s="233">
        <v>1</v>
      </c>
      <c r="T101" s="14">
        <v>35000000</v>
      </c>
      <c r="U101" s="146">
        <v>30</v>
      </c>
      <c r="V101" s="511">
        <f t="shared" si="41"/>
        <v>30</v>
      </c>
      <c r="W101" s="110" t="s">
        <v>2002</v>
      </c>
      <c r="X101" s="106" t="s">
        <v>954</v>
      </c>
      <c r="Y101" s="3">
        <v>44216</v>
      </c>
      <c r="Z101" s="3">
        <v>44560</v>
      </c>
      <c r="AA101" s="3">
        <v>44377</v>
      </c>
      <c r="AB101" s="4">
        <f t="shared" si="43"/>
        <v>0.46802325581395349</v>
      </c>
      <c r="AC101" s="4">
        <f t="shared" si="44"/>
        <v>0.46802325581395349</v>
      </c>
      <c r="AD101" s="146">
        <v>40</v>
      </c>
      <c r="AE101" s="219">
        <f t="shared" si="27"/>
        <v>40</v>
      </c>
      <c r="AF101" s="227" t="s">
        <v>1720</v>
      </c>
      <c r="AG101" s="110" t="s">
        <v>954</v>
      </c>
      <c r="AH101" s="23"/>
      <c r="AI101" s="20">
        <f t="shared" si="28"/>
        <v>0</v>
      </c>
      <c r="AJ101" s="19"/>
      <c r="AK101" s="19"/>
      <c r="AL101" s="23"/>
      <c r="AM101" s="25">
        <f t="shared" si="45"/>
        <v>0</v>
      </c>
      <c r="AN101" s="19"/>
      <c r="AO101" s="19"/>
    </row>
    <row r="102" spans="1:41" ht="144" hidden="1" outlineLevel="1" x14ac:dyDescent="0.25">
      <c r="A102" s="508"/>
      <c r="B102" s="364"/>
      <c r="C102" s="278"/>
      <c r="D102" s="493"/>
      <c r="E102" s="348"/>
      <c r="F102" s="83" t="s">
        <v>722</v>
      </c>
      <c r="G102" s="83" t="s">
        <v>833</v>
      </c>
      <c r="H102" s="118" t="s">
        <v>387</v>
      </c>
      <c r="I102" s="65" t="s">
        <v>595</v>
      </c>
      <c r="J102" s="3">
        <v>44216</v>
      </c>
      <c r="K102" s="3">
        <v>44560</v>
      </c>
      <c r="L102" s="3">
        <v>44285</v>
      </c>
      <c r="M102" s="4">
        <f t="shared" si="36"/>
        <v>0.2005813953488372</v>
      </c>
      <c r="N102" s="4">
        <f t="shared" si="24"/>
        <v>0.2005813953488372</v>
      </c>
      <c r="O102" s="232">
        <v>1</v>
      </c>
      <c r="P102" s="233">
        <v>0.25</v>
      </c>
      <c r="Q102" s="233">
        <v>0.5</v>
      </c>
      <c r="R102" s="233">
        <v>0.75</v>
      </c>
      <c r="S102" s="233">
        <v>1</v>
      </c>
      <c r="T102" s="14">
        <v>25000000</v>
      </c>
      <c r="U102" s="146">
        <v>25</v>
      </c>
      <c r="V102" s="511">
        <f t="shared" si="41"/>
        <v>25</v>
      </c>
      <c r="W102" s="172" t="s">
        <v>1339</v>
      </c>
      <c r="X102" s="106" t="s">
        <v>954</v>
      </c>
      <c r="Y102" s="3">
        <v>44216</v>
      </c>
      <c r="Z102" s="3">
        <v>44560</v>
      </c>
      <c r="AA102" s="3">
        <v>44377</v>
      </c>
      <c r="AB102" s="4">
        <f t="shared" si="43"/>
        <v>0.46802325581395349</v>
      </c>
      <c r="AC102" s="4">
        <f t="shared" si="44"/>
        <v>0.46802325581395349</v>
      </c>
      <c r="AD102" s="146">
        <v>25</v>
      </c>
      <c r="AE102" s="219">
        <f t="shared" si="27"/>
        <v>25</v>
      </c>
      <c r="AF102" s="227" t="s">
        <v>1855</v>
      </c>
      <c r="AG102" s="110" t="s">
        <v>954</v>
      </c>
      <c r="AH102" s="23"/>
      <c r="AI102" s="20">
        <f t="shared" si="28"/>
        <v>0</v>
      </c>
      <c r="AJ102" s="19"/>
      <c r="AK102" s="19"/>
      <c r="AL102" s="23"/>
      <c r="AM102" s="25">
        <f t="shared" si="45"/>
        <v>0</v>
      </c>
      <c r="AN102" s="19"/>
      <c r="AO102" s="19"/>
    </row>
    <row r="103" spans="1:41" ht="180" hidden="1" outlineLevel="1" x14ac:dyDescent="0.25">
      <c r="A103" s="508"/>
      <c r="B103" s="364"/>
      <c r="C103" s="68" t="s">
        <v>378</v>
      </c>
      <c r="D103" s="493"/>
      <c r="E103" s="102" t="s">
        <v>395</v>
      </c>
      <c r="F103" s="85" t="s">
        <v>719</v>
      </c>
      <c r="G103" s="85" t="s">
        <v>834</v>
      </c>
      <c r="H103" s="124" t="s">
        <v>388</v>
      </c>
      <c r="I103" s="65" t="s">
        <v>487</v>
      </c>
      <c r="J103" s="3">
        <v>44216</v>
      </c>
      <c r="K103" s="3">
        <v>44560</v>
      </c>
      <c r="L103" s="3">
        <v>44285</v>
      </c>
      <c r="M103" s="4">
        <f t="shared" si="36"/>
        <v>0.2005813953488372</v>
      </c>
      <c r="N103" s="4">
        <f t="shared" si="24"/>
        <v>0.2005813953488372</v>
      </c>
      <c r="O103" s="232">
        <v>1</v>
      </c>
      <c r="P103" s="233">
        <v>0.25</v>
      </c>
      <c r="Q103" s="233">
        <v>0.5</v>
      </c>
      <c r="R103" s="233">
        <v>0.75</v>
      </c>
      <c r="S103" s="233">
        <v>1</v>
      </c>
      <c r="T103" s="14">
        <v>5662000</v>
      </c>
      <c r="U103" s="146">
        <v>10</v>
      </c>
      <c r="V103" s="511">
        <f t="shared" si="41"/>
        <v>10</v>
      </c>
      <c r="W103" s="172" t="s">
        <v>1338</v>
      </c>
      <c r="X103" s="106" t="s">
        <v>954</v>
      </c>
      <c r="Y103" s="3">
        <v>44216</v>
      </c>
      <c r="Z103" s="3">
        <v>44560</v>
      </c>
      <c r="AA103" s="3">
        <v>44377</v>
      </c>
      <c r="AB103" s="4">
        <f t="shared" si="43"/>
        <v>0.46802325581395349</v>
      </c>
      <c r="AC103" s="4">
        <f t="shared" si="44"/>
        <v>0.46802325581395349</v>
      </c>
      <c r="AD103" s="146">
        <v>10</v>
      </c>
      <c r="AE103" s="219">
        <f t="shared" si="27"/>
        <v>10</v>
      </c>
      <c r="AF103" s="227" t="s">
        <v>1338</v>
      </c>
      <c r="AG103" s="110" t="s">
        <v>954</v>
      </c>
      <c r="AH103" s="23"/>
      <c r="AI103" s="20">
        <f t="shared" si="28"/>
        <v>0</v>
      </c>
      <c r="AJ103" s="19"/>
      <c r="AK103" s="19"/>
      <c r="AL103" s="23"/>
      <c r="AM103" s="25">
        <f t="shared" si="45"/>
        <v>0</v>
      </c>
      <c r="AN103" s="19"/>
      <c r="AO103" s="19"/>
    </row>
    <row r="104" spans="1:41" ht="90" hidden="1" outlineLevel="1" x14ac:dyDescent="0.25">
      <c r="A104" s="508"/>
      <c r="B104" s="360" t="s">
        <v>323</v>
      </c>
      <c r="C104" s="279" t="s">
        <v>382</v>
      </c>
      <c r="D104" s="493"/>
      <c r="E104" s="348" t="s">
        <v>396</v>
      </c>
      <c r="F104" s="348" t="s">
        <v>725</v>
      </c>
      <c r="G104" s="348" t="s">
        <v>835</v>
      </c>
      <c r="H104" s="118" t="s">
        <v>389</v>
      </c>
      <c r="I104" s="65" t="s">
        <v>596</v>
      </c>
      <c r="J104" s="3">
        <v>44216</v>
      </c>
      <c r="K104" s="3">
        <v>44560</v>
      </c>
      <c r="L104" s="3">
        <v>44285</v>
      </c>
      <c r="M104" s="4">
        <f t="shared" si="36"/>
        <v>0.2005813953488372</v>
      </c>
      <c r="N104" s="4">
        <f t="shared" si="24"/>
        <v>0.2005813953488372</v>
      </c>
      <c r="O104" s="232">
        <v>1</v>
      </c>
      <c r="P104" s="233">
        <v>0.25</v>
      </c>
      <c r="Q104" s="233">
        <v>0.5</v>
      </c>
      <c r="R104" s="233">
        <v>0.75</v>
      </c>
      <c r="S104" s="233">
        <v>1</v>
      </c>
      <c r="T104" s="14">
        <v>360000000</v>
      </c>
      <c r="U104" s="146">
        <v>25</v>
      </c>
      <c r="V104" s="511">
        <f t="shared" si="41"/>
        <v>25</v>
      </c>
      <c r="W104" s="172" t="s">
        <v>1319</v>
      </c>
      <c r="X104" s="106" t="s">
        <v>954</v>
      </c>
      <c r="Y104" s="3">
        <v>44216</v>
      </c>
      <c r="Z104" s="3">
        <v>44560</v>
      </c>
      <c r="AA104" s="3">
        <v>44377</v>
      </c>
      <c r="AB104" s="4">
        <f t="shared" si="43"/>
        <v>0.46802325581395349</v>
      </c>
      <c r="AC104" s="4">
        <f t="shared" si="44"/>
        <v>0.46802325581395349</v>
      </c>
      <c r="AD104" s="146">
        <v>25</v>
      </c>
      <c r="AE104" s="219">
        <f t="shared" si="27"/>
        <v>25</v>
      </c>
      <c r="AF104" s="227" t="s">
        <v>954</v>
      </c>
      <c r="AG104" s="110" t="s">
        <v>954</v>
      </c>
      <c r="AH104" s="23"/>
      <c r="AI104" s="20">
        <f t="shared" si="28"/>
        <v>0</v>
      </c>
      <c r="AJ104" s="19"/>
      <c r="AK104" s="19"/>
      <c r="AL104" s="23"/>
      <c r="AM104" s="25">
        <f t="shared" si="45"/>
        <v>0</v>
      </c>
      <c r="AN104" s="19"/>
      <c r="AO104" s="19"/>
    </row>
    <row r="105" spans="1:41" ht="168" hidden="1" customHeight="1" outlineLevel="1" x14ac:dyDescent="0.25">
      <c r="A105" s="508"/>
      <c r="B105" s="361"/>
      <c r="C105" s="283"/>
      <c r="D105" s="493"/>
      <c r="E105" s="348"/>
      <c r="F105" s="348"/>
      <c r="G105" s="348"/>
      <c r="H105" s="118" t="s">
        <v>2026</v>
      </c>
      <c r="I105" s="65" t="s">
        <v>597</v>
      </c>
      <c r="J105" s="3">
        <v>44216</v>
      </c>
      <c r="K105" s="3">
        <v>44560</v>
      </c>
      <c r="L105" s="3">
        <v>44285</v>
      </c>
      <c r="M105" s="4">
        <f t="shared" si="36"/>
        <v>0.2005813953488372</v>
      </c>
      <c r="N105" s="4">
        <f t="shared" si="24"/>
        <v>0.2005813953488372</v>
      </c>
      <c r="O105" s="232">
        <v>1</v>
      </c>
      <c r="P105" s="233">
        <v>0.25</v>
      </c>
      <c r="Q105" s="233">
        <v>0.5</v>
      </c>
      <c r="R105" s="233">
        <v>0.75</v>
      </c>
      <c r="S105" s="233">
        <v>1</v>
      </c>
      <c r="T105" s="14">
        <v>180000000</v>
      </c>
      <c r="U105" s="146">
        <v>15</v>
      </c>
      <c r="V105" s="511">
        <f t="shared" si="41"/>
        <v>15</v>
      </c>
      <c r="W105" s="172" t="s">
        <v>1320</v>
      </c>
      <c r="X105" s="106" t="s">
        <v>954</v>
      </c>
      <c r="Y105" s="3">
        <v>44216</v>
      </c>
      <c r="Z105" s="3">
        <v>44560</v>
      </c>
      <c r="AA105" s="3">
        <v>44377</v>
      </c>
      <c r="AB105" s="4">
        <f t="shared" si="43"/>
        <v>0.46802325581395349</v>
      </c>
      <c r="AC105" s="4">
        <f t="shared" si="44"/>
        <v>0.46802325581395349</v>
      </c>
      <c r="AD105" s="146">
        <v>15</v>
      </c>
      <c r="AE105" s="219">
        <f t="shared" si="27"/>
        <v>15</v>
      </c>
      <c r="AF105" s="228" t="s">
        <v>1699</v>
      </c>
      <c r="AG105" s="245" t="s">
        <v>954</v>
      </c>
      <c r="AH105" s="23"/>
      <c r="AI105" s="20">
        <f t="shared" si="28"/>
        <v>0</v>
      </c>
      <c r="AJ105" s="19"/>
      <c r="AK105" s="19"/>
      <c r="AL105" s="23"/>
      <c r="AM105" s="25">
        <f t="shared" si="45"/>
        <v>0</v>
      </c>
      <c r="AN105" s="19"/>
      <c r="AO105" s="19"/>
    </row>
    <row r="106" spans="1:41" ht="80.400000000000006" hidden="1" customHeight="1" outlineLevel="1" x14ac:dyDescent="0.25">
      <c r="A106" s="508"/>
      <c r="B106" s="361"/>
      <c r="C106" s="283"/>
      <c r="D106" s="493"/>
      <c r="E106" s="357" t="s">
        <v>1504</v>
      </c>
      <c r="F106" s="83" t="s">
        <v>732</v>
      </c>
      <c r="G106" s="83" t="s">
        <v>830</v>
      </c>
      <c r="H106" s="118" t="s">
        <v>1621</v>
      </c>
      <c r="I106" s="65" t="s">
        <v>1004</v>
      </c>
      <c r="J106" s="3">
        <v>44216</v>
      </c>
      <c r="K106" s="3">
        <v>44560</v>
      </c>
      <c r="L106" s="3">
        <v>44285</v>
      </c>
      <c r="M106" s="4">
        <f t="shared" si="36"/>
        <v>0.2005813953488372</v>
      </c>
      <c r="N106" s="4">
        <f t="shared" si="24"/>
        <v>0.2005813953488372</v>
      </c>
      <c r="O106" s="232">
        <v>1</v>
      </c>
      <c r="P106" s="233">
        <v>0.25</v>
      </c>
      <c r="Q106" s="233">
        <v>0.5</v>
      </c>
      <c r="R106" s="233">
        <v>0.75</v>
      </c>
      <c r="S106" s="233">
        <v>1</v>
      </c>
      <c r="T106" s="14">
        <v>1000000000</v>
      </c>
      <c r="U106" s="146">
        <v>20</v>
      </c>
      <c r="V106" s="511">
        <f t="shared" si="41"/>
        <v>20</v>
      </c>
      <c r="W106" s="110" t="s">
        <v>1321</v>
      </c>
      <c r="X106" s="106" t="s">
        <v>1005</v>
      </c>
      <c r="Y106" s="3">
        <v>44216</v>
      </c>
      <c r="Z106" s="3">
        <v>44560</v>
      </c>
      <c r="AA106" s="3">
        <v>44377</v>
      </c>
      <c r="AB106" s="4">
        <f t="shared" si="43"/>
        <v>0.46802325581395349</v>
      </c>
      <c r="AC106" s="4">
        <f t="shared" si="44"/>
        <v>0.46802325581395349</v>
      </c>
      <c r="AD106" s="146">
        <v>20</v>
      </c>
      <c r="AE106" s="219">
        <f t="shared" si="27"/>
        <v>20</v>
      </c>
      <c r="AF106" s="228" t="s">
        <v>1612</v>
      </c>
      <c r="AG106" s="245" t="s">
        <v>954</v>
      </c>
      <c r="AH106" s="23"/>
      <c r="AI106" s="20">
        <f t="shared" si="28"/>
        <v>0</v>
      </c>
      <c r="AJ106" s="19"/>
      <c r="AK106" s="19"/>
      <c r="AL106" s="23"/>
      <c r="AM106" s="25">
        <f t="shared" si="45"/>
        <v>0</v>
      </c>
      <c r="AN106" s="19"/>
      <c r="AO106" s="19"/>
    </row>
    <row r="107" spans="1:41" ht="162" hidden="1" outlineLevel="1" x14ac:dyDescent="0.25">
      <c r="A107" s="508"/>
      <c r="B107" s="361"/>
      <c r="C107" s="283"/>
      <c r="D107" s="493"/>
      <c r="E107" s="357"/>
      <c r="F107" s="83" t="s">
        <v>734</v>
      </c>
      <c r="G107" s="83" t="s">
        <v>836</v>
      </c>
      <c r="H107" s="118" t="s">
        <v>391</v>
      </c>
      <c r="I107" s="65" t="s">
        <v>599</v>
      </c>
      <c r="J107" s="3">
        <v>44216</v>
      </c>
      <c r="K107" s="3">
        <v>44560</v>
      </c>
      <c r="L107" s="3">
        <v>44285</v>
      </c>
      <c r="M107" s="4">
        <f t="shared" si="36"/>
        <v>0.2005813953488372</v>
      </c>
      <c r="N107" s="4">
        <f t="shared" si="24"/>
        <v>0.2005813953488372</v>
      </c>
      <c r="O107" s="232">
        <v>1</v>
      </c>
      <c r="P107" s="233">
        <v>0.25</v>
      </c>
      <c r="Q107" s="233">
        <v>0.5</v>
      </c>
      <c r="R107" s="233">
        <v>0.75</v>
      </c>
      <c r="S107" s="233">
        <v>1</v>
      </c>
      <c r="T107" s="15">
        <v>50000000</v>
      </c>
      <c r="U107" s="146">
        <v>25</v>
      </c>
      <c r="V107" s="511">
        <f t="shared" si="41"/>
        <v>25</v>
      </c>
      <c r="W107" s="172" t="s">
        <v>1497</v>
      </c>
      <c r="X107" s="106" t="s">
        <v>954</v>
      </c>
      <c r="Y107" s="3">
        <v>44216</v>
      </c>
      <c r="Z107" s="3">
        <v>44560</v>
      </c>
      <c r="AA107" s="3">
        <v>44377</v>
      </c>
      <c r="AB107" s="4">
        <f t="shared" si="43"/>
        <v>0.46802325581395349</v>
      </c>
      <c r="AC107" s="4">
        <f t="shared" si="44"/>
        <v>0.46802325581395349</v>
      </c>
      <c r="AD107" s="146">
        <v>25</v>
      </c>
      <c r="AE107" s="219">
        <f t="shared" si="27"/>
        <v>25</v>
      </c>
      <c r="AF107" s="228" t="s">
        <v>1700</v>
      </c>
      <c r="AG107" s="245" t="s">
        <v>954</v>
      </c>
      <c r="AH107" s="23"/>
      <c r="AI107" s="20">
        <f t="shared" si="28"/>
        <v>0</v>
      </c>
      <c r="AJ107" s="19"/>
      <c r="AK107" s="19"/>
      <c r="AL107" s="23"/>
      <c r="AM107" s="25">
        <f t="shared" si="45"/>
        <v>0</v>
      </c>
      <c r="AN107" s="19"/>
      <c r="AO107" s="19"/>
    </row>
    <row r="108" spans="1:41" ht="60" hidden="1" customHeight="1" outlineLevel="1" x14ac:dyDescent="0.25">
      <c r="A108" s="508"/>
      <c r="B108" s="365" t="s">
        <v>322</v>
      </c>
      <c r="C108" s="279" t="s">
        <v>330</v>
      </c>
      <c r="D108" s="351" t="s">
        <v>288</v>
      </c>
      <c r="E108" s="354" t="s">
        <v>398</v>
      </c>
      <c r="F108" s="354" t="s">
        <v>726</v>
      </c>
      <c r="G108" s="354" t="s">
        <v>839</v>
      </c>
      <c r="H108" s="125" t="s">
        <v>794</v>
      </c>
      <c r="I108" s="65" t="s">
        <v>329</v>
      </c>
      <c r="J108" s="3">
        <v>44216</v>
      </c>
      <c r="K108" s="3">
        <v>44560</v>
      </c>
      <c r="L108" s="3">
        <v>44285</v>
      </c>
      <c r="M108" s="4">
        <f t="shared" si="36"/>
        <v>0.2005813953488372</v>
      </c>
      <c r="N108" s="4">
        <f t="shared" si="24"/>
        <v>0.2005813953488372</v>
      </c>
      <c r="O108" s="232">
        <v>1</v>
      </c>
      <c r="P108" s="233">
        <v>0.25</v>
      </c>
      <c r="Q108" s="233">
        <v>0.5</v>
      </c>
      <c r="R108" s="233">
        <v>0.75</v>
      </c>
      <c r="S108" s="233">
        <v>1</v>
      </c>
      <c r="T108" s="14">
        <v>42240000</v>
      </c>
      <c r="U108" s="155">
        <v>30</v>
      </c>
      <c r="V108" s="511">
        <f t="shared" si="41"/>
        <v>30</v>
      </c>
      <c r="W108" s="110" t="s">
        <v>947</v>
      </c>
      <c r="X108" s="106" t="s">
        <v>954</v>
      </c>
      <c r="Y108" s="3">
        <v>44216</v>
      </c>
      <c r="Z108" s="3">
        <v>44560</v>
      </c>
      <c r="AA108" s="3">
        <v>44377</v>
      </c>
      <c r="AB108" s="4">
        <f t="shared" si="43"/>
        <v>0.46802325581395349</v>
      </c>
      <c r="AC108" s="4">
        <f t="shared" si="44"/>
        <v>0.46802325581395349</v>
      </c>
      <c r="AD108" s="146">
        <v>50</v>
      </c>
      <c r="AE108" s="219">
        <f t="shared" si="27"/>
        <v>50</v>
      </c>
      <c r="AF108" s="227" t="s">
        <v>1541</v>
      </c>
      <c r="AG108" s="245" t="s">
        <v>1274</v>
      </c>
      <c r="AH108" s="23"/>
      <c r="AI108" s="20">
        <f t="shared" si="28"/>
        <v>0</v>
      </c>
      <c r="AJ108" s="19"/>
      <c r="AK108" s="19"/>
      <c r="AL108" s="23"/>
      <c r="AM108" s="25">
        <f t="shared" si="45"/>
        <v>0</v>
      </c>
      <c r="AN108" s="19"/>
      <c r="AO108" s="19"/>
    </row>
    <row r="109" spans="1:41" ht="116.4" hidden="1" customHeight="1" outlineLevel="1" x14ac:dyDescent="0.25">
      <c r="A109" s="508"/>
      <c r="B109" s="366"/>
      <c r="C109" s="283"/>
      <c r="D109" s="352"/>
      <c r="E109" s="355"/>
      <c r="F109" s="355"/>
      <c r="G109" s="355"/>
      <c r="H109" s="126" t="s">
        <v>1513</v>
      </c>
      <c r="I109" s="65" t="s">
        <v>600</v>
      </c>
      <c r="J109" s="3">
        <v>44216</v>
      </c>
      <c r="K109" s="3">
        <v>44560</v>
      </c>
      <c r="L109" s="3">
        <v>44285</v>
      </c>
      <c r="M109" s="4">
        <f t="shared" si="36"/>
        <v>0.2005813953488372</v>
      </c>
      <c r="N109" s="4">
        <f t="shared" si="24"/>
        <v>0.2005813953488372</v>
      </c>
      <c r="O109" s="232">
        <v>1</v>
      </c>
      <c r="P109" s="233">
        <v>0.25</v>
      </c>
      <c r="Q109" s="233">
        <v>0.5</v>
      </c>
      <c r="R109" s="233">
        <v>0.75</v>
      </c>
      <c r="S109" s="233">
        <v>1</v>
      </c>
      <c r="T109" s="14">
        <v>28000000</v>
      </c>
      <c r="U109" s="146">
        <v>25</v>
      </c>
      <c r="V109" s="511">
        <f t="shared" si="41"/>
        <v>25</v>
      </c>
      <c r="W109" s="110" t="s">
        <v>968</v>
      </c>
      <c r="X109" s="106" t="s">
        <v>948</v>
      </c>
      <c r="Y109" s="3">
        <v>44216</v>
      </c>
      <c r="Z109" s="3">
        <v>44560</v>
      </c>
      <c r="AA109" s="3">
        <v>44377</v>
      </c>
      <c r="AB109" s="4">
        <f t="shared" si="43"/>
        <v>0.46802325581395349</v>
      </c>
      <c r="AC109" s="4">
        <f t="shared" si="44"/>
        <v>0.46802325581395349</v>
      </c>
      <c r="AD109" s="146">
        <v>40</v>
      </c>
      <c r="AE109" s="219">
        <f t="shared" si="27"/>
        <v>40</v>
      </c>
      <c r="AF109" s="227" t="s">
        <v>1542</v>
      </c>
      <c r="AG109" s="110" t="s">
        <v>1535</v>
      </c>
      <c r="AH109" s="23"/>
      <c r="AI109" s="20">
        <f t="shared" si="28"/>
        <v>0</v>
      </c>
      <c r="AJ109" s="19"/>
      <c r="AK109" s="19"/>
      <c r="AL109" s="23"/>
      <c r="AM109" s="25">
        <f t="shared" si="45"/>
        <v>0</v>
      </c>
      <c r="AN109" s="19"/>
      <c r="AO109" s="19"/>
    </row>
    <row r="110" spans="1:41" ht="60" hidden="1" outlineLevel="1" x14ac:dyDescent="0.25">
      <c r="A110" s="508"/>
      <c r="B110" s="366"/>
      <c r="C110" s="283"/>
      <c r="D110" s="352"/>
      <c r="E110" s="355"/>
      <c r="F110" s="355"/>
      <c r="G110" s="355"/>
      <c r="H110" s="127" t="s">
        <v>397</v>
      </c>
      <c r="I110" s="65" t="s">
        <v>488</v>
      </c>
      <c r="J110" s="3">
        <v>44216</v>
      </c>
      <c r="K110" s="3">
        <v>44560</v>
      </c>
      <c r="L110" s="3">
        <v>44285</v>
      </c>
      <c r="M110" s="4">
        <f t="shared" si="36"/>
        <v>0.2005813953488372</v>
      </c>
      <c r="N110" s="4">
        <f t="shared" si="24"/>
        <v>0.2005813953488372</v>
      </c>
      <c r="O110" s="232">
        <v>1</v>
      </c>
      <c r="P110" s="233">
        <v>0.25</v>
      </c>
      <c r="Q110" s="233">
        <v>0.5</v>
      </c>
      <c r="R110" s="233">
        <v>0.75</v>
      </c>
      <c r="S110" s="233">
        <v>1</v>
      </c>
      <c r="T110" s="14">
        <v>52000000</v>
      </c>
      <c r="U110" s="146">
        <v>30</v>
      </c>
      <c r="V110" s="511">
        <f t="shared" si="41"/>
        <v>30</v>
      </c>
      <c r="W110" s="110" t="s">
        <v>949</v>
      </c>
      <c r="X110" s="106" t="s">
        <v>954</v>
      </c>
      <c r="Y110" s="3">
        <v>44216</v>
      </c>
      <c r="Z110" s="3">
        <v>44560</v>
      </c>
      <c r="AA110" s="3">
        <v>44377</v>
      </c>
      <c r="AB110" s="4">
        <f t="shared" si="43"/>
        <v>0.46802325581395349</v>
      </c>
      <c r="AC110" s="4">
        <f t="shared" si="44"/>
        <v>0.46802325581395349</v>
      </c>
      <c r="AD110" s="146">
        <v>40</v>
      </c>
      <c r="AE110" s="219">
        <f t="shared" si="27"/>
        <v>40</v>
      </c>
      <c r="AF110" s="227" t="s">
        <v>1543</v>
      </c>
      <c r="AG110" s="245" t="s">
        <v>1274</v>
      </c>
      <c r="AH110" s="23"/>
      <c r="AI110" s="20">
        <f t="shared" si="28"/>
        <v>0</v>
      </c>
      <c r="AJ110" s="19"/>
      <c r="AK110" s="19"/>
      <c r="AL110" s="23"/>
      <c r="AM110" s="25">
        <f t="shared" si="45"/>
        <v>0</v>
      </c>
      <c r="AN110" s="19"/>
      <c r="AO110" s="19"/>
    </row>
    <row r="111" spans="1:41" ht="107.4" hidden="1" customHeight="1" outlineLevel="1" x14ac:dyDescent="0.25">
      <c r="A111" s="508"/>
      <c r="B111" s="366"/>
      <c r="C111" s="283"/>
      <c r="D111" s="352"/>
      <c r="E111" s="355"/>
      <c r="F111" s="355"/>
      <c r="G111" s="355"/>
      <c r="H111" s="127" t="s">
        <v>950</v>
      </c>
      <c r="I111" s="65" t="s">
        <v>951</v>
      </c>
      <c r="J111" s="3">
        <v>44216</v>
      </c>
      <c r="K111" s="3">
        <v>44560</v>
      </c>
      <c r="L111" s="3">
        <v>44285</v>
      </c>
      <c r="M111" s="4">
        <f t="shared" si="36"/>
        <v>0.2005813953488372</v>
      </c>
      <c r="N111" s="4">
        <f t="shared" si="24"/>
        <v>0.2005813953488372</v>
      </c>
      <c r="O111" s="232">
        <v>1</v>
      </c>
      <c r="P111" s="233">
        <v>0.25</v>
      </c>
      <c r="Q111" s="233">
        <v>0.5</v>
      </c>
      <c r="R111" s="233">
        <v>0.75</v>
      </c>
      <c r="S111" s="233">
        <v>1</v>
      </c>
      <c r="T111" s="14" t="s">
        <v>954</v>
      </c>
      <c r="U111" s="146">
        <v>20</v>
      </c>
      <c r="V111" s="511">
        <f t="shared" si="41"/>
        <v>20</v>
      </c>
      <c r="W111" s="110" t="s">
        <v>1217</v>
      </c>
      <c r="X111" s="106" t="s">
        <v>1219</v>
      </c>
      <c r="Y111" s="3">
        <v>44216</v>
      </c>
      <c r="Z111" s="3">
        <v>44560</v>
      </c>
      <c r="AA111" s="3">
        <v>44377</v>
      </c>
      <c r="AB111" s="4">
        <f t="shared" si="43"/>
        <v>0.46802325581395349</v>
      </c>
      <c r="AC111" s="4">
        <f t="shared" si="44"/>
        <v>0.46802325581395349</v>
      </c>
      <c r="AD111" s="146">
        <v>20</v>
      </c>
      <c r="AE111" s="219">
        <f t="shared" si="27"/>
        <v>20</v>
      </c>
      <c r="AF111" s="227" t="s">
        <v>1544</v>
      </c>
      <c r="AG111" s="245" t="s">
        <v>1274</v>
      </c>
      <c r="AH111" s="23"/>
      <c r="AI111" s="20">
        <f t="shared" si="28"/>
        <v>0</v>
      </c>
      <c r="AJ111" s="19"/>
      <c r="AK111" s="19"/>
      <c r="AL111" s="23"/>
      <c r="AM111" s="25">
        <f t="shared" si="45"/>
        <v>0</v>
      </c>
      <c r="AN111" s="19"/>
      <c r="AO111" s="19"/>
    </row>
    <row r="112" spans="1:41" ht="155.4" hidden="1" customHeight="1" outlineLevel="1" x14ac:dyDescent="0.25">
      <c r="A112" s="508"/>
      <c r="B112" s="367"/>
      <c r="C112" s="280"/>
      <c r="D112" s="353"/>
      <c r="E112" s="356"/>
      <c r="F112" s="356"/>
      <c r="G112" s="356"/>
      <c r="H112" s="127" t="s">
        <v>952</v>
      </c>
      <c r="I112" s="65" t="s">
        <v>953</v>
      </c>
      <c r="J112" s="3">
        <v>44216</v>
      </c>
      <c r="K112" s="3">
        <v>44560</v>
      </c>
      <c r="L112" s="3">
        <v>44285</v>
      </c>
      <c r="M112" s="4">
        <f t="shared" si="36"/>
        <v>0.2005813953488372</v>
      </c>
      <c r="N112" s="4">
        <f t="shared" si="24"/>
        <v>0.2005813953488372</v>
      </c>
      <c r="O112" s="232">
        <v>1</v>
      </c>
      <c r="P112" s="233">
        <v>0.25</v>
      </c>
      <c r="Q112" s="233">
        <v>0.5</v>
      </c>
      <c r="R112" s="233">
        <v>0.75</v>
      </c>
      <c r="S112" s="233">
        <v>1</v>
      </c>
      <c r="T112" s="31" t="s">
        <v>954</v>
      </c>
      <c r="U112" s="146">
        <v>20</v>
      </c>
      <c r="V112" s="511">
        <f t="shared" si="41"/>
        <v>20</v>
      </c>
      <c r="W112" s="110" t="s">
        <v>1545</v>
      </c>
      <c r="X112" s="106" t="s">
        <v>1218</v>
      </c>
      <c r="Y112" s="3">
        <v>44216</v>
      </c>
      <c r="Z112" s="3">
        <v>44560</v>
      </c>
      <c r="AA112" s="3">
        <v>44377</v>
      </c>
      <c r="AB112" s="4">
        <f t="shared" si="43"/>
        <v>0.46802325581395349</v>
      </c>
      <c r="AC112" s="4">
        <f t="shared" si="44"/>
        <v>0.46802325581395349</v>
      </c>
      <c r="AD112" s="146">
        <v>20</v>
      </c>
      <c r="AE112" s="219">
        <f t="shared" si="27"/>
        <v>20</v>
      </c>
      <c r="AF112" s="227" t="s">
        <v>1546</v>
      </c>
      <c r="AG112" s="245" t="s">
        <v>1274</v>
      </c>
      <c r="AH112" s="23"/>
      <c r="AI112" s="20">
        <f t="shared" si="28"/>
        <v>0</v>
      </c>
      <c r="AJ112" s="19"/>
      <c r="AK112" s="19"/>
      <c r="AL112" s="23"/>
      <c r="AM112" s="25">
        <f t="shared" si="45"/>
        <v>0</v>
      </c>
      <c r="AN112" s="19"/>
      <c r="AO112" s="19"/>
    </row>
    <row r="113" spans="1:41" ht="108" hidden="1" customHeight="1" outlineLevel="1" x14ac:dyDescent="0.25">
      <c r="A113" s="508"/>
      <c r="B113" s="365" t="s">
        <v>322</v>
      </c>
      <c r="C113" s="279" t="s">
        <v>401</v>
      </c>
      <c r="D113" s="298" t="s">
        <v>400</v>
      </c>
      <c r="E113" s="301" t="s">
        <v>399</v>
      </c>
      <c r="F113" s="295" t="s">
        <v>736</v>
      </c>
      <c r="G113" s="295" t="s">
        <v>840</v>
      </c>
      <c r="H113" s="115" t="s">
        <v>795</v>
      </c>
      <c r="I113" s="65" t="s">
        <v>329</v>
      </c>
      <c r="J113" s="3">
        <v>44216</v>
      </c>
      <c r="K113" s="3">
        <v>44560</v>
      </c>
      <c r="L113" s="3">
        <v>44285</v>
      </c>
      <c r="M113" s="4">
        <f t="shared" ref="M113:M177" si="46">+(+_xlfn.DAYS(J113,L113))/(+_xlfn.DAYS(J113,K113))</f>
        <v>0.2005813953488372</v>
      </c>
      <c r="N113" s="4">
        <f t="shared" si="24"/>
        <v>0.2005813953488372</v>
      </c>
      <c r="O113" s="232">
        <v>1</v>
      </c>
      <c r="P113" s="233">
        <v>0.25</v>
      </c>
      <c r="Q113" s="233">
        <v>0.5</v>
      </c>
      <c r="R113" s="233">
        <v>0.75</v>
      </c>
      <c r="S113" s="233">
        <v>1</v>
      </c>
      <c r="T113" s="14">
        <v>210900000</v>
      </c>
      <c r="U113" s="146">
        <v>25</v>
      </c>
      <c r="V113" s="511">
        <f t="shared" si="41"/>
        <v>25</v>
      </c>
      <c r="W113" s="110" t="s">
        <v>1505</v>
      </c>
      <c r="X113" s="106" t="s">
        <v>1509</v>
      </c>
      <c r="Y113" s="3">
        <v>44216</v>
      </c>
      <c r="Z113" s="3">
        <v>44560</v>
      </c>
      <c r="AA113" s="3">
        <v>44377</v>
      </c>
      <c r="AB113" s="4">
        <f t="shared" si="43"/>
        <v>0.46802325581395349</v>
      </c>
      <c r="AC113" s="4">
        <f t="shared" si="44"/>
        <v>0.46802325581395349</v>
      </c>
      <c r="AD113" s="146">
        <v>50</v>
      </c>
      <c r="AE113" s="219">
        <f t="shared" si="27"/>
        <v>50</v>
      </c>
      <c r="AF113" s="227" t="s">
        <v>1862</v>
      </c>
      <c r="AG113" s="245" t="s">
        <v>1274</v>
      </c>
      <c r="AH113" s="23"/>
      <c r="AI113" s="20">
        <f t="shared" si="28"/>
        <v>0</v>
      </c>
      <c r="AJ113" s="19"/>
      <c r="AK113" s="19"/>
      <c r="AL113" s="23"/>
      <c r="AM113" s="25">
        <f t="shared" si="45"/>
        <v>0</v>
      </c>
      <c r="AN113" s="19"/>
      <c r="AO113" s="19"/>
    </row>
    <row r="114" spans="1:41" ht="60" hidden="1" outlineLevel="1" x14ac:dyDescent="0.25">
      <c r="A114" s="508"/>
      <c r="B114" s="367"/>
      <c r="C114" s="280"/>
      <c r="D114" s="300"/>
      <c r="E114" s="302"/>
      <c r="F114" s="297"/>
      <c r="G114" s="297"/>
      <c r="H114" s="115" t="s">
        <v>1506</v>
      </c>
      <c r="I114" s="65" t="s">
        <v>1507</v>
      </c>
      <c r="J114" s="3">
        <v>44216</v>
      </c>
      <c r="K114" s="3">
        <v>44560</v>
      </c>
      <c r="L114" s="3">
        <v>44285</v>
      </c>
      <c r="M114" s="4">
        <f t="shared" si="46"/>
        <v>0.2005813953488372</v>
      </c>
      <c r="N114" s="4">
        <f t="shared" si="24"/>
        <v>0.2005813953488372</v>
      </c>
      <c r="O114" s="232">
        <v>1</v>
      </c>
      <c r="P114" s="233">
        <v>0.25</v>
      </c>
      <c r="Q114" s="233">
        <v>0.5</v>
      </c>
      <c r="R114" s="233">
        <v>0.75</v>
      </c>
      <c r="S114" s="233">
        <v>1</v>
      </c>
      <c r="T114" s="14" t="s">
        <v>954</v>
      </c>
      <c r="U114" s="146">
        <v>25</v>
      </c>
      <c r="V114" s="511">
        <f t="shared" si="41"/>
        <v>25</v>
      </c>
      <c r="W114" s="110" t="s">
        <v>1551</v>
      </c>
      <c r="X114" s="106" t="s">
        <v>1508</v>
      </c>
      <c r="Y114" s="3">
        <v>44216</v>
      </c>
      <c r="Z114" s="3">
        <v>44560</v>
      </c>
      <c r="AA114" s="3">
        <v>44377</v>
      </c>
      <c r="AB114" s="4">
        <f t="shared" si="43"/>
        <v>0.46802325581395349</v>
      </c>
      <c r="AC114" s="4">
        <f t="shared" si="44"/>
        <v>0.46802325581395349</v>
      </c>
      <c r="AD114" s="146">
        <v>50</v>
      </c>
      <c r="AE114" s="219">
        <f t="shared" si="27"/>
        <v>50</v>
      </c>
      <c r="AF114" s="227" t="s">
        <v>1863</v>
      </c>
      <c r="AG114" s="245" t="s">
        <v>1274</v>
      </c>
      <c r="AH114" s="23"/>
      <c r="AI114" s="20">
        <f t="shared" si="28"/>
        <v>0</v>
      </c>
      <c r="AJ114" s="19"/>
      <c r="AK114" s="19"/>
      <c r="AL114" s="23"/>
      <c r="AM114" s="25">
        <f t="shared" si="45"/>
        <v>0</v>
      </c>
      <c r="AN114" s="19"/>
      <c r="AO114" s="19"/>
    </row>
    <row r="115" spans="1:41" ht="90" hidden="1" customHeight="1" outlineLevel="1" x14ac:dyDescent="0.25">
      <c r="A115" s="508"/>
      <c r="B115" s="364" t="s">
        <v>322</v>
      </c>
      <c r="C115" s="276" t="s">
        <v>335</v>
      </c>
      <c r="D115" s="326" t="s">
        <v>261</v>
      </c>
      <c r="E115" s="329" t="s">
        <v>417</v>
      </c>
      <c r="F115" s="506" t="s">
        <v>761</v>
      </c>
      <c r="G115" s="329" t="s">
        <v>833</v>
      </c>
      <c r="H115" s="121" t="s">
        <v>602</v>
      </c>
      <c r="I115" s="65" t="s">
        <v>603</v>
      </c>
      <c r="J115" s="3">
        <v>44216</v>
      </c>
      <c r="K115" s="3">
        <v>44560</v>
      </c>
      <c r="L115" s="3">
        <v>44285</v>
      </c>
      <c r="M115" s="4">
        <f t="shared" si="46"/>
        <v>0.2005813953488372</v>
      </c>
      <c r="N115" s="4">
        <f t="shared" ref="N115:N177" si="47">+IF(M115&gt;=100,100,IF(M115&lt;=0,0,M115))</f>
        <v>0.2005813953488372</v>
      </c>
      <c r="O115" s="232">
        <v>1</v>
      </c>
      <c r="P115" s="233">
        <v>0.25</v>
      </c>
      <c r="Q115" s="233">
        <v>0.5</v>
      </c>
      <c r="R115" s="233">
        <v>0.75</v>
      </c>
      <c r="S115" s="233">
        <v>1</v>
      </c>
      <c r="T115" s="14">
        <v>135000000</v>
      </c>
      <c r="U115" s="146">
        <v>25</v>
      </c>
      <c r="V115" s="511">
        <f t="shared" si="41"/>
        <v>25</v>
      </c>
      <c r="W115" s="110" t="s">
        <v>956</v>
      </c>
      <c r="X115" s="106" t="s">
        <v>1368</v>
      </c>
      <c r="Y115" s="3">
        <v>44216</v>
      </c>
      <c r="Z115" s="3">
        <v>44560</v>
      </c>
      <c r="AA115" s="3">
        <v>44377</v>
      </c>
      <c r="AB115" s="4">
        <f t="shared" si="43"/>
        <v>0.46802325581395349</v>
      </c>
      <c r="AC115" s="4">
        <f t="shared" si="44"/>
        <v>0.46802325581395349</v>
      </c>
      <c r="AD115" s="146">
        <v>50</v>
      </c>
      <c r="AE115" s="219">
        <f t="shared" si="27"/>
        <v>50</v>
      </c>
      <c r="AF115" s="228" t="s">
        <v>1856</v>
      </c>
      <c r="AG115" s="245" t="s">
        <v>1274</v>
      </c>
      <c r="AH115" s="23"/>
      <c r="AI115" s="20">
        <f t="shared" si="28"/>
        <v>0</v>
      </c>
      <c r="AJ115" s="19"/>
      <c r="AK115" s="19"/>
      <c r="AL115" s="23"/>
      <c r="AM115" s="25">
        <f t="shared" si="45"/>
        <v>0</v>
      </c>
      <c r="AN115" s="19"/>
      <c r="AO115" s="19"/>
    </row>
    <row r="116" spans="1:41" ht="405" hidden="1" customHeight="1" outlineLevel="1" x14ac:dyDescent="0.25">
      <c r="A116" s="508"/>
      <c r="B116" s="364"/>
      <c r="C116" s="277"/>
      <c r="D116" s="327"/>
      <c r="E116" s="329"/>
      <c r="F116" s="506"/>
      <c r="G116" s="329"/>
      <c r="H116" s="121" t="s">
        <v>405</v>
      </c>
      <c r="I116" s="65" t="s">
        <v>604</v>
      </c>
      <c r="J116" s="3">
        <v>44216</v>
      </c>
      <c r="K116" s="3">
        <v>44560</v>
      </c>
      <c r="L116" s="3">
        <v>44285</v>
      </c>
      <c r="M116" s="4">
        <f t="shared" si="46"/>
        <v>0.2005813953488372</v>
      </c>
      <c r="N116" s="4">
        <f t="shared" si="47"/>
        <v>0.2005813953488372</v>
      </c>
      <c r="O116" s="232">
        <v>1</v>
      </c>
      <c r="P116" s="233">
        <v>0.25</v>
      </c>
      <c r="Q116" s="233">
        <v>0.5</v>
      </c>
      <c r="R116" s="233">
        <v>0.75</v>
      </c>
      <c r="S116" s="233">
        <v>1</v>
      </c>
      <c r="T116" s="14">
        <v>75000000</v>
      </c>
      <c r="U116" s="146">
        <v>30</v>
      </c>
      <c r="V116" s="511">
        <f t="shared" si="41"/>
        <v>30</v>
      </c>
      <c r="W116" s="110" t="s">
        <v>969</v>
      </c>
      <c r="X116" s="106" t="s">
        <v>1369</v>
      </c>
      <c r="Y116" s="3">
        <v>44216</v>
      </c>
      <c r="Z116" s="3">
        <v>44560</v>
      </c>
      <c r="AA116" s="3">
        <v>44377</v>
      </c>
      <c r="AB116" s="4">
        <f t="shared" si="43"/>
        <v>0.46802325581395349</v>
      </c>
      <c r="AC116" s="4">
        <f t="shared" si="44"/>
        <v>0.46802325581395349</v>
      </c>
      <c r="AD116" s="146">
        <v>50</v>
      </c>
      <c r="AE116" s="219">
        <f t="shared" si="27"/>
        <v>50</v>
      </c>
      <c r="AF116" s="227" t="s">
        <v>1717</v>
      </c>
      <c r="AG116" s="245" t="s">
        <v>1857</v>
      </c>
      <c r="AH116" s="23"/>
      <c r="AI116" s="20">
        <f t="shared" si="28"/>
        <v>0</v>
      </c>
      <c r="AJ116" s="19"/>
      <c r="AK116" s="19"/>
      <c r="AL116" s="23"/>
      <c r="AM116" s="25">
        <f t="shared" si="45"/>
        <v>0</v>
      </c>
      <c r="AN116" s="19"/>
      <c r="AO116" s="19"/>
    </row>
    <row r="117" spans="1:41" ht="409.6" hidden="1" outlineLevel="1" x14ac:dyDescent="0.25">
      <c r="A117" s="508"/>
      <c r="B117" s="364"/>
      <c r="C117" s="277"/>
      <c r="D117" s="327"/>
      <c r="E117" s="329"/>
      <c r="F117" s="72" t="s">
        <v>727</v>
      </c>
      <c r="G117" s="72" t="s">
        <v>817</v>
      </c>
      <c r="H117" s="121" t="s">
        <v>796</v>
      </c>
      <c r="I117" s="65" t="s">
        <v>482</v>
      </c>
      <c r="J117" s="3">
        <v>44216</v>
      </c>
      <c r="K117" s="3">
        <v>44560</v>
      </c>
      <c r="L117" s="3">
        <v>44285</v>
      </c>
      <c r="M117" s="4">
        <f t="shared" si="46"/>
        <v>0.2005813953488372</v>
      </c>
      <c r="N117" s="4">
        <f t="shared" si="47"/>
        <v>0.2005813953488372</v>
      </c>
      <c r="O117" s="232">
        <v>1</v>
      </c>
      <c r="P117" s="233">
        <v>0.25</v>
      </c>
      <c r="Q117" s="233">
        <v>0.5</v>
      </c>
      <c r="R117" s="233">
        <v>0.75</v>
      </c>
      <c r="S117" s="233">
        <v>1</v>
      </c>
      <c r="T117" s="14">
        <v>20000000</v>
      </c>
      <c r="U117" s="146">
        <v>30</v>
      </c>
      <c r="V117" s="511">
        <f t="shared" si="41"/>
        <v>30</v>
      </c>
      <c r="W117" s="110" t="s">
        <v>1511</v>
      </c>
      <c r="X117" s="106" t="s">
        <v>1370</v>
      </c>
      <c r="Y117" s="3">
        <v>44216</v>
      </c>
      <c r="Z117" s="3">
        <v>44560</v>
      </c>
      <c r="AA117" s="3">
        <v>44377</v>
      </c>
      <c r="AB117" s="4">
        <f t="shared" si="43"/>
        <v>0.46802325581395349</v>
      </c>
      <c r="AC117" s="4">
        <f t="shared" si="44"/>
        <v>0.46802325581395349</v>
      </c>
      <c r="AD117" s="146">
        <v>50</v>
      </c>
      <c r="AE117" s="219">
        <f t="shared" si="27"/>
        <v>50</v>
      </c>
      <c r="AF117" s="227" t="s">
        <v>1718</v>
      </c>
      <c r="AG117" s="245" t="s">
        <v>1857</v>
      </c>
      <c r="AH117" s="23"/>
      <c r="AI117" s="20">
        <f t="shared" si="28"/>
        <v>0</v>
      </c>
      <c r="AJ117" s="19"/>
      <c r="AK117" s="19"/>
      <c r="AL117" s="23"/>
      <c r="AM117" s="25">
        <f t="shared" si="45"/>
        <v>0</v>
      </c>
      <c r="AN117" s="19"/>
      <c r="AO117" s="19"/>
    </row>
    <row r="118" spans="1:41" ht="108" hidden="1" outlineLevel="1" x14ac:dyDescent="0.25">
      <c r="A118" s="508"/>
      <c r="B118" s="364"/>
      <c r="C118" s="277"/>
      <c r="D118" s="327"/>
      <c r="E118" s="329"/>
      <c r="F118" s="72" t="s">
        <v>727</v>
      </c>
      <c r="G118" s="72" t="s">
        <v>817</v>
      </c>
      <c r="H118" s="121" t="s">
        <v>1635</v>
      </c>
      <c r="I118" s="65" t="s">
        <v>482</v>
      </c>
      <c r="J118" s="3">
        <v>44216</v>
      </c>
      <c r="K118" s="3">
        <v>44560</v>
      </c>
      <c r="L118" s="3">
        <v>44285</v>
      </c>
      <c r="M118" s="4">
        <f t="shared" si="46"/>
        <v>0.2005813953488372</v>
      </c>
      <c r="N118" s="4">
        <f t="shared" si="47"/>
        <v>0.2005813953488372</v>
      </c>
      <c r="O118" s="232">
        <v>1</v>
      </c>
      <c r="P118" s="233">
        <v>0.25</v>
      </c>
      <c r="Q118" s="233">
        <v>0.5</v>
      </c>
      <c r="R118" s="233">
        <v>0.75</v>
      </c>
      <c r="S118" s="233">
        <v>1</v>
      </c>
      <c r="T118" s="14">
        <v>35000000</v>
      </c>
      <c r="U118" s="146">
        <v>10</v>
      </c>
      <c r="V118" s="511">
        <f t="shared" si="41"/>
        <v>10</v>
      </c>
      <c r="W118" s="110" t="s">
        <v>1322</v>
      </c>
      <c r="X118" s="106" t="s">
        <v>954</v>
      </c>
      <c r="Y118" s="3">
        <v>44216</v>
      </c>
      <c r="Z118" s="3">
        <v>44560</v>
      </c>
      <c r="AA118" s="3">
        <v>44377</v>
      </c>
      <c r="AB118" s="4">
        <f t="shared" si="43"/>
        <v>0.46802325581395349</v>
      </c>
      <c r="AC118" s="4">
        <f t="shared" si="44"/>
        <v>0.46802325581395349</v>
      </c>
      <c r="AD118" s="146">
        <v>50</v>
      </c>
      <c r="AE118" s="219">
        <f t="shared" si="27"/>
        <v>50</v>
      </c>
      <c r="AF118" s="227" t="s">
        <v>1719</v>
      </c>
      <c r="AG118" s="106" t="s">
        <v>954</v>
      </c>
      <c r="AH118" s="23"/>
      <c r="AI118" s="20">
        <f t="shared" si="28"/>
        <v>0</v>
      </c>
      <c r="AJ118" s="19"/>
      <c r="AK118" s="19"/>
      <c r="AL118" s="23"/>
      <c r="AM118" s="25">
        <f t="shared" si="45"/>
        <v>0</v>
      </c>
      <c r="AN118" s="19"/>
      <c r="AO118" s="19"/>
    </row>
    <row r="119" spans="1:41" ht="150" hidden="1" outlineLevel="1" x14ac:dyDescent="0.25">
      <c r="A119" s="508"/>
      <c r="B119" s="364"/>
      <c r="C119" s="278"/>
      <c r="D119" s="327"/>
      <c r="E119" s="329"/>
      <c r="F119" s="72" t="s">
        <v>722</v>
      </c>
      <c r="G119" s="72" t="s">
        <v>833</v>
      </c>
      <c r="H119" s="121" t="s">
        <v>407</v>
      </c>
      <c r="I119" s="65" t="s">
        <v>606</v>
      </c>
      <c r="J119" s="3">
        <v>44216</v>
      </c>
      <c r="K119" s="3">
        <v>44560</v>
      </c>
      <c r="L119" s="3">
        <v>44285</v>
      </c>
      <c r="M119" s="4">
        <f t="shared" si="46"/>
        <v>0.2005813953488372</v>
      </c>
      <c r="N119" s="4">
        <f t="shared" si="47"/>
        <v>0.2005813953488372</v>
      </c>
      <c r="O119" s="232">
        <v>1</v>
      </c>
      <c r="P119" s="233">
        <v>0.25</v>
      </c>
      <c r="Q119" s="233">
        <v>0.5</v>
      </c>
      <c r="R119" s="233">
        <v>0.75</v>
      </c>
      <c r="S119" s="233">
        <v>1</v>
      </c>
      <c r="T119" s="14">
        <v>1200000</v>
      </c>
      <c r="U119" s="146">
        <v>10</v>
      </c>
      <c r="V119" s="511">
        <f t="shared" si="41"/>
        <v>10</v>
      </c>
      <c r="W119" s="172" t="s">
        <v>1373</v>
      </c>
      <c r="X119" s="106" t="s">
        <v>954</v>
      </c>
      <c r="Y119" s="3">
        <v>44216</v>
      </c>
      <c r="Z119" s="3">
        <v>44560</v>
      </c>
      <c r="AA119" s="3">
        <v>44377</v>
      </c>
      <c r="AB119" s="4">
        <f t="shared" si="43"/>
        <v>0.46802325581395349</v>
      </c>
      <c r="AC119" s="4">
        <f t="shared" si="44"/>
        <v>0.46802325581395349</v>
      </c>
      <c r="AD119" s="146">
        <v>50</v>
      </c>
      <c r="AE119" s="219">
        <f t="shared" si="27"/>
        <v>50</v>
      </c>
      <c r="AF119" s="227" t="s">
        <v>1701</v>
      </c>
      <c r="AG119" s="106" t="s">
        <v>954</v>
      </c>
      <c r="AH119" s="23"/>
      <c r="AI119" s="20">
        <f t="shared" si="28"/>
        <v>0</v>
      </c>
      <c r="AJ119" s="19"/>
      <c r="AK119" s="19"/>
      <c r="AL119" s="23"/>
      <c r="AM119" s="25">
        <f t="shared" si="45"/>
        <v>0</v>
      </c>
      <c r="AN119" s="19"/>
      <c r="AO119" s="19"/>
    </row>
    <row r="120" spans="1:41" ht="124.8" hidden="1" customHeight="1" outlineLevel="1" x14ac:dyDescent="0.25">
      <c r="A120" s="508"/>
      <c r="B120" s="364"/>
      <c r="C120" s="68" t="s">
        <v>378</v>
      </c>
      <c r="D120" s="327"/>
      <c r="E120" s="92" t="s">
        <v>370</v>
      </c>
      <c r="F120" s="72" t="s">
        <v>744</v>
      </c>
      <c r="G120" s="72" t="s">
        <v>841</v>
      </c>
      <c r="H120" s="121" t="s">
        <v>1512</v>
      </c>
      <c r="I120" s="65" t="s">
        <v>482</v>
      </c>
      <c r="J120" s="3">
        <v>44216</v>
      </c>
      <c r="K120" s="3">
        <v>44560</v>
      </c>
      <c r="L120" s="3">
        <v>44285</v>
      </c>
      <c r="M120" s="4">
        <f t="shared" si="46"/>
        <v>0.2005813953488372</v>
      </c>
      <c r="N120" s="4">
        <f t="shared" si="47"/>
        <v>0.2005813953488372</v>
      </c>
      <c r="O120" s="232">
        <v>1</v>
      </c>
      <c r="P120" s="233">
        <v>0.25</v>
      </c>
      <c r="Q120" s="233">
        <v>0.5</v>
      </c>
      <c r="R120" s="233">
        <v>0.75</v>
      </c>
      <c r="S120" s="233">
        <v>1</v>
      </c>
      <c r="T120" s="14">
        <v>30000000</v>
      </c>
      <c r="U120" s="146">
        <v>35</v>
      </c>
      <c r="V120" s="511">
        <f t="shared" si="41"/>
        <v>35</v>
      </c>
      <c r="W120" s="110" t="s">
        <v>970</v>
      </c>
      <c r="X120" s="106" t="s">
        <v>1371</v>
      </c>
      <c r="Y120" s="3">
        <v>44216</v>
      </c>
      <c r="Z120" s="3">
        <v>44560</v>
      </c>
      <c r="AA120" s="3">
        <v>44377</v>
      </c>
      <c r="AB120" s="4">
        <f t="shared" si="43"/>
        <v>0.46802325581395349</v>
      </c>
      <c r="AC120" s="4">
        <f t="shared" si="44"/>
        <v>0.46802325581395349</v>
      </c>
      <c r="AD120" s="146">
        <v>35</v>
      </c>
      <c r="AE120" s="219">
        <f t="shared" si="27"/>
        <v>35</v>
      </c>
      <c r="AF120" s="227" t="s">
        <v>1636</v>
      </c>
      <c r="AG120" s="106" t="s">
        <v>954</v>
      </c>
      <c r="AH120" s="23"/>
      <c r="AI120" s="20">
        <f t="shared" si="28"/>
        <v>0</v>
      </c>
      <c r="AJ120" s="19"/>
      <c r="AK120" s="19"/>
      <c r="AL120" s="23"/>
      <c r="AM120" s="25">
        <f t="shared" si="45"/>
        <v>0</v>
      </c>
      <c r="AN120" s="19"/>
      <c r="AO120" s="19"/>
    </row>
    <row r="121" spans="1:41" ht="163.19999999999999" hidden="1" customHeight="1" outlineLevel="1" x14ac:dyDescent="0.25">
      <c r="A121" s="508"/>
      <c r="B121" s="360" t="s">
        <v>322</v>
      </c>
      <c r="C121" s="276" t="s">
        <v>401</v>
      </c>
      <c r="D121" s="327"/>
      <c r="E121" s="448" t="s">
        <v>418</v>
      </c>
      <c r="F121" s="329" t="s">
        <v>737</v>
      </c>
      <c r="G121" s="329" t="s">
        <v>842</v>
      </c>
      <c r="H121" s="114" t="s">
        <v>402</v>
      </c>
      <c r="I121" s="65" t="s">
        <v>489</v>
      </c>
      <c r="J121" s="3">
        <v>44216</v>
      </c>
      <c r="K121" s="3">
        <v>44560</v>
      </c>
      <c r="L121" s="3">
        <v>44285</v>
      </c>
      <c r="M121" s="4">
        <f t="shared" si="46"/>
        <v>0.2005813953488372</v>
      </c>
      <c r="N121" s="4">
        <f t="shared" si="47"/>
        <v>0.2005813953488372</v>
      </c>
      <c r="O121" s="232">
        <v>1</v>
      </c>
      <c r="P121" s="233">
        <v>0.25</v>
      </c>
      <c r="Q121" s="233">
        <v>0.5</v>
      </c>
      <c r="R121" s="233">
        <v>0.75</v>
      </c>
      <c r="S121" s="233">
        <v>1</v>
      </c>
      <c r="T121" s="14">
        <v>60000000</v>
      </c>
      <c r="U121" s="146">
        <v>30</v>
      </c>
      <c r="V121" s="511">
        <f t="shared" si="41"/>
        <v>30</v>
      </c>
      <c r="W121" s="110" t="s">
        <v>971</v>
      </c>
      <c r="X121" s="106" t="s">
        <v>957</v>
      </c>
      <c r="Y121" s="3">
        <v>44216</v>
      </c>
      <c r="Z121" s="3">
        <v>44560</v>
      </c>
      <c r="AA121" s="3">
        <v>44377</v>
      </c>
      <c r="AB121" s="4">
        <f t="shared" si="43"/>
        <v>0.46802325581395349</v>
      </c>
      <c r="AC121" s="4">
        <f t="shared" si="44"/>
        <v>0.46802325581395349</v>
      </c>
      <c r="AD121" s="146">
        <v>40</v>
      </c>
      <c r="AE121" s="219">
        <f t="shared" si="27"/>
        <v>40</v>
      </c>
      <c r="AF121" s="227" t="s">
        <v>1720</v>
      </c>
      <c r="AG121" s="251" t="s">
        <v>1721</v>
      </c>
      <c r="AH121" s="23"/>
      <c r="AI121" s="20">
        <f t="shared" si="28"/>
        <v>0</v>
      </c>
      <c r="AJ121" s="19"/>
      <c r="AK121" s="19"/>
      <c r="AL121" s="23"/>
      <c r="AM121" s="25">
        <f t="shared" si="45"/>
        <v>0</v>
      </c>
      <c r="AN121" s="19"/>
      <c r="AO121" s="19"/>
    </row>
    <row r="122" spans="1:41" ht="66" hidden="1" customHeight="1" outlineLevel="1" x14ac:dyDescent="0.25">
      <c r="A122" s="508"/>
      <c r="B122" s="361"/>
      <c r="C122" s="277"/>
      <c r="D122" s="327"/>
      <c r="E122" s="449"/>
      <c r="F122" s="329"/>
      <c r="G122" s="329"/>
      <c r="H122" s="114" t="s">
        <v>403</v>
      </c>
      <c r="I122" s="65" t="s">
        <v>489</v>
      </c>
      <c r="J122" s="3">
        <v>44216</v>
      </c>
      <c r="K122" s="3">
        <v>44560</v>
      </c>
      <c r="L122" s="3">
        <v>44285</v>
      </c>
      <c r="M122" s="4">
        <f t="shared" si="46"/>
        <v>0.2005813953488372</v>
      </c>
      <c r="N122" s="4">
        <f t="shared" si="47"/>
        <v>0.2005813953488372</v>
      </c>
      <c r="O122" s="232">
        <v>1</v>
      </c>
      <c r="P122" s="233">
        <v>0.25</v>
      </c>
      <c r="Q122" s="233">
        <v>0.5</v>
      </c>
      <c r="R122" s="233">
        <v>0.75</v>
      </c>
      <c r="S122" s="233">
        <v>1</v>
      </c>
      <c r="T122" s="14">
        <v>30000000</v>
      </c>
      <c r="U122" s="146">
        <v>30</v>
      </c>
      <c r="V122" s="511">
        <f t="shared" si="41"/>
        <v>30</v>
      </c>
      <c r="W122" s="110" t="s">
        <v>958</v>
      </c>
      <c r="X122" s="106" t="s">
        <v>959</v>
      </c>
      <c r="Y122" s="3">
        <v>44216</v>
      </c>
      <c r="Z122" s="3">
        <v>44560</v>
      </c>
      <c r="AA122" s="3">
        <v>44377</v>
      </c>
      <c r="AB122" s="4">
        <f t="shared" si="43"/>
        <v>0.46802325581395349</v>
      </c>
      <c r="AC122" s="4">
        <f t="shared" si="44"/>
        <v>0.46802325581395349</v>
      </c>
      <c r="AD122" s="146">
        <v>40</v>
      </c>
      <c r="AE122" s="219">
        <f t="shared" si="27"/>
        <v>40</v>
      </c>
      <c r="AF122" s="227" t="s">
        <v>1720</v>
      </c>
      <c r="AG122" s="251" t="s">
        <v>1721</v>
      </c>
      <c r="AH122" s="23"/>
      <c r="AI122" s="20">
        <f t="shared" si="28"/>
        <v>0</v>
      </c>
      <c r="AJ122" s="19"/>
      <c r="AK122" s="19"/>
      <c r="AL122" s="23"/>
      <c r="AM122" s="25">
        <f t="shared" si="45"/>
        <v>0</v>
      </c>
      <c r="AN122" s="19"/>
      <c r="AO122" s="19"/>
    </row>
    <row r="123" spans="1:41" ht="120" hidden="1" customHeight="1" outlineLevel="1" x14ac:dyDescent="0.25">
      <c r="A123" s="508"/>
      <c r="B123" s="361"/>
      <c r="C123" s="277"/>
      <c r="D123" s="327"/>
      <c r="E123" s="449"/>
      <c r="F123" s="329"/>
      <c r="G123" s="329"/>
      <c r="H123" s="121" t="s">
        <v>410</v>
      </c>
      <c r="I123" s="65" t="s">
        <v>491</v>
      </c>
      <c r="J123" s="3">
        <v>44216</v>
      </c>
      <c r="K123" s="3">
        <v>44560</v>
      </c>
      <c r="L123" s="3">
        <v>44285</v>
      </c>
      <c r="M123" s="4">
        <f t="shared" si="46"/>
        <v>0.2005813953488372</v>
      </c>
      <c r="N123" s="4">
        <f t="shared" si="47"/>
        <v>0.2005813953488372</v>
      </c>
      <c r="O123" s="232">
        <v>1</v>
      </c>
      <c r="P123" s="233">
        <v>0.25</v>
      </c>
      <c r="Q123" s="233">
        <v>0.5</v>
      </c>
      <c r="R123" s="233">
        <v>0.75</v>
      </c>
      <c r="S123" s="233">
        <v>1</v>
      </c>
      <c r="T123" s="14">
        <v>80000000</v>
      </c>
      <c r="U123" s="146">
        <v>25</v>
      </c>
      <c r="V123" s="511">
        <f t="shared" si="41"/>
        <v>25</v>
      </c>
      <c r="W123" s="172" t="s">
        <v>1323</v>
      </c>
      <c r="X123" s="106" t="s">
        <v>961</v>
      </c>
      <c r="Y123" s="3">
        <v>44216</v>
      </c>
      <c r="Z123" s="3">
        <v>44560</v>
      </c>
      <c r="AA123" s="3">
        <v>44377</v>
      </c>
      <c r="AB123" s="4">
        <f t="shared" si="43"/>
        <v>0.46802325581395349</v>
      </c>
      <c r="AC123" s="4">
        <f t="shared" si="44"/>
        <v>0.46802325581395349</v>
      </c>
      <c r="AD123" s="146">
        <v>35</v>
      </c>
      <c r="AE123" s="219">
        <f t="shared" si="27"/>
        <v>35</v>
      </c>
      <c r="AF123" s="227" t="s">
        <v>1722</v>
      </c>
      <c r="AG123" s="188" t="s">
        <v>961</v>
      </c>
      <c r="AH123" s="23"/>
      <c r="AI123" s="20">
        <f t="shared" si="28"/>
        <v>0</v>
      </c>
      <c r="AJ123" s="19"/>
      <c r="AK123" s="19"/>
      <c r="AL123" s="23"/>
      <c r="AM123" s="25">
        <f t="shared" si="45"/>
        <v>0</v>
      </c>
      <c r="AN123" s="19"/>
      <c r="AO123" s="19"/>
    </row>
    <row r="124" spans="1:41" ht="120" hidden="1" customHeight="1" outlineLevel="1" x14ac:dyDescent="0.25">
      <c r="A124" s="508"/>
      <c r="B124" s="361"/>
      <c r="C124" s="277"/>
      <c r="D124" s="327"/>
      <c r="E124" s="449"/>
      <c r="F124" s="329" t="s">
        <v>736</v>
      </c>
      <c r="G124" s="329" t="s">
        <v>840</v>
      </c>
      <c r="H124" s="121" t="s">
        <v>797</v>
      </c>
      <c r="I124" s="65" t="s">
        <v>329</v>
      </c>
      <c r="J124" s="3">
        <v>44216</v>
      </c>
      <c r="K124" s="3">
        <v>44560</v>
      </c>
      <c r="L124" s="3">
        <v>44285</v>
      </c>
      <c r="M124" s="4">
        <f t="shared" si="46"/>
        <v>0.2005813953488372</v>
      </c>
      <c r="N124" s="4">
        <f t="shared" si="47"/>
        <v>0.2005813953488372</v>
      </c>
      <c r="O124" s="232">
        <v>1</v>
      </c>
      <c r="P124" s="233">
        <v>0.25</v>
      </c>
      <c r="Q124" s="233">
        <v>0.5</v>
      </c>
      <c r="R124" s="233">
        <v>0.75</v>
      </c>
      <c r="S124" s="233">
        <v>1</v>
      </c>
      <c r="T124" s="14">
        <v>98200000</v>
      </c>
      <c r="U124" s="146">
        <v>28</v>
      </c>
      <c r="V124" s="511">
        <f t="shared" si="41"/>
        <v>28</v>
      </c>
      <c r="W124" s="110" t="s">
        <v>972</v>
      </c>
      <c r="X124" s="106" t="s">
        <v>960</v>
      </c>
      <c r="Y124" s="3">
        <v>44216</v>
      </c>
      <c r="Z124" s="3">
        <v>44560</v>
      </c>
      <c r="AA124" s="3">
        <v>44377</v>
      </c>
      <c r="AB124" s="4">
        <f t="shared" si="43"/>
        <v>0.46802325581395349</v>
      </c>
      <c r="AC124" s="4">
        <f t="shared" si="44"/>
        <v>0.46802325581395349</v>
      </c>
      <c r="AD124" s="146">
        <v>50</v>
      </c>
      <c r="AE124" s="219">
        <f t="shared" si="27"/>
        <v>50</v>
      </c>
      <c r="AF124" s="227" t="s">
        <v>1723</v>
      </c>
      <c r="AG124" s="252" t="s">
        <v>1724</v>
      </c>
      <c r="AH124" s="23"/>
      <c r="AI124" s="20">
        <f t="shared" si="28"/>
        <v>0</v>
      </c>
      <c r="AJ124" s="19"/>
      <c r="AK124" s="19"/>
      <c r="AL124" s="23"/>
      <c r="AM124" s="25">
        <f t="shared" si="45"/>
        <v>0</v>
      </c>
      <c r="AN124" s="19"/>
      <c r="AO124" s="19"/>
    </row>
    <row r="125" spans="1:41" ht="105" hidden="1" customHeight="1" outlineLevel="1" x14ac:dyDescent="0.25">
      <c r="A125" s="508"/>
      <c r="B125" s="361"/>
      <c r="C125" s="277"/>
      <c r="D125" s="327"/>
      <c r="E125" s="449"/>
      <c r="F125" s="329"/>
      <c r="G125" s="329"/>
      <c r="H125" s="114" t="s">
        <v>404</v>
      </c>
      <c r="I125" s="65" t="s">
        <v>601</v>
      </c>
      <c r="J125" s="3">
        <v>44216</v>
      </c>
      <c r="K125" s="3">
        <v>44560</v>
      </c>
      <c r="L125" s="3">
        <v>44285</v>
      </c>
      <c r="M125" s="4">
        <f t="shared" si="46"/>
        <v>0.2005813953488372</v>
      </c>
      <c r="N125" s="4">
        <f t="shared" si="47"/>
        <v>0.2005813953488372</v>
      </c>
      <c r="O125" s="232">
        <v>1</v>
      </c>
      <c r="P125" s="233">
        <v>0.25</v>
      </c>
      <c r="Q125" s="233">
        <v>0.5</v>
      </c>
      <c r="R125" s="233">
        <v>0.75</v>
      </c>
      <c r="S125" s="233">
        <v>1</v>
      </c>
      <c r="T125" s="14">
        <v>5000000</v>
      </c>
      <c r="U125" s="146">
        <v>25</v>
      </c>
      <c r="V125" s="511">
        <f t="shared" si="41"/>
        <v>25</v>
      </c>
      <c r="W125" s="110" t="s">
        <v>963</v>
      </c>
      <c r="X125" s="106" t="s">
        <v>962</v>
      </c>
      <c r="Y125" s="3">
        <v>44216</v>
      </c>
      <c r="Z125" s="3">
        <v>44560</v>
      </c>
      <c r="AA125" s="3">
        <v>44377</v>
      </c>
      <c r="AB125" s="4">
        <f t="shared" si="43"/>
        <v>0.46802325581395349</v>
      </c>
      <c r="AC125" s="4">
        <f t="shared" si="44"/>
        <v>0.46802325581395349</v>
      </c>
      <c r="AD125" s="146">
        <v>35</v>
      </c>
      <c r="AE125" s="219">
        <f t="shared" si="27"/>
        <v>35</v>
      </c>
      <c r="AF125" s="227" t="s">
        <v>1725</v>
      </c>
      <c r="AG125" s="252" t="s">
        <v>1724</v>
      </c>
      <c r="AH125" s="23"/>
      <c r="AI125" s="20">
        <f t="shared" si="28"/>
        <v>0</v>
      </c>
      <c r="AJ125" s="19"/>
      <c r="AK125" s="19"/>
      <c r="AL125" s="23"/>
      <c r="AM125" s="25">
        <f t="shared" si="45"/>
        <v>0</v>
      </c>
      <c r="AN125" s="19"/>
      <c r="AO125" s="19"/>
    </row>
    <row r="126" spans="1:41" ht="60" hidden="1" outlineLevel="1" x14ac:dyDescent="0.25">
      <c r="A126" s="508"/>
      <c r="B126" s="361"/>
      <c r="C126" s="277"/>
      <c r="D126" s="327"/>
      <c r="E126" s="449"/>
      <c r="F126" s="329"/>
      <c r="G126" s="329"/>
      <c r="H126" s="121" t="s">
        <v>605</v>
      </c>
      <c r="I126" s="65" t="s">
        <v>490</v>
      </c>
      <c r="J126" s="3">
        <v>44216</v>
      </c>
      <c r="K126" s="3">
        <v>44560</v>
      </c>
      <c r="L126" s="3">
        <v>44285</v>
      </c>
      <c r="M126" s="4">
        <f t="shared" si="46"/>
        <v>0.2005813953488372</v>
      </c>
      <c r="N126" s="4">
        <f t="shared" si="47"/>
        <v>0.2005813953488372</v>
      </c>
      <c r="O126" s="232">
        <v>1</v>
      </c>
      <c r="P126" s="233">
        <v>0.25</v>
      </c>
      <c r="Q126" s="233">
        <v>0.5</v>
      </c>
      <c r="R126" s="233">
        <v>0.75</v>
      </c>
      <c r="S126" s="233">
        <v>1</v>
      </c>
      <c r="T126" s="14">
        <v>500000000</v>
      </c>
      <c r="U126" s="146">
        <v>10</v>
      </c>
      <c r="V126" s="511">
        <f t="shared" si="41"/>
        <v>10</v>
      </c>
      <c r="W126" s="110" t="s">
        <v>1236</v>
      </c>
      <c r="X126" s="106" t="s">
        <v>954</v>
      </c>
      <c r="Y126" s="3">
        <v>44216</v>
      </c>
      <c r="Z126" s="3">
        <v>44560</v>
      </c>
      <c r="AA126" s="3">
        <v>44377</v>
      </c>
      <c r="AB126" s="4">
        <f t="shared" si="43"/>
        <v>0.46802325581395349</v>
      </c>
      <c r="AC126" s="4">
        <f t="shared" si="44"/>
        <v>0.46802325581395349</v>
      </c>
      <c r="AD126" s="146">
        <v>10</v>
      </c>
      <c r="AE126" s="219">
        <f t="shared" si="27"/>
        <v>10</v>
      </c>
      <c r="AF126" s="227" t="s">
        <v>1726</v>
      </c>
      <c r="AG126" s="245" t="s">
        <v>954</v>
      </c>
      <c r="AH126" s="23"/>
      <c r="AI126" s="20">
        <f t="shared" si="28"/>
        <v>0</v>
      </c>
      <c r="AJ126" s="19"/>
      <c r="AK126" s="19"/>
      <c r="AL126" s="23"/>
      <c r="AM126" s="25">
        <f t="shared" si="45"/>
        <v>0</v>
      </c>
      <c r="AN126" s="19"/>
      <c r="AO126" s="19"/>
    </row>
    <row r="127" spans="1:41" ht="120" hidden="1" customHeight="1" outlineLevel="1" x14ac:dyDescent="0.25">
      <c r="A127" s="508"/>
      <c r="B127" s="361"/>
      <c r="C127" s="277"/>
      <c r="D127" s="327"/>
      <c r="E127" s="449"/>
      <c r="F127" s="329"/>
      <c r="G127" s="329"/>
      <c r="H127" s="121" t="s">
        <v>406</v>
      </c>
      <c r="I127" s="65" t="s">
        <v>482</v>
      </c>
      <c r="J127" s="3">
        <v>44216</v>
      </c>
      <c r="K127" s="3">
        <v>44560</v>
      </c>
      <c r="L127" s="3">
        <v>44285</v>
      </c>
      <c r="M127" s="4">
        <f t="shared" si="46"/>
        <v>0.2005813953488372</v>
      </c>
      <c r="N127" s="4">
        <f t="shared" si="47"/>
        <v>0.2005813953488372</v>
      </c>
      <c r="O127" s="232">
        <v>1</v>
      </c>
      <c r="P127" s="233">
        <v>0.25</v>
      </c>
      <c r="Q127" s="233">
        <v>0.5</v>
      </c>
      <c r="R127" s="233">
        <v>0.75</v>
      </c>
      <c r="S127" s="233">
        <v>1</v>
      </c>
      <c r="T127" s="14">
        <v>6000000</v>
      </c>
      <c r="U127" s="146">
        <v>40</v>
      </c>
      <c r="V127" s="511">
        <f t="shared" si="41"/>
        <v>40</v>
      </c>
      <c r="W127" s="172" t="s">
        <v>973</v>
      </c>
      <c r="X127" s="106" t="s">
        <v>965</v>
      </c>
      <c r="Y127" s="3">
        <v>44216</v>
      </c>
      <c r="Z127" s="3">
        <v>44560</v>
      </c>
      <c r="AA127" s="3">
        <v>44377</v>
      </c>
      <c r="AB127" s="4">
        <f t="shared" si="43"/>
        <v>0.46802325581395349</v>
      </c>
      <c r="AC127" s="4">
        <f t="shared" si="44"/>
        <v>0.46802325581395349</v>
      </c>
      <c r="AD127" s="146">
        <v>40</v>
      </c>
      <c r="AE127" s="219">
        <f t="shared" si="27"/>
        <v>40</v>
      </c>
      <c r="AF127" s="228" t="s">
        <v>1726</v>
      </c>
      <c r="AG127" s="245" t="s">
        <v>954</v>
      </c>
      <c r="AH127" s="23"/>
      <c r="AI127" s="20">
        <f t="shared" si="28"/>
        <v>0</v>
      </c>
      <c r="AJ127" s="19"/>
      <c r="AK127" s="19"/>
      <c r="AL127" s="23"/>
      <c r="AM127" s="25">
        <f t="shared" si="45"/>
        <v>0</v>
      </c>
      <c r="AN127" s="19"/>
      <c r="AO127" s="19"/>
    </row>
    <row r="128" spans="1:41" ht="72" hidden="1" customHeight="1" outlineLevel="1" x14ac:dyDescent="0.25">
      <c r="A128" s="508"/>
      <c r="B128" s="361"/>
      <c r="C128" s="277"/>
      <c r="D128" s="327"/>
      <c r="E128" s="449"/>
      <c r="F128" s="329"/>
      <c r="G128" s="329"/>
      <c r="H128" s="121" t="s">
        <v>607</v>
      </c>
      <c r="I128" s="65" t="s">
        <v>492</v>
      </c>
      <c r="J128" s="3">
        <v>44216</v>
      </c>
      <c r="K128" s="3">
        <v>44560</v>
      </c>
      <c r="L128" s="3">
        <v>44285</v>
      </c>
      <c r="M128" s="4">
        <f t="shared" si="46"/>
        <v>0.2005813953488372</v>
      </c>
      <c r="N128" s="4">
        <f t="shared" si="47"/>
        <v>0.2005813953488372</v>
      </c>
      <c r="O128" s="232">
        <v>1</v>
      </c>
      <c r="P128" s="233">
        <v>0.25</v>
      </c>
      <c r="Q128" s="233">
        <v>0.5</v>
      </c>
      <c r="R128" s="233">
        <v>0.75</v>
      </c>
      <c r="S128" s="233">
        <v>1</v>
      </c>
      <c r="T128" s="14">
        <v>40000000</v>
      </c>
      <c r="U128" s="146">
        <v>25</v>
      </c>
      <c r="V128" s="511">
        <f t="shared" si="41"/>
        <v>25</v>
      </c>
      <c r="W128" s="172" t="s">
        <v>1481</v>
      </c>
      <c r="X128" s="106" t="s">
        <v>954</v>
      </c>
      <c r="Y128" s="3">
        <v>44216</v>
      </c>
      <c r="Z128" s="3">
        <v>44560</v>
      </c>
      <c r="AA128" s="3">
        <v>44377</v>
      </c>
      <c r="AB128" s="4">
        <f t="shared" si="43"/>
        <v>0.46802325581395349</v>
      </c>
      <c r="AC128" s="4">
        <f t="shared" si="44"/>
        <v>0.46802325581395349</v>
      </c>
      <c r="AD128" s="146">
        <v>50</v>
      </c>
      <c r="AE128" s="219">
        <f t="shared" si="27"/>
        <v>50</v>
      </c>
      <c r="AF128" s="228" t="s">
        <v>1727</v>
      </c>
      <c r="AG128" s="245" t="s">
        <v>954</v>
      </c>
      <c r="AH128" s="23"/>
      <c r="AI128" s="20">
        <f t="shared" si="28"/>
        <v>0</v>
      </c>
      <c r="AJ128" s="19"/>
      <c r="AK128" s="19"/>
      <c r="AL128" s="23"/>
      <c r="AM128" s="25">
        <f t="shared" si="45"/>
        <v>0</v>
      </c>
      <c r="AN128" s="19"/>
      <c r="AO128" s="19"/>
    </row>
    <row r="129" spans="1:41" ht="72" hidden="1" customHeight="1" outlineLevel="1" x14ac:dyDescent="0.25">
      <c r="A129" s="508"/>
      <c r="B129" s="361"/>
      <c r="C129" s="277"/>
      <c r="D129" s="327"/>
      <c r="E129" s="449"/>
      <c r="F129" s="329"/>
      <c r="G129" s="329"/>
      <c r="H129" s="121" t="s">
        <v>1702</v>
      </c>
      <c r="I129" s="65" t="s">
        <v>482</v>
      </c>
      <c r="J129" s="3">
        <v>44216</v>
      </c>
      <c r="K129" s="3">
        <v>44560</v>
      </c>
      <c r="L129" s="3">
        <v>44285</v>
      </c>
      <c r="M129" s="4">
        <f t="shared" si="46"/>
        <v>0.2005813953488372</v>
      </c>
      <c r="N129" s="4">
        <f t="shared" si="47"/>
        <v>0.2005813953488372</v>
      </c>
      <c r="O129" s="232">
        <v>1</v>
      </c>
      <c r="P129" s="233">
        <v>0.25</v>
      </c>
      <c r="Q129" s="233">
        <v>0.5</v>
      </c>
      <c r="R129" s="233">
        <v>0.75</v>
      </c>
      <c r="S129" s="233">
        <v>1</v>
      </c>
      <c r="T129" s="14">
        <v>10000000</v>
      </c>
      <c r="U129" s="146">
        <v>10</v>
      </c>
      <c r="V129" s="511">
        <f t="shared" si="41"/>
        <v>10</v>
      </c>
      <c r="W129" s="172" t="s">
        <v>1372</v>
      </c>
      <c r="X129" s="207" t="s">
        <v>954</v>
      </c>
      <c r="Y129" s="3">
        <v>44216</v>
      </c>
      <c r="Z129" s="3">
        <v>44560</v>
      </c>
      <c r="AA129" s="3">
        <v>44377</v>
      </c>
      <c r="AB129" s="4">
        <f t="shared" si="43"/>
        <v>0.46802325581395349</v>
      </c>
      <c r="AC129" s="4">
        <f t="shared" si="44"/>
        <v>0.46802325581395349</v>
      </c>
      <c r="AD129" s="146">
        <v>10</v>
      </c>
      <c r="AE129" s="219">
        <f t="shared" si="27"/>
        <v>10</v>
      </c>
      <c r="AF129" s="228" t="s">
        <v>1703</v>
      </c>
      <c r="AG129" s="207" t="s">
        <v>954</v>
      </c>
      <c r="AH129" s="23"/>
      <c r="AI129" s="20">
        <f t="shared" si="28"/>
        <v>0</v>
      </c>
      <c r="AJ129" s="19"/>
      <c r="AK129" s="19"/>
      <c r="AL129" s="23"/>
      <c r="AM129" s="25">
        <f t="shared" si="45"/>
        <v>0</v>
      </c>
      <c r="AN129" s="19"/>
      <c r="AO129" s="19"/>
    </row>
    <row r="130" spans="1:41" ht="120.6" hidden="1" customHeight="1" outlineLevel="1" x14ac:dyDescent="0.25">
      <c r="A130" s="508"/>
      <c r="B130" s="361"/>
      <c r="C130" s="277"/>
      <c r="D130" s="327"/>
      <c r="E130" s="450"/>
      <c r="F130" s="72" t="s">
        <v>738</v>
      </c>
      <c r="G130" s="72" t="s">
        <v>843</v>
      </c>
      <c r="H130" s="209" t="s">
        <v>409</v>
      </c>
      <c r="I130" s="503" t="s">
        <v>491</v>
      </c>
      <c r="J130" s="3">
        <v>44216</v>
      </c>
      <c r="K130" s="3">
        <v>44560</v>
      </c>
      <c r="L130" s="3">
        <v>44285</v>
      </c>
      <c r="M130" s="4">
        <f t="shared" si="46"/>
        <v>0.2005813953488372</v>
      </c>
      <c r="N130" s="4">
        <f t="shared" si="47"/>
        <v>0.2005813953488372</v>
      </c>
      <c r="O130" s="232">
        <v>1</v>
      </c>
      <c r="P130" s="233">
        <v>0.25</v>
      </c>
      <c r="Q130" s="233">
        <v>0.5</v>
      </c>
      <c r="R130" s="233">
        <v>0.75</v>
      </c>
      <c r="S130" s="233">
        <v>1</v>
      </c>
      <c r="T130" s="339">
        <v>500000000</v>
      </c>
      <c r="U130" s="146">
        <v>20</v>
      </c>
      <c r="V130" s="511">
        <f t="shared" si="41"/>
        <v>20</v>
      </c>
      <c r="W130" s="172" t="s">
        <v>974</v>
      </c>
      <c r="X130" s="106" t="s">
        <v>964</v>
      </c>
      <c r="Y130" s="3">
        <v>44216</v>
      </c>
      <c r="Z130" s="3">
        <v>44560</v>
      </c>
      <c r="AA130" s="3">
        <v>44377</v>
      </c>
      <c r="AB130" s="4">
        <f t="shared" si="43"/>
        <v>0.46802325581395349</v>
      </c>
      <c r="AC130" s="4">
        <f t="shared" si="44"/>
        <v>0.46802325581395349</v>
      </c>
      <c r="AD130" s="146">
        <v>40</v>
      </c>
      <c r="AE130" s="219">
        <f t="shared" si="27"/>
        <v>40</v>
      </c>
      <c r="AF130" s="228" t="s">
        <v>2024</v>
      </c>
      <c r="AG130" s="207" t="s">
        <v>954</v>
      </c>
      <c r="AH130" s="23"/>
      <c r="AI130" s="20">
        <f t="shared" si="28"/>
        <v>0</v>
      </c>
      <c r="AJ130" s="19"/>
      <c r="AK130" s="19"/>
      <c r="AL130" s="23"/>
      <c r="AM130" s="25">
        <f t="shared" si="45"/>
        <v>0</v>
      </c>
      <c r="AN130" s="19"/>
      <c r="AO130" s="19"/>
    </row>
    <row r="131" spans="1:41" ht="124.2" hidden="1" customHeight="1" outlineLevel="1" x14ac:dyDescent="0.25">
      <c r="A131" s="508"/>
      <c r="B131" s="362"/>
      <c r="C131" s="278"/>
      <c r="D131" s="327"/>
      <c r="E131" s="92" t="s">
        <v>888</v>
      </c>
      <c r="F131" s="72" t="s">
        <v>864</v>
      </c>
      <c r="G131" s="72" t="s">
        <v>865</v>
      </c>
      <c r="H131" s="209" t="s">
        <v>409</v>
      </c>
      <c r="I131" s="504"/>
      <c r="J131" s="3">
        <v>44216</v>
      </c>
      <c r="K131" s="3">
        <v>44560</v>
      </c>
      <c r="L131" s="3">
        <v>44285</v>
      </c>
      <c r="M131" s="4">
        <f t="shared" si="46"/>
        <v>0.2005813953488372</v>
      </c>
      <c r="N131" s="4">
        <f t="shared" si="47"/>
        <v>0.2005813953488372</v>
      </c>
      <c r="O131" s="232">
        <v>1</v>
      </c>
      <c r="P131" s="233">
        <v>0.25</v>
      </c>
      <c r="Q131" s="233">
        <v>0.5</v>
      </c>
      <c r="R131" s="233">
        <v>0.75</v>
      </c>
      <c r="S131" s="233">
        <v>1</v>
      </c>
      <c r="T131" s="340"/>
      <c r="U131" s="148">
        <v>25</v>
      </c>
      <c r="V131" s="511">
        <f t="shared" si="41"/>
        <v>25</v>
      </c>
      <c r="W131" s="172" t="s">
        <v>974</v>
      </c>
      <c r="X131" s="106" t="s">
        <v>964</v>
      </c>
      <c r="Y131" s="3">
        <v>44216</v>
      </c>
      <c r="Z131" s="3">
        <v>44560</v>
      </c>
      <c r="AA131" s="3">
        <v>44377</v>
      </c>
      <c r="AB131" s="4">
        <f t="shared" si="43"/>
        <v>0.46802325581395349</v>
      </c>
      <c r="AC131" s="4">
        <f t="shared" si="44"/>
        <v>0.46802325581395349</v>
      </c>
      <c r="AD131" s="146">
        <v>30</v>
      </c>
      <c r="AE131" s="219">
        <f t="shared" si="27"/>
        <v>30</v>
      </c>
      <c r="AF131" s="228" t="s">
        <v>1728</v>
      </c>
      <c r="AG131" s="207" t="s">
        <v>954</v>
      </c>
      <c r="AH131" s="23"/>
      <c r="AI131" s="20">
        <f t="shared" si="28"/>
        <v>0</v>
      </c>
      <c r="AJ131" s="19"/>
      <c r="AK131" s="19"/>
      <c r="AL131" s="23"/>
      <c r="AM131" s="25">
        <f t="shared" si="45"/>
        <v>0</v>
      </c>
      <c r="AN131" s="19"/>
      <c r="AO131" s="19"/>
    </row>
    <row r="132" spans="1:41" ht="75" hidden="1" outlineLevel="1" x14ac:dyDescent="0.25">
      <c r="A132" s="508"/>
      <c r="B132" s="364" t="s">
        <v>323</v>
      </c>
      <c r="C132" s="319" t="s">
        <v>382</v>
      </c>
      <c r="D132" s="327"/>
      <c r="E132" s="329" t="s">
        <v>1707</v>
      </c>
      <c r="F132" s="329" t="s">
        <v>1708</v>
      </c>
      <c r="G132" s="329" t="s">
        <v>844</v>
      </c>
      <c r="H132" s="114" t="s">
        <v>413</v>
      </c>
      <c r="I132" s="65" t="s">
        <v>611</v>
      </c>
      <c r="J132" s="3">
        <v>44216</v>
      </c>
      <c r="K132" s="3">
        <v>44560</v>
      </c>
      <c r="L132" s="3">
        <v>44285</v>
      </c>
      <c r="M132" s="4">
        <f t="shared" si="46"/>
        <v>0.2005813953488372</v>
      </c>
      <c r="N132" s="4">
        <f t="shared" si="47"/>
        <v>0.2005813953488372</v>
      </c>
      <c r="O132" s="232">
        <v>1</v>
      </c>
      <c r="P132" s="233">
        <v>0.25</v>
      </c>
      <c r="Q132" s="233">
        <v>0.5</v>
      </c>
      <c r="R132" s="233">
        <v>0.75</v>
      </c>
      <c r="S132" s="233">
        <v>1</v>
      </c>
      <c r="T132" s="14">
        <v>41000000</v>
      </c>
      <c r="U132" s="146">
        <v>10</v>
      </c>
      <c r="V132" s="511">
        <f t="shared" si="41"/>
        <v>10</v>
      </c>
      <c r="W132" s="172" t="s">
        <v>1373</v>
      </c>
      <c r="X132" s="106" t="s">
        <v>954</v>
      </c>
      <c r="Y132" s="3">
        <v>44216</v>
      </c>
      <c r="Z132" s="3">
        <v>44560</v>
      </c>
      <c r="AA132" s="3">
        <v>44377</v>
      </c>
      <c r="AB132" s="4">
        <f t="shared" si="43"/>
        <v>0.46802325581395349</v>
      </c>
      <c r="AC132" s="4">
        <f t="shared" si="44"/>
        <v>0.46802325581395349</v>
      </c>
      <c r="AD132" s="146">
        <v>100</v>
      </c>
      <c r="AE132" s="219">
        <f t="shared" si="27"/>
        <v>100</v>
      </c>
      <c r="AF132" s="228" t="s">
        <v>1729</v>
      </c>
      <c r="AG132" s="106" t="s">
        <v>954</v>
      </c>
      <c r="AH132" s="23"/>
      <c r="AI132" s="20">
        <f t="shared" si="28"/>
        <v>0</v>
      </c>
      <c r="AJ132" s="19"/>
      <c r="AK132" s="19"/>
      <c r="AL132" s="23"/>
      <c r="AM132" s="25">
        <f t="shared" si="45"/>
        <v>0</v>
      </c>
      <c r="AN132" s="19"/>
      <c r="AO132" s="19"/>
    </row>
    <row r="133" spans="1:41" ht="60" hidden="1" outlineLevel="1" x14ac:dyDescent="0.25">
      <c r="A133" s="508"/>
      <c r="B133" s="364"/>
      <c r="C133" s="319"/>
      <c r="D133" s="327"/>
      <c r="E133" s="329"/>
      <c r="F133" s="329"/>
      <c r="G133" s="329"/>
      <c r="H133" s="114" t="s">
        <v>612</v>
      </c>
      <c r="I133" s="65" t="s">
        <v>613</v>
      </c>
      <c r="J133" s="3">
        <v>44216</v>
      </c>
      <c r="K133" s="3">
        <v>44560</v>
      </c>
      <c r="L133" s="3">
        <v>44285</v>
      </c>
      <c r="M133" s="4">
        <f t="shared" si="46"/>
        <v>0.2005813953488372</v>
      </c>
      <c r="N133" s="4">
        <f t="shared" si="47"/>
        <v>0.2005813953488372</v>
      </c>
      <c r="O133" s="232">
        <v>1</v>
      </c>
      <c r="P133" s="233">
        <v>0.25</v>
      </c>
      <c r="Q133" s="233">
        <v>0.5</v>
      </c>
      <c r="R133" s="233">
        <v>0.75</v>
      </c>
      <c r="S133" s="233">
        <v>1</v>
      </c>
      <c r="T133" s="14">
        <v>50257000</v>
      </c>
      <c r="U133" s="146">
        <v>10</v>
      </c>
      <c r="V133" s="511">
        <f t="shared" si="41"/>
        <v>10</v>
      </c>
      <c r="W133" s="172" t="s">
        <v>1373</v>
      </c>
      <c r="X133" s="106" t="s">
        <v>954</v>
      </c>
      <c r="Y133" s="3">
        <v>44216</v>
      </c>
      <c r="Z133" s="3">
        <v>44560</v>
      </c>
      <c r="AA133" s="3">
        <v>44377</v>
      </c>
      <c r="AB133" s="4">
        <f t="shared" si="43"/>
        <v>0.46802325581395349</v>
      </c>
      <c r="AC133" s="4">
        <f t="shared" si="44"/>
        <v>0.46802325581395349</v>
      </c>
      <c r="AD133" s="146">
        <v>100</v>
      </c>
      <c r="AE133" s="219">
        <f t="shared" si="27"/>
        <v>100</v>
      </c>
      <c r="AF133" s="228" t="s">
        <v>1704</v>
      </c>
      <c r="AG133" s="106" t="s">
        <v>954</v>
      </c>
      <c r="AH133" s="23"/>
      <c r="AI133" s="20">
        <f t="shared" si="28"/>
        <v>0</v>
      </c>
      <c r="AJ133" s="19"/>
      <c r="AK133" s="19"/>
      <c r="AL133" s="23"/>
      <c r="AM133" s="25">
        <f t="shared" si="45"/>
        <v>0</v>
      </c>
      <c r="AN133" s="19"/>
      <c r="AO133" s="19"/>
    </row>
    <row r="134" spans="1:41" ht="60" hidden="1" outlineLevel="1" x14ac:dyDescent="0.25">
      <c r="A134" s="508"/>
      <c r="B134" s="364"/>
      <c r="C134" s="319"/>
      <c r="D134" s="327"/>
      <c r="E134" s="329"/>
      <c r="F134" s="329"/>
      <c r="G134" s="329"/>
      <c r="H134" s="114" t="s">
        <v>614</v>
      </c>
      <c r="I134" s="65" t="s">
        <v>615</v>
      </c>
      <c r="J134" s="3">
        <v>44216</v>
      </c>
      <c r="K134" s="3">
        <v>44560</v>
      </c>
      <c r="L134" s="3">
        <v>44285</v>
      </c>
      <c r="M134" s="4">
        <f t="shared" si="46"/>
        <v>0.2005813953488372</v>
      </c>
      <c r="N134" s="4">
        <f t="shared" si="47"/>
        <v>0.2005813953488372</v>
      </c>
      <c r="O134" s="232">
        <v>1</v>
      </c>
      <c r="P134" s="233">
        <v>0.25</v>
      </c>
      <c r="Q134" s="233">
        <v>0.5</v>
      </c>
      <c r="R134" s="233">
        <v>0.75</v>
      </c>
      <c r="S134" s="233">
        <v>1</v>
      </c>
      <c r="T134" s="14">
        <v>907000</v>
      </c>
      <c r="U134" s="146">
        <v>10</v>
      </c>
      <c r="V134" s="511">
        <f t="shared" si="41"/>
        <v>10</v>
      </c>
      <c r="W134" s="172" t="s">
        <v>1373</v>
      </c>
      <c r="X134" s="106" t="s">
        <v>954</v>
      </c>
      <c r="Y134" s="3">
        <v>44216</v>
      </c>
      <c r="Z134" s="3">
        <v>44560</v>
      </c>
      <c r="AA134" s="3">
        <v>44377</v>
      </c>
      <c r="AB134" s="4">
        <f t="shared" si="43"/>
        <v>0.46802325581395349</v>
      </c>
      <c r="AC134" s="4">
        <f t="shared" si="44"/>
        <v>0.46802325581395349</v>
      </c>
      <c r="AD134" s="146">
        <v>10</v>
      </c>
      <c r="AE134" s="219">
        <f t="shared" si="27"/>
        <v>10</v>
      </c>
      <c r="AF134" s="228" t="s">
        <v>1705</v>
      </c>
      <c r="AG134" s="106" t="s">
        <v>954</v>
      </c>
      <c r="AH134" s="23"/>
      <c r="AI134" s="20">
        <f t="shared" si="28"/>
        <v>0</v>
      </c>
      <c r="AJ134" s="19"/>
      <c r="AK134" s="19"/>
      <c r="AL134" s="23"/>
      <c r="AM134" s="25">
        <f t="shared" si="45"/>
        <v>0</v>
      </c>
      <c r="AN134" s="19"/>
      <c r="AO134" s="19"/>
    </row>
    <row r="135" spans="1:41" ht="60" hidden="1" outlineLevel="1" x14ac:dyDescent="0.25">
      <c r="A135" s="508"/>
      <c r="B135" s="364"/>
      <c r="C135" s="319"/>
      <c r="D135" s="327"/>
      <c r="E135" s="329"/>
      <c r="F135" s="329"/>
      <c r="G135" s="329"/>
      <c r="H135" s="114" t="s">
        <v>1706</v>
      </c>
      <c r="I135" s="65" t="s">
        <v>616</v>
      </c>
      <c r="J135" s="3">
        <v>44216</v>
      </c>
      <c r="K135" s="3">
        <v>44560</v>
      </c>
      <c r="L135" s="3">
        <v>44285</v>
      </c>
      <c r="M135" s="4">
        <f t="shared" si="46"/>
        <v>0.2005813953488372</v>
      </c>
      <c r="N135" s="4">
        <f t="shared" si="47"/>
        <v>0.2005813953488372</v>
      </c>
      <c r="O135" s="232">
        <v>1</v>
      </c>
      <c r="P135" s="233">
        <v>0.25</v>
      </c>
      <c r="Q135" s="233">
        <v>0.5</v>
      </c>
      <c r="R135" s="233">
        <v>0.75</v>
      </c>
      <c r="S135" s="233">
        <v>1</v>
      </c>
      <c r="T135" s="14">
        <v>5784000</v>
      </c>
      <c r="U135" s="146">
        <v>10</v>
      </c>
      <c r="V135" s="511">
        <f t="shared" si="41"/>
        <v>10</v>
      </c>
      <c r="W135" s="172" t="s">
        <v>1373</v>
      </c>
      <c r="X135" s="106" t="s">
        <v>954</v>
      </c>
      <c r="Y135" s="3">
        <v>44216</v>
      </c>
      <c r="Z135" s="3">
        <v>44560</v>
      </c>
      <c r="AA135" s="3">
        <v>44377</v>
      </c>
      <c r="AB135" s="4">
        <f t="shared" si="43"/>
        <v>0.46802325581395349</v>
      </c>
      <c r="AC135" s="4">
        <f t="shared" si="44"/>
        <v>0.46802325581395349</v>
      </c>
      <c r="AD135" s="146">
        <v>10</v>
      </c>
      <c r="AE135" s="219">
        <f t="shared" si="27"/>
        <v>10</v>
      </c>
      <c r="AF135" s="228" t="s">
        <v>1705</v>
      </c>
      <c r="AG135" s="106" t="s">
        <v>954</v>
      </c>
      <c r="AH135" s="23"/>
      <c r="AI135" s="20">
        <f t="shared" si="28"/>
        <v>0</v>
      </c>
      <c r="AJ135" s="19"/>
      <c r="AK135" s="19"/>
      <c r="AL135" s="23"/>
      <c r="AM135" s="25">
        <f t="shared" si="45"/>
        <v>0</v>
      </c>
      <c r="AN135" s="19"/>
      <c r="AO135" s="19"/>
    </row>
    <row r="136" spans="1:41" ht="93.6" hidden="1" customHeight="1" outlineLevel="1" x14ac:dyDescent="0.25">
      <c r="A136" s="508"/>
      <c r="B136" s="364"/>
      <c r="C136" s="319"/>
      <c r="D136" s="327"/>
      <c r="E136" s="329"/>
      <c r="F136" s="329"/>
      <c r="G136" s="329"/>
      <c r="H136" s="114" t="s">
        <v>955</v>
      </c>
      <c r="I136" s="65" t="s">
        <v>617</v>
      </c>
      <c r="J136" s="3">
        <v>44216</v>
      </c>
      <c r="K136" s="3">
        <v>44560</v>
      </c>
      <c r="L136" s="3">
        <v>44285</v>
      </c>
      <c r="M136" s="4">
        <f t="shared" si="46"/>
        <v>0.2005813953488372</v>
      </c>
      <c r="N136" s="4">
        <f t="shared" si="47"/>
        <v>0.2005813953488372</v>
      </c>
      <c r="O136" s="232">
        <v>1</v>
      </c>
      <c r="P136" s="233">
        <v>0.25</v>
      </c>
      <c r="Q136" s="233">
        <v>0.5</v>
      </c>
      <c r="R136" s="233">
        <v>0.75</v>
      </c>
      <c r="S136" s="233">
        <v>1</v>
      </c>
      <c r="T136" s="14">
        <v>2246000</v>
      </c>
      <c r="U136" s="146">
        <v>10</v>
      </c>
      <c r="V136" s="511">
        <f t="shared" si="41"/>
        <v>10</v>
      </c>
      <c r="W136" s="172" t="s">
        <v>1373</v>
      </c>
      <c r="X136" s="106" t="s">
        <v>954</v>
      </c>
      <c r="Y136" s="3">
        <v>44216</v>
      </c>
      <c r="Z136" s="3">
        <v>44560</v>
      </c>
      <c r="AA136" s="3">
        <v>44377</v>
      </c>
      <c r="AB136" s="4">
        <f t="shared" si="43"/>
        <v>0.46802325581395349</v>
      </c>
      <c r="AC136" s="4">
        <f t="shared" si="44"/>
        <v>0.46802325581395349</v>
      </c>
      <c r="AD136" s="146">
        <v>10</v>
      </c>
      <c r="AE136" s="219">
        <f t="shared" si="27"/>
        <v>10</v>
      </c>
      <c r="AF136" s="228" t="s">
        <v>1709</v>
      </c>
      <c r="AG136" s="106" t="s">
        <v>954</v>
      </c>
      <c r="AH136" s="23"/>
      <c r="AI136" s="20">
        <f t="shared" si="28"/>
        <v>0</v>
      </c>
      <c r="AJ136" s="19"/>
      <c r="AK136" s="19"/>
      <c r="AL136" s="23"/>
      <c r="AM136" s="25">
        <f t="shared" si="45"/>
        <v>0</v>
      </c>
      <c r="AN136" s="19"/>
      <c r="AO136" s="19"/>
    </row>
    <row r="137" spans="1:41" ht="60" hidden="1" outlineLevel="1" x14ac:dyDescent="0.25">
      <c r="A137" s="508"/>
      <c r="B137" s="364"/>
      <c r="C137" s="319"/>
      <c r="D137" s="327"/>
      <c r="E137" s="329"/>
      <c r="F137" s="329"/>
      <c r="G137" s="329"/>
      <c r="H137" s="121" t="s">
        <v>2003</v>
      </c>
      <c r="I137" s="65" t="s">
        <v>618</v>
      </c>
      <c r="J137" s="3">
        <v>44216</v>
      </c>
      <c r="K137" s="3">
        <v>44560</v>
      </c>
      <c r="L137" s="3">
        <v>44285</v>
      </c>
      <c r="M137" s="4">
        <f t="shared" si="46"/>
        <v>0.2005813953488372</v>
      </c>
      <c r="N137" s="4">
        <f t="shared" si="47"/>
        <v>0.2005813953488372</v>
      </c>
      <c r="O137" s="232">
        <v>1</v>
      </c>
      <c r="P137" s="233">
        <v>0.25</v>
      </c>
      <c r="Q137" s="233">
        <v>0.5</v>
      </c>
      <c r="R137" s="233">
        <v>0.75</v>
      </c>
      <c r="S137" s="233">
        <v>1</v>
      </c>
      <c r="T137" s="14">
        <v>9167000</v>
      </c>
      <c r="U137" s="146">
        <v>10</v>
      </c>
      <c r="V137" s="511">
        <f t="shared" si="41"/>
        <v>10</v>
      </c>
      <c r="W137" s="172" t="s">
        <v>1373</v>
      </c>
      <c r="X137" s="106" t="s">
        <v>954</v>
      </c>
      <c r="Y137" s="3">
        <v>44216</v>
      </c>
      <c r="Z137" s="3">
        <v>44560</v>
      </c>
      <c r="AA137" s="3">
        <v>44377</v>
      </c>
      <c r="AB137" s="4">
        <f t="shared" si="43"/>
        <v>0.46802325581395349</v>
      </c>
      <c r="AC137" s="4">
        <f t="shared" si="44"/>
        <v>0.46802325581395349</v>
      </c>
      <c r="AD137" s="146">
        <v>10</v>
      </c>
      <c r="AE137" s="219">
        <f t="shared" si="27"/>
        <v>10</v>
      </c>
      <c r="AF137" s="227" t="s">
        <v>1709</v>
      </c>
      <c r="AG137" s="106" t="s">
        <v>954</v>
      </c>
      <c r="AH137" s="23"/>
      <c r="AI137" s="20">
        <f t="shared" si="28"/>
        <v>0</v>
      </c>
      <c r="AJ137" s="19"/>
      <c r="AK137" s="19"/>
      <c r="AL137" s="23"/>
      <c r="AM137" s="25">
        <f t="shared" si="45"/>
        <v>0</v>
      </c>
      <c r="AN137" s="19"/>
      <c r="AO137" s="19"/>
    </row>
    <row r="138" spans="1:41" ht="60" hidden="1" outlineLevel="1" x14ac:dyDescent="0.25">
      <c r="A138" s="508"/>
      <c r="B138" s="364"/>
      <c r="C138" s="319"/>
      <c r="D138" s="327"/>
      <c r="E138" s="329"/>
      <c r="F138" s="329"/>
      <c r="G138" s="329"/>
      <c r="H138" s="121" t="s">
        <v>414</v>
      </c>
      <c r="I138" s="65" t="s">
        <v>646</v>
      </c>
      <c r="J138" s="3">
        <v>44216</v>
      </c>
      <c r="K138" s="3">
        <v>44560</v>
      </c>
      <c r="L138" s="3">
        <v>44285</v>
      </c>
      <c r="M138" s="4">
        <f t="shared" si="46"/>
        <v>0.2005813953488372</v>
      </c>
      <c r="N138" s="4">
        <f t="shared" si="47"/>
        <v>0.2005813953488372</v>
      </c>
      <c r="O138" s="232">
        <v>1</v>
      </c>
      <c r="P138" s="233">
        <v>0.25</v>
      </c>
      <c r="Q138" s="233">
        <v>0.5</v>
      </c>
      <c r="R138" s="233">
        <v>0.75</v>
      </c>
      <c r="S138" s="233">
        <v>1</v>
      </c>
      <c r="T138" s="14">
        <v>1146000</v>
      </c>
      <c r="U138" s="146">
        <v>10</v>
      </c>
      <c r="V138" s="511">
        <f t="shared" si="41"/>
        <v>10</v>
      </c>
      <c r="W138" s="172" t="s">
        <v>1373</v>
      </c>
      <c r="X138" s="106" t="s">
        <v>954</v>
      </c>
      <c r="Y138" s="3">
        <v>44216</v>
      </c>
      <c r="Z138" s="3">
        <v>44560</v>
      </c>
      <c r="AA138" s="3">
        <v>44377</v>
      </c>
      <c r="AB138" s="4">
        <f t="shared" si="43"/>
        <v>0.46802325581395349</v>
      </c>
      <c r="AC138" s="4">
        <f t="shared" si="44"/>
        <v>0.46802325581395349</v>
      </c>
      <c r="AD138" s="146">
        <v>10</v>
      </c>
      <c r="AE138" s="219">
        <f t="shared" si="27"/>
        <v>10</v>
      </c>
      <c r="AF138" s="227" t="s">
        <v>1705</v>
      </c>
      <c r="AG138" s="106" t="s">
        <v>954</v>
      </c>
      <c r="AH138" s="23"/>
      <c r="AI138" s="20">
        <f t="shared" si="28"/>
        <v>0</v>
      </c>
      <c r="AJ138" s="19"/>
      <c r="AK138" s="19"/>
      <c r="AL138" s="23"/>
      <c r="AM138" s="25">
        <f t="shared" si="45"/>
        <v>0</v>
      </c>
      <c r="AN138" s="19"/>
      <c r="AO138" s="19"/>
    </row>
    <row r="139" spans="1:41" ht="60" hidden="1" outlineLevel="1" x14ac:dyDescent="0.25">
      <c r="A139" s="508"/>
      <c r="B139" s="364"/>
      <c r="C139" s="319"/>
      <c r="D139" s="327"/>
      <c r="E139" s="329"/>
      <c r="F139" s="329"/>
      <c r="G139" s="329"/>
      <c r="H139" s="121" t="s">
        <v>415</v>
      </c>
      <c r="I139" s="65" t="s">
        <v>619</v>
      </c>
      <c r="J139" s="3">
        <v>44216</v>
      </c>
      <c r="K139" s="3">
        <v>44560</v>
      </c>
      <c r="L139" s="3">
        <v>44285</v>
      </c>
      <c r="M139" s="4">
        <f t="shared" si="46"/>
        <v>0.2005813953488372</v>
      </c>
      <c r="N139" s="4">
        <f t="shared" si="47"/>
        <v>0.2005813953488372</v>
      </c>
      <c r="O139" s="232">
        <v>1</v>
      </c>
      <c r="P139" s="233">
        <v>0.25</v>
      </c>
      <c r="Q139" s="233">
        <v>0.5</v>
      </c>
      <c r="R139" s="233">
        <v>0.75</v>
      </c>
      <c r="S139" s="233">
        <v>1</v>
      </c>
      <c r="T139" s="14">
        <v>225315000</v>
      </c>
      <c r="U139" s="146">
        <v>10</v>
      </c>
      <c r="V139" s="511">
        <f t="shared" si="41"/>
        <v>10</v>
      </c>
      <c r="W139" s="172" t="s">
        <v>1373</v>
      </c>
      <c r="X139" s="106" t="s">
        <v>954</v>
      </c>
      <c r="Y139" s="3">
        <v>44216</v>
      </c>
      <c r="Z139" s="3">
        <v>44560</v>
      </c>
      <c r="AA139" s="3">
        <v>44377</v>
      </c>
      <c r="AB139" s="4">
        <f t="shared" si="43"/>
        <v>0.46802325581395349</v>
      </c>
      <c r="AC139" s="4">
        <f t="shared" si="44"/>
        <v>0.46802325581395349</v>
      </c>
      <c r="AD139" s="146">
        <v>40</v>
      </c>
      <c r="AE139" s="219">
        <f t="shared" si="27"/>
        <v>40</v>
      </c>
      <c r="AF139" s="227" t="s">
        <v>1710</v>
      </c>
      <c r="AG139" s="106" t="s">
        <v>954</v>
      </c>
      <c r="AH139" s="23"/>
      <c r="AI139" s="20">
        <f t="shared" si="28"/>
        <v>0</v>
      </c>
      <c r="AJ139" s="19"/>
      <c r="AK139" s="19"/>
      <c r="AL139" s="23"/>
      <c r="AM139" s="25">
        <f t="shared" si="45"/>
        <v>0</v>
      </c>
      <c r="AN139" s="19"/>
      <c r="AO139" s="19"/>
    </row>
    <row r="140" spans="1:41" ht="108" hidden="1" customHeight="1" outlineLevel="1" x14ac:dyDescent="0.25">
      <c r="A140" s="508"/>
      <c r="B140" s="93" t="s">
        <v>323</v>
      </c>
      <c r="C140" s="54" t="s">
        <v>331</v>
      </c>
      <c r="D140" s="328"/>
      <c r="E140" s="92" t="s">
        <v>760</v>
      </c>
      <c r="F140" s="72" t="s">
        <v>725</v>
      </c>
      <c r="G140" s="72" t="s">
        <v>835</v>
      </c>
      <c r="H140" s="121" t="s">
        <v>408</v>
      </c>
      <c r="I140" s="65" t="s">
        <v>493</v>
      </c>
      <c r="J140" s="3">
        <v>44216</v>
      </c>
      <c r="K140" s="3">
        <v>44560</v>
      </c>
      <c r="L140" s="3">
        <v>44285</v>
      </c>
      <c r="M140" s="4">
        <f t="shared" si="46"/>
        <v>0.2005813953488372</v>
      </c>
      <c r="N140" s="4">
        <f t="shared" si="47"/>
        <v>0.2005813953488372</v>
      </c>
      <c r="O140" s="232">
        <v>1</v>
      </c>
      <c r="P140" s="233">
        <v>0.25</v>
      </c>
      <c r="Q140" s="233">
        <v>0.5</v>
      </c>
      <c r="R140" s="233">
        <v>0.75</v>
      </c>
      <c r="S140" s="233">
        <v>1</v>
      </c>
      <c r="T140" s="14">
        <v>10000000</v>
      </c>
      <c r="U140" s="146">
        <v>10</v>
      </c>
      <c r="V140" s="511">
        <f>+U140</f>
        <v>10</v>
      </c>
      <c r="W140" s="172" t="s">
        <v>1373</v>
      </c>
      <c r="X140" s="106" t="s">
        <v>954</v>
      </c>
      <c r="Y140" s="3">
        <v>44216</v>
      </c>
      <c r="Z140" s="3">
        <v>44560</v>
      </c>
      <c r="AA140" s="3">
        <v>44377</v>
      </c>
      <c r="AB140" s="4">
        <f t="shared" si="43"/>
        <v>0.46802325581395349</v>
      </c>
      <c r="AC140" s="4">
        <f t="shared" si="44"/>
        <v>0.46802325581395349</v>
      </c>
      <c r="AD140" s="146">
        <v>10</v>
      </c>
      <c r="AE140" s="219">
        <f t="shared" si="27"/>
        <v>10</v>
      </c>
      <c r="AF140" s="227" t="s">
        <v>1705</v>
      </c>
      <c r="AG140" s="106" t="s">
        <v>954</v>
      </c>
      <c r="AH140" s="23"/>
      <c r="AI140" s="20">
        <f t="shared" si="28"/>
        <v>0</v>
      </c>
      <c r="AJ140" s="19"/>
      <c r="AK140" s="19"/>
      <c r="AL140" s="23"/>
      <c r="AM140" s="25">
        <f t="shared" si="45"/>
        <v>0</v>
      </c>
      <c r="AN140" s="19"/>
      <c r="AO140" s="19"/>
    </row>
    <row r="141" spans="1:41" ht="86.4" hidden="1" customHeight="1" outlineLevel="1" x14ac:dyDescent="0.25">
      <c r="A141" s="508"/>
      <c r="B141" s="364" t="s">
        <v>322</v>
      </c>
      <c r="C141" s="319" t="s">
        <v>378</v>
      </c>
      <c r="D141" s="485" t="s">
        <v>251</v>
      </c>
      <c r="E141" s="341" t="s">
        <v>395</v>
      </c>
      <c r="F141" s="341" t="s">
        <v>719</v>
      </c>
      <c r="G141" s="341" t="s">
        <v>834</v>
      </c>
      <c r="H141" s="127" t="s">
        <v>1193</v>
      </c>
      <c r="I141" s="66" t="s">
        <v>329</v>
      </c>
      <c r="J141" s="3">
        <v>44216</v>
      </c>
      <c r="K141" s="3">
        <v>44560</v>
      </c>
      <c r="L141" s="3">
        <v>44285</v>
      </c>
      <c r="M141" s="4">
        <f t="shared" si="46"/>
        <v>0.2005813953488372</v>
      </c>
      <c r="N141" s="4">
        <f t="shared" si="47"/>
        <v>0.2005813953488372</v>
      </c>
      <c r="O141" s="232">
        <v>1</v>
      </c>
      <c r="P141" s="233">
        <v>0.25</v>
      </c>
      <c r="Q141" s="233">
        <v>0.5</v>
      </c>
      <c r="R141" s="233">
        <v>0.75</v>
      </c>
      <c r="S141" s="233">
        <v>1</v>
      </c>
      <c r="T141" s="14">
        <v>209176611.00999999</v>
      </c>
      <c r="U141" s="146">
        <v>25</v>
      </c>
      <c r="V141" s="511">
        <f t="shared" si="41"/>
        <v>25</v>
      </c>
      <c r="W141" s="110" t="s">
        <v>1195</v>
      </c>
      <c r="X141" s="106" t="s">
        <v>1194</v>
      </c>
      <c r="Y141" s="3">
        <v>44216</v>
      </c>
      <c r="Z141" s="3">
        <v>44560</v>
      </c>
      <c r="AA141" s="3">
        <v>44377</v>
      </c>
      <c r="AB141" s="4">
        <f t="shared" si="43"/>
        <v>0.46802325581395349</v>
      </c>
      <c r="AC141" s="4">
        <f t="shared" si="44"/>
        <v>0.46802325581395349</v>
      </c>
      <c r="AD141" s="146">
        <v>50</v>
      </c>
      <c r="AE141" s="219">
        <f t="shared" si="27"/>
        <v>50</v>
      </c>
      <c r="AF141" s="227" t="s">
        <v>1520</v>
      </c>
      <c r="AG141" s="245" t="s">
        <v>1274</v>
      </c>
      <c r="AH141" s="23"/>
      <c r="AI141" s="20">
        <f t="shared" si="28"/>
        <v>0</v>
      </c>
      <c r="AJ141" s="19"/>
      <c r="AK141" s="19"/>
      <c r="AL141" s="23"/>
      <c r="AM141" s="25">
        <f t="shared" si="45"/>
        <v>0</v>
      </c>
      <c r="AN141" s="19"/>
      <c r="AO141" s="19"/>
    </row>
    <row r="142" spans="1:41" ht="72" hidden="1" customHeight="1" outlineLevel="1" x14ac:dyDescent="0.25">
      <c r="A142" s="508"/>
      <c r="B142" s="364"/>
      <c r="C142" s="319"/>
      <c r="D142" s="485"/>
      <c r="E142" s="342"/>
      <c r="F142" s="342"/>
      <c r="G142" s="342"/>
      <c r="H142" s="127" t="s">
        <v>1197</v>
      </c>
      <c r="I142" s="65" t="s">
        <v>898</v>
      </c>
      <c r="J142" s="3">
        <v>44216</v>
      </c>
      <c r="K142" s="3">
        <v>44560</v>
      </c>
      <c r="L142" s="3">
        <v>44285</v>
      </c>
      <c r="M142" s="4">
        <f t="shared" si="46"/>
        <v>0.2005813953488372</v>
      </c>
      <c r="N142" s="4">
        <f t="shared" si="47"/>
        <v>0.2005813953488372</v>
      </c>
      <c r="O142" s="232">
        <v>1</v>
      </c>
      <c r="P142" s="233">
        <v>0.25</v>
      </c>
      <c r="Q142" s="233">
        <v>0.5</v>
      </c>
      <c r="R142" s="233">
        <v>0.75</v>
      </c>
      <c r="S142" s="233">
        <v>1</v>
      </c>
      <c r="T142" s="14">
        <v>16000000</v>
      </c>
      <c r="U142" s="146">
        <v>10</v>
      </c>
      <c r="V142" s="511">
        <f t="shared" si="41"/>
        <v>10</v>
      </c>
      <c r="W142" s="110" t="s">
        <v>1199</v>
      </c>
      <c r="X142" s="106" t="s">
        <v>1198</v>
      </c>
      <c r="Y142" s="3">
        <v>44216</v>
      </c>
      <c r="Z142" s="3">
        <v>44560</v>
      </c>
      <c r="AA142" s="3">
        <v>44377</v>
      </c>
      <c r="AB142" s="4">
        <f t="shared" si="43"/>
        <v>0.46802325581395349</v>
      </c>
      <c r="AC142" s="4">
        <f t="shared" si="44"/>
        <v>0.46802325581395349</v>
      </c>
      <c r="AD142" s="146">
        <v>10</v>
      </c>
      <c r="AE142" s="219">
        <f t="shared" si="27"/>
        <v>10</v>
      </c>
      <c r="AF142" s="227" t="s">
        <v>1199</v>
      </c>
      <c r="AG142" s="106" t="s">
        <v>1198</v>
      </c>
      <c r="AH142" s="23"/>
      <c r="AI142" s="20">
        <f t="shared" si="28"/>
        <v>0</v>
      </c>
      <c r="AJ142" s="19"/>
      <c r="AK142" s="19"/>
      <c r="AL142" s="23"/>
      <c r="AM142" s="25">
        <f t="shared" si="45"/>
        <v>0</v>
      </c>
      <c r="AN142" s="19"/>
      <c r="AO142" s="19"/>
    </row>
    <row r="143" spans="1:41" ht="108" hidden="1" customHeight="1" outlineLevel="1" x14ac:dyDescent="0.25">
      <c r="A143" s="508"/>
      <c r="B143" s="364"/>
      <c r="C143" s="319"/>
      <c r="D143" s="485"/>
      <c r="E143" s="342"/>
      <c r="F143" s="342"/>
      <c r="G143" s="342"/>
      <c r="H143" s="127" t="s">
        <v>770</v>
      </c>
      <c r="I143" s="65" t="s">
        <v>898</v>
      </c>
      <c r="J143" s="3">
        <v>44216</v>
      </c>
      <c r="K143" s="3">
        <v>44560</v>
      </c>
      <c r="L143" s="3">
        <v>44285</v>
      </c>
      <c r="M143" s="4">
        <f t="shared" si="46"/>
        <v>0.2005813953488372</v>
      </c>
      <c r="N143" s="4">
        <f t="shared" si="47"/>
        <v>0.2005813953488372</v>
      </c>
      <c r="O143" s="232">
        <v>1</v>
      </c>
      <c r="P143" s="233">
        <v>0.25</v>
      </c>
      <c r="Q143" s="233">
        <v>0.5</v>
      </c>
      <c r="R143" s="233">
        <v>0.75</v>
      </c>
      <c r="S143" s="233">
        <v>1</v>
      </c>
      <c r="T143" s="14">
        <v>19000000</v>
      </c>
      <c r="U143" s="146">
        <v>10</v>
      </c>
      <c r="V143" s="511">
        <f t="shared" si="41"/>
        <v>10</v>
      </c>
      <c r="W143" s="110" t="s">
        <v>1200</v>
      </c>
      <c r="X143" s="106" t="s">
        <v>954</v>
      </c>
      <c r="Y143" s="3">
        <v>44216</v>
      </c>
      <c r="Z143" s="3">
        <v>44560</v>
      </c>
      <c r="AA143" s="3">
        <v>44377</v>
      </c>
      <c r="AB143" s="4">
        <f t="shared" si="43"/>
        <v>0.46802325581395349</v>
      </c>
      <c r="AC143" s="4">
        <f t="shared" si="44"/>
        <v>0.46802325581395349</v>
      </c>
      <c r="AD143" s="146">
        <v>50</v>
      </c>
      <c r="AE143" s="219">
        <f t="shared" si="27"/>
        <v>50</v>
      </c>
      <c r="AF143" s="227" t="s">
        <v>1858</v>
      </c>
      <c r="AG143" s="245" t="s">
        <v>1583</v>
      </c>
      <c r="AH143" s="23"/>
      <c r="AI143" s="20">
        <f t="shared" si="28"/>
        <v>0</v>
      </c>
      <c r="AJ143" s="19"/>
      <c r="AK143" s="19"/>
      <c r="AL143" s="23"/>
      <c r="AM143" s="25">
        <f t="shared" si="45"/>
        <v>0</v>
      </c>
      <c r="AN143" s="19"/>
      <c r="AO143" s="19"/>
    </row>
    <row r="144" spans="1:41" ht="78.599999999999994" hidden="1" customHeight="1" outlineLevel="1" x14ac:dyDescent="0.25">
      <c r="A144" s="508"/>
      <c r="B144" s="364"/>
      <c r="C144" s="319"/>
      <c r="D144" s="485"/>
      <c r="E144" s="342"/>
      <c r="F144" s="342"/>
      <c r="G144" s="342"/>
      <c r="H144" s="127" t="s">
        <v>771</v>
      </c>
      <c r="I144" s="65" t="s">
        <v>898</v>
      </c>
      <c r="J144" s="3">
        <v>44216</v>
      </c>
      <c r="K144" s="3">
        <v>44560</v>
      </c>
      <c r="L144" s="3">
        <v>44285</v>
      </c>
      <c r="M144" s="4">
        <f t="shared" si="46"/>
        <v>0.2005813953488372</v>
      </c>
      <c r="N144" s="4">
        <f t="shared" si="47"/>
        <v>0.2005813953488372</v>
      </c>
      <c r="O144" s="232">
        <v>1</v>
      </c>
      <c r="P144" s="233">
        <v>0.25</v>
      </c>
      <c r="Q144" s="233">
        <v>0.5</v>
      </c>
      <c r="R144" s="233">
        <v>0.75</v>
      </c>
      <c r="S144" s="233">
        <v>1</v>
      </c>
      <c r="T144" s="14">
        <v>12304600</v>
      </c>
      <c r="U144" s="146">
        <v>25</v>
      </c>
      <c r="V144" s="511">
        <f t="shared" si="41"/>
        <v>25</v>
      </c>
      <c r="W144" s="110" t="s">
        <v>1201</v>
      </c>
      <c r="X144" s="189" t="s">
        <v>1198</v>
      </c>
      <c r="Y144" s="3">
        <v>44216</v>
      </c>
      <c r="Z144" s="3">
        <v>44560</v>
      </c>
      <c r="AA144" s="3">
        <v>44377</v>
      </c>
      <c r="AB144" s="4">
        <f t="shared" si="43"/>
        <v>0.46802325581395349</v>
      </c>
      <c r="AC144" s="4">
        <f t="shared" si="44"/>
        <v>0.46802325581395349</v>
      </c>
      <c r="AD144" s="146">
        <v>100</v>
      </c>
      <c r="AE144" s="219">
        <f t="shared" ref="AE144:AE218" si="48">+AD144</f>
        <v>100</v>
      </c>
      <c r="AF144" s="227" t="s">
        <v>1521</v>
      </c>
      <c r="AG144" s="245" t="s">
        <v>1583</v>
      </c>
      <c r="AH144" s="23"/>
      <c r="AI144" s="20">
        <f t="shared" ref="AI144:AI218" si="49">+AH144</f>
        <v>0</v>
      </c>
      <c r="AJ144" s="19"/>
      <c r="AK144" s="19"/>
      <c r="AL144" s="23"/>
      <c r="AM144" s="25">
        <f t="shared" si="45"/>
        <v>0</v>
      </c>
      <c r="AN144" s="19"/>
      <c r="AO144" s="19"/>
    </row>
    <row r="145" spans="1:41" ht="79.2" hidden="1" customHeight="1" outlineLevel="1" x14ac:dyDescent="0.25">
      <c r="A145" s="508"/>
      <c r="B145" s="364"/>
      <c r="C145" s="319"/>
      <c r="D145" s="485"/>
      <c r="E145" s="342"/>
      <c r="F145" s="342"/>
      <c r="G145" s="342"/>
      <c r="H145" s="127" t="s">
        <v>772</v>
      </c>
      <c r="I145" s="65" t="s">
        <v>898</v>
      </c>
      <c r="J145" s="3">
        <v>44216</v>
      </c>
      <c r="K145" s="3">
        <v>44560</v>
      </c>
      <c r="L145" s="3">
        <v>44285</v>
      </c>
      <c r="M145" s="4">
        <f t="shared" si="46"/>
        <v>0.2005813953488372</v>
      </c>
      <c r="N145" s="4">
        <f t="shared" si="47"/>
        <v>0.2005813953488372</v>
      </c>
      <c r="O145" s="232">
        <v>1</v>
      </c>
      <c r="P145" s="233">
        <v>0.25</v>
      </c>
      <c r="Q145" s="233">
        <v>0.5</v>
      </c>
      <c r="R145" s="233">
        <v>0.75</v>
      </c>
      <c r="S145" s="233">
        <v>1</v>
      </c>
      <c r="T145" s="14">
        <v>12319475</v>
      </c>
      <c r="U145" s="146">
        <v>25</v>
      </c>
      <c r="V145" s="511">
        <f t="shared" si="41"/>
        <v>25</v>
      </c>
      <c r="W145" s="110" t="s">
        <v>1202</v>
      </c>
      <c r="X145" s="106" t="s">
        <v>1198</v>
      </c>
      <c r="Y145" s="3">
        <v>44216</v>
      </c>
      <c r="Z145" s="3">
        <v>44560</v>
      </c>
      <c r="AA145" s="3">
        <v>44377</v>
      </c>
      <c r="AB145" s="4">
        <f t="shared" si="43"/>
        <v>0.46802325581395349</v>
      </c>
      <c r="AC145" s="4">
        <f t="shared" si="44"/>
        <v>0.46802325581395349</v>
      </c>
      <c r="AD145" s="146">
        <v>25</v>
      </c>
      <c r="AE145" s="219">
        <f t="shared" si="48"/>
        <v>25</v>
      </c>
      <c r="AF145" s="227" t="s">
        <v>1522</v>
      </c>
      <c r="AG145" s="245" t="s">
        <v>1274</v>
      </c>
      <c r="AH145" s="23"/>
      <c r="AI145" s="20">
        <f t="shared" si="49"/>
        <v>0</v>
      </c>
      <c r="AJ145" s="19"/>
      <c r="AK145" s="19"/>
      <c r="AL145" s="23"/>
      <c r="AM145" s="25">
        <f t="shared" si="45"/>
        <v>0</v>
      </c>
      <c r="AN145" s="19"/>
      <c r="AO145" s="19"/>
    </row>
    <row r="146" spans="1:41" ht="76.2" hidden="1" customHeight="1" outlineLevel="1" x14ac:dyDescent="0.25">
      <c r="A146" s="508"/>
      <c r="B146" s="364"/>
      <c r="C146" s="319"/>
      <c r="D146" s="485"/>
      <c r="E146" s="342"/>
      <c r="F146" s="342"/>
      <c r="G146" s="342"/>
      <c r="H146" s="127" t="s">
        <v>773</v>
      </c>
      <c r="I146" s="65" t="s">
        <v>898</v>
      </c>
      <c r="J146" s="3">
        <v>44216</v>
      </c>
      <c r="K146" s="3">
        <v>44560</v>
      </c>
      <c r="L146" s="3">
        <v>44285</v>
      </c>
      <c r="M146" s="4">
        <f t="shared" si="46"/>
        <v>0.2005813953488372</v>
      </c>
      <c r="N146" s="4">
        <f t="shared" si="47"/>
        <v>0.2005813953488372</v>
      </c>
      <c r="O146" s="232">
        <v>1</v>
      </c>
      <c r="P146" s="233">
        <v>0.25</v>
      </c>
      <c r="Q146" s="233">
        <v>0.5</v>
      </c>
      <c r="R146" s="233">
        <v>0.75</v>
      </c>
      <c r="S146" s="233">
        <v>1</v>
      </c>
      <c r="T146" s="14">
        <v>172502979</v>
      </c>
      <c r="U146" s="146">
        <v>25</v>
      </c>
      <c r="V146" s="511">
        <f t="shared" si="41"/>
        <v>25</v>
      </c>
      <c r="W146" s="110" t="s">
        <v>1201</v>
      </c>
      <c r="X146" s="106" t="s">
        <v>1198</v>
      </c>
      <c r="Y146" s="3">
        <v>44216</v>
      </c>
      <c r="Z146" s="3">
        <v>44560</v>
      </c>
      <c r="AA146" s="3">
        <v>44377</v>
      </c>
      <c r="AB146" s="4">
        <f t="shared" si="43"/>
        <v>0.46802325581395349</v>
      </c>
      <c r="AC146" s="4">
        <f t="shared" si="44"/>
        <v>0.46802325581395349</v>
      </c>
      <c r="AD146" s="146">
        <v>50</v>
      </c>
      <c r="AE146" s="219">
        <f t="shared" si="48"/>
        <v>50</v>
      </c>
      <c r="AF146" s="227" t="s">
        <v>1523</v>
      </c>
      <c r="AG146" s="245" t="s">
        <v>1583</v>
      </c>
      <c r="AH146" s="23"/>
      <c r="AI146" s="20">
        <f t="shared" si="49"/>
        <v>0</v>
      </c>
      <c r="AJ146" s="19"/>
      <c r="AK146" s="19"/>
      <c r="AL146" s="23"/>
      <c r="AM146" s="25">
        <f t="shared" si="45"/>
        <v>0</v>
      </c>
      <c r="AN146" s="19"/>
      <c r="AO146" s="19"/>
    </row>
    <row r="147" spans="1:41" ht="64.2" hidden="1" customHeight="1" outlineLevel="1" x14ac:dyDescent="0.25">
      <c r="A147" s="508"/>
      <c r="B147" s="364"/>
      <c r="C147" s="319"/>
      <c r="D147" s="485"/>
      <c r="E147" s="342"/>
      <c r="F147" s="342"/>
      <c r="G147" s="342"/>
      <c r="H147" s="127" t="s">
        <v>774</v>
      </c>
      <c r="I147" s="65" t="s">
        <v>898</v>
      </c>
      <c r="J147" s="3">
        <v>44216</v>
      </c>
      <c r="K147" s="3">
        <v>44560</v>
      </c>
      <c r="L147" s="3">
        <v>44285</v>
      </c>
      <c r="M147" s="4">
        <f t="shared" si="46"/>
        <v>0.2005813953488372</v>
      </c>
      <c r="N147" s="4">
        <f t="shared" si="47"/>
        <v>0.2005813953488372</v>
      </c>
      <c r="O147" s="232">
        <v>1</v>
      </c>
      <c r="P147" s="233">
        <v>0.25</v>
      </c>
      <c r="Q147" s="233">
        <v>0.5</v>
      </c>
      <c r="R147" s="233">
        <v>0.75</v>
      </c>
      <c r="S147" s="233">
        <v>1</v>
      </c>
      <c r="T147" s="14">
        <v>52049905</v>
      </c>
      <c r="U147" s="146">
        <v>25</v>
      </c>
      <c r="V147" s="511">
        <f t="shared" si="41"/>
        <v>25</v>
      </c>
      <c r="W147" s="110" t="s">
        <v>1203</v>
      </c>
      <c r="X147" s="106" t="s">
        <v>1198</v>
      </c>
      <c r="Y147" s="3">
        <v>44216</v>
      </c>
      <c r="Z147" s="3">
        <v>44560</v>
      </c>
      <c r="AA147" s="3">
        <v>44377</v>
      </c>
      <c r="AB147" s="4">
        <f t="shared" si="43"/>
        <v>0.46802325581395349</v>
      </c>
      <c r="AC147" s="4">
        <f t="shared" si="44"/>
        <v>0.46802325581395349</v>
      </c>
      <c r="AD147" s="146">
        <v>25</v>
      </c>
      <c r="AE147" s="219">
        <f t="shared" si="48"/>
        <v>25</v>
      </c>
      <c r="AF147" s="227" t="s">
        <v>1524</v>
      </c>
      <c r="AG147" s="245" t="s">
        <v>1274</v>
      </c>
      <c r="AH147" s="23"/>
      <c r="AI147" s="20">
        <f t="shared" si="49"/>
        <v>0</v>
      </c>
      <c r="AJ147" s="19"/>
      <c r="AK147" s="19"/>
      <c r="AL147" s="23"/>
      <c r="AM147" s="25">
        <f t="shared" si="45"/>
        <v>0</v>
      </c>
      <c r="AN147" s="19"/>
      <c r="AO147" s="19"/>
    </row>
    <row r="148" spans="1:41" ht="46.8" hidden="1" customHeight="1" outlineLevel="1" x14ac:dyDescent="0.25">
      <c r="A148" s="508"/>
      <c r="B148" s="364"/>
      <c r="C148" s="319"/>
      <c r="D148" s="485"/>
      <c r="E148" s="342"/>
      <c r="F148" s="342"/>
      <c r="G148" s="342"/>
      <c r="H148" s="127" t="s">
        <v>775</v>
      </c>
      <c r="I148" s="65" t="s">
        <v>898</v>
      </c>
      <c r="J148" s="3">
        <v>44216</v>
      </c>
      <c r="K148" s="3">
        <v>44560</v>
      </c>
      <c r="L148" s="3">
        <v>44285</v>
      </c>
      <c r="M148" s="4">
        <f t="shared" si="46"/>
        <v>0.2005813953488372</v>
      </c>
      <c r="N148" s="4">
        <f t="shared" si="47"/>
        <v>0.2005813953488372</v>
      </c>
      <c r="O148" s="232">
        <v>1</v>
      </c>
      <c r="P148" s="233">
        <v>0.25</v>
      </c>
      <c r="Q148" s="233">
        <v>0.5</v>
      </c>
      <c r="R148" s="233">
        <v>0.75</v>
      </c>
      <c r="S148" s="233">
        <v>1</v>
      </c>
      <c r="T148" s="14">
        <v>26770240</v>
      </c>
      <c r="U148" s="146">
        <v>25</v>
      </c>
      <c r="V148" s="511">
        <f t="shared" si="41"/>
        <v>25</v>
      </c>
      <c r="W148" s="110" t="s">
        <v>1196</v>
      </c>
      <c r="X148" s="106" t="s">
        <v>1198</v>
      </c>
      <c r="Y148" s="3">
        <v>44216</v>
      </c>
      <c r="Z148" s="3">
        <v>44560</v>
      </c>
      <c r="AA148" s="3">
        <v>44377</v>
      </c>
      <c r="AB148" s="4">
        <f t="shared" si="43"/>
        <v>0.46802325581395349</v>
      </c>
      <c r="AC148" s="4">
        <f t="shared" si="44"/>
        <v>0.46802325581395349</v>
      </c>
      <c r="AD148" s="146">
        <v>40</v>
      </c>
      <c r="AE148" s="219">
        <f t="shared" si="48"/>
        <v>40</v>
      </c>
      <c r="AF148" s="227" t="s">
        <v>1525</v>
      </c>
      <c r="AG148" s="245" t="s">
        <v>1274</v>
      </c>
      <c r="AH148" s="23"/>
      <c r="AI148" s="20">
        <f t="shared" si="49"/>
        <v>0</v>
      </c>
      <c r="AJ148" s="19"/>
      <c r="AK148" s="19"/>
      <c r="AL148" s="23"/>
      <c r="AM148" s="25">
        <f t="shared" si="45"/>
        <v>0</v>
      </c>
      <c r="AN148" s="19"/>
      <c r="AO148" s="19"/>
    </row>
    <row r="149" spans="1:41" ht="60" hidden="1" outlineLevel="1" x14ac:dyDescent="0.25">
      <c r="A149" s="508"/>
      <c r="B149" s="364"/>
      <c r="C149" s="319"/>
      <c r="D149" s="485"/>
      <c r="E149" s="342"/>
      <c r="F149" s="342"/>
      <c r="G149" s="342"/>
      <c r="H149" s="127" t="s">
        <v>776</v>
      </c>
      <c r="I149" s="65" t="s">
        <v>898</v>
      </c>
      <c r="J149" s="3">
        <v>44216</v>
      </c>
      <c r="K149" s="3">
        <v>44560</v>
      </c>
      <c r="L149" s="3">
        <v>44285</v>
      </c>
      <c r="M149" s="4">
        <f t="shared" si="46"/>
        <v>0.2005813953488372</v>
      </c>
      <c r="N149" s="4">
        <f t="shared" si="47"/>
        <v>0.2005813953488372</v>
      </c>
      <c r="O149" s="232">
        <v>1</v>
      </c>
      <c r="P149" s="233">
        <v>0.25</v>
      </c>
      <c r="Q149" s="233">
        <v>0.5</v>
      </c>
      <c r="R149" s="233">
        <v>0.75</v>
      </c>
      <c r="S149" s="233">
        <v>1</v>
      </c>
      <c r="T149" s="14">
        <v>29000000</v>
      </c>
      <c r="U149" s="146">
        <v>15</v>
      </c>
      <c r="V149" s="511">
        <f t="shared" si="41"/>
        <v>15</v>
      </c>
      <c r="W149" s="110" t="s">
        <v>1204</v>
      </c>
      <c r="X149" s="106" t="s">
        <v>954</v>
      </c>
      <c r="Y149" s="3">
        <v>44216</v>
      </c>
      <c r="Z149" s="3">
        <v>44560</v>
      </c>
      <c r="AA149" s="3">
        <v>44377</v>
      </c>
      <c r="AB149" s="4">
        <f t="shared" si="43"/>
        <v>0.46802325581395349</v>
      </c>
      <c r="AC149" s="4">
        <f t="shared" si="44"/>
        <v>0.46802325581395349</v>
      </c>
      <c r="AD149" s="146">
        <v>15</v>
      </c>
      <c r="AE149" s="219">
        <f t="shared" si="48"/>
        <v>15</v>
      </c>
      <c r="AF149" s="227" t="s">
        <v>1204</v>
      </c>
      <c r="AG149" s="245" t="s">
        <v>1274</v>
      </c>
      <c r="AH149" s="23"/>
      <c r="AI149" s="20">
        <f t="shared" si="49"/>
        <v>0</v>
      </c>
      <c r="AJ149" s="19"/>
      <c r="AK149" s="19"/>
      <c r="AL149" s="23"/>
      <c r="AM149" s="25">
        <f t="shared" si="45"/>
        <v>0</v>
      </c>
      <c r="AN149" s="19"/>
      <c r="AO149" s="19"/>
    </row>
    <row r="150" spans="1:41" ht="60" hidden="1" outlineLevel="1" x14ac:dyDescent="0.25">
      <c r="A150" s="508"/>
      <c r="B150" s="364"/>
      <c r="C150" s="319"/>
      <c r="D150" s="485"/>
      <c r="E150" s="342"/>
      <c r="F150" s="342"/>
      <c r="G150" s="342"/>
      <c r="H150" s="127" t="s">
        <v>777</v>
      </c>
      <c r="I150" s="65" t="s">
        <v>898</v>
      </c>
      <c r="J150" s="3">
        <v>44216</v>
      </c>
      <c r="K150" s="3">
        <v>44560</v>
      </c>
      <c r="L150" s="3">
        <v>44285</v>
      </c>
      <c r="M150" s="4">
        <f t="shared" si="46"/>
        <v>0.2005813953488372</v>
      </c>
      <c r="N150" s="4">
        <f t="shared" si="47"/>
        <v>0.2005813953488372</v>
      </c>
      <c r="O150" s="232">
        <v>1</v>
      </c>
      <c r="P150" s="233">
        <v>0.25</v>
      </c>
      <c r="Q150" s="233">
        <v>0.5</v>
      </c>
      <c r="R150" s="233">
        <v>0.75</v>
      </c>
      <c r="S150" s="233">
        <v>1</v>
      </c>
      <c r="T150" s="14">
        <v>10000000</v>
      </c>
      <c r="U150" s="146">
        <v>15</v>
      </c>
      <c r="V150" s="511">
        <f t="shared" si="41"/>
        <v>15</v>
      </c>
      <c r="W150" s="110" t="s">
        <v>1204</v>
      </c>
      <c r="X150" s="106" t="s">
        <v>954</v>
      </c>
      <c r="Y150" s="3">
        <v>44216</v>
      </c>
      <c r="Z150" s="3">
        <v>44560</v>
      </c>
      <c r="AA150" s="3">
        <v>44377</v>
      </c>
      <c r="AB150" s="4">
        <f t="shared" si="43"/>
        <v>0.46802325581395349</v>
      </c>
      <c r="AC150" s="4">
        <f t="shared" si="44"/>
        <v>0.46802325581395349</v>
      </c>
      <c r="AD150" s="146">
        <v>15</v>
      </c>
      <c r="AE150" s="219">
        <f t="shared" si="48"/>
        <v>15</v>
      </c>
      <c r="AF150" s="227" t="s">
        <v>1204</v>
      </c>
      <c r="AG150" s="245" t="s">
        <v>1274</v>
      </c>
      <c r="AH150" s="23"/>
      <c r="AI150" s="20">
        <f t="shared" si="49"/>
        <v>0</v>
      </c>
      <c r="AJ150" s="19"/>
      <c r="AK150" s="19"/>
      <c r="AL150" s="23"/>
      <c r="AM150" s="25">
        <f t="shared" si="45"/>
        <v>0</v>
      </c>
      <c r="AN150" s="19"/>
      <c r="AO150" s="19"/>
    </row>
    <row r="151" spans="1:41" ht="81" hidden="1" customHeight="1" outlineLevel="1" x14ac:dyDescent="0.25">
      <c r="A151" s="508"/>
      <c r="B151" s="364"/>
      <c r="C151" s="319"/>
      <c r="D151" s="485"/>
      <c r="E151" s="342"/>
      <c r="F151" s="342"/>
      <c r="G151" s="342"/>
      <c r="H151" s="127" t="s">
        <v>778</v>
      </c>
      <c r="I151" s="65" t="s">
        <v>898</v>
      </c>
      <c r="J151" s="3">
        <v>44216</v>
      </c>
      <c r="K151" s="3">
        <v>44560</v>
      </c>
      <c r="L151" s="3">
        <v>44285</v>
      </c>
      <c r="M151" s="4">
        <f t="shared" si="46"/>
        <v>0.2005813953488372</v>
      </c>
      <c r="N151" s="4">
        <f t="shared" si="47"/>
        <v>0.2005813953488372</v>
      </c>
      <c r="O151" s="232">
        <v>1</v>
      </c>
      <c r="P151" s="233">
        <v>0.25</v>
      </c>
      <c r="Q151" s="233">
        <v>0.5</v>
      </c>
      <c r="R151" s="233">
        <v>0.75</v>
      </c>
      <c r="S151" s="233">
        <v>1</v>
      </c>
      <c r="T151" s="14">
        <v>14583450</v>
      </c>
      <c r="U151" s="146">
        <v>20</v>
      </c>
      <c r="V151" s="511">
        <f t="shared" si="41"/>
        <v>20</v>
      </c>
      <c r="W151" s="110" t="s">
        <v>1201</v>
      </c>
      <c r="X151" s="106" t="s">
        <v>1198</v>
      </c>
      <c r="Y151" s="3">
        <v>44216</v>
      </c>
      <c r="Z151" s="3">
        <v>44560</v>
      </c>
      <c r="AA151" s="3">
        <v>44377</v>
      </c>
      <c r="AB151" s="4">
        <f t="shared" si="43"/>
        <v>0.46802325581395349</v>
      </c>
      <c r="AC151" s="4">
        <f t="shared" si="44"/>
        <v>0.46802325581395349</v>
      </c>
      <c r="AD151" s="146">
        <v>20</v>
      </c>
      <c r="AE151" s="219">
        <f t="shared" si="48"/>
        <v>20</v>
      </c>
      <c r="AF151" s="227" t="s">
        <v>1526</v>
      </c>
      <c r="AG151" s="245" t="s">
        <v>1583</v>
      </c>
      <c r="AH151" s="23"/>
      <c r="AI151" s="20">
        <f t="shared" si="49"/>
        <v>0</v>
      </c>
      <c r="AJ151" s="19"/>
      <c r="AK151" s="19"/>
      <c r="AL151" s="23"/>
      <c r="AM151" s="25">
        <f t="shared" si="45"/>
        <v>0</v>
      </c>
      <c r="AN151" s="19"/>
      <c r="AO151" s="19"/>
    </row>
    <row r="152" spans="1:41" ht="93.6" hidden="1" outlineLevel="1" x14ac:dyDescent="0.25">
      <c r="A152" s="508"/>
      <c r="B152" s="364"/>
      <c r="C152" s="319"/>
      <c r="D152" s="485"/>
      <c r="E152" s="342"/>
      <c r="F152" s="342"/>
      <c r="G152" s="342"/>
      <c r="H152" s="127" t="s">
        <v>779</v>
      </c>
      <c r="I152" s="65" t="s">
        <v>898</v>
      </c>
      <c r="J152" s="3">
        <v>44216</v>
      </c>
      <c r="K152" s="3">
        <v>44560</v>
      </c>
      <c r="L152" s="3">
        <v>44285</v>
      </c>
      <c r="M152" s="4">
        <f t="shared" si="46"/>
        <v>0.2005813953488372</v>
      </c>
      <c r="N152" s="4">
        <f t="shared" si="47"/>
        <v>0.2005813953488372</v>
      </c>
      <c r="O152" s="232">
        <v>1</v>
      </c>
      <c r="P152" s="233">
        <v>0.25</v>
      </c>
      <c r="Q152" s="233">
        <v>0.5</v>
      </c>
      <c r="R152" s="233">
        <v>0.75</v>
      </c>
      <c r="S152" s="233">
        <v>1</v>
      </c>
      <c r="T152" s="14">
        <v>6900000</v>
      </c>
      <c r="U152" s="146">
        <v>15</v>
      </c>
      <c r="V152" s="511">
        <f t="shared" si="41"/>
        <v>15</v>
      </c>
      <c r="W152" s="110" t="s">
        <v>1204</v>
      </c>
      <c r="X152" s="106" t="s">
        <v>954</v>
      </c>
      <c r="Y152" s="3">
        <v>44216</v>
      </c>
      <c r="Z152" s="3">
        <v>44560</v>
      </c>
      <c r="AA152" s="3">
        <v>44377</v>
      </c>
      <c r="AB152" s="4">
        <f t="shared" si="43"/>
        <v>0.46802325581395349</v>
      </c>
      <c r="AC152" s="4">
        <f t="shared" si="44"/>
        <v>0.46802325581395349</v>
      </c>
      <c r="AD152" s="146">
        <v>15</v>
      </c>
      <c r="AE152" s="219">
        <f t="shared" si="48"/>
        <v>15</v>
      </c>
      <c r="AF152" s="227" t="s">
        <v>1204</v>
      </c>
      <c r="AG152" s="245" t="s">
        <v>1274</v>
      </c>
      <c r="AH152" s="23"/>
      <c r="AI152" s="20">
        <f t="shared" si="49"/>
        <v>0</v>
      </c>
      <c r="AJ152" s="19"/>
      <c r="AK152" s="19"/>
      <c r="AL152" s="23"/>
      <c r="AM152" s="25">
        <f t="shared" si="45"/>
        <v>0</v>
      </c>
      <c r="AN152" s="19"/>
      <c r="AO152" s="19"/>
    </row>
    <row r="153" spans="1:41" ht="60" hidden="1" outlineLevel="1" x14ac:dyDescent="0.25">
      <c r="A153" s="508"/>
      <c r="B153" s="364"/>
      <c r="C153" s="319"/>
      <c r="D153" s="485"/>
      <c r="E153" s="342"/>
      <c r="F153" s="342"/>
      <c r="G153" s="342"/>
      <c r="H153" s="127" t="s">
        <v>780</v>
      </c>
      <c r="I153" s="65" t="s">
        <v>899</v>
      </c>
      <c r="J153" s="3">
        <v>44216</v>
      </c>
      <c r="K153" s="3">
        <v>44560</v>
      </c>
      <c r="L153" s="3">
        <v>44285</v>
      </c>
      <c r="M153" s="4">
        <f t="shared" si="46"/>
        <v>0.2005813953488372</v>
      </c>
      <c r="N153" s="4">
        <f t="shared" si="47"/>
        <v>0.2005813953488372</v>
      </c>
      <c r="O153" s="232">
        <v>1</v>
      </c>
      <c r="P153" s="233">
        <v>0.25</v>
      </c>
      <c r="Q153" s="233">
        <v>0.5</v>
      </c>
      <c r="R153" s="233">
        <v>0.75</v>
      </c>
      <c r="S153" s="233">
        <v>1</v>
      </c>
      <c r="T153" s="14">
        <v>31297000</v>
      </c>
      <c r="U153" s="146">
        <v>15</v>
      </c>
      <c r="V153" s="511">
        <f t="shared" si="41"/>
        <v>15</v>
      </c>
      <c r="W153" s="110" t="s">
        <v>1205</v>
      </c>
      <c r="X153" s="106" t="s">
        <v>954</v>
      </c>
      <c r="Y153" s="3">
        <v>44216</v>
      </c>
      <c r="Z153" s="3">
        <v>44560</v>
      </c>
      <c r="AA153" s="3">
        <v>44377</v>
      </c>
      <c r="AB153" s="4">
        <f t="shared" si="43"/>
        <v>0.46802325581395349</v>
      </c>
      <c r="AC153" s="4">
        <f t="shared" si="44"/>
        <v>0.46802325581395349</v>
      </c>
      <c r="AD153" s="146">
        <v>15</v>
      </c>
      <c r="AE153" s="219">
        <f t="shared" si="48"/>
        <v>15</v>
      </c>
      <c r="AF153" s="227" t="s">
        <v>1205</v>
      </c>
      <c r="AG153" s="245" t="s">
        <v>1274</v>
      </c>
      <c r="AH153" s="23"/>
      <c r="AI153" s="20">
        <f t="shared" si="49"/>
        <v>0</v>
      </c>
      <c r="AJ153" s="19"/>
      <c r="AK153" s="19"/>
      <c r="AL153" s="23"/>
      <c r="AM153" s="25">
        <f t="shared" si="45"/>
        <v>0</v>
      </c>
      <c r="AN153" s="19"/>
      <c r="AO153" s="19"/>
    </row>
    <row r="154" spans="1:41" ht="62.4" hidden="1" outlineLevel="1" x14ac:dyDescent="0.25">
      <c r="A154" s="508"/>
      <c r="B154" s="364"/>
      <c r="C154" s="319"/>
      <c r="D154" s="485"/>
      <c r="E154" s="342"/>
      <c r="F154" s="342"/>
      <c r="G154" s="342"/>
      <c r="H154" s="127" t="s">
        <v>781</v>
      </c>
      <c r="I154" s="65" t="s">
        <v>904</v>
      </c>
      <c r="J154" s="3">
        <v>44216</v>
      </c>
      <c r="K154" s="3">
        <v>44560</v>
      </c>
      <c r="L154" s="3">
        <v>44285</v>
      </c>
      <c r="M154" s="4">
        <f t="shared" si="46"/>
        <v>0.2005813953488372</v>
      </c>
      <c r="N154" s="4">
        <f t="shared" si="47"/>
        <v>0.2005813953488372</v>
      </c>
      <c r="O154" s="232">
        <v>1</v>
      </c>
      <c r="P154" s="233">
        <v>0.25</v>
      </c>
      <c r="Q154" s="233">
        <v>0.5</v>
      </c>
      <c r="R154" s="233">
        <v>0.75</v>
      </c>
      <c r="S154" s="233">
        <v>1</v>
      </c>
      <c r="T154" s="14">
        <v>23000000</v>
      </c>
      <c r="U154" s="146">
        <v>10</v>
      </c>
      <c r="V154" s="511">
        <f t="shared" si="41"/>
        <v>10</v>
      </c>
      <c r="W154" s="110" t="s">
        <v>1212</v>
      </c>
      <c r="X154" s="106" t="s">
        <v>954</v>
      </c>
      <c r="Y154" s="3">
        <v>44216</v>
      </c>
      <c r="Z154" s="3">
        <v>44560</v>
      </c>
      <c r="AA154" s="3">
        <v>44377</v>
      </c>
      <c r="AB154" s="4">
        <f t="shared" si="43"/>
        <v>0.46802325581395349</v>
      </c>
      <c r="AC154" s="4">
        <f t="shared" si="44"/>
        <v>0.46802325581395349</v>
      </c>
      <c r="AD154" s="146">
        <v>10</v>
      </c>
      <c r="AE154" s="219">
        <f t="shared" si="48"/>
        <v>10</v>
      </c>
      <c r="AF154" s="227" t="s">
        <v>1527</v>
      </c>
      <c r="AG154" s="245" t="s">
        <v>1274</v>
      </c>
      <c r="AH154" s="23"/>
      <c r="AI154" s="20">
        <f t="shared" si="49"/>
        <v>0</v>
      </c>
      <c r="AJ154" s="19"/>
      <c r="AK154" s="19"/>
      <c r="AL154" s="23"/>
      <c r="AM154" s="25">
        <f t="shared" si="45"/>
        <v>0</v>
      </c>
      <c r="AN154" s="19"/>
      <c r="AO154" s="19"/>
    </row>
    <row r="155" spans="1:41" ht="60" hidden="1" outlineLevel="1" x14ac:dyDescent="0.25">
      <c r="A155" s="508"/>
      <c r="B155" s="364"/>
      <c r="C155" s="319"/>
      <c r="D155" s="485"/>
      <c r="E155" s="342"/>
      <c r="F155" s="342"/>
      <c r="G155" s="342"/>
      <c r="H155" s="127" t="s">
        <v>1529</v>
      </c>
      <c r="I155" s="65" t="s">
        <v>904</v>
      </c>
      <c r="J155" s="3">
        <v>44216</v>
      </c>
      <c r="K155" s="3">
        <v>44560</v>
      </c>
      <c r="L155" s="3">
        <v>44285</v>
      </c>
      <c r="M155" s="4">
        <f t="shared" si="46"/>
        <v>0.2005813953488372</v>
      </c>
      <c r="N155" s="4">
        <f t="shared" si="47"/>
        <v>0.2005813953488372</v>
      </c>
      <c r="O155" s="232">
        <v>1</v>
      </c>
      <c r="P155" s="233">
        <v>0.25</v>
      </c>
      <c r="Q155" s="233">
        <v>0.5</v>
      </c>
      <c r="R155" s="233">
        <v>0.75</v>
      </c>
      <c r="S155" s="233">
        <v>1</v>
      </c>
      <c r="T155" s="14">
        <v>35000000</v>
      </c>
      <c r="U155" s="146">
        <v>10</v>
      </c>
      <c r="V155" s="511">
        <f t="shared" si="41"/>
        <v>10</v>
      </c>
      <c r="W155" s="110" t="s">
        <v>1206</v>
      </c>
      <c r="X155" s="106" t="s">
        <v>954</v>
      </c>
      <c r="Y155" s="3">
        <v>44216</v>
      </c>
      <c r="Z155" s="3">
        <v>44560</v>
      </c>
      <c r="AA155" s="3">
        <v>44377</v>
      </c>
      <c r="AB155" s="4">
        <f t="shared" si="43"/>
        <v>0.46802325581395349</v>
      </c>
      <c r="AC155" s="4">
        <f t="shared" si="44"/>
        <v>0.46802325581395349</v>
      </c>
      <c r="AD155" s="146">
        <v>10</v>
      </c>
      <c r="AE155" s="219">
        <f t="shared" si="48"/>
        <v>10</v>
      </c>
      <c r="AF155" s="227" t="s">
        <v>1528</v>
      </c>
      <c r="AG155" s="245" t="s">
        <v>1274</v>
      </c>
      <c r="AH155" s="23"/>
      <c r="AI155" s="20">
        <f t="shared" si="49"/>
        <v>0</v>
      </c>
      <c r="AJ155" s="19"/>
      <c r="AK155" s="19"/>
      <c r="AL155" s="23"/>
      <c r="AM155" s="25">
        <f t="shared" si="45"/>
        <v>0</v>
      </c>
      <c r="AN155" s="19"/>
      <c r="AO155" s="19"/>
    </row>
    <row r="156" spans="1:41" ht="60" hidden="1" outlineLevel="1" x14ac:dyDescent="0.25">
      <c r="A156" s="508"/>
      <c r="B156" s="364"/>
      <c r="C156" s="319"/>
      <c r="D156" s="485"/>
      <c r="E156" s="342"/>
      <c r="F156" s="342"/>
      <c r="G156" s="342"/>
      <c r="H156" s="127" t="s">
        <v>782</v>
      </c>
      <c r="I156" s="65" t="s">
        <v>903</v>
      </c>
      <c r="J156" s="3">
        <v>44216</v>
      </c>
      <c r="K156" s="3">
        <v>44560</v>
      </c>
      <c r="L156" s="3">
        <v>44285</v>
      </c>
      <c r="M156" s="4">
        <f t="shared" si="46"/>
        <v>0.2005813953488372</v>
      </c>
      <c r="N156" s="4">
        <f t="shared" si="47"/>
        <v>0.2005813953488372</v>
      </c>
      <c r="O156" s="232">
        <v>1</v>
      </c>
      <c r="P156" s="233">
        <v>0.25</v>
      </c>
      <c r="Q156" s="233">
        <v>0.5</v>
      </c>
      <c r="R156" s="233">
        <v>0.75</v>
      </c>
      <c r="S156" s="233">
        <v>1</v>
      </c>
      <c r="T156" s="14">
        <v>30000000</v>
      </c>
      <c r="U156" s="146">
        <v>10</v>
      </c>
      <c r="V156" s="511">
        <f t="shared" si="41"/>
        <v>10</v>
      </c>
      <c r="W156" s="110" t="s">
        <v>1206</v>
      </c>
      <c r="X156" s="106" t="s">
        <v>954</v>
      </c>
      <c r="Y156" s="3">
        <v>44216</v>
      </c>
      <c r="Z156" s="3">
        <v>44560</v>
      </c>
      <c r="AA156" s="3">
        <v>44377</v>
      </c>
      <c r="AB156" s="4">
        <f t="shared" si="43"/>
        <v>0.46802325581395349</v>
      </c>
      <c r="AC156" s="4">
        <f t="shared" si="44"/>
        <v>0.46802325581395349</v>
      </c>
      <c r="AD156" s="146">
        <v>10</v>
      </c>
      <c r="AE156" s="219">
        <f t="shared" si="48"/>
        <v>10</v>
      </c>
      <c r="AF156" s="227" t="s">
        <v>1206</v>
      </c>
      <c r="AG156" s="245" t="s">
        <v>1274</v>
      </c>
      <c r="AH156" s="23"/>
      <c r="AI156" s="20">
        <f t="shared" si="49"/>
        <v>0</v>
      </c>
      <c r="AJ156" s="19"/>
      <c r="AK156" s="19"/>
      <c r="AL156" s="23"/>
      <c r="AM156" s="25">
        <f t="shared" si="45"/>
        <v>0</v>
      </c>
      <c r="AN156" s="19"/>
      <c r="AO156" s="19"/>
    </row>
    <row r="157" spans="1:41" ht="60" hidden="1" outlineLevel="1" x14ac:dyDescent="0.25">
      <c r="A157" s="508"/>
      <c r="B157" s="364"/>
      <c r="C157" s="319"/>
      <c r="D157" s="485"/>
      <c r="E157" s="342"/>
      <c r="F157" s="342"/>
      <c r="G157" s="342"/>
      <c r="H157" s="127" t="s">
        <v>783</v>
      </c>
      <c r="I157" s="65" t="s">
        <v>899</v>
      </c>
      <c r="J157" s="3">
        <v>44216</v>
      </c>
      <c r="K157" s="3">
        <v>44560</v>
      </c>
      <c r="L157" s="3">
        <v>44285</v>
      </c>
      <c r="M157" s="4">
        <f t="shared" si="46"/>
        <v>0.2005813953488372</v>
      </c>
      <c r="N157" s="4">
        <f t="shared" si="47"/>
        <v>0.2005813953488372</v>
      </c>
      <c r="O157" s="232">
        <v>1</v>
      </c>
      <c r="P157" s="233">
        <v>0.25</v>
      </c>
      <c r="Q157" s="233">
        <v>0.5</v>
      </c>
      <c r="R157" s="233">
        <v>0.75</v>
      </c>
      <c r="S157" s="233">
        <v>1</v>
      </c>
      <c r="T157" s="14">
        <v>5000000</v>
      </c>
      <c r="U157" s="146">
        <v>15</v>
      </c>
      <c r="V157" s="511">
        <f t="shared" ref="V157:V252" si="50">+U157</f>
        <v>15</v>
      </c>
      <c r="W157" s="110" t="s">
        <v>1207</v>
      </c>
      <c r="X157" s="106" t="s">
        <v>954</v>
      </c>
      <c r="Y157" s="3">
        <v>44216</v>
      </c>
      <c r="Z157" s="3">
        <v>44560</v>
      </c>
      <c r="AA157" s="3">
        <v>44377</v>
      </c>
      <c r="AB157" s="4">
        <f t="shared" si="43"/>
        <v>0.46802325581395349</v>
      </c>
      <c r="AC157" s="4">
        <f t="shared" si="44"/>
        <v>0.46802325581395349</v>
      </c>
      <c r="AD157" s="146">
        <v>15</v>
      </c>
      <c r="AE157" s="219">
        <f t="shared" si="48"/>
        <v>15</v>
      </c>
      <c r="AF157" s="227" t="s">
        <v>1530</v>
      </c>
      <c r="AG157" s="245" t="s">
        <v>1274</v>
      </c>
      <c r="AH157" s="23"/>
      <c r="AI157" s="20">
        <f t="shared" si="49"/>
        <v>0</v>
      </c>
      <c r="AJ157" s="19"/>
      <c r="AK157" s="19"/>
      <c r="AL157" s="23"/>
      <c r="AM157" s="25">
        <f t="shared" ref="AM157:AM252" si="51">+AL157</f>
        <v>0</v>
      </c>
      <c r="AN157" s="19"/>
      <c r="AO157" s="19"/>
    </row>
    <row r="158" spans="1:41" ht="60" hidden="1" outlineLevel="1" x14ac:dyDescent="0.25">
      <c r="A158" s="508"/>
      <c r="B158" s="364"/>
      <c r="C158" s="319"/>
      <c r="D158" s="485"/>
      <c r="E158" s="342"/>
      <c r="F158" s="342"/>
      <c r="G158" s="342"/>
      <c r="H158" s="127" t="s">
        <v>1216</v>
      </c>
      <c r="I158" s="65" t="s">
        <v>902</v>
      </c>
      <c r="J158" s="3">
        <v>44216</v>
      </c>
      <c r="K158" s="3">
        <v>44560</v>
      </c>
      <c r="L158" s="3">
        <v>44285</v>
      </c>
      <c r="M158" s="4">
        <f t="shared" si="46"/>
        <v>0.2005813953488372</v>
      </c>
      <c r="N158" s="4">
        <f t="shared" si="47"/>
        <v>0.2005813953488372</v>
      </c>
      <c r="O158" s="232">
        <v>1</v>
      </c>
      <c r="P158" s="233">
        <v>0.25</v>
      </c>
      <c r="Q158" s="233">
        <v>0.5</v>
      </c>
      <c r="R158" s="233">
        <v>0.75</v>
      </c>
      <c r="S158" s="233">
        <v>1</v>
      </c>
      <c r="T158" s="14">
        <v>4000000</v>
      </c>
      <c r="U158" s="146">
        <v>20</v>
      </c>
      <c r="V158" s="511">
        <f t="shared" si="50"/>
        <v>20</v>
      </c>
      <c r="W158" s="110" t="s">
        <v>1208</v>
      </c>
      <c r="X158" s="106" t="s">
        <v>954</v>
      </c>
      <c r="Y158" s="3">
        <v>44216</v>
      </c>
      <c r="Z158" s="3">
        <v>44560</v>
      </c>
      <c r="AA158" s="3">
        <v>44377</v>
      </c>
      <c r="AB158" s="4">
        <f t="shared" si="43"/>
        <v>0.46802325581395349</v>
      </c>
      <c r="AC158" s="4">
        <f t="shared" si="44"/>
        <v>0.46802325581395349</v>
      </c>
      <c r="AD158" s="146">
        <v>25</v>
      </c>
      <c r="AE158" s="219">
        <f t="shared" si="48"/>
        <v>25</v>
      </c>
      <c r="AF158" s="236" t="s">
        <v>1634</v>
      </c>
      <c r="AG158" s="246" t="s">
        <v>1711</v>
      </c>
      <c r="AH158" s="23"/>
      <c r="AI158" s="20">
        <f t="shared" si="49"/>
        <v>0</v>
      </c>
      <c r="AJ158" s="19"/>
      <c r="AK158" s="19"/>
      <c r="AL158" s="23"/>
      <c r="AM158" s="25">
        <f t="shared" si="51"/>
        <v>0</v>
      </c>
      <c r="AN158" s="19"/>
      <c r="AO158" s="19"/>
    </row>
    <row r="159" spans="1:41" ht="60" hidden="1" outlineLevel="1" x14ac:dyDescent="0.25">
      <c r="A159" s="508"/>
      <c r="B159" s="364"/>
      <c r="C159" s="319"/>
      <c r="D159" s="485"/>
      <c r="E159" s="342"/>
      <c r="F159" s="342"/>
      <c r="G159" s="342"/>
      <c r="H159" s="127" t="s">
        <v>784</v>
      </c>
      <c r="I159" s="65" t="s">
        <v>630</v>
      </c>
      <c r="J159" s="3">
        <v>44216</v>
      </c>
      <c r="K159" s="3">
        <v>44560</v>
      </c>
      <c r="L159" s="3">
        <v>44285</v>
      </c>
      <c r="M159" s="4">
        <f t="shared" si="46"/>
        <v>0.2005813953488372</v>
      </c>
      <c r="N159" s="4">
        <f t="shared" si="47"/>
        <v>0.2005813953488372</v>
      </c>
      <c r="O159" s="232">
        <v>1</v>
      </c>
      <c r="P159" s="233">
        <v>0.25</v>
      </c>
      <c r="Q159" s="233">
        <v>0.5</v>
      </c>
      <c r="R159" s="233">
        <v>0.75</v>
      </c>
      <c r="S159" s="233">
        <v>1</v>
      </c>
      <c r="T159" s="14">
        <v>60000000</v>
      </c>
      <c r="U159" s="146">
        <v>10</v>
      </c>
      <c r="V159" s="511">
        <f t="shared" si="50"/>
        <v>10</v>
      </c>
      <c r="W159" s="110" t="s">
        <v>1206</v>
      </c>
      <c r="X159" s="106" t="s">
        <v>954</v>
      </c>
      <c r="Y159" s="3">
        <v>44216</v>
      </c>
      <c r="Z159" s="3">
        <v>44560</v>
      </c>
      <c r="AA159" s="3">
        <v>44377</v>
      </c>
      <c r="AB159" s="4">
        <f t="shared" si="43"/>
        <v>0.46802325581395349</v>
      </c>
      <c r="AC159" s="4">
        <f t="shared" si="44"/>
        <v>0.46802325581395349</v>
      </c>
      <c r="AD159" s="146">
        <v>20</v>
      </c>
      <c r="AE159" s="219">
        <f t="shared" si="48"/>
        <v>20</v>
      </c>
      <c r="AF159" s="227" t="s">
        <v>1531</v>
      </c>
      <c r="AG159" s="245" t="s">
        <v>1274</v>
      </c>
      <c r="AH159" s="23"/>
      <c r="AI159" s="20">
        <f t="shared" si="49"/>
        <v>0</v>
      </c>
      <c r="AJ159" s="19"/>
      <c r="AK159" s="19"/>
      <c r="AL159" s="23"/>
      <c r="AM159" s="25">
        <f t="shared" si="51"/>
        <v>0</v>
      </c>
      <c r="AN159" s="19"/>
      <c r="AO159" s="19"/>
    </row>
    <row r="160" spans="1:41" ht="60" hidden="1" outlineLevel="1" x14ac:dyDescent="0.25">
      <c r="A160" s="508"/>
      <c r="B160" s="364"/>
      <c r="C160" s="319"/>
      <c r="D160" s="485"/>
      <c r="E160" s="342"/>
      <c r="F160" s="342"/>
      <c r="G160" s="342"/>
      <c r="H160" s="127" t="s">
        <v>785</v>
      </c>
      <c r="I160" s="65" t="s">
        <v>484</v>
      </c>
      <c r="J160" s="3">
        <v>44216</v>
      </c>
      <c r="K160" s="3">
        <v>44560</v>
      </c>
      <c r="L160" s="3">
        <v>44285</v>
      </c>
      <c r="M160" s="4">
        <f t="shared" si="46"/>
        <v>0.2005813953488372</v>
      </c>
      <c r="N160" s="4">
        <f t="shared" si="47"/>
        <v>0.2005813953488372</v>
      </c>
      <c r="O160" s="232">
        <v>1</v>
      </c>
      <c r="P160" s="233">
        <v>0.25</v>
      </c>
      <c r="Q160" s="233">
        <v>0.5</v>
      </c>
      <c r="R160" s="233">
        <v>0.75</v>
      </c>
      <c r="S160" s="233">
        <v>1</v>
      </c>
      <c r="T160" s="14">
        <v>18000000</v>
      </c>
      <c r="U160" s="146">
        <v>10</v>
      </c>
      <c r="V160" s="511">
        <f t="shared" si="50"/>
        <v>10</v>
      </c>
      <c r="W160" s="110" t="s">
        <v>1206</v>
      </c>
      <c r="X160" s="106" t="s">
        <v>954</v>
      </c>
      <c r="Y160" s="3">
        <v>44216</v>
      </c>
      <c r="Z160" s="3">
        <v>44560</v>
      </c>
      <c r="AA160" s="3">
        <v>44377</v>
      </c>
      <c r="AB160" s="4">
        <f t="shared" si="43"/>
        <v>0.46802325581395349</v>
      </c>
      <c r="AC160" s="4">
        <f t="shared" si="44"/>
        <v>0.46802325581395349</v>
      </c>
      <c r="AD160" s="146">
        <v>30</v>
      </c>
      <c r="AE160" s="219">
        <f t="shared" si="48"/>
        <v>30</v>
      </c>
      <c r="AF160" s="227" t="s">
        <v>1532</v>
      </c>
      <c r="AG160" s="245" t="s">
        <v>1274</v>
      </c>
      <c r="AH160" s="23"/>
      <c r="AI160" s="20">
        <f t="shared" si="49"/>
        <v>0</v>
      </c>
      <c r="AJ160" s="19"/>
      <c r="AK160" s="19"/>
      <c r="AL160" s="23"/>
      <c r="AM160" s="25">
        <f t="shared" si="51"/>
        <v>0</v>
      </c>
      <c r="AN160" s="19"/>
      <c r="AO160" s="19"/>
    </row>
    <row r="161" spans="1:41" ht="60" hidden="1" outlineLevel="1" x14ac:dyDescent="0.25">
      <c r="A161" s="508"/>
      <c r="B161" s="364"/>
      <c r="C161" s="319"/>
      <c r="D161" s="485"/>
      <c r="E161" s="342"/>
      <c r="F161" s="342"/>
      <c r="G161" s="342"/>
      <c r="H161" s="127" t="s">
        <v>786</v>
      </c>
      <c r="I161" s="65" t="s">
        <v>484</v>
      </c>
      <c r="J161" s="3">
        <v>44216</v>
      </c>
      <c r="K161" s="3">
        <v>44560</v>
      </c>
      <c r="L161" s="3">
        <v>44285</v>
      </c>
      <c r="M161" s="4">
        <f t="shared" si="46"/>
        <v>0.2005813953488372</v>
      </c>
      <c r="N161" s="4">
        <f t="shared" si="47"/>
        <v>0.2005813953488372</v>
      </c>
      <c r="O161" s="232">
        <v>1</v>
      </c>
      <c r="P161" s="233">
        <v>0.25</v>
      </c>
      <c r="Q161" s="233">
        <v>0.5</v>
      </c>
      <c r="R161" s="233">
        <v>0.75</v>
      </c>
      <c r="S161" s="233">
        <v>1</v>
      </c>
      <c r="T161" s="14">
        <v>7000000</v>
      </c>
      <c r="U161" s="146">
        <v>10</v>
      </c>
      <c r="V161" s="511">
        <f t="shared" si="50"/>
        <v>10</v>
      </c>
      <c r="W161" s="110" t="s">
        <v>1206</v>
      </c>
      <c r="X161" s="106" t="s">
        <v>954</v>
      </c>
      <c r="Y161" s="3">
        <v>44216</v>
      </c>
      <c r="Z161" s="3">
        <v>44560</v>
      </c>
      <c r="AA161" s="3">
        <v>44377</v>
      </c>
      <c r="AB161" s="4">
        <f t="shared" si="43"/>
        <v>0.46802325581395349</v>
      </c>
      <c r="AC161" s="4">
        <f t="shared" si="44"/>
        <v>0.46802325581395349</v>
      </c>
      <c r="AD161" s="146">
        <v>10</v>
      </c>
      <c r="AE161" s="219">
        <f t="shared" si="48"/>
        <v>10</v>
      </c>
      <c r="AF161" s="227" t="s">
        <v>1533</v>
      </c>
      <c r="AG161" s="245" t="s">
        <v>1274</v>
      </c>
      <c r="AH161" s="23"/>
      <c r="AI161" s="20">
        <f t="shared" si="49"/>
        <v>0</v>
      </c>
      <c r="AJ161" s="19"/>
      <c r="AK161" s="19"/>
      <c r="AL161" s="23"/>
      <c r="AM161" s="25">
        <f t="shared" si="51"/>
        <v>0</v>
      </c>
      <c r="AN161" s="19"/>
      <c r="AO161" s="19"/>
    </row>
    <row r="162" spans="1:41" ht="60" hidden="1" outlineLevel="1" x14ac:dyDescent="0.25">
      <c r="A162" s="508"/>
      <c r="B162" s="364"/>
      <c r="C162" s="319"/>
      <c r="D162" s="485"/>
      <c r="E162" s="342"/>
      <c r="F162" s="342"/>
      <c r="G162" s="342"/>
      <c r="H162" s="127" t="s">
        <v>905</v>
      </c>
      <c r="I162" s="65" t="s">
        <v>906</v>
      </c>
      <c r="J162" s="3">
        <v>44216</v>
      </c>
      <c r="K162" s="3">
        <v>44560</v>
      </c>
      <c r="L162" s="3">
        <v>44285</v>
      </c>
      <c r="M162" s="4">
        <f t="shared" si="46"/>
        <v>0.2005813953488372</v>
      </c>
      <c r="N162" s="4">
        <f t="shared" si="47"/>
        <v>0.2005813953488372</v>
      </c>
      <c r="O162" s="232">
        <v>1</v>
      </c>
      <c r="P162" s="233">
        <v>0.25</v>
      </c>
      <c r="Q162" s="233">
        <v>0.5</v>
      </c>
      <c r="R162" s="233">
        <v>0.75</v>
      </c>
      <c r="S162" s="233">
        <v>1</v>
      </c>
      <c r="T162" s="14">
        <v>28000000</v>
      </c>
      <c r="U162" s="146">
        <v>10</v>
      </c>
      <c r="V162" s="511">
        <f t="shared" si="50"/>
        <v>10</v>
      </c>
      <c r="W162" s="110" t="s">
        <v>1206</v>
      </c>
      <c r="X162" s="106" t="s">
        <v>954</v>
      </c>
      <c r="Y162" s="3">
        <v>44216</v>
      </c>
      <c r="Z162" s="3">
        <v>44560</v>
      </c>
      <c r="AA162" s="3">
        <v>44377</v>
      </c>
      <c r="AB162" s="4">
        <f t="shared" si="43"/>
        <v>0.46802325581395349</v>
      </c>
      <c r="AC162" s="4">
        <f t="shared" si="44"/>
        <v>0.46802325581395349</v>
      </c>
      <c r="AD162" s="146">
        <v>20</v>
      </c>
      <c r="AE162" s="219">
        <f t="shared" si="48"/>
        <v>20</v>
      </c>
      <c r="AF162" s="227" t="s">
        <v>1532</v>
      </c>
      <c r="AG162" s="245" t="s">
        <v>1274</v>
      </c>
      <c r="AH162" s="23"/>
      <c r="AI162" s="20">
        <f t="shared" si="49"/>
        <v>0</v>
      </c>
      <c r="AJ162" s="19"/>
      <c r="AK162" s="19"/>
      <c r="AL162" s="23"/>
      <c r="AM162" s="25">
        <f t="shared" si="51"/>
        <v>0</v>
      </c>
      <c r="AN162" s="19"/>
      <c r="AO162" s="19"/>
    </row>
    <row r="163" spans="1:41" ht="59.4" hidden="1" customHeight="1" outlineLevel="1" x14ac:dyDescent="0.25">
      <c r="A163" s="508"/>
      <c r="B163" s="364"/>
      <c r="C163" s="319"/>
      <c r="D163" s="485"/>
      <c r="E163" s="342"/>
      <c r="F163" s="342"/>
      <c r="G163" s="342"/>
      <c r="H163" s="127" t="s">
        <v>787</v>
      </c>
      <c r="I163" s="65" t="s">
        <v>901</v>
      </c>
      <c r="J163" s="3">
        <v>44216</v>
      </c>
      <c r="K163" s="3">
        <v>44560</v>
      </c>
      <c r="L163" s="3">
        <v>44285</v>
      </c>
      <c r="M163" s="4">
        <f t="shared" si="46"/>
        <v>0.2005813953488372</v>
      </c>
      <c r="N163" s="4">
        <f t="shared" si="47"/>
        <v>0.2005813953488372</v>
      </c>
      <c r="O163" s="232">
        <v>1</v>
      </c>
      <c r="P163" s="233">
        <v>0.25</v>
      </c>
      <c r="Q163" s="233">
        <v>0.5</v>
      </c>
      <c r="R163" s="233">
        <v>0.75</v>
      </c>
      <c r="S163" s="233">
        <v>1</v>
      </c>
      <c r="T163" s="14">
        <v>155000000</v>
      </c>
      <c r="U163" s="146">
        <v>20</v>
      </c>
      <c r="V163" s="511">
        <f t="shared" si="50"/>
        <v>20</v>
      </c>
      <c r="W163" s="110" t="s">
        <v>1209</v>
      </c>
      <c r="X163" s="106" t="s">
        <v>1198</v>
      </c>
      <c r="Y163" s="3">
        <v>44216</v>
      </c>
      <c r="Z163" s="3">
        <v>44560</v>
      </c>
      <c r="AA163" s="3">
        <v>44377</v>
      </c>
      <c r="AB163" s="4">
        <f t="shared" si="43"/>
        <v>0.46802325581395349</v>
      </c>
      <c r="AC163" s="4">
        <f t="shared" si="44"/>
        <v>0.46802325581395349</v>
      </c>
      <c r="AD163" s="146">
        <v>40</v>
      </c>
      <c r="AE163" s="219">
        <f t="shared" si="48"/>
        <v>40</v>
      </c>
      <c r="AF163" s="227" t="s">
        <v>1534</v>
      </c>
      <c r="AG163" s="245" t="s">
        <v>1536</v>
      </c>
      <c r="AH163" s="23"/>
      <c r="AI163" s="20">
        <f t="shared" si="49"/>
        <v>0</v>
      </c>
      <c r="AJ163" s="19"/>
      <c r="AK163" s="19"/>
      <c r="AL163" s="23"/>
      <c r="AM163" s="25">
        <f t="shared" si="51"/>
        <v>0</v>
      </c>
      <c r="AN163" s="19"/>
      <c r="AO163" s="19"/>
    </row>
    <row r="164" spans="1:41" ht="67.8" hidden="1" customHeight="1" outlineLevel="1" x14ac:dyDescent="0.25">
      <c r="A164" s="508"/>
      <c r="B164" s="364"/>
      <c r="C164" s="319"/>
      <c r="D164" s="485"/>
      <c r="E164" s="343"/>
      <c r="F164" s="343"/>
      <c r="G164" s="343"/>
      <c r="H164" s="127" t="s">
        <v>788</v>
      </c>
      <c r="I164" s="65" t="s">
        <v>907</v>
      </c>
      <c r="J164" s="3">
        <v>44216</v>
      </c>
      <c r="K164" s="3">
        <v>44560</v>
      </c>
      <c r="L164" s="3">
        <v>44285</v>
      </c>
      <c r="M164" s="4">
        <f t="shared" si="46"/>
        <v>0.2005813953488372</v>
      </c>
      <c r="N164" s="4">
        <f t="shared" si="47"/>
        <v>0.2005813953488372</v>
      </c>
      <c r="O164" s="232">
        <v>1</v>
      </c>
      <c r="P164" s="233">
        <v>0.25</v>
      </c>
      <c r="Q164" s="233">
        <v>0.5</v>
      </c>
      <c r="R164" s="233">
        <v>0.75</v>
      </c>
      <c r="S164" s="233">
        <v>1</v>
      </c>
      <c r="T164" s="14">
        <v>122880000</v>
      </c>
      <c r="U164" s="146">
        <v>20</v>
      </c>
      <c r="V164" s="511">
        <f t="shared" si="50"/>
        <v>20</v>
      </c>
      <c r="W164" s="110" t="s">
        <v>1211</v>
      </c>
      <c r="X164" s="106" t="s">
        <v>954</v>
      </c>
      <c r="Y164" s="3">
        <v>44216</v>
      </c>
      <c r="Z164" s="3">
        <v>44560</v>
      </c>
      <c r="AA164" s="3">
        <v>44377</v>
      </c>
      <c r="AB164" s="4">
        <f t="shared" ref="AB164:AB165" si="52">+(+_xlfn.DAYS(Y164,AA164))/(+_xlfn.DAYS(Y164,Z164))</f>
        <v>0.46802325581395349</v>
      </c>
      <c r="AC164" s="4">
        <f t="shared" ref="AC164:AC165" si="53">+IF(AB164&gt;=100,100,IF(AB164&lt;=0,0,AB164))</f>
        <v>0.46802325581395349</v>
      </c>
      <c r="AD164" s="146">
        <v>20</v>
      </c>
      <c r="AE164" s="219">
        <f t="shared" si="48"/>
        <v>20</v>
      </c>
      <c r="AF164" s="227" t="s">
        <v>1584</v>
      </c>
      <c r="AG164" s="189" t="s">
        <v>1582</v>
      </c>
      <c r="AH164" s="23"/>
      <c r="AI164" s="20">
        <f t="shared" si="49"/>
        <v>0</v>
      </c>
      <c r="AJ164" s="19"/>
      <c r="AK164" s="19"/>
      <c r="AL164" s="23"/>
      <c r="AM164" s="25">
        <f t="shared" si="51"/>
        <v>0</v>
      </c>
      <c r="AN164" s="19"/>
      <c r="AO164" s="19"/>
    </row>
    <row r="165" spans="1:41" ht="51" hidden="1" customHeight="1" outlineLevel="1" x14ac:dyDescent="0.25">
      <c r="A165" s="508"/>
      <c r="B165" s="364"/>
      <c r="C165" s="319"/>
      <c r="D165" s="485"/>
      <c r="E165" s="94" t="s">
        <v>790</v>
      </c>
      <c r="F165" s="71" t="s">
        <v>723</v>
      </c>
      <c r="G165" s="71" t="s">
        <v>845</v>
      </c>
      <c r="H165" s="127" t="s">
        <v>789</v>
      </c>
      <c r="I165" s="65" t="s">
        <v>900</v>
      </c>
      <c r="J165" s="3">
        <v>44216</v>
      </c>
      <c r="K165" s="3">
        <v>44560</v>
      </c>
      <c r="L165" s="3">
        <v>44285</v>
      </c>
      <c r="M165" s="4">
        <f t="shared" si="46"/>
        <v>0.2005813953488372</v>
      </c>
      <c r="N165" s="4">
        <f t="shared" si="47"/>
        <v>0.2005813953488372</v>
      </c>
      <c r="O165" s="232">
        <v>1</v>
      </c>
      <c r="P165" s="233">
        <v>0.25</v>
      </c>
      <c r="Q165" s="233">
        <v>0.5</v>
      </c>
      <c r="R165" s="233">
        <v>0.75</v>
      </c>
      <c r="S165" s="233">
        <v>1</v>
      </c>
      <c r="T165" s="14">
        <v>40000000</v>
      </c>
      <c r="U165" s="146">
        <v>20</v>
      </c>
      <c r="V165" s="511">
        <f t="shared" si="50"/>
        <v>20</v>
      </c>
      <c r="W165" s="110" t="s">
        <v>1210</v>
      </c>
      <c r="X165" s="106" t="s">
        <v>954</v>
      </c>
      <c r="Y165" s="3">
        <v>44216</v>
      </c>
      <c r="Z165" s="3">
        <v>44560</v>
      </c>
      <c r="AA165" s="3">
        <v>44377</v>
      </c>
      <c r="AB165" s="4">
        <f t="shared" si="52"/>
        <v>0.46802325581395349</v>
      </c>
      <c r="AC165" s="4">
        <f t="shared" si="53"/>
        <v>0.46802325581395349</v>
      </c>
      <c r="AD165" s="146">
        <v>20</v>
      </c>
      <c r="AE165" s="219">
        <f t="shared" si="48"/>
        <v>20</v>
      </c>
      <c r="AF165" s="227" t="s">
        <v>1581</v>
      </c>
      <c r="AG165" s="189" t="s">
        <v>1582</v>
      </c>
      <c r="AH165" s="23"/>
      <c r="AI165" s="20">
        <f t="shared" si="49"/>
        <v>0</v>
      </c>
      <c r="AJ165" s="19"/>
      <c r="AK165" s="19"/>
      <c r="AL165" s="23"/>
      <c r="AM165" s="25">
        <f t="shared" si="51"/>
        <v>0</v>
      </c>
      <c r="AN165" s="19"/>
      <c r="AO165" s="19"/>
    </row>
    <row r="166" spans="1:41" ht="15" hidden="1" customHeight="1" outlineLevel="1" x14ac:dyDescent="0.25">
      <c r="A166" s="266"/>
      <c r="B166" s="271"/>
      <c r="C166" s="270"/>
      <c r="D166" s="267"/>
      <c r="E166" s="94"/>
      <c r="F166" s="94"/>
      <c r="G166" s="94"/>
      <c r="H166" s="127"/>
      <c r="I166" s="65"/>
      <c r="J166" s="3"/>
      <c r="K166" s="3"/>
      <c r="L166" s="3"/>
      <c r="M166" s="4"/>
      <c r="N166" s="4"/>
      <c r="O166" s="232"/>
      <c r="P166" s="233"/>
      <c r="Q166" s="233"/>
      <c r="R166" s="233"/>
      <c r="S166" s="233"/>
      <c r="T166" s="14"/>
      <c r="U166" s="515">
        <v>62</v>
      </c>
      <c r="V166" s="511"/>
      <c r="W166" s="110"/>
      <c r="X166" s="106"/>
      <c r="Y166" s="3"/>
      <c r="Z166" s="3"/>
      <c r="AA166" s="3"/>
      <c r="AB166" s="4"/>
      <c r="AC166" s="4"/>
      <c r="AD166" s="146"/>
      <c r="AE166" s="219"/>
      <c r="AF166" s="227"/>
      <c r="AG166" s="189"/>
      <c r="AH166" s="23"/>
      <c r="AI166" s="20"/>
      <c r="AJ166" s="19"/>
      <c r="AK166" s="19"/>
      <c r="AL166" s="23"/>
      <c r="AM166" s="25"/>
      <c r="AN166" s="19"/>
      <c r="AO166" s="19"/>
    </row>
    <row r="167" spans="1:41" ht="153.6" customHeight="1" collapsed="1" x14ac:dyDescent="0.25">
      <c r="A167" s="345" t="s">
        <v>289</v>
      </c>
      <c r="B167" s="345"/>
      <c r="C167" s="345"/>
      <c r="D167" s="345"/>
      <c r="E167" s="345"/>
      <c r="F167" s="345"/>
      <c r="G167" s="345"/>
      <c r="H167" s="345"/>
      <c r="I167" s="345"/>
      <c r="J167" s="345"/>
      <c r="K167" s="345"/>
      <c r="L167" s="44">
        <v>44285</v>
      </c>
      <c r="M167" s="45" cm="1">
        <f t="array" ref="M167">AVERAGE((M65:M165)*100)</f>
        <v>20.058139534883765</v>
      </c>
      <c r="N167" s="45" cm="1">
        <f t="array" ref="N167">AVERAGE((N65:N165)*100)</f>
        <v>20.058139534883765</v>
      </c>
      <c r="O167" s="232">
        <v>1</v>
      </c>
      <c r="P167" s="233">
        <v>0.25</v>
      </c>
      <c r="Q167" s="233">
        <v>0.5</v>
      </c>
      <c r="R167" s="233">
        <v>0.75</v>
      </c>
      <c r="S167" s="233">
        <v>1</v>
      </c>
      <c r="T167" s="30">
        <f>+SUM(T65:T165)</f>
        <v>8929487026.6800003</v>
      </c>
      <c r="U167" s="45">
        <f>AVERAGE(U65:U72,U74:U84,U86:U92,U94:U118,U130:U131,U141,U144:U148,U151,U152,U155,U156,U158:U166)</f>
        <v>22</v>
      </c>
      <c r="V167" s="512">
        <f t="shared" si="50"/>
        <v>22</v>
      </c>
      <c r="W167" s="110" t="s">
        <v>1500</v>
      </c>
      <c r="X167" s="106" t="s">
        <v>954</v>
      </c>
      <c r="Y167" s="384"/>
      <c r="Z167" s="385"/>
      <c r="AA167" s="44">
        <v>44377</v>
      </c>
      <c r="AB167" s="185" cm="1">
        <f t="array" ref="AB167">AVERAGE((AB65:AB165)*100)</f>
        <v>46.802325581395365</v>
      </c>
      <c r="AC167" s="185" cm="1">
        <f t="array" ref="AC167">AVERAGE((AC65:AC165)*100)</f>
        <v>46.802325581395365</v>
      </c>
      <c r="AD167" s="45">
        <f>+AVERAGE(AD65:AD165)</f>
        <v>33.4343</v>
      </c>
      <c r="AE167" s="512">
        <f t="shared" si="48"/>
        <v>33.4343</v>
      </c>
      <c r="AF167" s="227" t="s">
        <v>2036</v>
      </c>
      <c r="AG167" s="246" t="s">
        <v>954</v>
      </c>
      <c r="AH167" s="23"/>
      <c r="AI167" s="20">
        <f t="shared" si="49"/>
        <v>0</v>
      </c>
      <c r="AJ167" s="19"/>
      <c r="AK167" s="19"/>
      <c r="AL167" s="23"/>
      <c r="AM167" s="25">
        <f t="shared" si="51"/>
        <v>0</v>
      </c>
      <c r="AN167" s="19"/>
      <c r="AO167" s="19"/>
    </row>
    <row r="168" spans="1:41" ht="63" hidden="1" customHeight="1" outlineLevel="1" x14ac:dyDescent="0.25">
      <c r="A168" s="486" t="s">
        <v>283</v>
      </c>
      <c r="B168" s="360" t="s">
        <v>362</v>
      </c>
      <c r="C168" s="276" t="s">
        <v>361</v>
      </c>
      <c r="D168" s="451" t="s">
        <v>359</v>
      </c>
      <c r="E168" s="323" t="s">
        <v>360</v>
      </c>
      <c r="F168" s="284" t="s">
        <v>740</v>
      </c>
      <c r="G168" s="310" t="s">
        <v>846</v>
      </c>
      <c r="H168" s="128" t="s">
        <v>810</v>
      </c>
      <c r="I168" s="64" t="s">
        <v>329</v>
      </c>
      <c r="J168" s="3">
        <v>44216</v>
      </c>
      <c r="K168" s="3">
        <v>44560</v>
      </c>
      <c r="L168" s="3">
        <v>44285</v>
      </c>
      <c r="M168" s="4">
        <f t="shared" si="46"/>
        <v>0.2005813953488372</v>
      </c>
      <c r="N168" s="4">
        <f t="shared" si="47"/>
        <v>0.2005813953488372</v>
      </c>
      <c r="O168" s="232">
        <v>1</v>
      </c>
      <c r="P168" s="233">
        <v>0.25</v>
      </c>
      <c r="Q168" s="233">
        <v>0.5</v>
      </c>
      <c r="R168" s="233">
        <v>0.75</v>
      </c>
      <c r="S168" s="233">
        <v>1</v>
      </c>
      <c r="T168" s="14">
        <v>375900000</v>
      </c>
      <c r="U168" s="146">
        <v>25</v>
      </c>
      <c r="V168" s="511">
        <f t="shared" si="50"/>
        <v>25</v>
      </c>
      <c r="W168" s="110" t="s">
        <v>1342</v>
      </c>
      <c r="X168" s="106" t="s">
        <v>1488</v>
      </c>
      <c r="Y168" s="3">
        <v>44216</v>
      </c>
      <c r="Z168" s="3">
        <v>44560</v>
      </c>
      <c r="AA168" s="3">
        <v>44377</v>
      </c>
      <c r="AB168" s="4">
        <f t="shared" ref="AB168:AB201" si="54">+(+_xlfn.DAYS(Y168,AA168))/(+_xlfn.DAYS(Y168,Z168))</f>
        <v>0.46802325581395349</v>
      </c>
      <c r="AC168" s="4">
        <f t="shared" ref="AC168:AC201" si="55">+IF(AB168&gt;=100,100,IF(AB168&lt;=0,0,AB168))</f>
        <v>0.46802325581395349</v>
      </c>
      <c r="AD168" s="146">
        <v>50</v>
      </c>
      <c r="AE168" s="219">
        <f t="shared" si="48"/>
        <v>50</v>
      </c>
      <c r="AF168" s="227" t="s">
        <v>1660</v>
      </c>
      <c r="AG168" s="245" t="s">
        <v>1622</v>
      </c>
      <c r="AH168" s="23"/>
      <c r="AI168" s="20">
        <f t="shared" si="49"/>
        <v>0</v>
      </c>
      <c r="AJ168" s="19"/>
      <c r="AK168" s="19"/>
      <c r="AL168" s="23"/>
      <c r="AM168" s="25">
        <f t="shared" si="51"/>
        <v>0</v>
      </c>
      <c r="AN168" s="19"/>
      <c r="AO168" s="19"/>
    </row>
    <row r="169" spans="1:41" ht="155.4" hidden="1" customHeight="1" outlineLevel="1" x14ac:dyDescent="0.25">
      <c r="A169" s="487"/>
      <c r="B169" s="361"/>
      <c r="C169" s="277"/>
      <c r="D169" s="452"/>
      <c r="E169" s="324"/>
      <c r="F169" s="285"/>
      <c r="G169" s="311"/>
      <c r="H169" s="128" t="s">
        <v>1125</v>
      </c>
      <c r="I169" s="64" t="s">
        <v>620</v>
      </c>
      <c r="J169" s="3">
        <v>44216</v>
      </c>
      <c r="K169" s="3">
        <v>44560</v>
      </c>
      <c r="L169" s="3">
        <v>44285</v>
      </c>
      <c r="M169" s="4">
        <f t="shared" si="46"/>
        <v>0.2005813953488372</v>
      </c>
      <c r="N169" s="4">
        <f t="shared" si="47"/>
        <v>0.2005813953488372</v>
      </c>
      <c r="O169" s="232">
        <v>1</v>
      </c>
      <c r="P169" s="233">
        <v>0.25</v>
      </c>
      <c r="Q169" s="233">
        <v>0.5</v>
      </c>
      <c r="R169" s="233">
        <v>0.75</v>
      </c>
      <c r="S169" s="233">
        <v>1</v>
      </c>
      <c r="T169" s="14">
        <v>19500000</v>
      </c>
      <c r="U169" s="146">
        <v>25</v>
      </c>
      <c r="V169" s="511">
        <f t="shared" si="50"/>
        <v>25</v>
      </c>
      <c r="W169" s="110" t="s">
        <v>1126</v>
      </c>
      <c r="X169" s="106" t="s">
        <v>1489</v>
      </c>
      <c r="Y169" s="3">
        <v>44216</v>
      </c>
      <c r="Z169" s="3">
        <v>44560</v>
      </c>
      <c r="AA169" s="3">
        <v>44377</v>
      </c>
      <c r="AB169" s="4">
        <f t="shared" si="54"/>
        <v>0.46802325581395349</v>
      </c>
      <c r="AC169" s="4">
        <f t="shared" si="55"/>
        <v>0.46802325581395349</v>
      </c>
      <c r="AD169" s="146">
        <v>50</v>
      </c>
      <c r="AE169" s="219">
        <f t="shared" si="48"/>
        <v>50</v>
      </c>
      <c r="AF169" s="227" t="s">
        <v>1859</v>
      </c>
      <c r="AG169" s="245" t="s">
        <v>1661</v>
      </c>
      <c r="AH169" s="23"/>
      <c r="AI169" s="20">
        <f t="shared" si="49"/>
        <v>0</v>
      </c>
      <c r="AJ169" s="19"/>
      <c r="AK169" s="19"/>
      <c r="AL169" s="23"/>
      <c r="AM169" s="25">
        <f t="shared" si="51"/>
        <v>0</v>
      </c>
      <c r="AN169" s="19"/>
      <c r="AO169" s="19"/>
    </row>
    <row r="170" spans="1:41" ht="62.4" hidden="1" customHeight="1" outlineLevel="1" x14ac:dyDescent="0.25">
      <c r="A170" s="487"/>
      <c r="B170" s="361"/>
      <c r="C170" s="277"/>
      <c r="D170" s="452"/>
      <c r="E170" s="324"/>
      <c r="F170" s="285"/>
      <c r="G170" s="311"/>
      <c r="H170" s="128" t="s">
        <v>1662</v>
      </c>
      <c r="I170" s="64" t="s">
        <v>621</v>
      </c>
      <c r="J170" s="3">
        <v>44216</v>
      </c>
      <c r="K170" s="3">
        <v>44560</v>
      </c>
      <c r="L170" s="3">
        <v>44285</v>
      </c>
      <c r="M170" s="4">
        <f t="shared" si="46"/>
        <v>0.2005813953488372</v>
      </c>
      <c r="N170" s="4">
        <f t="shared" si="47"/>
        <v>0.2005813953488372</v>
      </c>
      <c r="O170" s="232">
        <v>1</v>
      </c>
      <c r="P170" s="233">
        <v>0.25</v>
      </c>
      <c r="Q170" s="233">
        <v>0.5</v>
      </c>
      <c r="R170" s="233">
        <v>0.75</v>
      </c>
      <c r="S170" s="233">
        <v>1</v>
      </c>
      <c r="T170" s="14">
        <v>25000000</v>
      </c>
      <c r="U170" s="146">
        <v>25</v>
      </c>
      <c r="V170" s="511">
        <f t="shared" si="50"/>
        <v>25</v>
      </c>
      <c r="W170" s="110" t="s">
        <v>1127</v>
      </c>
      <c r="X170" s="106" t="s">
        <v>1490</v>
      </c>
      <c r="Y170" s="3">
        <v>44216</v>
      </c>
      <c r="Z170" s="3">
        <v>44560</v>
      </c>
      <c r="AA170" s="3">
        <v>44377</v>
      </c>
      <c r="AB170" s="4">
        <f t="shared" si="54"/>
        <v>0.46802325581395349</v>
      </c>
      <c r="AC170" s="4">
        <f t="shared" si="55"/>
        <v>0.46802325581395349</v>
      </c>
      <c r="AD170" s="146">
        <v>35</v>
      </c>
      <c r="AE170" s="219">
        <f t="shared" si="48"/>
        <v>35</v>
      </c>
      <c r="AF170" s="227" t="s">
        <v>1663</v>
      </c>
      <c r="AG170" s="246"/>
      <c r="AH170" s="23"/>
      <c r="AI170" s="20">
        <f t="shared" si="49"/>
        <v>0</v>
      </c>
      <c r="AJ170" s="19"/>
      <c r="AK170" s="19"/>
      <c r="AL170" s="23"/>
      <c r="AM170" s="25">
        <f t="shared" si="51"/>
        <v>0</v>
      </c>
      <c r="AN170" s="19"/>
      <c r="AO170" s="19"/>
    </row>
    <row r="171" spans="1:41" ht="75" hidden="1" outlineLevel="1" x14ac:dyDescent="0.25">
      <c r="A171" s="487"/>
      <c r="B171" s="361"/>
      <c r="C171" s="277"/>
      <c r="D171" s="452"/>
      <c r="E171" s="324"/>
      <c r="F171" s="285"/>
      <c r="G171" s="311"/>
      <c r="H171" s="128" t="s">
        <v>1129</v>
      </c>
      <c r="I171" s="64" t="s">
        <v>623</v>
      </c>
      <c r="J171" s="3">
        <v>44216</v>
      </c>
      <c r="K171" s="3">
        <v>44560</v>
      </c>
      <c r="L171" s="3">
        <v>44285</v>
      </c>
      <c r="M171" s="4">
        <f t="shared" si="46"/>
        <v>0.2005813953488372</v>
      </c>
      <c r="N171" s="4">
        <f t="shared" si="47"/>
        <v>0.2005813953488372</v>
      </c>
      <c r="O171" s="232">
        <v>1</v>
      </c>
      <c r="P171" s="233">
        <v>0.25</v>
      </c>
      <c r="Q171" s="233">
        <v>0.5</v>
      </c>
      <c r="R171" s="233">
        <v>0.75</v>
      </c>
      <c r="S171" s="233">
        <v>1</v>
      </c>
      <c r="T171" s="14">
        <v>30000000</v>
      </c>
      <c r="U171" s="146">
        <v>10</v>
      </c>
      <c r="V171" s="511">
        <f t="shared" si="50"/>
        <v>10</v>
      </c>
      <c r="W171" s="110" t="s">
        <v>1130</v>
      </c>
      <c r="X171" s="106" t="s">
        <v>954</v>
      </c>
      <c r="Y171" s="3">
        <v>44216</v>
      </c>
      <c r="Z171" s="3">
        <v>44560</v>
      </c>
      <c r="AA171" s="3">
        <v>44377</v>
      </c>
      <c r="AB171" s="4">
        <f t="shared" si="54"/>
        <v>0.46802325581395349</v>
      </c>
      <c r="AC171" s="4">
        <f t="shared" si="55"/>
        <v>0.46802325581395349</v>
      </c>
      <c r="AD171" s="146">
        <v>10</v>
      </c>
      <c r="AE171" s="219">
        <f t="shared" si="48"/>
        <v>10</v>
      </c>
      <c r="AF171" s="227" t="s">
        <v>1860</v>
      </c>
      <c r="AG171" s="246"/>
      <c r="AH171" s="23"/>
      <c r="AI171" s="20">
        <f t="shared" si="49"/>
        <v>0</v>
      </c>
      <c r="AJ171" s="19"/>
      <c r="AK171" s="19"/>
      <c r="AL171" s="23"/>
      <c r="AM171" s="25">
        <f t="shared" si="51"/>
        <v>0</v>
      </c>
      <c r="AN171" s="19"/>
      <c r="AO171" s="19"/>
    </row>
    <row r="172" spans="1:41" ht="75" hidden="1" outlineLevel="1" x14ac:dyDescent="0.25">
      <c r="A172" s="487"/>
      <c r="B172" s="361"/>
      <c r="C172" s="277"/>
      <c r="D172" s="452"/>
      <c r="E172" s="324"/>
      <c r="F172" s="285"/>
      <c r="G172" s="311"/>
      <c r="H172" s="129" t="s">
        <v>357</v>
      </c>
      <c r="I172" s="64" t="s">
        <v>624</v>
      </c>
      <c r="J172" s="3">
        <v>44216</v>
      </c>
      <c r="K172" s="3">
        <v>44560</v>
      </c>
      <c r="L172" s="3">
        <v>44285</v>
      </c>
      <c r="M172" s="4">
        <f t="shared" si="46"/>
        <v>0.2005813953488372</v>
      </c>
      <c r="N172" s="4">
        <f t="shared" si="47"/>
        <v>0.2005813953488372</v>
      </c>
      <c r="O172" s="232">
        <v>1</v>
      </c>
      <c r="P172" s="233">
        <v>0.25</v>
      </c>
      <c r="Q172" s="233">
        <v>0.5</v>
      </c>
      <c r="R172" s="233">
        <v>0.75</v>
      </c>
      <c r="S172" s="233">
        <v>1</v>
      </c>
      <c r="T172" s="14">
        <v>7500000</v>
      </c>
      <c r="U172" s="146">
        <v>10</v>
      </c>
      <c r="V172" s="511">
        <f t="shared" si="50"/>
        <v>10</v>
      </c>
      <c r="W172" s="110" t="s">
        <v>1130</v>
      </c>
      <c r="X172" s="106" t="s">
        <v>954</v>
      </c>
      <c r="Y172" s="3">
        <v>44216</v>
      </c>
      <c r="Z172" s="3">
        <v>44560</v>
      </c>
      <c r="AA172" s="3">
        <v>44377</v>
      </c>
      <c r="AB172" s="4">
        <f t="shared" si="54"/>
        <v>0.46802325581395349</v>
      </c>
      <c r="AC172" s="4">
        <f t="shared" si="55"/>
        <v>0.46802325581395349</v>
      </c>
      <c r="AD172" s="146">
        <v>10</v>
      </c>
      <c r="AE172" s="219">
        <f t="shared" si="48"/>
        <v>10</v>
      </c>
      <c r="AF172" s="227" t="s">
        <v>1664</v>
      </c>
      <c r="AG172" s="246"/>
      <c r="AH172" s="23"/>
      <c r="AI172" s="20">
        <f t="shared" si="49"/>
        <v>0</v>
      </c>
      <c r="AJ172" s="19"/>
      <c r="AK172" s="19"/>
      <c r="AL172" s="23"/>
      <c r="AM172" s="25">
        <f t="shared" si="51"/>
        <v>0</v>
      </c>
      <c r="AN172" s="19"/>
      <c r="AO172" s="19"/>
    </row>
    <row r="173" spans="1:41" ht="60" hidden="1" customHeight="1" outlineLevel="1" x14ac:dyDescent="0.25">
      <c r="A173" s="487"/>
      <c r="B173" s="361"/>
      <c r="C173" s="277"/>
      <c r="D173" s="452"/>
      <c r="E173" s="324"/>
      <c r="F173" s="285"/>
      <c r="G173" s="311"/>
      <c r="H173" s="128" t="s">
        <v>358</v>
      </c>
      <c r="I173" s="64" t="s">
        <v>625</v>
      </c>
      <c r="J173" s="3">
        <v>44216</v>
      </c>
      <c r="K173" s="3">
        <v>44560</v>
      </c>
      <c r="L173" s="3">
        <v>44285</v>
      </c>
      <c r="M173" s="4">
        <f t="shared" si="46"/>
        <v>0.2005813953488372</v>
      </c>
      <c r="N173" s="4">
        <f t="shared" si="47"/>
        <v>0.2005813953488372</v>
      </c>
      <c r="O173" s="232">
        <v>1</v>
      </c>
      <c r="P173" s="233">
        <v>0.25</v>
      </c>
      <c r="Q173" s="233">
        <v>0.5</v>
      </c>
      <c r="R173" s="233">
        <v>0.75</v>
      </c>
      <c r="S173" s="233">
        <v>1</v>
      </c>
      <c r="T173" s="14">
        <v>20000000</v>
      </c>
      <c r="U173" s="146">
        <v>25</v>
      </c>
      <c r="V173" s="511">
        <f t="shared" si="50"/>
        <v>25</v>
      </c>
      <c r="W173" s="110" t="s">
        <v>1131</v>
      </c>
      <c r="X173" s="106" t="s">
        <v>954</v>
      </c>
      <c r="Y173" s="3">
        <v>44216</v>
      </c>
      <c r="Z173" s="3">
        <v>44560</v>
      </c>
      <c r="AA173" s="3">
        <v>44377</v>
      </c>
      <c r="AB173" s="4">
        <f t="shared" si="54"/>
        <v>0.46802325581395349</v>
      </c>
      <c r="AC173" s="4">
        <f t="shared" si="55"/>
        <v>0.46802325581395349</v>
      </c>
      <c r="AD173" s="146">
        <v>25</v>
      </c>
      <c r="AE173" s="219">
        <f t="shared" si="48"/>
        <v>25</v>
      </c>
      <c r="AF173" s="227" t="s">
        <v>1665</v>
      </c>
      <c r="AG173" s="246"/>
      <c r="AH173" s="23"/>
      <c r="AI173" s="20">
        <f t="shared" si="49"/>
        <v>0</v>
      </c>
      <c r="AJ173" s="19"/>
      <c r="AK173" s="19"/>
      <c r="AL173" s="23"/>
      <c r="AM173" s="25">
        <f t="shared" si="51"/>
        <v>0</v>
      </c>
      <c r="AN173" s="19"/>
      <c r="AO173" s="19"/>
    </row>
    <row r="174" spans="1:41" ht="105.6" hidden="1" customHeight="1" outlineLevel="1" x14ac:dyDescent="0.25">
      <c r="A174" s="487"/>
      <c r="B174" s="361"/>
      <c r="C174" s="277"/>
      <c r="D174" s="452"/>
      <c r="E174" s="324"/>
      <c r="F174" s="285"/>
      <c r="G174" s="311"/>
      <c r="H174" s="128" t="s">
        <v>1133</v>
      </c>
      <c r="I174" s="64" t="s">
        <v>1134</v>
      </c>
      <c r="J174" s="3">
        <v>44216</v>
      </c>
      <c r="K174" s="3">
        <v>44560</v>
      </c>
      <c r="L174" s="3">
        <v>44285</v>
      </c>
      <c r="M174" s="4">
        <f t="shared" si="46"/>
        <v>0.2005813953488372</v>
      </c>
      <c r="N174" s="4">
        <f t="shared" si="47"/>
        <v>0.2005813953488372</v>
      </c>
      <c r="O174" s="232">
        <v>1</v>
      </c>
      <c r="P174" s="233">
        <v>0.25</v>
      </c>
      <c r="Q174" s="233">
        <v>0.5</v>
      </c>
      <c r="R174" s="233">
        <v>0.75</v>
      </c>
      <c r="S174" s="233">
        <v>1</v>
      </c>
      <c r="T174" s="106" t="s">
        <v>954</v>
      </c>
      <c r="U174" s="146">
        <v>10</v>
      </c>
      <c r="V174" s="511">
        <f>+U174</f>
        <v>10</v>
      </c>
      <c r="W174" s="110" t="s">
        <v>1135</v>
      </c>
      <c r="X174" s="106" t="s">
        <v>1491</v>
      </c>
      <c r="Y174" s="3">
        <v>44216</v>
      </c>
      <c r="Z174" s="3">
        <v>44560</v>
      </c>
      <c r="AA174" s="3">
        <v>44377</v>
      </c>
      <c r="AB174" s="4">
        <f t="shared" si="54"/>
        <v>0.46802325581395349</v>
      </c>
      <c r="AC174" s="4">
        <f t="shared" si="55"/>
        <v>0.46802325581395349</v>
      </c>
      <c r="AD174" s="146">
        <v>50</v>
      </c>
      <c r="AE174" s="219">
        <f t="shared" si="48"/>
        <v>50</v>
      </c>
      <c r="AF174" s="227" t="s">
        <v>1861</v>
      </c>
      <c r="AG174" s="246"/>
      <c r="AH174" s="23"/>
      <c r="AI174" s="20">
        <f t="shared" si="49"/>
        <v>0</v>
      </c>
      <c r="AJ174" s="19"/>
      <c r="AK174" s="19"/>
      <c r="AL174" s="23"/>
      <c r="AM174" s="25">
        <f t="shared" si="51"/>
        <v>0</v>
      </c>
      <c r="AN174" s="19"/>
      <c r="AO174" s="19"/>
    </row>
    <row r="175" spans="1:41" ht="81" hidden="1" customHeight="1" outlineLevel="1" x14ac:dyDescent="0.25">
      <c r="A175" s="487"/>
      <c r="B175" s="361"/>
      <c r="C175" s="277"/>
      <c r="D175" s="452"/>
      <c r="E175" s="324"/>
      <c r="F175" s="286"/>
      <c r="G175" s="312"/>
      <c r="H175" s="128" t="s">
        <v>1136</v>
      </c>
      <c r="I175" s="64" t="s">
        <v>1138</v>
      </c>
      <c r="J175" s="3">
        <v>44216</v>
      </c>
      <c r="K175" s="3">
        <v>44560</v>
      </c>
      <c r="L175" s="3">
        <v>44285</v>
      </c>
      <c r="M175" s="4">
        <f t="shared" si="46"/>
        <v>0.2005813953488372</v>
      </c>
      <c r="N175" s="4">
        <f t="shared" si="47"/>
        <v>0.2005813953488372</v>
      </c>
      <c r="O175" s="232">
        <v>1</v>
      </c>
      <c r="P175" s="233">
        <v>0.25</v>
      </c>
      <c r="Q175" s="233">
        <v>0.5</v>
      </c>
      <c r="R175" s="233">
        <v>0.75</v>
      </c>
      <c r="S175" s="233">
        <v>1</v>
      </c>
      <c r="T175" s="106" t="s">
        <v>954</v>
      </c>
      <c r="U175" s="146">
        <v>25</v>
      </c>
      <c r="V175" s="511">
        <f>+U175</f>
        <v>25</v>
      </c>
      <c r="W175" s="110" t="s">
        <v>1137</v>
      </c>
      <c r="X175" s="106" t="s">
        <v>1492</v>
      </c>
      <c r="Y175" s="3">
        <v>44216</v>
      </c>
      <c r="Z175" s="3">
        <v>44560</v>
      </c>
      <c r="AA175" s="3">
        <v>44377</v>
      </c>
      <c r="AB175" s="4">
        <f t="shared" si="54"/>
        <v>0.46802325581395349</v>
      </c>
      <c r="AC175" s="4">
        <f t="shared" si="55"/>
        <v>0.46802325581395349</v>
      </c>
      <c r="AD175" s="146">
        <v>50</v>
      </c>
      <c r="AE175" s="219">
        <f t="shared" si="48"/>
        <v>50</v>
      </c>
      <c r="AF175" s="227" t="s">
        <v>1698</v>
      </c>
      <c r="AG175" s="246"/>
      <c r="AH175" s="23"/>
      <c r="AI175" s="20">
        <f t="shared" si="49"/>
        <v>0</v>
      </c>
      <c r="AJ175" s="19"/>
      <c r="AK175" s="19"/>
      <c r="AL175" s="23"/>
      <c r="AM175" s="25">
        <f t="shared" si="51"/>
        <v>0</v>
      </c>
      <c r="AN175" s="19"/>
      <c r="AO175" s="19"/>
    </row>
    <row r="176" spans="1:41" ht="106.8" hidden="1" customHeight="1" outlineLevel="1" x14ac:dyDescent="0.25">
      <c r="A176" s="487"/>
      <c r="B176" s="362"/>
      <c r="C176" s="278"/>
      <c r="D176" s="452"/>
      <c r="E176" s="325"/>
      <c r="F176" s="201" t="s">
        <v>925</v>
      </c>
      <c r="G176" s="200" t="s">
        <v>926</v>
      </c>
      <c r="H176" s="128" t="s">
        <v>928</v>
      </c>
      <c r="I176" s="64" t="s">
        <v>927</v>
      </c>
      <c r="J176" s="3">
        <v>44216</v>
      </c>
      <c r="K176" s="3">
        <v>44560</v>
      </c>
      <c r="L176" s="3">
        <v>44285</v>
      </c>
      <c r="M176" s="4">
        <f t="shared" si="46"/>
        <v>0.2005813953488372</v>
      </c>
      <c r="N176" s="4">
        <f t="shared" si="47"/>
        <v>0.2005813953488372</v>
      </c>
      <c r="O176" s="232">
        <v>1</v>
      </c>
      <c r="P176" s="233">
        <v>0.25</v>
      </c>
      <c r="Q176" s="233">
        <v>0.5</v>
      </c>
      <c r="R176" s="233">
        <v>0.75</v>
      </c>
      <c r="S176" s="233">
        <v>1</v>
      </c>
      <c r="T176" s="14">
        <v>50000000</v>
      </c>
      <c r="U176" s="146">
        <v>25</v>
      </c>
      <c r="V176" s="511">
        <f t="shared" si="50"/>
        <v>25</v>
      </c>
      <c r="W176" s="110" t="s">
        <v>1132</v>
      </c>
      <c r="X176" s="106" t="s">
        <v>1493</v>
      </c>
      <c r="Y176" s="3">
        <v>44216</v>
      </c>
      <c r="Z176" s="3">
        <v>44560</v>
      </c>
      <c r="AA176" s="3">
        <v>44377</v>
      </c>
      <c r="AB176" s="4">
        <f t="shared" si="54"/>
        <v>0.46802325581395349</v>
      </c>
      <c r="AC176" s="4">
        <f t="shared" si="55"/>
        <v>0.46802325581395349</v>
      </c>
      <c r="AD176" s="146">
        <v>25</v>
      </c>
      <c r="AE176" s="219">
        <f t="shared" si="48"/>
        <v>25</v>
      </c>
      <c r="AF176" s="227" t="s">
        <v>1666</v>
      </c>
      <c r="AG176" s="246"/>
      <c r="AH176" s="23"/>
      <c r="AI176" s="20">
        <f t="shared" si="49"/>
        <v>0</v>
      </c>
      <c r="AJ176" s="19"/>
      <c r="AK176" s="19"/>
      <c r="AL176" s="23"/>
      <c r="AM176" s="25">
        <f t="shared" si="51"/>
        <v>0</v>
      </c>
      <c r="AN176" s="19"/>
      <c r="AO176" s="19"/>
    </row>
    <row r="177" spans="1:42" ht="54" hidden="1" customHeight="1" outlineLevel="1" x14ac:dyDescent="0.25">
      <c r="A177" s="487"/>
      <c r="B177" s="157" t="s">
        <v>322</v>
      </c>
      <c r="C177" s="158" t="s">
        <v>401</v>
      </c>
      <c r="D177" s="453"/>
      <c r="E177" s="166" t="s">
        <v>530</v>
      </c>
      <c r="F177" s="166" t="s">
        <v>745</v>
      </c>
      <c r="G177" s="89" t="s">
        <v>1158</v>
      </c>
      <c r="H177" s="128" t="s">
        <v>1191</v>
      </c>
      <c r="I177" s="181" t="s">
        <v>1192</v>
      </c>
      <c r="J177" s="3">
        <v>44216</v>
      </c>
      <c r="K177" s="3">
        <v>44560</v>
      </c>
      <c r="L177" s="3">
        <v>44285</v>
      </c>
      <c r="M177" s="4">
        <f t="shared" si="46"/>
        <v>0.2005813953488372</v>
      </c>
      <c r="N177" s="4">
        <f t="shared" si="47"/>
        <v>0.2005813953488372</v>
      </c>
      <c r="O177" s="232">
        <v>1</v>
      </c>
      <c r="P177" s="233">
        <v>0.25</v>
      </c>
      <c r="Q177" s="233">
        <v>0.5</v>
      </c>
      <c r="R177" s="233">
        <v>0.75</v>
      </c>
      <c r="S177" s="233">
        <v>1</v>
      </c>
      <c r="T177" s="106" t="s">
        <v>954</v>
      </c>
      <c r="U177" s="186">
        <v>10</v>
      </c>
      <c r="V177" s="511">
        <f t="shared" si="50"/>
        <v>10</v>
      </c>
      <c r="W177" s="169" t="s">
        <v>1503</v>
      </c>
      <c r="X177" s="106" t="s">
        <v>954</v>
      </c>
      <c r="Y177" s="3">
        <v>44216</v>
      </c>
      <c r="Z177" s="3">
        <v>44560</v>
      </c>
      <c r="AA177" s="3">
        <v>44377</v>
      </c>
      <c r="AB177" s="4">
        <f t="shared" si="54"/>
        <v>0.46802325581395349</v>
      </c>
      <c r="AC177" s="4">
        <f t="shared" si="55"/>
        <v>0.46802325581395349</v>
      </c>
      <c r="AD177" s="146">
        <v>25</v>
      </c>
      <c r="AE177" s="219">
        <f t="shared" si="48"/>
        <v>25</v>
      </c>
      <c r="AF177" s="227" t="s">
        <v>1667</v>
      </c>
      <c r="AG177" s="246"/>
      <c r="AH177" s="23"/>
      <c r="AI177" s="20">
        <f t="shared" si="49"/>
        <v>0</v>
      </c>
      <c r="AJ177" s="19"/>
      <c r="AK177" s="19"/>
      <c r="AL177" s="23"/>
      <c r="AM177" s="25">
        <f t="shared" si="51"/>
        <v>0</v>
      </c>
      <c r="AN177" s="19"/>
      <c r="AO177" s="19"/>
    </row>
    <row r="178" spans="1:42" ht="78.599999999999994" hidden="1" customHeight="1" outlineLevel="1" x14ac:dyDescent="0.25">
      <c r="A178" s="487"/>
      <c r="B178" s="276" t="s">
        <v>362</v>
      </c>
      <c r="C178" s="276" t="s">
        <v>626</v>
      </c>
      <c r="D178" s="320" t="s">
        <v>263</v>
      </c>
      <c r="E178" s="454" t="s">
        <v>498</v>
      </c>
      <c r="F178" s="454" t="s">
        <v>741</v>
      </c>
      <c r="G178" s="469" t="s">
        <v>847</v>
      </c>
      <c r="H178" s="117" t="s">
        <v>1400</v>
      </c>
      <c r="I178" s="64" t="s">
        <v>329</v>
      </c>
      <c r="J178" s="3">
        <v>44216</v>
      </c>
      <c r="K178" s="3">
        <v>44560</v>
      </c>
      <c r="L178" s="3">
        <v>44285</v>
      </c>
      <c r="M178" s="4">
        <f t="shared" ref="M178:M226" si="56">+(+_xlfn.DAYS(J178,L178))/(+_xlfn.DAYS(J178,K178))</f>
        <v>0.2005813953488372</v>
      </c>
      <c r="N178" s="4">
        <f t="shared" ref="N178:N226" si="57">+IF(M178&gt;=100,100,IF(M178&lt;=0,0,M178))</f>
        <v>0.2005813953488372</v>
      </c>
      <c r="O178" s="232">
        <v>1</v>
      </c>
      <c r="P178" s="233">
        <v>0.25</v>
      </c>
      <c r="Q178" s="233">
        <v>0.5</v>
      </c>
      <c r="R178" s="233">
        <v>0.75</v>
      </c>
      <c r="S178" s="233">
        <v>1</v>
      </c>
      <c r="T178" s="31">
        <v>401196059</v>
      </c>
      <c r="U178" s="146">
        <v>25</v>
      </c>
      <c r="V178" s="511">
        <f t="shared" si="50"/>
        <v>25</v>
      </c>
      <c r="W178" s="110" t="s">
        <v>1470</v>
      </c>
      <c r="X178" s="106" t="s">
        <v>1472</v>
      </c>
      <c r="Y178" s="3">
        <v>44216</v>
      </c>
      <c r="Z178" s="3">
        <v>44560</v>
      </c>
      <c r="AA178" s="3">
        <v>44377</v>
      </c>
      <c r="AB178" s="4">
        <f t="shared" si="54"/>
        <v>0.46802325581395349</v>
      </c>
      <c r="AC178" s="4">
        <f t="shared" si="55"/>
        <v>0.46802325581395349</v>
      </c>
      <c r="AD178" s="146">
        <v>50</v>
      </c>
      <c r="AE178" s="219">
        <f t="shared" si="48"/>
        <v>50</v>
      </c>
      <c r="AF178" s="260" t="s">
        <v>1888</v>
      </c>
      <c r="AG178" s="249" t="s">
        <v>1889</v>
      </c>
      <c r="AH178" s="23"/>
      <c r="AI178" s="20">
        <f t="shared" si="49"/>
        <v>0</v>
      </c>
      <c r="AJ178" s="19"/>
      <c r="AK178" s="19"/>
      <c r="AL178" s="23"/>
      <c r="AM178" s="25">
        <f t="shared" si="51"/>
        <v>0</v>
      </c>
      <c r="AN178" s="19"/>
      <c r="AO178" s="19"/>
    </row>
    <row r="179" spans="1:42" ht="214.8" hidden="1" customHeight="1" outlineLevel="1" x14ac:dyDescent="0.25">
      <c r="A179" s="487"/>
      <c r="B179" s="277"/>
      <c r="C179" s="277"/>
      <c r="D179" s="321"/>
      <c r="E179" s="455"/>
      <c r="F179" s="455"/>
      <c r="G179" s="496"/>
      <c r="H179" s="117" t="s">
        <v>1401</v>
      </c>
      <c r="I179" s="64" t="s">
        <v>1112</v>
      </c>
      <c r="J179" s="3">
        <v>44216</v>
      </c>
      <c r="K179" s="3">
        <v>44560</v>
      </c>
      <c r="L179" s="3">
        <v>44285</v>
      </c>
      <c r="M179" s="4">
        <f t="shared" si="56"/>
        <v>0.2005813953488372</v>
      </c>
      <c r="N179" s="4">
        <f t="shared" si="57"/>
        <v>0.2005813953488372</v>
      </c>
      <c r="O179" s="232">
        <v>1</v>
      </c>
      <c r="P179" s="233">
        <v>0.25</v>
      </c>
      <c r="Q179" s="233">
        <v>0.5</v>
      </c>
      <c r="R179" s="233">
        <v>0.75</v>
      </c>
      <c r="S179" s="233">
        <v>1</v>
      </c>
      <c r="T179" s="28">
        <v>9000000</v>
      </c>
      <c r="U179" s="146">
        <v>30</v>
      </c>
      <c r="V179" s="511">
        <f t="shared" si="50"/>
        <v>30</v>
      </c>
      <c r="W179" s="110" t="s">
        <v>1403</v>
      </c>
      <c r="X179" s="106" t="s">
        <v>1475</v>
      </c>
      <c r="Y179" s="3">
        <v>44216</v>
      </c>
      <c r="Z179" s="3">
        <v>44560</v>
      </c>
      <c r="AA179" s="3">
        <v>44377</v>
      </c>
      <c r="AB179" s="4">
        <f t="shared" si="54"/>
        <v>0.46802325581395349</v>
      </c>
      <c r="AC179" s="4">
        <f t="shared" si="55"/>
        <v>0.46802325581395349</v>
      </c>
      <c r="AD179" s="146">
        <v>50</v>
      </c>
      <c r="AE179" s="219">
        <f t="shared" si="48"/>
        <v>50</v>
      </c>
      <c r="AF179" s="260" t="s">
        <v>1890</v>
      </c>
      <c r="AG179" s="249" t="s">
        <v>1891</v>
      </c>
      <c r="AH179" s="23"/>
      <c r="AI179" s="20">
        <f t="shared" si="49"/>
        <v>0</v>
      </c>
      <c r="AJ179" s="19"/>
      <c r="AK179" s="19"/>
      <c r="AL179" s="23"/>
      <c r="AM179" s="25">
        <f t="shared" si="51"/>
        <v>0</v>
      </c>
      <c r="AN179" s="19"/>
      <c r="AO179" s="19"/>
      <c r="AP179" s="13"/>
    </row>
    <row r="180" spans="1:42" ht="159.6" hidden="1" customHeight="1" outlineLevel="1" x14ac:dyDescent="0.25">
      <c r="A180" s="487"/>
      <c r="B180" s="277"/>
      <c r="C180" s="277"/>
      <c r="D180" s="321"/>
      <c r="E180" s="455"/>
      <c r="F180" s="455"/>
      <c r="G180" s="496"/>
      <c r="H180" s="117" t="s">
        <v>1402</v>
      </c>
      <c r="I180" s="64" t="s">
        <v>1112</v>
      </c>
      <c r="J180" s="3">
        <v>44217</v>
      </c>
      <c r="K180" s="3">
        <v>44560</v>
      </c>
      <c r="L180" s="3">
        <v>44285</v>
      </c>
      <c r="M180" s="4">
        <f t="shared" si="56"/>
        <v>0.19825072886297376</v>
      </c>
      <c r="N180" s="4">
        <f t="shared" si="57"/>
        <v>0.19825072886297376</v>
      </c>
      <c r="O180" s="232">
        <v>1</v>
      </c>
      <c r="P180" s="233">
        <v>0.25</v>
      </c>
      <c r="Q180" s="233">
        <v>0.5</v>
      </c>
      <c r="R180" s="233">
        <v>0.75</v>
      </c>
      <c r="S180" s="233">
        <v>1</v>
      </c>
      <c r="T180" s="31" t="s">
        <v>954</v>
      </c>
      <c r="U180" s="146">
        <v>30</v>
      </c>
      <c r="V180" s="511">
        <f t="shared" si="50"/>
        <v>30</v>
      </c>
      <c r="W180" s="188" t="s">
        <v>1404</v>
      </c>
      <c r="X180" s="106" t="s">
        <v>1475</v>
      </c>
      <c r="Y180" s="3">
        <v>44217</v>
      </c>
      <c r="Z180" s="3">
        <v>44560</v>
      </c>
      <c r="AA180" s="3">
        <v>44377</v>
      </c>
      <c r="AB180" s="4">
        <f t="shared" si="54"/>
        <v>0.46647230320699706</v>
      </c>
      <c r="AC180" s="4">
        <f t="shared" si="55"/>
        <v>0.46647230320699706</v>
      </c>
      <c r="AD180" s="146">
        <v>35</v>
      </c>
      <c r="AE180" s="219">
        <f t="shared" si="48"/>
        <v>35</v>
      </c>
      <c r="AF180" s="260" t="s">
        <v>1892</v>
      </c>
      <c r="AG180" s="249" t="s">
        <v>1891</v>
      </c>
      <c r="AH180" s="23"/>
      <c r="AI180" s="20">
        <f t="shared" si="49"/>
        <v>0</v>
      </c>
      <c r="AJ180" s="19"/>
      <c r="AK180" s="19"/>
      <c r="AL180" s="23"/>
      <c r="AM180" s="25">
        <f t="shared" si="51"/>
        <v>0</v>
      </c>
      <c r="AN180" s="19"/>
      <c r="AO180" s="19"/>
      <c r="AP180" s="13"/>
    </row>
    <row r="181" spans="1:42" ht="130.80000000000001" hidden="1" customHeight="1" outlineLevel="1" x14ac:dyDescent="0.25">
      <c r="A181" s="487"/>
      <c r="B181" s="277"/>
      <c r="C181" s="277"/>
      <c r="D181" s="321"/>
      <c r="E181" s="455"/>
      <c r="F181" s="455"/>
      <c r="G181" s="496"/>
      <c r="H181" s="179" t="s">
        <v>1405</v>
      </c>
      <c r="I181" s="64" t="s">
        <v>1406</v>
      </c>
      <c r="J181" s="3">
        <v>44216</v>
      </c>
      <c r="K181" s="3">
        <v>44560</v>
      </c>
      <c r="L181" s="3">
        <v>44285</v>
      </c>
      <c r="M181" s="4">
        <f t="shared" si="56"/>
        <v>0.2005813953488372</v>
      </c>
      <c r="N181" s="4">
        <f t="shared" si="57"/>
        <v>0.2005813953488372</v>
      </c>
      <c r="O181" s="232">
        <v>1</v>
      </c>
      <c r="P181" s="233">
        <v>0.25</v>
      </c>
      <c r="Q181" s="233">
        <v>0.5</v>
      </c>
      <c r="R181" s="233">
        <v>0.75</v>
      </c>
      <c r="S181" s="233">
        <v>1</v>
      </c>
      <c r="T181" s="31">
        <v>25000000</v>
      </c>
      <c r="U181" s="146">
        <v>25</v>
      </c>
      <c r="V181" s="511">
        <f t="shared" si="50"/>
        <v>25</v>
      </c>
      <c r="W181" s="110" t="s">
        <v>1407</v>
      </c>
      <c r="X181" s="106" t="s">
        <v>1408</v>
      </c>
      <c r="Y181" s="3">
        <v>44216</v>
      </c>
      <c r="Z181" s="3">
        <v>44560</v>
      </c>
      <c r="AA181" s="3">
        <v>44377</v>
      </c>
      <c r="AB181" s="4">
        <f t="shared" si="54"/>
        <v>0.46802325581395349</v>
      </c>
      <c r="AC181" s="4">
        <f t="shared" si="55"/>
        <v>0.46802325581395349</v>
      </c>
      <c r="AD181" s="146">
        <v>50</v>
      </c>
      <c r="AE181" s="219">
        <f t="shared" si="48"/>
        <v>50</v>
      </c>
      <c r="AF181" s="260" t="s">
        <v>1893</v>
      </c>
      <c r="AG181" s="249" t="s">
        <v>1891</v>
      </c>
      <c r="AH181" s="23"/>
      <c r="AI181" s="20">
        <f t="shared" si="49"/>
        <v>0</v>
      </c>
      <c r="AJ181" s="19"/>
      <c r="AK181" s="19"/>
      <c r="AL181" s="23"/>
      <c r="AM181" s="25">
        <f t="shared" si="51"/>
        <v>0</v>
      </c>
      <c r="AN181" s="19"/>
      <c r="AO181" s="19"/>
    </row>
    <row r="182" spans="1:42" ht="105" hidden="1" customHeight="1" outlineLevel="1" x14ac:dyDescent="0.25">
      <c r="A182" s="487"/>
      <c r="B182" s="277"/>
      <c r="C182" s="277"/>
      <c r="D182" s="321"/>
      <c r="E182" s="455"/>
      <c r="F182" s="455"/>
      <c r="G182" s="496"/>
      <c r="H182" s="179" t="s">
        <v>1374</v>
      </c>
      <c r="I182" s="64" t="s">
        <v>1409</v>
      </c>
      <c r="J182" s="3">
        <v>44216</v>
      </c>
      <c r="K182" s="3">
        <v>44560</v>
      </c>
      <c r="L182" s="3">
        <v>44285</v>
      </c>
      <c r="M182" s="4">
        <f t="shared" si="56"/>
        <v>0.2005813953488372</v>
      </c>
      <c r="N182" s="4">
        <f t="shared" si="57"/>
        <v>0.2005813953488372</v>
      </c>
      <c r="O182" s="232">
        <v>1</v>
      </c>
      <c r="P182" s="233">
        <v>0.25</v>
      </c>
      <c r="Q182" s="233">
        <v>0.5</v>
      </c>
      <c r="R182" s="233">
        <v>0.75</v>
      </c>
      <c r="S182" s="233">
        <v>1</v>
      </c>
      <c r="T182" s="28">
        <v>15000000</v>
      </c>
      <c r="U182" s="146">
        <v>25</v>
      </c>
      <c r="V182" s="511">
        <f t="shared" si="50"/>
        <v>25</v>
      </c>
      <c r="W182" s="110" t="s">
        <v>1410</v>
      </c>
      <c r="X182" s="106" t="s">
        <v>1495</v>
      </c>
      <c r="Y182" s="3">
        <v>44216</v>
      </c>
      <c r="Z182" s="3">
        <v>44560</v>
      </c>
      <c r="AA182" s="3">
        <v>44377</v>
      </c>
      <c r="AB182" s="4">
        <f t="shared" si="54"/>
        <v>0.46802325581395349</v>
      </c>
      <c r="AC182" s="4">
        <f t="shared" si="55"/>
        <v>0.46802325581395349</v>
      </c>
      <c r="AD182" s="146">
        <v>50</v>
      </c>
      <c r="AE182" s="219">
        <f t="shared" si="48"/>
        <v>50</v>
      </c>
      <c r="AF182" s="260" t="s">
        <v>1894</v>
      </c>
      <c r="AG182" s="249" t="s">
        <v>1895</v>
      </c>
      <c r="AH182" s="23"/>
      <c r="AI182" s="20">
        <f t="shared" si="49"/>
        <v>0</v>
      </c>
      <c r="AJ182" s="19"/>
      <c r="AK182" s="19"/>
      <c r="AL182" s="23"/>
      <c r="AM182" s="25">
        <f t="shared" si="51"/>
        <v>0</v>
      </c>
      <c r="AN182" s="19"/>
      <c r="AO182" s="19"/>
    </row>
    <row r="183" spans="1:42" ht="75" hidden="1" customHeight="1" outlineLevel="1" x14ac:dyDescent="0.25">
      <c r="A183" s="487"/>
      <c r="B183" s="277"/>
      <c r="C183" s="277"/>
      <c r="D183" s="321"/>
      <c r="E183" s="455"/>
      <c r="F183" s="455"/>
      <c r="G183" s="496"/>
      <c r="H183" s="117" t="s">
        <v>1411</v>
      </c>
      <c r="I183" s="64" t="s">
        <v>493</v>
      </c>
      <c r="J183" s="3">
        <v>44216</v>
      </c>
      <c r="K183" s="3">
        <v>44560</v>
      </c>
      <c r="L183" s="3">
        <v>44285</v>
      </c>
      <c r="M183" s="4">
        <f t="shared" si="56"/>
        <v>0.2005813953488372</v>
      </c>
      <c r="N183" s="4">
        <f t="shared" si="57"/>
        <v>0.2005813953488372</v>
      </c>
      <c r="O183" s="232">
        <v>1</v>
      </c>
      <c r="P183" s="233">
        <v>0.25</v>
      </c>
      <c r="Q183" s="233">
        <v>0.5</v>
      </c>
      <c r="R183" s="233">
        <v>0.75</v>
      </c>
      <c r="S183" s="233">
        <v>1</v>
      </c>
      <c r="T183" s="31" t="s">
        <v>954</v>
      </c>
      <c r="U183" s="146">
        <v>25</v>
      </c>
      <c r="V183" s="511">
        <f t="shared" si="50"/>
        <v>25</v>
      </c>
      <c r="W183" s="110" t="s">
        <v>1412</v>
      </c>
      <c r="X183" s="106" t="s">
        <v>1495</v>
      </c>
      <c r="Y183" s="3">
        <v>44216</v>
      </c>
      <c r="Z183" s="3">
        <v>44560</v>
      </c>
      <c r="AA183" s="3">
        <v>44377</v>
      </c>
      <c r="AB183" s="4">
        <f t="shared" si="54"/>
        <v>0.46802325581395349</v>
      </c>
      <c r="AC183" s="4">
        <f t="shared" si="55"/>
        <v>0.46802325581395349</v>
      </c>
      <c r="AD183" s="146">
        <v>25</v>
      </c>
      <c r="AE183" s="219">
        <f t="shared" si="48"/>
        <v>25</v>
      </c>
      <c r="AF183" s="260" t="s">
        <v>1896</v>
      </c>
      <c r="AG183" s="252" t="s">
        <v>954</v>
      </c>
      <c r="AH183" s="23"/>
      <c r="AI183" s="20">
        <f t="shared" si="49"/>
        <v>0</v>
      </c>
      <c r="AJ183" s="19"/>
      <c r="AK183" s="19"/>
      <c r="AL183" s="23"/>
      <c r="AM183" s="25">
        <f t="shared" si="51"/>
        <v>0</v>
      </c>
      <c r="AN183" s="19"/>
      <c r="AO183" s="19"/>
    </row>
    <row r="184" spans="1:42" ht="36.6" hidden="1" customHeight="1" outlineLevel="1" x14ac:dyDescent="0.25">
      <c r="A184" s="487"/>
      <c r="B184" s="277"/>
      <c r="C184" s="277"/>
      <c r="D184" s="321"/>
      <c r="E184" s="455"/>
      <c r="F184" s="455"/>
      <c r="G184" s="496"/>
      <c r="H184" s="117" t="s">
        <v>500</v>
      </c>
      <c r="I184" s="64" t="s">
        <v>627</v>
      </c>
      <c r="J184" s="3">
        <v>44216</v>
      </c>
      <c r="K184" s="3">
        <v>44560</v>
      </c>
      <c r="L184" s="3">
        <v>44285</v>
      </c>
      <c r="M184" s="4">
        <f t="shared" si="56"/>
        <v>0.2005813953488372</v>
      </c>
      <c r="N184" s="4">
        <f t="shared" si="57"/>
        <v>0.2005813953488372</v>
      </c>
      <c r="O184" s="232">
        <v>1</v>
      </c>
      <c r="P184" s="233">
        <v>0.25</v>
      </c>
      <c r="Q184" s="233">
        <v>0.5</v>
      </c>
      <c r="R184" s="233">
        <v>0.75</v>
      </c>
      <c r="S184" s="233">
        <v>1</v>
      </c>
      <c r="T184" s="31">
        <v>4000000</v>
      </c>
      <c r="U184" s="146">
        <v>10</v>
      </c>
      <c r="V184" s="511">
        <f t="shared" si="50"/>
        <v>10</v>
      </c>
      <c r="W184" s="110" t="s">
        <v>1375</v>
      </c>
      <c r="X184" s="106" t="s">
        <v>1495</v>
      </c>
      <c r="Y184" s="3">
        <v>44216</v>
      </c>
      <c r="Z184" s="3">
        <v>44560</v>
      </c>
      <c r="AA184" s="3">
        <v>44377</v>
      </c>
      <c r="AB184" s="4">
        <f t="shared" si="54"/>
        <v>0.46802325581395349</v>
      </c>
      <c r="AC184" s="4">
        <f t="shared" si="55"/>
        <v>0.46802325581395349</v>
      </c>
      <c r="AD184" s="146">
        <v>10</v>
      </c>
      <c r="AE184" s="219">
        <f t="shared" si="48"/>
        <v>10</v>
      </c>
      <c r="AF184" s="260" t="s">
        <v>1897</v>
      </c>
      <c r="AG184" s="252" t="s">
        <v>954</v>
      </c>
      <c r="AH184" s="23"/>
      <c r="AI184" s="20">
        <f t="shared" si="49"/>
        <v>0</v>
      </c>
      <c r="AJ184" s="19"/>
      <c r="AK184" s="19"/>
      <c r="AL184" s="23"/>
      <c r="AM184" s="25">
        <f t="shared" si="51"/>
        <v>0</v>
      </c>
      <c r="AN184" s="19"/>
      <c r="AO184" s="19"/>
    </row>
    <row r="185" spans="1:42" ht="36.6" hidden="1" customHeight="1" outlineLevel="1" x14ac:dyDescent="0.25">
      <c r="A185" s="487"/>
      <c r="B185" s="277"/>
      <c r="C185" s="277"/>
      <c r="D185" s="321"/>
      <c r="E185" s="455"/>
      <c r="F185" s="455"/>
      <c r="G185" s="496"/>
      <c r="H185" s="117" t="s">
        <v>499</v>
      </c>
      <c r="I185" s="64" t="s">
        <v>663</v>
      </c>
      <c r="J185" s="3">
        <v>44216</v>
      </c>
      <c r="K185" s="3">
        <v>44560</v>
      </c>
      <c r="L185" s="3">
        <v>44285</v>
      </c>
      <c r="M185" s="4">
        <f t="shared" si="56"/>
        <v>0.2005813953488372</v>
      </c>
      <c r="N185" s="4">
        <f t="shared" si="57"/>
        <v>0.2005813953488372</v>
      </c>
      <c r="O185" s="232">
        <v>1</v>
      </c>
      <c r="P185" s="233">
        <v>0.25</v>
      </c>
      <c r="Q185" s="233">
        <v>0.5</v>
      </c>
      <c r="R185" s="233">
        <v>0.75</v>
      </c>
      <c r="S185" s="233">
        <v>1</v>
      </c>
      <c r="T185" s="31" t="s">
        <v>954</v>
      </c>
      <c r="U185" s="146">
        <v>25</v>
      </c>
      <c r="V185" s="511"/>
      <c r="W185" s="110" t="s">
        <v>1413</v>
      </c>
      <c r="X185" s="106" t="s">
        <v>1495</v>
      </c>
      <c r="Y185" s="3">
        <v>44216</v>
      </c>
      <c r="Z185" s="3">
        <v>44560</v>
      </c>
      <c r="AA185" s="3">
        <v>44377</v>
      </c>
      <c r="AB185" s="4">
        <f t="shared" si="54"/>
        <v>0.46802325581395349</v>
      </c>
      <c r="AC185" s="4">
        <f t="shared" si="55"/>
        <v>0.46802325581395349</v>
      </c>
      <c r="AD185" s="146">
        <v>30</v>
      </c>
      <c r="AE185" s="219">
        <f t="shared" si="48"/>
        <v>30</v>
      </c>
      <c r="AF185" s="260" t="s">
        <v>1898</v>
      </c>
      <c r="AG185" s="249" t="s">
        <v>1895</v>
      </c>
      <c r="AH185" s="23"/>
      <c r="AI185" s="20">
        <f t="shared" si="49"/>
        <v>0</v>
      </c>
      <c r="AJ185" s="19"/>
      <c r="AK185" s="19"/>
      <c r="AL185" s="23"/>
      <c r="AM185" s="25">
        <f t="shared" si="51"/>
        <v>0</v>
      </c>
      <c r="AN185" s="19"/>
      <c r="AO185" s="19"/>
    </row>
    <row r="186" spans="1:42" ht="75" hidden="1" customHeight="1" outlineLevel="1" x14ac:dyDescent="0.25">
      <c r="A186" s="487"/>
      <c r="B186" s="277"/>
      <c r="C186" s="277"/>
      <c r="D186" s="321"/>
      <c r="E186" s="455"/>
      <c r="F186" s="455"/>
      <c r="G186" s="496"/>
      <c r="H186" s="117" t="s">
        <v>501</v>
      </c>
      <c r="I186" s="64" t="s">
        <v>629</v>
      </c>
      <c r="J186" s="3">
        <v>44216</v>
      </c>
      <c r="K186" s="3">
        <v>44560</v>
      </c>
      <c r="L186" s="3">
        <v>44285</v>
      </c>
      <c r="M186" s="4">
        <f t="shared" si="56"/>
        <v>0.2005813953488372</v>
      </c>
      <c r="N186" s="4">
        <f t="shared" si="57"/>
        <v>0.2005813953488372</v>
      </c>
      <c r="O186" s="232">
        <v>1</v>
      </c>
      <c r="P186" s="233">
        <v>0.25</v>
      </c>
      <c r="Q186" s="233">
        <v>0.5</v>
      </c>
      <c r="R186" s="233">
        <v>0.75</v>
      </c>
      <c r="S186" s="233">
        <v>1</v>
      </c>
      <c r="T186" s="31">
        <v>5000000</v>
      </c>
      <c r="U186" s="146">
        <v>10</v>
      </c>
      <c r="V186" s="511">
        <f t="shared" si="50"/>
        <v>10</v>
      </c>
      <c r="W186" s="110" t="s">
        <v>1414</v>
      </c>
      <c r="X186" s="106" t="s">
        <v>1495</v>
      </c>
      <c r="Y186" s="3">
        <v>44216</v>
      </c>
      <c r="Z186" s="3">
        <v>44560</v>
      </c>
      <c r="AA186" s="3">
        <v>44377</v>
      </c>
      <c r="AB186" s="4">
        <f t="shared" si="54"/>
        <v>0.46802325581395349</v>
      </c>
      <c r="AC186" s="4">
        <f t="shared" si="55"/>
        <v>0.46802325581395349</v>
      </c>
      <c r="AD186" s="146">
        <v>10</v>
      </c>
      <c r="AE186" s="219">
        <f t="shared" si="48"/>
        <v>10</v>
      </c>
      <c r="AF186" s="260" t="s">
        <v>1899</v>
      </c>
      <c r="AG186" s="252" t="s">
        <v>954</v>
      </c>
      <c r="AH186" s="23"/>
      <c r="AI186" s="20">
        <f t="shared" si="49"/>
        <v>0</v>
      </c>
      <c r="AJ186" s="19"/>
      <c r="AK186" s="19"/>
      <c r="AL186" s="23"/>
      <c r="AM186" s="25">
        <f t="shared" si="51"/>
        <v>0</v>
      </c>
      <c r="AN186" s="19"/>
      <c r="AO186" s="19"/>
    </row>
    <row r="187" spans="1:42" ht="55.2" hidden="1" customHeight="1" outlineLevel="1" x14ac:dyDescent="0.25">
      <c r="A187" s="487"/>
      <c r="B187" s="277"/>
      <c r="C187" s="277"/>
      <c r="D187" s="321"/>
      <c r="E187" s="455"/>
      <c r="F187" s="455"/>
      <c r="G187" s="496"/>
      <c r="H187" s="499" t="s">
        <v>1376</v>
      </c>
      <c r="I187" s="64" t="s">
        <v>1415</v>
      </c>
      <c r="J187" s="3">
        <v>44216</v>
      </c>
      <c r="K187" s="3">
        <v>44560</v>
      </c>
      <c r="L187" s="3">
        <v>44285</v>
      </c>
      <c r="M187" s="4">
        <f t="shared" si="56"/>
        <v>0.2005813953488372</v>
      </c>
      <c r="N187" s="4">
        <f t="shared" si="57"/>
        <v>0.2005813953488372</v>
      </c>
      <c r="O187" s="232">
        <v>1</v>
      </c>
      <c r="P187" s="233">
        <v>0.25</v>
      </c>
      <c r="Q187" s="233">
        <v>0.5</v>
      </c>
      <c r="R187" s="233">
        <v>0.75</v>
      </c>
      <c r="S187" s="233">
        <v>1</v>
      </c>
      <c r="T187" s="31" t="s">
        <v>954</v>
      </c>
      <c r="U187" s="146">
        <v>25</v>
      </c>
      <c r="V187" s="511">
        <f t="shared" si="50"/>
        <v>25</v>
      </c>
      <c r="W187" s="110" t="s">
        <v>1422</v>
      </c>
      <c r="X187" s="106" t="s">
        <v>1474</v>
      </c>
      <c r="Y187" s="3">
        <v>44216</v>
      </c>
      <c r="Z187" s="3">
        <v>44560</v>
      </c>
      <c r="AA187" s="3">
        <v>44377</v>
      </c>
      <c r="AB187" s="4">
        <f t="shared" si="54"/>
        <v>0.46802325581395349</v>
      </c>
      <c r="AC187" s="4">
        <f t="shared" si="55"/>
        <v>0.46802325581395349</v>
      </c>
      <c r="AD187" s="146">
        <v>50</v>
      </c>
      <c r="AE187" s="219">
        <f t="shared" si="48"/>
        <v>50</v>
      </c>
      <c r="AF187" s="260" t="s">
        <v>1900</v>
      </c>
      <c r="AG187" s="249" t="s">
        <v>1901</v>
      </c>
      <c r="AH187" s="23"/>
      <c r="AI187" s="20">
        <f t="shared" si="49"/>
        <v>0</v>
      </c>
      <c r="AJ187" s="19"/>
      <c r="AK187" s="19"/>
      <c r="AL187" s="23"/>
      <c r="AM187" s="25">
        <f t="shared" si="51"/>
        <v>0</v>
      </c>
      <c r="AN187" s="19"/>
      <c r="AO187" s="19"/>
    </row>
    <row r="188" spans="1:42" ht="68.400000000000006" hidden="1" customHeight="1" outlineLevel="1" x14ac:dyDescent="0.25">
      <c r="A188" s="487"/>
      <c r="B188" s="277"/>
      <c r="C188" s="277"/>
      <c r="D188" s="321"/>
      <c r="E188" s="455"/>
      <c r="F188" s="455"/>
      <c r="G188" s="496"/>
      <c r="H188" s="500"/>
      <c r="I188" s="64" t="s">
        <v>1416</v>
      </c>
      <c r="J188" s="3">
        <v>44216</v>
      </c>
      <c r="K188" s="3">
        <v>44560</v>
      </c>
      <c r="L188" s="3">
        <v>44285</v>
      </c>
      <c r="M188" s="4">
        <f t="shared" si="56"/>
        <v>0.2005813953488372</v>
      </c>
      <c r="N188" s="4">
        <f t="shared" si="57"/>
        <v>0.2005813953488372</v>
      </c>
      <c r="O188" s="232">
        <v>1</v>
      </c>
      <c r="P188" s="233">
        <v>0.25</v>
      </c>
      <c r="Q188" s="233">
        <v>0.5</v>
      </c>
      <c r="R188" s="233">
        <v>0.75</v>
      </c>
      <c r="S188" s="233">
        <v>1</v>
      </c>
      <c r="T188" s="31" t="s">
        <v>954</v>
      </c>
      <c r="U188" s="146">
        <v>25</v>
      </c>
      <c r="V188" s="511">
        <f t="shared" si="50"/>
        <v>25</v>
      </c>
      <c r="W188" s="110" t="s">
        <v>1423</v>
      </c>
      <c r="X188" s="106" t="s">
        <v>1474</v>
      </c>
      <c r="Y188" s="3">
        <v>44216</v>
      </c>
      <c r="Z188" s="3">
        <v>44560</v>
      </c>
      <c r="AA188" s="3">
        <v>44377</v>
      </c>
      <c r="AB188" s="4">
        <f t="shared" si="54"/>
        <v>0.46802325581395349</v>
      </c>
      <c r="AC188" s="4">
        <f t="shared" si="55"/>
        <v>0.46802325581395349</v>
      </c>
      <c r="AD188" s="146">
        <v>50</v>
      </c>
      <c r="AE188" s="219">
        <f t="shared" si="48"/>
        <v>50</v>
      </c>
      <c r="AF188" s="260" t="s">
        <v>1902</v>
      </c>
      <c r="AG188" s="249" t="s">
        <v>1901</v>
      </c>
      <c r="AH188" s="23"/>
      <c r="AI188" s="20">
        <f t="shared" si="49"/>
        <v>0</v>
      </c>
      <c r="AJ188" s="19"/>
      <c r="AK188" s="19"/>
      <c r="AL188" s="23"/>
      <c r="AM188" s="25">
        <f t="shared" si="51"/>
        <v>0</v>
      </c>
      <c r="AN188" s="19"/>
      <c r="AO188" s="19"/>
    </row>
    <row r="189" spans="1:42" ht="150" hidden="1" customHeight="1" outlineLevel="1" x14ac:dyDescent="0.25">
      <c r="A189" s="487"/>
      <c r="B189" s="277"/>
      <c r="C189" s="277"/>
      <c r="D189" s="321"/>
      <c r="E189" s="455"/>
      <c r="F189" s="455"/>
      <c r="G189" s="496"/>
      <c r="H189" s="500"/>
      <c r="I189" s="64" t="s">
        <v>1417</v>
      </c>
      <c r="J189" s="3">
        <v>44216</v>
      </c>
      <c r="K189" s="3">
        <v>44560</v>
      </c>
      <c r="L189" s="3">
        <v>44285</v>
      </c>
      <c r="M189" s="4">
        <f t="shared" si="56"/>
        <v>0.2005813953488372</v>
      </c>
      <c r="N189" s="4">
        <f t="shared" si="57"/>
        <v>0.2005813953488372</v>
      </c>
      <c r="O189" s="232">
        <v>1</v>
      </c>
      <c r="P189" s="233">
        <v>0.25</v>
      </c>
      <c r="Q189" s="233">
        <v>0.5</v>
      </c>
      <c r="R189" s="233">
        <v>0.75</v>
      </c>
      <c r="S189" s="233">
        <v>1</v>
      </c>
      <c r="T189" s="31" t="s">
        <v>954</v>
      </c>
      <c r="U189" s="146">
        <v>25</v>
      </c>
      <c r="V189" s="511">
        <f t="shared" si="50"/>
        <v>25</v>
      </c>
      <c r="W189" s="110" t="s">
        <v>1424</v>
      </c>
      <c r="X189" s="106" t="s">
        <v>1474</v>
      </c>
      <c r="Y189" s="3">
        <v>44216</v>
      </c>
      <c r="Z189" s="3">
        <v>44560</v>
      </c>
      <c r="AA189" s="3">
        <v>44377</v>
      </c>
      <c r="AB189" s="4">
        <f t="shared" si="54"/>
        <v>0.46802325581395349</v>
      </c>
      <c r="AC189" s="4">
        <f t="shared" si="55"/>
        <v>0.46802325581395349</v>
      </c>
      <c r="AD189" s="146">
        <v>50</v>
      </c>
      <c r="AE189" s="219">
        <f t="shared" si="48"/>
        <v>50</v>
      </c>
      <c r="AF189" s="260" t="s">
        <v>1903</v>
      </c>
      <c r="AG189" s="249" t="s">
        <v>1901</v>
      </c>
      <c r="AH189" s="23"/>
      <c r="AI189" s="20">
        <f t="shared" si="49"/>
        <v>0</v>
      </c>
      <c r="AJ189" s="19"/>
      <c r="AK189" s="19"/>
      <c r="AL189" s="23"/>
      <c r="AM189" s="25">
        <f t="shared" si="51"/>
        <v>0</v>
      </c>
      <c r="AN189" s="19"/>
      <c r="AO189" s="19"/>
    </row>
    <row r="190" spans="1:42" ht="36.6" hidden="1" customHeight="1" outlineLevel="1" x14ac:dyDescent="0.25">
      <c r="A190" s="487"/>
      <c r="B190" s="277"/>
      <c r="C190" s="277"/>
      <c r="D190" s="321"/>
      <c r="E190" s="455"/>
      <c r="F190" s="455"/>
      <c r="G190" s="496"/>
      <c r="H190" s="500"/>
      <c r="I190" s="64" t="s">
        <v>1418</v>
      </c>
      <c r="J190" s="3">
        <v>44216</v>
      </c>
      <c r="K190" s="3">
        <v>44560</v>
      </c>
      <c r="L190" s="3">
        <v>44285</v>
      </c>
      <c r="M190" s="4">
        <f t="shared" si="56"/>
        <v>0.2005813953488372</v>
      </c>
      <c r="N190" s="4">
        <f t="shared" si="57"/>
        <v>0.2005813953488372</v>
      </c>
      <c r="O190" s="232">
        <v>1</v>
      </c>
      <c r="P190" s="233">
        <v>0.25</v>
      </c>
      <c r="Q190" s="233">
        <v>0.5</v>
      </c>
      <c r="R190" s="233">
        <v>0.75</v>
      </c>
      <c r="S190" s="233">
        <v>1</v>
      </c>
      <c r="T190" s="31" t="s">
        <v>954</v>
      </c>
      <c r="U190" s="146">
        <v>25</v>
      </c>
      <c r="V190" s="511">
        <f t="shared" si="50"/>
        <v>25</v>
      </c>
      <c r="W190" s="110" t="s">
        <v>1425</v>
      </c>
      <c r="X190" s="106" t="s">
        <v>1474</v>
      </c>
      <c r="Y190" s="3">
        <v>44216</v>
      </c>
      <c r="Z190" s="3">
        <v>44560</v>
      </c>
      <c r="AA190" s="3">
        <v>44377</v>
      </c>
      <c r="AB190" s="4">
        <f t="shared" si="54"/>
        <v>0.46802325581395349</v>
      </c>
      <c r="AC190" s="4">
        <f t="shared" si="55"/>
        <v>0.46802325581395349</v>
      </c>
      <c r="AD190" s="146">
        <v>50</v>
      </c>
      <c r="AE190" s="219">
        <f t="shared" si="48"/>
        <v>50</v>
      </c>
      <c r="AF190" s="260" t="s">
        <v>1904</v>
      </c>
      <c r="AG190" s="249" t="s">
        <v>1901</v>
      </c>
      <c r="AH190" s="23"/>
      <c r="AI190" s="20">
        <f t="shared" si="49"/>
        <v>0</v>
      </c>
      <c r="AJ190" s="19"/>
      <c r="AK190" s="19"/>
      <c r="AL190" s="23"/>
      <c r="AM190" s="25">
        <f t="shared" si="51"/>
        <v>0</v>
      </c>
      <c r="AN190" s="19"/>
      <c r="AO190" s="19"/>
    </row>
    <row r="191" spans="1:42" ht="36.6" hidden="1" customHeight="1" outlineLevel="1" x14ac:dyDescent="0.25">
      <c r="A191" s="487"/>
      <c r="B191" s="277"/>
      <c r="C191" s="277"/>
      <c r="D191" s="321"/>
      <c r="E191" s="455"/>
      <c r="F191" s="455"/>
      <c r="G191" s="496"/>
      <c r="H191" s="500"/>
      <c r="I191" s="64" t="s">
        <v>1419</v>
      </c>
      <c r="J191" s="3">
        <v>44216</v>
      </c>
      <c r="K191" s="3">
        <v>44560</v>
      </c>
      <c r="L191" s="3">
        <v>44285</v>
      </c>
      <c r="M191" s="4">
        <f t="shared" si="56"/>
        <v>0.2005813953488372</v>
      </c>
      <c r="N191" s="4">
        <f t="shared" si="57"/>
        <v>0.2005813953488372</v>
      </c>
      <c r="O191" s="232">
        <v>1</v>
      </c>
      <c r="P191" s="233">
        <v>0.25</v>
      </c>
      <c r="Q191" s="233">
        <v>0.5</v>
      </c>
      <c r="R191" s="233">
        <v>0.75</v>
      </c>
      <c r="S191" s="233">
        <v>1</v>
      </c>
      <c r="T191" s="31" t="s">
        <v>954</v>
      </c>
      <c r="U191" s="146">
        <v>25</v>
      </c>
      <c r="V191" s="511">
        <f t="shared" si="50"/>
        <v>25</v>
      </c>
      <c r="W191" s="110" t="s">
        <v>1426</v>
      </c>
      <c r="X191" s="106" t="s">
        <v>1474</v>
      </c>
      <c r="Y191" s="3">
        <v>44216</v>
      </c>
      <c r="Z191" s="3">
        <v>44560</v>
      </c>
      <c r="AA191" s="3">
        <v>44377</v>
      </c>
      <c r="AB191" s="4">
        <f t="shared" si="54"/>
        <v>0.46802325581395349</v>
      </c>
      <c r="AC191" s="4">
        <f t="shared" si="55"/>
        <v>0.46802325581395349</v>
      </c>
      <c r="AD191" s="146">
        <v>50</v>
      </c>
      <c r="AE191" s="219">
        <f t="shared" si="48"/>
        <v>50</v>
      </c>
      <c r="AF191" s="260" t="s">
        <v>1905</v>
      </c>
      <c r="AG191" s="249" t="s">
        <v>1901</v>
      </c>
      <c r="AH191" s="23"/>
      <c r="AI191" s="20">
        <f t="shared" si="49"/>
        <v>0</v>
      </c>
      <c r="AJ191" s="19"/>
      <c r="AK191" s="19"/>
      <c r="AL191" s="23"/>
      <c r="AM191" s="25">
        <f t="shared" si="51"/>
        <v>0</v>
      </c>
      <c r="AN191" s="19"/>
      <c r="AO191" s="19"/>
    </row>
    <row r="192" spans="1:42" ht="36.6" hidden="1" customHeight="1" outlineLevel="1" x14ac:dyDescent="0.25">
      <c r="A192" s="487"/>
      <c r="B192" s="277"/>
      <c r="C192" s="277"/>
      <c r="D192" s="321"/>
      <c r="E192" s="455"/>
      <c r="F192" s="455"/>
      <c r="G192" s="496"/>
      <c r="H192" s="500"/>
      <c r="I192" s="64" t="s">
        <v>1420</v>
      </c>
      <c r="J192" s="3">
        <v>44216</v>
      </c>
      <c r="K192" s="3">
        <v>44560</v>
      </c>
      <c r="L192" s="3">
        <v>44285</v>
      </c>
      <c r="M192" s="4">
        <f t="shared" si="56"/>
        <v>0.2005813953488372</v>
      </c>
      <c r="N192" s="4">
        <f t="shared" si="57"/>
        <v>0.2005813953488372</v>
      </c>
      <c r="O192" s="232">
        <v>1</v>
      </c>
      <c r="P192" s="233">
        <v>0.25</v>
      </c>
      <c r="Q192" s="233">
        <v>0.5</v>
      </c>
      <c r="R192" s="233">
        <v>0.75</v>
      </c>
      <c r="S192" s="233">
        <v>1</v>
      </c>
      <c r="T192" s="31" t="s">
        <v>954</v>
      </c>
      <c r="U192" s="146">
        <v>25</v>
      </c>
      <c r="V192" s="511">
        <f t="shared" si="50"/>
        <v>25</v>
      </c>
      <c r="W192" s="110" t="s">
        <v>1427</v>
      </c>
      <c r="X192" s="106" t="s">
        <v>1474</v>
      </c>
      <c r="Y192" s="3">
        <v>44216</v>
      </c>
      <c r="Z192" s="3">
        <v>44560</v>
      </c>
      <c r="AA192" s="3">
        <v>44377</v>
      </c>
      <c r="AB192" s="4">
        <f t="shared" si="54"/>
        <v>0.46802325581395349</v>
      </c>
      <c r="AC192" s="4">
        <f t="shared" si="55"/>
        <v>0.46802325581395349</v>
      </c>
      <c r="AD192" s="146">
        <v>50</v>
      </c>
      <c r="AE192" s="219">
        <f t="shared" si="48"/>
        <v>50</v>
      </c>
      <c r="AF192" s="260" t="s">
        <v>1906</v>
      </c>
      <c r="AG192" s="249" t="s">
        <v>1901</v>
      </c>
      <c r="AH192" s="23"/>
      <c r="AI192" s="20">
        <f t="shared" si="49"/>
        <v>0</v>
      </c>
      <c r="AJ192" s="19"/>
      <c r="AK192" s="19"/>
      <c r="AL192" s="23"/>
      <c r="AM192" s="25">
        <f t="shared" si="51"/>
        <v>0</v>
      </c>
      <c r="AN192" s="19"/>
      <c r="AO192" s="19"/>
    </row>
    <row r="193" spans="1:41" ht="36.6" hidden="1" customHeight="1" outlineLevel="1" x14ac:dyDescent="0.25">
      <c r="A193" s="487"/>
      <c r="B193" s="277"/>
      <c r="C193" s="277"/>
      <c r="D193" s="321"/>
      <c r="E193" s="455"/>
      <c r="F193" s="455"/>
      <c r="G193" s="496"/>
      <c r="H193" s="501"/>
      <c r="I193" s="64" t="s">
        <v>1421</v>
      </c>
      <c r="J193" s="3">
        <v>44216</v>
      </c>
      <c r="K193" s="3">
        <v>44560</v>
      </c>
      <c r="L193" s="3">
        <v>44285</v>
      </c>
      <c r="M193" s="4">
        <f t="shared" si="56"/>
        <v>0.2005813953488372</v>
      </c>
      <c r="N193" s="4">
        <f t="shared" si="57"/>
        <v>0.2005813953488372</v>
      </c>
      <c r="O193" s="232">
        <v>1</v>
      </c>
      <c r="P193" s="233">
        <v>0.25</v>
      </c>
      <c r="Q193" s="233">
        <v>0.5</v>
      </c>
      <c r="R193" s="233">
        <v>0.75</v>
      </c>
      <c r="S193" s="233">
        <v>1</v>
      </c>
      <c r="T193" s="31" t="s">
        <v>954</v>
      </c>
      <c r="U193" s="146">
        <v>25</v>
      </c>
      <c r="V193" s="511">
        <f t="shared" si="50"/>
        <v>25</v>
      </c>
      <c r="W193" s="110" t="s">
        <v>1428</v>
      </c>
      <c r="X193" s="106" t="s">
        <v>1474</v>
      </c>
      <c r="Y193" s="3">
        <v>44216</v>
      </c>
      <c r="Z193" s="3">
        <v>44560</v>
      </c>
      <c r="AA193" s="3">
        <v>44377</v>
      </c>
      <c r="AB193" s="4">
        <f t="shared" si="54"/>
        <v>0.46802325581395349</v>
      </c>
      <c r="AC193" s="4">
        <f t="shared" si="55"/>
        <v>0.46802325581395349</v>
      </c>
      <c r="AD193" s="146">
        <v>50</v>
      </c>
      <c r="AE193" s="219">
        <f t="shared" si="48"/>
        <v>50</v>
      </c>
      <c r="AF193" s="260" t="s">
        <v>1907</v>
      </c>
      <c r="AG193" s="249" t="s">
        <v>1901</v>
      </c>
      <c r="AH193" s="23"/>
      <c r="AI193" s="20">
        <f t="shared" si="49"/>
        <v>0</v>
      </c>
      <c r="AJ193" s="19"/>
      <c r="AK193" s="19"/>
      <c r="AL193" s="23"/>
      <c r="AM193" s="25">
        <f t="shared" si="51"/>
        <v>0</v>
      </c>
      <c r="AN193" s="19"/>
      <c r="AO193" s="19"/>
    </row>
    <row r="194" spans="1:41" ht="52.2" hidden="1" customHeight="1" outlineLevel="1" x14ac:dyDescent="0.25">
      <c r="A194" s="487"/>
      <c r="B194" s="277"/>
      <c r="C194" s="277"/>
      <c r="D194" s="321"/>
      <c r="E194" s="455"/>
      <c r="F194" s="455"/>
      <c r="G194" s="496"/>
      <c r="H194" s="499" t="s">
        <v>1435</v>
      </c>
      <c r="I194" s="64" t="s">
        <v>1429</v>
      </c>
      <c r="J194" s="3">
        <v>44216</v>
      </c>
      <c r="K194" s="3">
        <v>44560</v>
      </c>
      <c r="L194" s="3">
        <v>44285</v>
      </c>
      <c r="M194" s="4">
        <f t="shared" si="56"/>
        <v>0.2005813953488372</v>
      </c>
      <c r="N194" s="4">
        <f t="shared" si="57"/>
        <v>0.2005813953488372</v>
      </c>
      <c r="O194" s="232">
        <v>1</v>
      </c>
      <c r="P194" s="233">
        <v>0.25</v>
      </c>
      <c r="Q194" s="233">
        <v>0.5</v>
      </c>
      <c r="R194" s="233">
        <v>0.75</v>
      </c>
      <c r="S194" s="233">
        <v>1</v>
      </c>
      <c r="T194" s="31" t="s">
        <v>954</v>
      </c>
      <c r="U194" s="146">
        <v>25</v>
      </c>
      <c r="V194" s="511">
        <f t="shared" si="50"/>
        <v>25</v>
      </c>
      <c r="W194" s="113" t="s">
        <v>1442</v>
      </c>
      <c r="X194" s="106" t="s">
        <v>1474</v>
      </c>
      <c r="Y194" s="3">
        <v>44216</v>
      </c>
      <c r="Z194" s="3">
        <v>44560</v>
      </c>
      <c r="AA194" s="3">
        <v>44377</v>
      </c>
      <c r="AB194" s="4">
        <f t="shared" si="54"/>
        <v>0.46802325581395349</v>
      </c>
      <c r="AC194" s="4">
        <f t="shared" si="55"/>
        <v>0.46802325581395349</v>
      </c>
      <c r="AD194" s="146">
        <v>50</v>
      </c>
      <c r="AE194" s="219">
        <f t="shared" si="48"/>
        <v>50</v>
      </c>
      <c r="AF194" s="260" t="s">
        <v>1908</v>
      </c>
      <c r="AG194" s="188" t="s">
        <v>1909</v>
      </c>
      <c r="AH194" s="23"/>
      <c r="AI194" s="20">
        <f t="shared" si="49"/>
        <v>0</v>
      </c>
      <c r="AJ194" s="19"/>
      <c r="AK194" s="19"/>
      <c r="AL194" s="23"/>
      <c r="AM194" s="25">
        <f t="shared" si="51"/>
        <v>0</v>
      </c>
      <c r="AN194" s="19"/>
      <c r="AO194" s="19"/>
    </row>
    <row r="195" spans="1:41" ht="36.6" hidden="1" customHeight="1" outlineLevel="1" x14ac:dyDescent="0.25">
      <c r="A195" s="487"/>
      <c r="B195" s="277"/>
      <c r="C195" s="277"/>
      <c r="D195" s="321"/>
      <c r="E195" s="455"/>
      <c r="F195" s="455"/>
      <c r="G195" s="496"/>
      <c r="H195" s="500"/>
      <c r="I195" s="64" t="s">
        <v>1430</v>
      </c>
      <c r="J195" s="3">
        <v>44216</v>
      </c>
      <c r="K195" s="3">
        <v>44560</v>
      </c>
      <c r="L195" s="3">
        <v>44285</v>
      </c>
      <c r="M195" s="4">
        <f t="shared" si="56"/>
        <v>0.2005813953488372</v>
      </c>
      <c r="N195" s="4">
        <f t="shared" si="57"/>
        <v>0.2005813953488372</v>
      </c>
      <c r="O195" s="232">
        <v>1</v>
      </c>
      <c r="P195" s="233">
        <v>0.25</v>
      </c>
      <c r="Q195" s="233">
        <v>0.5</v>
      </c>
      <c r="R195" s="233">
        <v>0.75</v>
      </c>
      <c r="S195" s="233">
        <v>1</v>
      </c>
      <c r="T195" s="31" t="s">
        <v>954</v>
      </c>
      <c r="U195" s="146">
        <v>25</v>
      </c>
      <c r="V195" s="511">
        <f t="shared" si="50"/>
        <v>25</v>
      </c>
      <c r="W195" s="110" t="s">
        <v>1433</v>
      </c>
      <c r="X195" s="106" t="s">
        <v>1474</v>
      </c>
      <c r="Y195" s="3">
        <v>44216</v>
      </c>
      <c r="Z195" s="3">
        <v>44560</v>
      </c>
      <c r="AA195" s="3">
        <v>44377</v>
      </c>
      <c r="AB195" s="4">
        <f t="shared" si="54"/>
        <v>0.46802325581395349</v>
      </c>
      <c r="AC195" s="4">
        <f t="shared" si="55"/>
        <v>0.46802325581395349</v>
      </c>
      <c r="AD195" s="146">
        <v>50</v>
      </c>
      <c r="AE195" s="219">
        <f t="shared" si="48"/>
        <v>50</v>
      </c>
      <c r="AF195" s="260" t="s">
        <v>1910</v>
      </c>
      <c r="AG195" s="249" t="s">
        <v>1901</v>
      </c>
      <c r="AH195" s="23"/>
      <c r="AI195" s="20">
        <f t="shared" si="49"/>
        <v>0</v>
      </c>
      <c r="AJ195" s="19"/>
      <c r="AK195" s="19"/>
      <c r="AL195" s="23"/>
      <c r="AM195" s="25">
        <f t="shared" si="51"/>
        <v>0</v>
      </c>
      <c r="AN195" s="19"/>
      <c r="AO195" s="19"/>
    </row>
    <row r="196" spans="1:41" ht="36.6" hidden="1" customHeight="1" outlineLevel="1" x14ac:dyDescent="0.25">
      <c r="A196" s="487"/>
      <c r="B196" s="277"/>
      <c r="C196" s="277"/>
      <c r="D196" s="321"/>
      <c r="E196" s="455"/>
      <c r="F196" s="455"/>
      <c r="G196" s="496"/>
      <c r="H196" s="501"/>
      <c r="I196" s="64" t="s">
        <v>1431</v>
      </c>
      <c r="J196" s="3">
        <v>44216</v>
      </c>
      <c r="K196" s="3">
        <v>44560</v>
      </c>
      <c r="L196" s="3">
        <v>44285</v>
      </c>
      <c r="M196" s="4">
        <f t="shared" si="56"/>
        <v>0.2005813953488372</v>
      </c>
      <c r="N196" s="4">
        <f t="shared" si="57"/>
        <v>0.2005813953488372</v>
      </c>
      <c r="O196" s="232">
        <v>1</v>
      </c>
      <c r="P196" s="233">
        <v>0.25</v>
      </c>
      <c r="Q196" s="233">
        <v>0.5</v>
      </c>
      <c r="R196" s="233">
        <v>0.75</v>
      </c>
      <c r="S196" s="233">
        <v>1</v>
      </c>
      <c r="T196" s="31" t="s">
        <v>954</v>
      </c>
      <c r="U196" s="146">
        <v>25</v>
      </c>
      <c r="V196" s="511">
        <f t="shared" si="50"/>
        <v>25</v>
      </c>
      <c r="W196" s="178" t="s">
        <v>1443</v>
      </c>
      <c r="X196" s="106" t="s">
        <v>1474</v>
      </c>
      <c r="Y196" s="3">
        <v>44216</v>
      </c>
      <c r="Z196" s="3">
        <v>44560</v>
      </c>
      <c r="AA196" s="3">
        <v>44377</v>
      </c>
      <c r="AB196" s="4">
        <f t="shared" si="54"/>
        <v>0.46802325581395349</v>
      </c>
      <c r="AC196" s="4">
        <f t="shared" si="55"/>
        <v>0.46802325581395349</v>
      </c>
      <c r="AD196" s="146">
        <v>50</v>
      </c>
      <c r="AE196" s="219">
        <f t="shared" si="48"/>
        <v>50</v>
      </c>
      <c r="AF196" s="260" t="s">
        <v>1904</v>
      </c>
      <c r="AG196" s="249" t="s">
        <v>1901</v>
      </c>
      <c r="AH196" s="23"/>
      <c r="AI196" s="20">
        <f t="shared" si="49"/>
        <v>0</v>
      </c>
      <c r="AJ196" s="19"/>
      <c r="AK196" s="19"/>
      <c r="AL196" s="23"/>
      <c r="AM196" s="25">
        <f t="shared" si="51"/>
        <v>0</v>
      </c>
      <c r="AN196" s="19"/>
      <c r="AO196" s="19"/>
    </row>
    <row r="197" spans="1:41" ht="58.2" hidden="1" customHeight="1" outlineLevel="1" x14ac:dyDescent="0.25">
      <c r="A197" s="487"/>
      <c r="B197" s="277"/>
      <c r="C197" s="277"/>
      <c r="D197" s="321"/>
      <c r="E197" s="455"/>
      <c r="F197" s="455"/>
      <c r="G197" s="496"/>
      <c r="H197" s="499" t="s">
        <v>1436</v>
      </c>
      <c r="I197" s="64" t="s">
        <v>1437</v>
      </c>
      <c r="J197" s="3">
        <v>44216</v>
      </c>
      <c r="K197" s="3">
        <v>44560</v>
      </c>
      <c r="L197" s="3">
        <v>44285</v>
      </c>
      <c r="M197" s="4">
        <f t="shared" si="56"/>
        <v>0.2005813953488372</v>
      </c>
      <c r="N197" s="4">
        <f t="shared" si="57"/>
        <v>0.2005813953488372</v>
      </c>
      <c r="O197" s="232">
        <v>1</v>
      </c>
      <c r="P197" s="233">
        <v>0.25</v>
      </c>
      <c r="Q197" s="233">
        <v>0.5</v>
      </c>
      <c r="R197" s="233">
        <v>0.75</v>
      </c>
      <c r="S197" s="233">
        <v>1</v>
      </c>
      <c r="T197" s="31" t="s">
        <v>954</v>
      </c>
      <c r="U197" s="146">
        <v>25</v>
      </c>
      <c r="V197" s="511">
        <f t="shared" si="50"/>
        <v>25</v>
      </c>
      <c r="W197" s="110" t="s">
        <v>1444</v>
      </c>
      <c r="X197" s="106" t="s">
        <v>1474</v>
      </c>
      <c r="Y197" s="3">
        <v>44216</v>
      </c>
      <c r="Z197" s="3">
        <v>44560</v>
      </c>
      <c r="AA197" s="3">
        <v>44377</v>
      </c>
      <c r="AB197" s="4">
        <f t="shared" si="54"/>
        <v>0.46802325581395349</v>
      </c>
      <c r="AC197" s="4">
        <f t="shared" si="55"/>
        <v>0.46802325581395349</v>
      </c>
      <c r="AD197" s="146">
        <v>50</v>
      </c>
      <c r="AE197" s="219">
        <f t="shared" si="48"/>
        <v>50</v>
      </c>
      <c r="AF197" s="260" t="s">
        <v>1911</v>
      </c>
      <c r="AG197" s="252" t="s">
        <v>954</v>
      </c>
      <c r="AH197" s="23"/>
      <c r="AI197" s="20">
        <f t="shared" si="49"/>
        <v>0</v>
      </c>
      <c r="AJ197" s="19"/>
      <c r="AK197" s="19"/>
      <c r="AL197" s="23"/>
      <c r="AM197" s="25">
        <f t="shared" si="51"/>
        <v>0</v>
      </c>
      <c r="AN197" s="19"/>
      <c r="AO197" s="19"/>
    </row>
    <row r="198" spans="1:41" ht="36.6" hidden="1" customHeight="1" outlineLevel="1" x14ac:dyDescent="0.25">
      <c r="A198" s="487"/>
      <c r="B198" s="277"/>
      <c r="C198" s="277"/>
      <c r="D198" s="321"/>
      <c r="E198" s="455"/>
      <c r="F198" s="455"/>
      <c r="G198" s="496"/>
      <c r="H198" s="500"/>
      <c r="I198" s="64" t="s">
        <v>1438</v>
      </c>
      <c r="J198" s="3">
        <v>44216</v>
      </c>
      <c r="K198" s="3">
        <v>44560</v>
      </c>
      <c r="L198" s="3">
        <v>44285</v>
      </c>
      <c r="M198" s="4">
        <f t="shared" si="56"/>
        <v>0.2005813953488372</v>
      </c>
      <c r="N198" s="4">
        <f t="shared" si="57"/>
        <v>0.2005813953488372</v>
      </c>
      <c r="O198" s="232">
        <v>1</v>
      </c>
      <c r="P198" s="233">
        <v>0.25</v>
      </c>
      <c r="Q198" s="233">
        <v>0.5</v>
      </c>
      <c r="R198" s="233">
        <v>0.75</v>
      </c>
      <c r="S198" s="233">
        <v>1</v>
      </c>
      <c r="T198" s="31" t="s">
        <v>954</v>
      </c>
      <c r="U198" s="146">
        <v>25</v>
      </c>
      <c r="V198" s="511">
        <f t="shared" si="50"/>
        <v>25</v>
      </c>
      <c r="W198" s="110" t="s">
        <v>1445</v>
      </c>
      <c r="X198" s="106" t="s">
        <v>1474</v>
      </c>
      <c r="Y198" s="3">
        <v>44216</v>
      </c>
      <c r="Z198" s="3">
        <v>44560</v>
      </c>
      <c r="AA198" s="3">
        <v>44377</v>
      </c>
      <c r="AB198" s="4">
        <f t="shared" si="54"/>
        <v>0.46802325581395349</v>
      </c>
      <c r="AC198" s="4">
        <f t="shared" si="55"/>
        <v>0.46802325581395349</v>
      </c>
      <c r="AD198" s="146">
        <v>50</v>
      </c>
      <c r="AE198" s="219">
        <f t="shared" si="48"/>
        <v>50</v>
      </c>
      <c r="AF198" s="260" t="s">
        <v>1912</v>
      </c>
      <c r="AG198" s="249" t="s">
        <v>1913</v>
      </c>
      <c r="AH198" s="23"/>
      <c r="AI198" s="20">
        <f t="shared" si="49"/>
        <v>0</v>
      </c>
      <c r="AJ198" s="19"/>
      <c r="AK198" s="19"/>
      <c r="AL198" s="23"/>
      <c r="AM198" s="25">
        <f t="shared" si="51"/>
        <v>0</v>
      </c>
      <c r="AN198" s="19"/>
      <c r="AO198" s="19"/>
    </row>
    <row r="199" spans="1:41" ht="36.6" hidden="1" customHeight="1" outlineLevel="1" x14ac:dyDescent="0.25">
      <c r="A199" s="487"/>
      <c r="B199" s="277"/>
      <c r="C199" s="277"/>
      <c r="D199" s="321"/>
      <c r="E199" s="455"/>
      <c r="F199" s="455"/>
      <c r="G199" s="496"/>
      <c r="H199" s="500"/>
      <c r="I199" s="64" t="s">
        <v>1439</v>
      </c>
      <c r="J199" s="3">
        <v>44216</v>
      </c>
      <c r="K199" s="3">
        <v>44560</v>
      </c>
      <c r="L199" s="3">
        <v>44285</v>
      </c>
      <c r="M199" s="4">
        <f t="shared" si="56"/>
        <v>0.2005813953488372</v>
      </c>
      <c r="N199" s="4">
        <f t="shared" si="57"/>
        <v>0.2005813953488372</v>
      </c>
      <c r="O199" s="232">
        <v>1</v>
      </c>
      <c r="P199" s="233">
        <v>0.25</v>
      </c>
      <c r="Q199" s="233">
        <v>0.5</v>
      </c>
      <c r="R199" s="233">
        <v>0.75</v>
      </c>
      <c r="S199" s="233">
        <v>1</v>
      </c>
      <c r="T199" s="31" t="s">
        <v>954</v>
      </c>
      <c r="U199" s="146">
        <v>25</v>
      </c>
      <c r="V199" s="511">
        <f t="shared" si="50"/>
        <v>25</v>
      </c>
      <c r="W199" s="110" t="s">
        <v>1446</v>
      </c>
      <c r="X199" s="106" t="s">
        <v>1474</v>
      </c>
      <c r="Y199" s="3">
        <v>44216</v>
      </c>
      <c r="Z199" s="3">
        <v>44560</v>
      </c>
      <c r="AA199" s="3">
        <v>44377</v>
      </c>
      <c r="AB199" s="4">
        <f t="shared" si="54"/>
        <v>0.46802325581395349</v>
      </c>
      <c r="AC199" s="4">
        <f t="shared" si="55"/>
        <v>0.46802325581395349</v>
      </c>
      <c r="AD199" s="146">
        <v>50</v>
      </c>
      <c r="AE199" s="219">
        <f t="shared" si="48"/>
        <v>50</v>
      </c>
      <c r="AF199" s="260" t="s">
        <v>1914</v>
      </c>
      <c r="AG199" s="249" t="s">
        <v>1915</v>
      </c>
      <c r="AH199" s="23"/>
      <c r="AI199" s="20">
        <f t="shared" si="49"/>
        <v>0</v>
      </c>
      <c r="AJ199" s="19"/>
      <c r="AK199" s="19"/>
      <c r="AL199" s="23"/>
      <c r="AM199" s="25">
        <f t="shared" si="51"/>
        <v>0</v>
      </c>
      <c r="AN199" s="19"/>
      <c r="AO199" s="19"/>
    </row>
    <row r="200" spans="1:41" ht="36.6" hidden="1" customHeight="1" outlineLevel="1" x14ac:dyDescent="0.25">
      <c r="A200" s="487"/>
      <c r="B200" s="277"/>
      <c r="C200" s="277"/>
      <c r="D200" s="321"/>
      <c r="E200" s="455"/>
      <c r="F200" s="455"/>
      <c r="G200" s="496"/>
      <c r="H200" s="500"/>
      <c r="I200" s="64" t="s">
        <v>1440</v>
      </c>
      <c r="J200" s="3">
        <v>44216</v>
      </c>
      <c r="K200" s="3">
        <v>44560</v>
      </c>
      <c r="L200" s="3">
        <v>44285</v>
      </c>
      <c r="M200" s="4">
        <f t="shared" si="56"/>
        <v>0.2005813953488372</v>
      </c>
      <c r="N200" s="4">
        <f t="shared" si="57"/>
        <v>0.2005813953488372</v>
      </c>
      <c r="O200" s="232">
        <v>1</v>
      </c>
      <c r="P200" s="233">
        <v>0.25</v>
      </c>
      <c r="Q200" s="233">
        <v>0.5</v>
      </c>
      <c r="R200" s="233">
        <v>0.75</v>
      </c>
      <c r="S200" s="233">
        <v>1</v>
      </c>
      <c r="T200" s="31" t="s">
        <v>954</v>
      </c>
      <c r="U200" s="146">
        <v>25</v>
      </c>
      <c r="V200" s="511">
        <f t="shared" si="50"/>
        <v>25</v>
      </c>
      <c r="W200" s="110" t="s">
        <v>1432</v>
      </c>
      <c r="X200" s="106" t="s">
        <v>1474</v>
      </c>
      <c r="Y200" s="3">
        <v>44216</v>
      </c>
      <c r="Z200" s="3">
        <v>44560</v>
      </c>
      <c r="AA200" s="3">
        <v>44377</v>
      </c>
      <c r="AB200" s="4">
        <f t="shared" si="54"/>
        <v>0.46802325581395349</v>
      </c>
      <c r="AC200" s="4">
        <f t="shared" si="55"/>
        <v>0.46802325581395349</v>
      </c>
      <c r="AD200" s="146">
        <v>50</v>
      </c>
      <c r="AE200" s="219">
        <f t="shared" si="48"/>
        <v>50</v>
      </c>
      <c r="AF200" s="260" t="s">
        <v>1916</v>
      </c>
      <c r="AG200" s="249" t="s">
        <v>1915</v>
      </c>
      <c r="AH200" s="23"/>
      <c r="AI200" s="20">
        <f t="shared" si="49"/>
        <v>0</v>
      </c>
      <c r="AJ200" s="19"/>
      <c r="AK200" s="19"/>
      <c r="AL200" s="23"/>
      <c r="AM200" s="25">
        <f t="shared" si="51"/>
        <v>0</v>
      </c>
      <c r="AN200" s="19"/>
      <c r="AO200" s="19"/>
    </row>
    <row r="201" spans="1:41" ht="36.6" hidden="1" customHeight="1" outlineLevel="1" x14ac:dyDescent="0.25">
      <c r="A201" s="487"/>
      <c r="B201" s="277"/>
      <c r="C201" s="277"/>
      <c r="D201" s="321"/>
      <c r="E201" s="455"/>
      <c r="F201" s="455"/>
      <c r="G201" s="496"/>
      <c r="H201" s="501"/>
      <c r="I201" s="64" t="s">
        <v>1441</v>
      </c>
      <c r="J201" s="3">
        <v>44216</v>
      </c>
      <c r="K201" s="3">
        <v>44560</v>
      </c>
      <c r="L201" s="3">
        <v>44285</v>
      </c>
      <c r="M201" s="4">
        <f t="shared" si="56"/>
        <v>0.2005813953488372</v>
      </c>
      <c r="N201" s="4">
        <f t="shared" si="57"/>
        <v>0.2005813953488372</v>
      </c>
      <c r="O201" s="232">
        <v>1</v>
      </c>
      <c r="P201" s="233">
        <v>0.25</v>
      </c>
      <c r="Q201" s="233">
        <v>0.5</v>
      </c>
      <c r="R201" s="233">
        <v>0.75</v>
      </c>
      <c r="S201" s="233">
        <v>1</v>
      </c>
      <c r="T201" s="31" t="s">
        <v>954</v>
      </c>
      <c r="U201" s="146">
        <v>25</v>
      </c>
      <c r="V201" s="511">
        <f t="shared" si="50"/>
        <v>25</v>
      </c>
      <c r="W201" s="110" t="s">
        <v>1434</v>
      </c>
      <c r="X201" s="106" t="s">
        <v>1474</v>
      </c>
      <c r="Y201" s="3">
        <v>44216</v>
      </c>
      <c r="Z201" s="3">
        <v>44560</v>
      </c>
      <c r="AA201" s="3">
        <v>44377</v>
      </c>
      <c r="AB201" s="4">
        <f t="shared" si="54"/>
        <v>0.46802325581395349</v>
      </c>
      <c r="AC201" s="4">
        <f t="shared" si="55"/>
        <v>0.46802325581395349</v>
      </c>
      <c r="AD201" s="146">
        <v>50</v>
      </c>
      <c r="AE201" s="219">
        <f t="shared" si="48"/>
        <v>50</v>
      </c>
      <c r="AF201" s="260" t="s">
        <v>1917</v>
      </c>
      <c r="AG201" s="249" t="s">
        <v>1915</v>
      </c>
      <c r="AH201" s="23"/>
      <c r="AI201" s="20">
        <f t="shared" si="49"/>
        <v>0</v>
      </c>
      <c r="AJ201" s="19"/>
      <c r="AK201" s="19"/>
      <c r="AL201" s="23"/>
      <c r="AM201" s="25">
        <f t="shared" si="51"/>
        <v>0</v>
      </c>
      <c r="AN201" s="19"/>
      <c r="AO201" s="19"/>
    </row>
    <row r="202" spans="1:41" ht="36.6" hidden="1" customHeight="1" outlineLevel="1" x14ac:dyDescent="0.25">
      <c r="A202" s="487"/>
      <c r="B202" s="277"/>
      <c r="C202" s="277"/>
      <c r="D202" s="321"/>
      <c r="E202" s="455"/>
      <c r="F202" s="455"/>
      <c r="G202" s="496"/>
      <c r="H202" s="117" t="s">
        <v>1921</v>
      </c>
      <c r="I202" s="64" t="s">
        <v>1922</v>
      </c>
      <c r="J202" s="3">
        <v>44216</v>
      </c>
      <c r="K202" s="3">
        <v>44560</v>
      </c>
      <c r="L202" s="3">
        <v>44285</v>
      </c>
      <c r="M202" s="4">
        <f t="shared" si="56"/>
        <v>0.2005813953488372</v>
      </c>
      <c r="N202" s="4">
        <f t="shared" si="57"/>
        <v>0.2005813953488372</v>
      </c>
      <c r="O202" s="232">
        <v>1</v>
      </c>
      <c r="P202" s="233">
        <v>0.25</v>
      </c>
      <c r="Q202" s="233">
        <v>0.5</v>
      </c>
      <c r="R202" s="233">
        <v>0.75</v>
      </c>
      <c r="S202" s="233">
        <v>1</v>
      </c>
      <c r="T202" s="31" t="s">
        <v>954</v>
      </c>
      <c r="U202" s="146">
        <v>10</v>
      </c>
      <c r="V202" s="511">
        <f t="shared" si="50"/>
        <v>10</v>
      </c>
      <c r="W202" s="110" t="s">
        <v>954</v>
      </c>
      <c r="X202" s="110" t="s">
        <v>954</v>
      </c>
      <c r="Y202" s="3"/>
      <c r="Z202" s="3"/>
      <c r="AA202" s="3">
        <v>44377</v>
      </c>
      <c r="AB202" s="4"/>
      <c r="AC202" s="4"/>
      <c r="AD202" s="146">
        <v>50</v>
      </c>
      <c r="AE202" s="219">
        <f t="shared" si="48"/>
        <v>50</v>
      </c>
      <c r="AF202" s="260" t="s">
        <v>1918</v>
      </c>
      <c r="AG202" s="249" t="s">
        <v>1919</v>
      </c>
      <c r="AH202" s="23"/>
      <c r="AI202" s="20"/>
      <c r="AJ202" s="19"/>
      <c r="AK202" s="19"/>
      <c r="AL202" s="23"/>
      <c r="AM202" s="25"/>
      <c r="AN202" s="19"/>
      <c r="AO202" s="19"/>
    </row>
    <row r="203" spans="1:41" ht="36.6" hidden="1" customHeight="1" outlineLevel="1" x14ac:dyDescent="0.25">
      <c r="A203" s="487"/>
      <c r="B203" s="277"/>
      <c r="C203" s="277"/>
      <c r="D203" s="321"/>
      <c r="E203" s="455"/>
      <c r="F203" s="455"/>
      <c r="G203" s="496"/>
      <c r="H203" s="117" t="s">
        <v>1466</v>
      </c>
      <c r="I203" s="64" t="s">
        <v>1467</v>
      </c>
      <c r="J203" s="3">
        <v>44216</v>
      </c>
      <c r="K203" s="3">
        <v>44560</v>
      </c>
      <c r="L203" s="3">
        <v>44285</v>
      </c>
      <c r="M203" s="4">
        <f t="shared" si="56"/>
        <v>0.2005813953488372</v>
      </c>
      <c r="N203" s="4">
        <f t="shared" si="57"/>
        <v>0.2005813953488372</v>
      </c>
      <c r="O203" s="232">
        <v>1</v>
      </c>
      <c r="P203" s="233">
        <v>0.25</v>
      </c>
      <c r="Q203" s="233">
        <v>0.5</v>
      </c>
      <c r="R203" s="233">
        <v>0.75</v>
      </c>
      <c r="S203" s="233">
        <v>1</v>
      </c>
      <c r="T203" s="31" t="s">
        <v>954</v>
      </c>
      <c r="U203" s="146">
        <v>30</v>
      </c>
      <c r="V203" s="511">
        <f t="shared" si="50"/>
        <v>30</v>
      </c>
      <c r="W203" s="110" t="s">
        <v>1468</v>
      </c>
      <c r="X203" s="106" t="s">
        <v>1477</v>
      </c>
      <c r="Y203" s="3">
        <v>44216</v>
      </c>
      <c r="Z203" s="3">
        <v>44560</v>
      </c>
      <c r="AA203" s="3">
        <v>44377</v>
      </c>
      <c r="AB203" s="4">
        <f t="shared" ref="AB203:AB221" si="58">+(+_xlfn.DAYS(Y203,AA203))/(+_xlfn.DAYS(Y203,Z203))</f>
        <v>0.46802325581395349</v>
      </c>
      <c r="AC203" s="4">
        <f t="shared" ref="AC203:AC221" si="59">+IF(AB203&gt;=100,100,IF(AB203&lt;=0,0,AB203))</f>
        <v>0.46802325581395349</v>
      </c>
      <c r="AD203" s="146">
        <v>55</v>
      </c>
      <c r="AE203" s="219">
        <f t="shared" si="48"/>
        <v>55</v>
      </c>
      <c r="AF203" s="260" t="s">
        <v>1923</v>
      </c>
      <c r="AG203" s="249" t="s">
        <v>1919</v>
      </c>
      <c r="AH203" s="23"/>
      <c r="AI203" s="20">
        <f t="shared" si="49"/>
        <v>0</v>
      </c>
      <c r="AJ203" s="19"/>
      <c r="AK203" s="19"/>
      <c r="AL203" s="23"/>
      <c r="AM203" s="25">
        <f t="shared" si="51"/>
        <v>0</v>
      </c>
      <c r="AN203" s="19"/>
      <c r="AO203" s="19"/>
    </row>
    <row r="204" spans="1:41" ht="54.6" hidden="1" customHeight="1" outlineLevel="1" x14ac:dyDescent="0.25">
      <c r="A204" s="487"/>
      <c r="B204" s="277"/>
      <c r="C204" s="277"/>
      <c r="D204" s="321"/>
      <c r="E204" s="455"/>
      <c r="F204" s="455"/>
      <c r="G204" s="496"/>
      <c r="H204" s="117" t="s">
        <v>502</v>
      </c>
      <c r="I204" s="64" t="s">
        <v>628</v>
      </c>
      <c r="J204" s="3">
        <v>44216</v>
      </c>
      <c r="K204" s="3">
        <v>44560</v>
      </c>
      <c r="L204" s="3">
        <v>44285</v>
      </c>
      <c r="M204" s="4">
        <f t="shared" si="56"/>
        <v>0.2005813953488372</v>
      </c>
      <c r="N204" s="4">
        <f t="shared" si="57"/>
        <v>0.2005813953488372</v>
      </c>
      <c r="O204" s="232">
        <v>1</v>
      </c>
      <c r="P204" s="233">
        <v>0.25</v>
      </c>
      <c r="Q204" s="233">
        <v>0.5</v>
      </c>
      <c r="R204" s="233">
        <v>0.75</v>
      </c>
      <c r="S204" s="233">
        <v>1</v>
      </c>
      <c r="T204" s="31">
        <v>50000000</v>
      </c>
      <c r="U204" s="146">
        <v>10</v>
      </c>
      <c r="V204" s="511">
        <f t="shared" si="50"/>
        <v>10</v>
      </c>
      <c r="W204" s="174" t="s">
        <v>1447</v>
      </c>
      <c r="X204" s="106" t="s">
        <v>954</v>
      </c>
      <c r="Y204" s="3">
        <v>44216</v>
      </c>
      <c r="Z204" s="3">
        <v>44560</v>
      </c>
      <c r="AA204" s="3">
        <v>44377</v>
      </c>
      <c r="AB204" s="4">
        <f t="shared" si="58"/>
        <v>0.46802325581395349</v>
      </c>
      <c r="AC204" s="4">
        <f t="shared" si="59"/>
        <v>0.46802325581395349</v>
      </c>
      <c r="AD204" s="146">
        <v>50</v>
      </c>
      <c r="AE204" s="219">
        <f t="shared" si="48"/>
        <v>50</v>
      </c>
      <c r="AF204" s="260" t="s">
        <v>1927</v>
      </c>
      <c r="AG204" s="249" t="s">
        <v>1928</v>
      </c>
      <c r="AH204" s="23"/>
      <c r="AI204" s="20">
        <f t="shared" si="49"/>
        <v>0</v>
      </c>
      <c r="AJ204" s="19"/>
      <c r="AK204" s="19"/>
      <c r="AL204" s="23"/>
      <c r="AM204" s="25">
        <f t="shared" si="51"/>
        <v>0</v>
      </c>
      <c r="AN204" s="19"/>
      <c r="AO204" s="19"/>
    </row>
    <row r="205" spans="1:41" ht="60" hidden="1" outlineLevel="1" x14ac:dyDescent="0.25">
      <c r="A205" s="487"/>
      <c r="B205" s="277"/>
      <c r="C205" s="277"/>
      <c r="D205" s="321"/>
      <c r="E205" s="455"/>
      <c r="F205" s="455"/>
      <c r="G205" s="496"/>
      <c r="H205" s="117" t="s">
        <v>503</v>
      </c>
      <c r="I205" s="64" t="s">
        <v>629</v>
      </c>
      <c r="J205" s="3">
        <v>44216</v>
      </c>
      <c r="K205" s="3">
        <v>44560</v>
      </c>
      <c r="L205" s="3">
        <v>44285</v>
      </c>
      <c r="M205" s="4">
        <f t="shared" si="56"/>
        <v>0.2005813953488372</v>
      </c>
      <c r="N205" s="4">
        <f t="shared" si="57"/>
        <v>0.2005813953488372</v>
      </c>
      <c r="O205" s="232">
        <v>1</v>
      </c>
      <c r="P205" s="233">
        <v>0.25</v>
      </c>
      <c r="Q205" s="233">
        <v>0.5</v>
      </c>
      <c r="R205" s="233">
        <v>0.75</v>
      </c>
      <c r="S205" s="233">
        <v>1</v>
      </c>
      <c r="T205" s="31">
        <v>20000000</v>
      </c>
      <c r="U205" s="146">
        <v>10</v>
      </c>
      <c r="V205" s="511">
        <f t="shared" si="50"/>
        <v>10</v>
      </c>
      <c r="W205" s="110" t="s">
        <v>1378</v>
      </c>
      <c r="X205" s="106" t="s">
        <v>954</v>
      </c>
      <c r="Y205" s="3">
        <v>44216</v>
      </c>
      <c r="Z205" s="3">
        <v>44560</v>
      </c>
      <c r="AA205" s="3">
        <v>44377</v>
      </c>
      <c r="AB205" s="4">
        <f t="shared" si="58"/>
        <v>0.46802325581395349</v>
      </c>
      <c r="AC205" s="4">
        <f t="shared" si="59"/>
        <v>0.46802325581395349</v>
      </c>
      <c r="AD205" s="146">
        <v>10</v>
      </c>
      <c r="AE205" s="219">
        <f t="shared" si="48"/>
        <v>10</v>
      </c>
      <c r="AF205" s="260" t="s">
        <v>1378</v>
      </c>
      <c r="AG205" s="250" t="s">
        <v>954</v>
      </c>
      <c r="AH205" s="23"/>
      <c r="AI205" s="20">
        <f t="shared" si="49"/>
        <v>0</v>
      </c>
      <c r="AJ205" s="19"/>
      <c r="AK205" s="19"/>
      <c r="AL205" s="23"/>
      <c r="AM205" s="25">
        <f t="shared" si="51"/>
        <v>0</v>
      </c>
      <c r="AN205" s="19"/>
      <c r="AO205" s="19"/>
    </row>
    <row r="206" spans="1:41" ht="43.2" hidden="1" customHeight="1" outlineLevel="1" x14ac:dyDescent="0.25">
      <c r="A206" s="487"/>
      <c r="B206" s="277"/>
      <c r="C206" s="277"/>
      <c r="D206" s="321"/>
      <c r="E206" s="455"/>
      <c r="F206" s="455"/>
      <c r="G206" s="496"/>
      <c r="H206" s="117" t="s">
        <v>516</v>
      </c>
      <c r="I206" s="64" t="s">
        <v>484</v>
      </c>
      <c r="J206" s="3">
        <v>44216</v>
      </c>
      <c r="K206" s="3">
        <v>44560</v>
      </c>
      <c r="L206" s="3">
        <v>44285</v>
      </c>
      <c r="M206" s="4">
        <f t="shared" si="56"/>
        <v>0.2005813953488372</v>
      </c>
      <c r="N206" s="4">
        <f t="shared" si="57"/>
        <v>0.2005813953488372</v>
      </c>
      <c r="O206" s="232">
        <v>1</v>
      </c>
      <c r="P206" s="233">
        <v>0.25</v>
      </c>
      <c r="Q206" s="233">
        <v>0.5</v>
      </c>
      <c r="R206" s="233">
        <v>0.75</v>
      </c>
      <c r="S206" s="233">
        <v>1</v>
      </c>
      <c r="T206" s="28">
        <v>20000000</v>
      </c>
      <c r="U206" s="146">
        <v>10</v>
      </c>
      <c r="V206" s="511">
        <f t="shared" si="50"/>
        <v>10</v>
      </c>
      <c r="W206" s="110" t="s">
        <v>1379</v>
      </c>
      <c r="X206" s="106" t="s">
        <v>954</v>
      </c>
      <c r="Y206" s="3">
        <v>44216</v>
      </c>
      <c r="Z206" s="3">
        <v>44560</v>
      </c>
      <c r="AA206" s="3">
        <v>44377</v>
      </c>
      <c r="AB206" s="4">
        <f t="shared" si="58"/>
        <v>0.46802325581395349</v>
      </c>
      <c r="AC206" s="4">
        <f t="shared" si="59"/>
        <v>0.46802325581395349</v>
      </c>
      <c r="AD206" s="146">
        <v>10</v>
      </c>
      <c r="AE206" s="219">
        <f t="shared" si="48"/>
        <v>10</v>
      </c>
      <c r="AF206" s="260" t="s">
        <v>1929</v>
      </c>
      <c r="AG206" s="250" t="s">
        <v>954</v>
      </c>
      <c r="AH206" s="23"/>
      <c r="AI206" s="20">
        <f t="shared" si="49"/>
        <v>0</v>
      </c>
      <c r="AJ206" s="19"/>
      <c r="AK206" s="19"/>
      <c r="AL206" s="23"/>
      <c r="AM206" s="25">
        <f t="shared" si="51"/>
        <v>0</v>
      </c>
      <c r="AN206" s="19"/>
      <c r="AO206" s="19"/>
    </row>
    <row r="207" spans="1:41" ht="43.2" hidden="1" customHeight="1" outlineLevel="1" x14ac:dyDescent="0.25">
      <c r="A207" s="487"/>
      <c r="B207" s="277"/>
      <c r="C207" s="277"/>
      <c r="D207" s="321"/>
      <c r="E207" s="455"/>
      <c r="F207" s="455"/>
      <c r="G207" s="496"/>
      <c r="H207" s="117" t="s">
        <v>1448</v>
      </c>
      <c r="I207" s="64" t="s">
        <v>1449</v>
      </c>
      <c r="J207" s="3">
        <v>44216</v>
      </c>
      <c r="K207" s="3">
        <v>44560</v>
      </c>
      <c r="L207" s="3">
        <v>44285</v>
      </c>
      <c r="M207" s="4">
        <f t="shared" si="56"/>
        <v>0.2005813953488372</v>
      </c>
      <c r="N207" s="4">
        <f t="shared" si="57"/>
        <v>0.2005813953488372</v>
      </c>
      <c r="O207" s="232">
        <v>1</v>
      </c>
      <c r="P207" s="233">
        <v>0.25</v>
      </c>
      <c r="Q207" s="233">
        <v>0.5</v>
      </c>
      <c r="R207" s="233">
        <v>0.75</v>
      </c>
      <c r="S207" s="233">
        <v>1</v>
      </c>
      <c r="T207" s="31" t="s">
        <v>954</v>
      </c>
      <c r="U207" s="146">
        <v>25</v>
      </c>
      <c r="V207" s="511">
        <f t="shared" si="50"/>
        <v>25</v>
      </c>
      <c r="W207" s="110" t="s">
        <v>1380</v>
      </c>
      <c r="X207" s="106" t="s">
        <v>1478</v>
      </c>
      <c r="Y207" s="3">
        <v>44216</v>
      </c>
      <c r="Z207" s="3">
        <v>44560</v>
      </c>
      <c r="AA207" s="3">
        <v>44377</v>
      </c>
      <c r="AB207" s="4">
        <f t="shared" si="58"/>
        <v>0.46802325581395349</v>
      </c>
      <c r="AC207" s="4">
        <f t="shared" si="59"/>
        <v>0.46802325581395349</v>
      </c>
      <c r="AD207" s="146">
        <v>50</v>
      </c>
      <c r="AE207" s="219">
        <f t="shared" si="48"/>
        <v>50</v>
      </c>
      <c r="AF207" s="260" t="s">
        <v>1930</v>
      </c>
      <c r="AG207" s="249" t="s">
        <v>1928</v>
      </c>
      <c r="AH207" s="23"/>
      <c r="AI207" s="20">
        <f t="shared" si="49"/>
        <v>0</v>
      </c>
      <c r="AJ207" s="19"/>
      <c r="AK207" s="19"/>
      <c r="AL207" s="23"/>
      <c r="AM207" s="25">
        <f t="shared" si="51"/>
        <v>0</v>
      </c>
      <c r="AN207" s="19"/>
      <c r="AO207" s="19"/>
    </row>
    <row r="208" spans="1:41" ht="60" hidden="1" customHeight="1" outlineLevel="1" x14ac:dyDescent="0.25">
      <c r="A208" s="487"/>
      <c r="B208" s="277"/>
      <c r="C208" s="277"/>
      <c r="D208" s="321"/>
      <c r="E208" s="455"/>
      <c r="F208" s="455"/>
      <c r="G208" s="496"/>
      <c r="H208" s="117" t="s">
        <v>1381</v>
      </c>
      <c r="I208" s="64" t="s">
        <v>1450</v>
      </c>
      <c r="J208" s="3">
        <v>44216</v>
      </c>
      <c r="K208" s="3">
        <v>44560</v>
      </c>
      <c r="L208" s="3">
        <v>44285</v>
      </c>
      <c r="M208" s="4">
        <f t="shared" si="56"/>
        <v>0.2005813953488372</v>
      </c>
      <c r="N208" s="4">
        <f t="shared" si="57"/>
        <v>0.2005813953488372</v>
      </c>
      <c r="O208" s="232">
        <v>1</v>
      </c>
      <c r="P208" s="233">
        <v>0.25</v>
      </c>
      <c r="Q208" s="233">
        <v>0.5</v>
      </c>
      <c r="R208" s="233">
        <v>0.75</v>
      </c>
      <c r="S208" s="233">
        <v>1</v>
      </c>
      <c r="T208" s="31" t="s">
        <v>954</v>
      </c>
      <c r="U208" s="146">
        <v>25</v>
      </c>
      <c r="V208" s="511">
        <f t="shared" si="50"/>
        <v>25</v>
      </c>
      <c r="W208" s="110" t="s">
        <v>1451</v>
      </c>
      <c r="X208" s="106" t="s">
        <v>1478</v>
      </c>
      <c r="Y208" s="3">
        <v>44216</v>
      </c>
      <c r="Z208" s="3">
        <v>44560</v>
      </c>
      <c r="AA208" s="3">
        <v>44377</v>
      </c>
      <c r="AB208" s="4">
        <f t="shared" si="58"/>
        <v>0.46802325581395349</v>
      </c>
      <c r="AC208" s="4">
        <f t="shared" si="59"/>
        <v>0.46802325581395349</v>
      </c>
      <c r="AD208" s="146">
        <v>50</v>
      </c>
      <c r="AE208" s="219">
        <f t="shared" si="48"/>
        <v>50</v>
      </c>
      <c r="AF208" s="260" t="s">
        <v>1931</v>
      </c>
      <c r="AG208" s="249" t="s">
        <v>1928</v>
      </c>
      <c r="AH208" s="23"/>
      <c r="AI208" s="20">
        <f t="shared" si="49"/>
        <v>0</v>
      </c>
      <c r="AJ208" s="19"/>
      <c r="AK208" s="19"/>
      <c r="AL208" s="23"/>
      <c r="AM208" s="25">
        <f t="shared" si="51"/>
        <v>0</v>
      </c>
      <c r="AN208" s="19"/>
      <c r="AO208" s="19"/>
    </row>
    <row r="209" spans="1:41" ht="91.2" hidden="1" customHeight="1" outlineLevel="1" x14ac:dyDescent="0.25">
      <c r="A209" s="487"/>
      <c r="B209" s="277"/>
      <c r="C209" s="277"/>
      <c r="D209" s="321"/>
      <c r="E209" s="455"/>
      <c r="F209" s="455"/>
      <c r="G209" s="496"/>
      <c r="H209" s="117" t="s">
        <v>517</v>
      </c>
      <c r="I209" s="64" t="s">
        <v>630</v>
      </c>
      <c r="J209" s="3">
        <v>44216</v>
      </c>
      <c r="K209" s="3">
        <v>44560</v>
      </c>
      <c r="L209" s="3">
        <v>44285</v>
      </c>
      <c r="M209" s="4">
        <f t="shared" si="56"/>
        <v>0.2005813953488372</v>
      </c>
      <c r="N209" s="4">
        <f t="shared" si="57"/>
        <v>0.2005813953488372</v>
      </c>
      <c r="O209" s="232">
        <v>1</v>
      </c>
      <c r="P209" s="233">
        <v>0.25</v>
      </c>
      <c r="Q209" s="233">
        <v>0.5</v>
      </c>
      <c r="R209" s="233">
        <v>0.75</v>
      </c>
      <c r="S209" s="233">
        <v>1</v>
      </c>
      <c r="T209" s="28">
        <v>20000000</v>
      </c>
      <c r="U209" s="146">
        <v>25</v>
      </c>
      <c r="V209" s="511">
        <f t="shared" si="50"/>
        <v>25</v>
      </c>
      <c r="W209" s="110" t="s">
        <v>1382</v>
      </c>
      <c r="X209" s="106" t="s">
        <v>954</v>
      </c>
      <c r="Y209" s="3">
        <v>44216</v>
      </c>
      <c r="Z209" s="3">
        <v>44560</v>
      </c>
      <c r="AA209" s="3">
        <v>44377</v>
      </c>
      <c r="AB209" s="4">
        <f t="shared" si="58"/>
        <v>0.46802325581395349</v>
      </c>
      <c r="AC209" s="4">
        <f t="shared" si="59"/>
        <v>0.46802325581395349</v>
      </c>
      <c r="AD209" s="146">
        <v>25</v>
      </c>
      <c r="AE209" s="219">
        <f t="shared" si="48"/>
        <v>25</v>
      </c>
      <c r="AF209" s="260" t="s">
        <v>1932</v>
      </c>
      <c r="AG209" s="249" t="s">
        <v>1928</v>
      </c>
      <c r="AH209" s="23"/>
      <c r="AI209" s="20">
        <f t="shared" si="49"/>
        <v>0</v>
      </c>
      <c r="AJ209" s="19"/>
      <c r="AK209" s="19"/>
      <c r="AL209" s="23"/>
      <c r="AM209" s="25">
        <f t="shared" si="51"/>
        <v>0</v>
      </c>
      <c r="AN209" s="19"/>
      <c r="AO209" s="19"/>
    </row>
    <row r="210" spans="1:41" ht="285" hidden="1" customHeight="1" outlineLevel="1" x14ac:dyDescent="0.25">
      <c r="A210" s="487"/>
      <c r="B210" s="277"/>
      <c r="C210" s="277"/>
      <c r="D210" s="321"/>
      <c r="E210" s="455"/>
      <c r="F210" s="455"/>
      <c r="G210" s="496"/>
      <c r="H210" s="117" t="s">
        <v>519</v>
      </c>
      <c r="I210" s="64" t="s">
        <v>1452</v>
      </c>
      <c r="J210" s="3">
        <v>44216</v>
      </c>
      <c r="K210" s="3">
        <v>44560</v>
      </c>
      <c r="L210" s="3">
        <v>44285</v>
      </c>
      <c r="M210" s="4">
        <f t="shared" si="56"/>
        <v>0.2005813953488372</v>
      </c>
      <c r="N210" s="4">
        <f t="shared" si="57"/>
        <v>0.2005813953488372</v>
      </c>
      <c r="O210" s="232">
        <v>1</v>
      </c>
      <c r="P210" s="233">
        <v>0.25</v>
      </c>
      <c r="Q210" s="233">
        <v>0.5</v>
      </c>
      <c r="R210" s="233">
        <v>0.75</v>
      </c>
      <c r="S210" s="233">
        <v>1</v>
      </c>
      <c r="T210" s="28">
        <v>12000000</v>
      </c>
      <c r="U210" s="146">
        <v>30</v>
      </c>
      <c r="V210" s="511">
        <f t="shared" si="50"/>
        <v>30</v>
      </c>
      <c r="W210" s="110" t="s">
        <v>1453</v>
      </c>
      <c r="X210" s="106" t="s">
        <v>1473</v>
      </c>
      <c r="Y210" s="3">
        <v>44216</v>
      </c>
      <c r="Z210" s="3">
        <v>44560</v>
      </c>
      <c r="AA210" s="3">
        <v>44377</v>
      </c>
      <c r="AB210" s="4">
        <f t="shared" si="58"/>
        <v>0.46802325581395349</v>
      </c>
      <c r="AC210" s="4">
        <f t="shared" si="59"/>
        <v>0.46802325581395349</v>
      </c>
      <c r="AD210" s="146">
        <v>55</v>
      </c>
      <c r="AE210" s="219">
        <f t="shared" si="48"/>
        <v>55</v>
      </c>
      <c r="AF210" s="260" t="s">
        <v>1933</v>
      </c>
      <c r="AG210" s="249" t="s">
        <v>1934</v>
      </c>
      <c r="AH210" s="23"/>
      <c r="AI210" s="20">
        <f t="shared" si="49"/>
        <v>0</v>
      </c>
      <c r="AJ210" s="19"/>
      <c r="AK210" s="19"/>
      <c r="AL210" s="23"/>
      <c r="AM210" s="25">
        <f t="shared" si="51"/>
        <v>0</v>
      </c>
      <c r="AN210" s="19"/>
      <c r="AO210" s="19"/>
    </row>
    <row r="211" spans="1:41" ht="69" hidden="1" customHeight="1" outlineLevel="1" x14ac:dyDescent="0.25">
      <c r="A211" s="487"/>
      <c r="B211" s="277"/>
      <c r="C211" s="277"/>
      <c r="D211" s="321"/>
      <c r="E211" s="455"/>
      <c r="F211" s="455"/>
      <c r="G211" s="496"/>
      <c r="H211" s="117" t="s">
        <v>504</v>
      </c>
      <c r="I211" s="64" t="s">
        <v>630</v>
      </c>
      <c r="J211" s="3">
        <v>44216</v>
      </c>
      <c r="K211" s="3">
        <v>44560</v>
      </c>
      <c r="L211" s="3">
        <v>44285</v>
      </c>
      <c r="M211" s="4">
        <f t="shared" si="56"/>
        <v>0.2005813953488372</v>
      </c>
      <c r="N211" s="4">
        <f t="shared" si="57"/>
        <v>0.2005813953488372</v>
      </c>
      <c r="O211" s="232">
        <v>1</v>
      </c>
      <c r="P211" s="233">
        <v>0.25</v>
      </c>
      <c r="Q211" s="233">
        <v>0.5</v>
      </c>
      <c r="R211" s="233">
        <v>0.75</v>
      </c>
      <c r="S211" s="233">
        <v>1</v>
      </c>
      <c r="T211" s="28">
        <v>3000000</v>
      </c>
      <c r="U211" s="146">
        <v>20</v>
      </c>
      <c r="V211" s="511">
        <f t="shared" si="50"/>
        <v>20</v>
      </c>
      <c r="W211" s="110" t="s">
        <v>1383</v>
      </c>
      <c r="X211" s="106" t="s">
        <v>1473</v>
      </c>
      <c r="Y211" s="3">
        <v>44216</v>
      </c>
      <c r="Z211" s="3">
        <v>44560</v>
      </c>
      <c r="AA211" s="3">
        <v>44377</v>
      </c>
      <c r="AB211" s="4">
        <f t="shared" si="58"/>
        <v>0.46802325581395349</v>
      </c>
      <c r="AC211" s="4">
        <f t="shared" si="59"/>
        <v>0.46802325581395349</v>
      </c>
      <c r="AD211" s="146">
        <v>40</v>
      </c>
      <c r="AE211" s="219">
        <f t="shared" si="48"/>
        <v>40</v>
      </c>
      <c r="AF211" s="260" t="s">
        <v>1935</v>
      </c>
      <c r="AG211" s="249" t="s">
        <v>1936</v>
      </c>
      <c r="AH211" s="23"/>
      <c r="AI211" s="20">
        <f t="shared" si="49"/>
        <v>0</v>
      </c>
      <c r="AJ211" s="19"/>
      <c r="AK211" s="19"/>
      <c r="AL211" s="23"/>
      <c r="AM211" s="25">
        <f t="shared" si="51"/>
        <v>0</v>
      </c>
      <c r="AN211" s="19"/>
      <c r="AO211" s="19"/>
    </row>
    <row r="212" spans="1:41" ht="36.6" hidden="1" customHeight="1" outlineLevel="1" x14ac:dyDescent="0.25">
      <c r="A212" s="487"/>
      <c r="B212" s="277"/>
      <c r="C212" s="277"/>
      <c r="D212" s="321"/>
      <c r="E212" s="455"/>
      <c r="F212" s="455"/>
      <c r="G212" s="496"/>
      <c r="H212" s="117" t="s">
        <v>1384</v>
      </c>
      <c r="I212" s="64" t="s">
        <v>1385</v>
      </c>
      <c r="J212" s="3">
        <v>44216</v>
      </c>
      <c r="K212" s="3">
        <v>44560</v>
      </c>
      <c r="L212" s="3">
        <v>44285</v>
      </c>
      <c r="M212" s="4">
        <f t="shared" si="56"/>
        <v>0.2005813953488372</v>
      </c>
      <c r="N212" s="4">
        <f t="shared" si="57"/>
        <v>0.2005813953488372</v>
      </c>
      <c r="O212" s="232">
        <v>1</v>
      </c>
      <c r="P212" s="233">
        <v>0.25</v>
      </c>
      <c r="Q212" s="233">
        <v>0.5</v>
      </c>
      <c r="R212" s="233">
        <v>0.75</v>
      </c>
      <c r="S212" s="233">
        <v>1</v>
      </c>
      <c r="T212" s="31" t="s">
        <v>954</v>
      </c>
      <c r="U212" s="146">
        <v>10</v>
      </c>
      <c r="V212" s="511">
        <f t="shared" si="50"/>
        <v>10</v>
      </c>
      <c r="W212" s="110" t="s">
        <v>1455</v>
      </c>
      <c r="X212" s="106" t="s">
        <v>954</v>
      </c>
      <c r="Y212" s="3">
        <v>44216</v>
      </c>
      <c r="Z212" s="3">
        <v>44560</v>
      </c>
      <c r="AA212" s="3">
        <v>44377</v>
      </c>
      <c r="AB212" s="4">
        <f t="shared" si="58"/>
        <v>0.46802325581395349</v>
      </c>
      <c r="AC212" s="4">
        <f t="shared" si="59"/>
        <v>0.46802325581395349</v>
      </c>
      <c r="AD212" s="146">
        <v>10</v>
      </c>
      <c r="AE212" s="219">
        <f t="shared" si="48"/>
        <v>10</v>
      </c>
      <c r="AF212" s="260" t="s">
        <v>1455</v>
      </c>
      <c r="AG212" s="250" t="s">
        <v>954</v>
      </c>
      <c r="AH212" s="23"/>
      <c r="AI212" s="20">
        <f t="shared" si="49"/>
        <v>0</v>
      </c>
      <c r="AJ212" s="19"/>
      <c r="AK212" s="19"/>
      <c r="AL212" s="23"/>
      <c r="AM212" s="25">
        <f t="shared" si="51"/>
        <v>0</v>
      </c>
      <c r="AN212" s="19"/>
      <c r="AO212" s="19"/>
    </row>
    <row r="213" spans="1:41" ht="158.4" hidden="1" outlineLevel="1" x14ac:dyDescent="0.25">
      <c r="A213" s="487"/>
      <c r="B213" s="277"/>
      <c r="C213" s="277"/>
      <c r="D213" s="321"/>
      <c r="E213" s="455"/>
      <c r="F213" s="455"/>
      <c r="G213" s="496"/>
      <c r="H213" s="117" t="s">
        <v>518</v>
      </c>
      <c r="I213" s="64" t="s">
        <v>645</v>
      </c>
      <c r="J213" s="3">
        <v>44216</v>
      </c>
      <c r="K213" s="3">
        <v>44560</v>
      </c>
      <c r="L213" s="3">
        <v>44285</v>
      </c>
      <c r="M213" s="4">
        <f t="shared" si="56"/>
        <v>0.2005813953488372</v>
      </c>
      <c r="N213" s="4">
        <f t="shared" si="57"/>
        <v>0.2005813953488372</v>
      </c>
      <c r="O213" s="232">
        <v>1</v>
      </c>
      <c r="P213" s="233">
        <v>0.25</v>
      </c>
      <c r="Q213" s="233">
        <v>0.5</v>
      </c>
      <c r="R213" s="233">
        <v>0.75</v>
      </c>
      <c r="S213" s="233">
        <v>1</v>
      </c>
      <c r="T213" s="28">
        <v>7000000</v>
      </c>
      <c r="U213" s="146">
        <v>10</v>
      </c>
      <c r="V213" s="511">
        <f t="shared" si="50"/>
        <v>10</v>
      </c>
      <c r="W213" s="110" t="s">
        <v>1386</v>
      </c>
      <c r="X213" s="106" t="s">
        <v>954</v>
      </c>
      <c r="Y213" s="3">
        <v>44216</v>
      </c>
      <c r="Z213" s="3">
        <v>44560</v>
      </c>
      <c r="AA213" s="3">
        <v>44377</v>
      </c>
      <c r="AB213" s="4">
        <f t="shared" si="58"/>
        <v>0.46802325581395349</v>
      </c>
      <c r="AC213" s="4">
        <f t="shared" si="59"/>
        <v>0.46802325581395349</v>
      </c>
      <c r="AD213" s="146">
        <v>20</v>
      </c>
      <c r="AE213" s="219">
        <f t="shared" si="48"/>
        <v>20</v>
      </c>
      <c r="AF213" s="260" t="s">
        <v>1937</v>
      </c>
      <c r="AG213" s="188" t="s">
        <v>1938</v>
      </c>
      <c r="AH213" s="23"/>
      <c r="AI213" s="20">
        <f t="shared" si="49"/>
        <v>0</v>
      </c>
      <c r="AJ213" s="19"/>
      <c r="AK213" s="19"/>
      <c r="AL213" s="23"/>
      <c r="AM213" s="25">
        <f t="shared" si="51"/>
        <v>0</v>
      </c>
      <c r="AN213" s="19"/>
      <c r="AO213" s="19"/>
    </row>
    <row r="214" spans="1:41" ht="167.4" hidden="1" customHeight="1" outlineLevel="1" x14ac:dyDescent="0.25">
      <c r="A214" s="487"/>
      <c r="B214" s="277"/>
      <c r="C214" s="277"/>
      <c r="D214" s="321"/>
      <c r="E214" s="455"/>
      <c r="F214" s="455"/>
      <c r="G214" s="496"/>
      <c r="H214" s="117" t="s">
        <v>520</v>
      </c>
      <c r="I214" s="64" t="s">
        <v>631</v>
      </c>
      <c r="J214" s="3">
        <v>44216</v>
      </c>
      <c r="K214" s="3">
        <v>44560</v>
      </c>
      <c r="L214" s="3">
        <v>44285</v>
      </c>
      <c r="M214" s="4">
        <f t="shared" si="56"/>
        <v>0.2005813953488372</v>
      </c>
      <c r="N214" s="4">
        <f t="shared" si="57"/>
        <v>0.2005813953488372</v>
      </c>
      <c r="O214" s="232">
        <v>1</v>
      </c>
      <c r="P214" s="233">
        <v>0.25</v>
      </c>
      <c r="Q214" s="233">
        <v>0.5</v>
      </c>
      <c r="R214" s="233">
        <v>0.75</v>
      </c>
      <c r="S214" s="233">
        <v>1</v>
      </c>
      <c r="T214" s="28">
        <v>10000000</v>
      </c>
      <c r="U214" s="146">
        <v>25</v>
      </c>
      <c r="V214" s="511">
        <f t="shared" si="50"/>
        <v>25</v>
      </c>
      <c r="W214" s="110" t="s">
        <v>1456</v>
      </c>
      <c r="X214" s="106" t="s">
        <v>1496</v>
      </c>
      <c r="Y214" s="3">
        <v>44216</v>
      </c>
      <c r="Z214" s="3">
        <v>44560</v>
      </c>
      <c r="AA214" s="3">
        <v>44377</v>
      </c>
      <c r="AB214" s="4">
        <f t="shared" si="58"/>
        <v>0.46802325581395349</v>
      </c>
      <c r="AC214" s="4">
        <f t="shared" si="59"/>
        <v>0.46802325581395349</v>
      </c>
      <c r="AD214" s="146">
        <v>50</v>
      </c>
      <c r="AE214" s="219">
        <f t="shared" si="48"/>
        <v>50</v>
      </c>
      <c r="AF214" s="260" t="s">
        <v>1939</v>
      </c>
      <c r="AG214" s="249" t="s">
        <v>1940</v>
      </c>
      <c r="AH214" s="23"/>
      <c r="AI214" s="20">
        <f t="shared" si="49"/>
        <v>0</v>
      </c>
      <c r="AJ214" s="19"/>
      <c r="AK214" s="19"/>
      <c r="AL214" s="23"/>
      <c r="AM214" s="25">
        <f t="shared" si="51"/>
        <v>0</v>
      </c>
      <c r="AN214" s="19"/>
      <c r="AO214" s="19"/>
    </row>
    <row r="215" spans="1:41" ht="116.4" hidden="1" customHeight="1" outlineLevel="1" x14ac:dyDescent="0.25">
      <c r="A215" s="487"/>
      <c r="B215" s="277"/>
      <c r="C215" s="277"/>
      <c r="D215" s="321"/>
      <c r="E215" s="455"/>
      <c r="F215" s="455"/>
      <c r="G215" s="496"/>
      <c r="H215" s="117" t="s">
        <v>1387</v>
      </c>
      <c r="I215" s="64" t="s">
        <v>1388</v>
      </c>
      <c r="J215" s="3">
        <v>44216</v>
      </c>
      <c r="K215" s="3">
        <v>44560</v>
      </c>
      <c r="L215" s="3">
        <v>44285</v>
      </c>
      <c r="M215" s="4">
        <f t="shared" si="56"/>
        <v>0.2005813953488372</v>
      </c>
      <c r="N215" s="4">
        <f t="shared" si="57"/>
        <v>0.2005813953488372</v>
      </c>
      <c r="O215" s="232">
        <v>1</v>
      </c>
      <c r="P215" s="233">
        <v>0.25</v>
      </c>
      <c r="Q215" s="233">
        <v>0.5</v>
      </c>
      <c r="R215" s="233">
        <v>0.75</v>
      </c>
      <c r="S215" s="233">
        <v>1</v>
      </c>
      <c r="T215" s="31" t="s">
        <v>954</v>
      </c>
      <c r="U215" s="146">
        <v>25</v>
      </c>
      <c r="V215" s="511">
        <f t="shared" si="50"/>
        <v>25</v>
      </c>
      <c r="W215" s="110" t="s">
        <v>1457</v>
      </c>
      <c r="X215" s="106" t="s">
        <v>1496</v>
      </c>
      <c r="Y215" s="3">
        <v>44216</v>
      </c>
      <c r="Z215" s="3">
        <v>44560</v>
      </c>
      <c r="AA215" s="3">
        <v>44377</v>
      </c>
      <c r="AB215" s="4">
        <f t="shared" si="58"/>
        <v>0.46802325581395349</v>
      </c>
      <c r="AC215" s="4">
        <f t="shared" si="59"/>
        <v>0.46802325581395349</v>
      </c>
      <c r="AD215" s="146">
        <v>50</v>
      </c>
      <c r="AE215" s="219">
        <f t="shared" si="48"/>
        <v>50</v>
      </c>
      <c r="AF215" s="260" t="s">
        <v>1941</v>
      </c>
      <c r="AG215" s="249" t="s">
        <v>1940</v>
      </c>
      <c r="AH215" s="23"/>
      <c r="AI215" s="20">
        <f t="shared" si="49"/>
        <v>0</v>
      </c>
      <c r="AJ215" s="19"/>
      <c r="AK215" s="19"/>
      <c r="AL215" s="23"/>
      <c r="AM215" s="25">
        <f t="shared" si="51"/>
        <v>0</v>
      </c>
      <c r="AN215" s="19"/>
      <c r="AO215" s="19"/>
    </row>
    <row r="216" spans="1:41" ht="134.4" hidden="1" customHeight="1" outlineLevel="1" x14ac:dyDescent="0.25">
      <c r="A216" s="487"/>
      <c r="B216" s="277"/>
      <c r="C216" s="277"/>
      <c r="D216" s="321"/>
      <c r="E216" s="455"/>
      <c r="F216" s="455"/>
      <c r="G216" s="496"/>
      <c r="H216" s="117" t="s">
        <v>1389</v>
      </c>
      <c r="I216" s="64" t="s">
        <v>1459</v>
      </c>
      <c r="J216" s="3">
        <v>44216</v>
      </c>
      <c r="K216" s="3">
        <v>44560</v>
      </c>
      <c r="L216" s="3">
        <v>44285</v>
      </c>
      <c r="M216" s="4">
        <f t="shared" si="56"/>
        <v>0.2005813953488372</v>
      </c>
      <c r="N216" s="4">
        <f t="shared" si="57"/>
        <v>0.2005813953488372</v>
      </c>
      <c r="O216" s="232">
        <v>1</v>
      </c>
      <c r="P216" s="233">
        <v>0.25</v>
      </c>
      <c r="Q216" s="233">
        <v>0.5</v>
      </c>
      <c r="R216" s="233">
        <v>0.75</v>
      </c>
      <c r="S216" s="233">
        <v>1</v>
      </c>
      <c r="T216" s="31" t="s">
        <v>954</v>
      </c>
      <c r="U216" s="146">
        <v>15</v>
      </c>
      <c r="V216" s="511">
        <f t="shared" si="50"/>
        <v>15</v>
      </c>
      <c r="W216" s="110" t="s">
        <v>1460</v>
      </c>
      <c r="X216" s="106" t="s">
        <v>954</v>
      </c>
      <c r="Y216" s="3">
        <v>44216</v>
      </c>
      <c r="Z216" s="3">
        <v>44560</v>
      </c>
      <c r="AA216" s="3">
        <v>44377</v>
      </c>
      <c r="AB216" s="4">
        <f t="shared" si="58"/>
        <v>0.46802325581395349</v>
      </c>
      <c r="AC216" s="4">
        <f t="shared" si="59"/>
        <v>0.46802325581395349</v>
      </c>
      <c r="AD216" s="146">
        <v>50</v>
      </c>
      <c r="AE216" s="219">
        <f t="shared" si="48"/>
        <v>50</v>
      </c>
      <c r="AF216" s="260" t="s">
        <v>1942</v>
      </c>
      <c r="AG216" s="249" t="s">
        <v>1940</v>
      </c>
      <c r="AH216" s="23"/>
      <c r="AI216" s="20">
        <f t="shared" si="49"/>
        <v>0</v>
      </c>
      <c r="AJ216" s="19"/>
      <c r="AK216" s="19"/>
      <c r="AL216" s="23"/>
      <c r="AM216" s="25">
        <f t="shared" si="51"/>
        <v>0</v>
      </c>
      <c r="AN216" s="19"/>
      <c r="AO216" s="19"/>
    </row>
    <row r="217" spans="1:41" ht="57" hidden="1" customHeight="1" outlineLevel="1" x14ac:dyDescent="0.25">
      <c r="A217" s="487"/>
      <c r="B217" s="277"/>
      <c r="C217" s="277"/>
      <c r="D217" s="321"/>
      <c r="E217" s="455"/>
      <c r="F217" s="455"/>
      <c r="G217" s="496"/>
      <c r="H217" s="117" t="s">
        <v>1390</v>
      </c>
      <c r="I217" s="64" t="s">
        <v>1391</v>
      </c>
      <c r="J217" s="3">
        <v>44216</v>
      </c>
      <c r="K217" s="3">
        <v>44560</v>
      </c>
      <c r="L217" s="3">
        <v>44285</v>
      </c>
      <c r="M217" s="4">
        <f t="shared" ref="M217" si="60">+(+_xlfn.DAYS(J217,L217))/(+_xlfn.DAYS(J217,K217))</f>
        <v>0.2005813953488372</v>
      </c>
      <c r="N217" s="4">
        <f t="shared" ref="N217" si="61">+IF(M217&gt;=100,100,IF(M217&lt;=0,0,M217))</f>
        <v>0.2005813953488372</v>
      </c>
      <c r="O217" s="232">
        <v>1</v>
      </c>
      <c r="P217" s="233">
        <v>0.25</v>
      </c>
      <c r="Q217" s="233">
        <v>0.5</v>
      </c>
      <c r="R217" s="233">
        <v>0.75</v>
      </c>
      <c r="S217" s="233">
        <v>1</v>
      </c>
      <c r="T217" s="31">
        <v>35000000</v>
      </c>
      <c r="U217" s="146">
        <v>10</v>
      </c>
      <c r="V217" s="511">
        <f t="shared" ref="V217" si="62">+U217</f>
        <v>10</v>
      </c>
      <c r="W217" s="110" t="s">
        <v>1458</v>
      </c>
      <c r="X217" s="106" t="s">
        <v>1496</v>
      </c>
      <c r="Y217" s="3">
        <v>44216</v>
      </c>
      <c r="Z217" s="3">
        <v>44560</v>
      </c>
      <c r="AA217" s="3">
        <v>44377</v>
      </c>
      <c r="AB217" s="4">
        <f t="shared" si="58"/>
        <v>0.46802325581395349</v>
      </c>
      <c r="AC217" s="4">
        <f t="shared" si="59"/>
        <v>0.46802325581395349</v>
      </c>
      <c r="AD217" s="146">
        <v>10</v>
      </c>
      <c r="AE217" s="219">
        <f t="shared" si="48"/>
        <v>10</v>
      </c>
      <c r="AF217" s="260" t="s">
        <v>1943</v>
      </c>
      <c r="AG217" s="252" t="s">
        <v>954</v>
      </c>
      <c r="AH217" s="23"/>
      <c r="AI217" s="20">
        <f t="shared" si="49"/>
        <v>0</v>
      </c>
      <c r="AJ217" s="19"/>
      <c r="AK217" s="19"/>
      <c r="AL217" s="23"/>
      <c r="AM217" s="25">
        <f t="shared" si="51"/>
        <v>0</v>
      </c>
      <c r="AN217" s="19"/>
      <c r="AO217" s="19"/>
    </row>
    <row r="218" spans="1:41" ht="60" hidden="1" outlineLevel="1" x14ac:dyDescent="0.25">
      <c r="A218" s="487"/>
      <c r="B218" s="277"/>
      <c r="C218" s="277"/>
      <c r="D218" s="321"/>
      <c r="E218" s="455"/>
      <c r="F218" s="455"/>
      <c r="G218" s="496"/>
      <c r="H218" s="117" t="s">
        <v>505</v>
      </c>
      <c r="I218" s="64" t="s">
        <v>629</v>
      </c>
      <c r="J218" s="3">
        <v>44216</v>
      </c>
      <c r="K218" s="3">
        <v>44560</v>
      </c>
      <c r="L218" s="3">
        <v>44285</v>
      </c>
      <c r="M218" s="4">
        <f t="shared" si="56"/>
        <v>0.2005813953488372</v>
      </c>
      <c r="N218" s="4">
        <f t="shared" si="57"/>
        <v>0.2005813953488372</v>
      </c>
      <c r="O218" s="232">
        <v>1</v>
      </c>
      <c r="P218" s="233">
        <v>0.25</v>
      </c>
      <c r="Q218" s="233">
        <v>0.5</v>
      </c>
      <c r="R218" s="233">
        <v>0.75</v>
      </c>
      <c r="S218" s="233">
        <v>1</v>
      </c>
      <c r="T218" s="31">
        <v>20000000</v>
      </c>
      <c r="U218" s="146">
        <v>10</v>
      </c>
      <c r="V218" s="511">
        <f t="shared" si="50"/>
        <v>10</v>
      </c>
      <c r="W218" s="110" t="s">
        <v>1461</v>
      </c>
      <c r="X218" s="106" t="s">
        <v>954</v>
      </c>
      <c r="Y218" s="3">
        <v>44216</v>
      </c>
      <c r="Z218" s="3">
        <v>44560</v>
      </c>
      <c r="AA218" s="3">
        <v>44377</v>
      </c>
      <c r="AB218" s="4">
        <f t="shared" si="58"/>
        <v>0.46802325581395349</v>
      </c>
      <c r="AC218" s="4">
        <f t="shared" si="59"/>
        <v>0.46802325581395349</v>
      </c>
      <c r="AD218" s="146">
        <v>10</v>
      </c>
      <c r="AE218" s="219">
        <f t="shared" si="48"/>
        <v>10</v>
      </c>
      <c r="AF218" s="260" t="s">
        <v>1944</v>
      </c>
      <c r="AG218" s="252" t="s">
        <v>954</v>
      </c>
      <c r="AH218" s="23"/>
      <c r="AI218" s="20">
        <f t="shared" si="49"/>
        <v>0</v>
      </c>
      <c r="AJ218" s="19"/>
      <c r="AK218" s="19"/>
      <c r="AL218" s="23"/>
      <c r="AM218" s="25">
        <f t="shared" si="51"/>
        <v>0</v>
      </c>
      <c r="AN218" s="19"/>
      <c r="AO218" s="19"/>
    </row>
    <row r="219" spans="1:41" ht="190.2" hidden="1" customHeight="1" outlineLevel="1" x14ac:dyDescent="0.25">
      <c r="A219" s="487"/>
      <c r="B219" s="277"/>
      <c r="C219" s="277"/>
      <c r="D219" s="321"/>
      <c r="E219" s="455"/>
      <c r="F219" s="455"/>
      <c r="G219" s="496"/>
      <c r="H219" s="117" t="s">
        <v>1462</v>
      </c>
      <c r="I219" s="175" t="s">
        <v>1112</v>
      </c>
      <c r="J219" s="3">
        <v>44216</v>
      </c>
      <c r="K219" s="3">
        <v>44560</v>
      </c>
      <c r="L219" s="3">
        <v>44285</v>
      </c>
      <c r="M219" s="4">
        <f t="shared" si="56"/>
        <v>0.2005813953488372</v>
      </c>
      <c r="N219" s="4">
        <f t="shared" si="57"/>
        <v>0.2005813953488372</v>
      </c>
      <c r="O219" s="232">
        <v>1</v>
      </c>
      <c r="P219" s="233">
        <v>0.25</v>
      </c>
      <c r="Q219" s="233">
        <v>0.5</v>
      </c>
      <c r="R219" s="233">
        <v>0.75</v>
      </c>
      <c r="S219" s="233">
        <v>1</v>
      </c>
      <c r="T219" s="31" t="s">
        <v>954</v>
      </c>
      <c r="U219" s="146">
        <v>25</v>
      </c>
      <c r="V219" s="511">
        <f t="shared" si="50"/>
        <v>25</v>
      </c>
      <c r="W219" s="110" t="s">
        <v>1463</v>
      </c>
      <c r="X219" s="106" t="s">
        <v>1496</v>
      </c>
      <c r="Y219" s="3">
        <v>44216</v>
      </c>
      <c r="Z219" s="3">
        <v>44560</v>
      </c>
      <c r="AA219" s="3">
        <v>44377</v>
      </c>
      <c r="AB219" s="4">
        <f t="shared" si="58"/>
        <v>0.46802325581395349</v>
      </c>
      <c r="AC219" s="4">
        <f t="shared" si="59"/>
        <v>0.46802325581395349</v>
      </c>
      <c r="AD219" s="146">
        <v>50</v>
      </c>
      <c r="AE219" s="219">
        <f t="shared" ref="AE219:AE221" si="63">+AD219</f>
        <v>50</v>
      </c>
      <c r="AF219" s="260" t="s">
        <v>1945</v>
      </c>
      <c r="AG219" s="249" t="s">
        <v>1940</v>
      </c>
      <c r="AH219" s="23"/>
      <c r="AI219" s="20">
        <f t="shared" ref="AI219:AI290" si="64">+AH219</f>
        <v>0</v>
      </c>
      <c r="AJ219" s="19"/>
      <c r="AK219" s="19"/>
      <c r="AL219" s="23"/>
      <c r="AM219" s="25">
        <f t="shared" si="51"/>
        <v>0</v>
      </c>
      <c r="AN219" s="19"/>
      <c r="AO219" s="19"/>
    </row>
    <row r="220" spans="1:41" ht="219" hidden="1" customHeight="1" outlineLevel="1" x14ac:dyDescent="0.25">
      <c r="A220" s="487"/>
      <c r="B220" s="176"/>
      <c r="C220" s="176"/>
      <c r="D220" s="321"/>
      <c r="E220" s="455"/>
      <c r="F220" s="455"/>
      <c r="G220" s="496"/>
      <c r="H220" s="117" t="s">
        <v>1465</v>
      </c>
      <c r="I220" s="175" t="s">
        <v>3</v>
      </c>
      <c r="J220" s="3">
        <v>44216</v>
      </c>
      <c r="K220" s="3">
        <v>44560</v>
      </c>
      <c r="L220" s="3">
        <v>44285</v>
      </c>
      <c r="M220" s="4">
        <f t="shared" si="56"/>
        <v>0.2005813953488372</v>
      </c>
      <c r="N220" s="4">
        <f t="shared" si="57"/>
        <v>0.2005813953488372</v>
      </c>
      <c r="O220" s="232">
        <v>1</v>
      </c>
      <c r="P220" s="233">
        <v>0.25</v>
      </c>
      <c r="Q220" s="233">
        <v>0.5</v>
      </c>
      <c r="R220" s="233">
        <v>0.75</v>
      </c>
      <c r="S220" s="233">
        <v>1</v>
      </c>
      <c r="T220" s="31" t="s">
        <v>954</v>
      </c>
      <c r="U220" s="146">
        <v>25</v>
      </c>
      <c r="V220" s="511">
        <f t="shared" si="50"/>
        <v>25</v>
      </c>
      <c r="W220" s="110" t="s">
        <v>1469</v>
      </c>
      <c r="X220" s="106" t="s">
        <v>1476</v>
      </c>
      <c r="Y220" s="3">
        <v>44216</v>
      </c>
      <c r="Z220" s="3">
        <v>44560</v>
      </c>
      <c r="AA220" s="3">
        <v>44377</v>
      </c>
      <c r="AB220" s="4">
        <f t="shared" si="58"/>
        <v>0.46802325581395349</v>
      </c>
      <c r="AC220" s="4">
        <f t="shared" si="59"/>
        <v>0.46802325581395349</v>
      </c>
      <c r="AD220" s="146">
        <v>44</v>
      </c>
      <c r="AE220" s="219">
        <f t="shared" si="63"/>
        <v>44</v>
      </c>
      <c r="AF220" s="260" t="s">
        <v>1946</v>
      </c>
      <c r="AG220" s="249" t="s">
        <v>1889</v>
      </c>
      <c r="AH220" s="23"/>
      <c r="AI220" s="20">
        <f t="shared" si="64"/>
        <v>0</v>
      </c>
      <c r="AJ220" s="19"/>
      <c r="AK220" s="19"/>
      <c r="AL220" s="23"/>
      <c r="AM220" s="25">
        <f t="shared" si="51"/>
        <v>0</v>
      </c>
      <c r="AN220" s="19"/>
      <c r="AO220" s="19"/>
    </row>
    <row r="221" spans="1:41" ht="129" hidden="1" customHeight="1" outlineLevel="1" x14ac:dyDescent="0.25">
      <c r="A221" s="487"/>
      <c r="B221" s="176"/>
      <c r="C221" s="176"/>
      <c r="D221" s="321"/>
      <c r="E221" s="455"/>
      <c r="F221" s="456"/>
      <c r="G221" s="470"/>
      <c r="H221" s="117" t="s">
        <v>1464</v>
      </c>
      <c r="I221" s="175" t="s">
        <v>1112</v>
      </c>
      <c r="J221" s="3">
        <v>44216</v>
      </c>
      <c r="K221" s="3">
        <v>44560</v>
      </c>
      <c r="L221" s="3">
        <v>44285</v>
      </c>
      <c r="M221" s="4">
        <f t="shared" si="56"/>
        <v>0.2005813953488372</v>
      </c>
      <c r="N221" s="4">
        <f t="shared" si="57"/>
        <v>0.2005813953488372</v>
      </c>
      <c r="O221" s="232">
        <v>1</v>
      </c>
      <c r="P221" s="233">
        <v>0.25</v>
      </c>
      <c r="Q221" s="233">
        <v>0.5</v>
      </c>
      <c r="R221" s="233">
        <v>0.75</v>
      </c>
      <c r="S221" s="233">
        <v>1</v>
      </c>
      <c r="T221" s="31" t="s">
        <v>954</v>
      </c>
      <c r="U221" s="146">
        <v>25</v>
      </c>
      <c r="V221" s="511">
        <f t="shared" si="50"/>
        <v>25</v>
      </c>
      <c r="W221" s="110" t="s">
        <v>1471</v>
      </c>
      <c r="X221" s="106" t="s">
        <v>954</v>
      </c>
      <c r="Y221" s="3">
        <v>44216</v>
      </c>
      <c r="Z221" s="3">
        <v>44560</v>
      </c>
      <c r="AA221" s="3">
        <v>44377</v>
      </c>
      <c r="AB221" s="4">
        <f t="shared" si="58"/>
        <v>0.46802325581395349</v>
      </c>
      <c r="AC221" s="4">
        <f t="shared" si="59"/>
        <v>0.46802325581395349</v>
      </c>
      <c r="AD221" s="146">
        <v>50</v>
      </c>
      <c r="AE221" s="219">
        <f t="shared" si="63"/>
        <v>50</v>
      </c>
      <c r="AF221" s="260" t="s">
        <v>1947</v>
      </c>
      <c r="AG221" s="253" t="s">
        <v>1948</v>
      </c>
      <c r="AH221" s="23"/>
      <c r="AI221" s="20">
        <f t="shared" si="64"/>
        <v>0</v>
      </c>
      <c r="AJ221" s="19"/>
      <c r="AK221" s="19"/>
      <c r="AL221" s="23"/>
      <c r="AM221" s="25">
        <f t="shared" si="51"/>
        <v>0</v>
      </c>
      <c r="AN221" s="19"/>
      <c r="AO221" s="19"/>
    </row>
    <row r="222" spans="1:41" ht="171.6" hidden="1" customHeight="1" outlineLevel="1" x14ac:dyDescent="0.25">
      <c r="A222" s="487"/>
      <c r="B222" s="194"/>
      <c r="C222" s="194"/>
      <c r="D222" s="321"/>
      <c r="E222" s="455"/>
      <c r="F222" s="457" t="s">
        <v>1673</v>
      </c>
      <c r="G222" s="494" t="s">
        <v>867</v>
      </c>
      <c r="H222" s="117" t="s">
        <v>866</v>
      </c>
      <c r="I222" s="64" t="s">
        <v>886</v>
      </c>
      <c r="J222" s="3">
        <v>44216</v>
      </c>
      <c r="K222" s="3">
        <v>44560</v>
      </c>
      <c r="L222" s="3">
        <v>44285</v>
      </c>
      <c r="M222" s="4">
        <f>+(+_xlfn.DAYS(J222,L222))/(+_xlfn.DAYS(J222,K222))</f>
        <v>0.2005813953488372</v>
      </c>
      <c r="N222" s="4">
        <f>+IF(M222&gt;=100,100,IF(M222&lt;=0,0,M222))</f>
        <v>0.2005813953488372</v>
      </c>
      <c r="O222" s="232">
        <v>1</v>
      </c>
      <c r="P222" s="233">
        <v>0.25</v>
      </c>
      <c r="Q222" s="233">
        <v>0.5</v>
      </c>
      <c r="R222" s="233">
        <v>0.75</v>
      </c>
      <c r="S222" s="233">
        <v>1</v>
      </c>
      <c r="T222" s="31" t="s">
        <v>954</v>
      </c>
      <c r="U222" s="146">
        <v>70</v>
      </c>
      <c r="V222" s="511">
        <f>+U222</f>
        <v>70</v>
      </c>
      <c r="W222" s="110" t="s">
        <v>1377</v>
      </c>
      <c r="X222" s="106" t="s">
        <v>1477</v>
      </c>
      <c r="Y222" s="3">
        <v>44216</v>
      </c>
      <c r="Z222" s="3">
        <v>44560</v>
      </c>
      <c r="AA222" s="3">
        <v>44377</v>
      </c>
      <c r="AB222" s="4">
        <f>+(+_xlfn.DAYS(Y222,AA222))/(+_xlfn.DAYS(Y222,Z222))</f>
        <v>0.46802325581395349</v>
      </c>
      <c r="AC222" s="4">
        <f>+IF(AB222&gt;=100,100,IF(AB222&lt;=0,0,AB222))</f>
        <v>0.46802325581395349</v>
      </c>
      <c r="AD222" s="146">
        <v>100</v>
      </c>
      <c r="AE222" s="219">
        <f t="shared" ref="AE222:AE250" si="65">+AD222</f>
        <v>100</v>
      </c>
      <c r="AF222" s="260" t="s">
        <v>1924</v>
      </c>
      <c r="AG222" s="106" t="s">
        <v>954</v>
      </c>
      <c r="AH222" s="23"/>
      <c r="AI222" s="20">
        <f>+AH222</f>
        <v>0</v>
      </c>
      <c r="AJ222" s="19"/>
      <c r="AK222" s="19"/>
      <c r="AL222" s="23"/>
      <c r="AM222" s="25">
        <f>+AL222</f>
        <v>0</v>
      </c>
      <c r="AN222" s="19"/>
      <c r="AO222" s="19"/>
    </row>
    <row r="223" spans="1:41" ht="62.4" hidden="1" outlineLevel="1" x14ac:dyDescent="0.25">
      <c r="A223" s="487"/>
      <c r="B223" s="214"/>
      <c r="C223" s="214"/>
      <c r="D223" s="321"/>
      <c r="E223" s="455"/>
      <c r="F223" s="458"/>
      <c r="G223" s="495"/>
      <c r="H223" s="117" t="s">
        <v>866</v>
      </c>
      <c r="I223" s="64" t="s">
        <v>1926</v>
      </c>
      <c r="J223" s="3">
        <v>44216</v>
      </c>
      <c r="K223" s="3">
        <v>44560</v>
      </c>
      <c r="L223" s="3">
        <v>44285</v>
      </c>
      <c r="M223" s="4">
        <f>+(+_xlfn.DAYS(J223,L223))/(+_xlfn.DAYS(J223,K223))</f>
        <v>0.2005813953488372</v>
      </c>
      <c r="N223" s="4">
        <f>+IF(M223&gt;=100,100,IF(M223&lt;=0,0,M223))</f>
        <v>0.2005813953488372</v>
      </c>
      <c r="O223" s="232">
        <v>1</v>
      </c>
      <c r="P223" s="233">
        <v>0.25</v>
      </c>
      <c r="Q223" s="233">
        <v>0.5</v>
      </c>
      <c r="R223" s="233">
        <v>0.75</v>
      </c>
      <c r="S223" s="233">
        <v>1</v>
      </c>
      <c r="T223" s="31" t="s">
        <v>954</v>
      </c>
      <c r="U223" s="146">
        <v>0</v>
      </c>
      <c r="V223" s="511">
        <f>+U223</f>
        <v>0</v>
      </c>
      <c r="W223" s="110" t="s">
        <v>1925</v>
      </c>
      <c r="X223" s="106" t="s">
        <v>954</v>
      </c>
      <c r="Y223" s="3">
        <v>44216</v>
      </c>
      <c r="Z223" s="3">
        <v>44560</v>
      </c>
      <c r="AA223" s="3">
        <v>44377</v>
      </c>
      <c r="AB223" s="4">
        <f t="shared" ref="AB223:AB224" si="66">+(+_xlfn.DAYS(Y223,AA223))/(+_xlfn.DAYS(Y223,Z223))</f>
        <v>0.46802325581395349</v>
      </c>
      <c r="AC223" s="4">
        <f t="shared" ref="AC223:AC224" si="67">+IF(AB223&gt;=100,100,IF(AB223&lt;=0,0,AB223))</f>
        <v>0.46802325581395349</v>
      </c>
      <c r="AD223" s="146">
        <v>0</v>
      </c>
      <c r="AE223" s="219">
        <f t="shared" si="65"/>
        <v>0</v>
      </c>
      <c r="AF223" s="227" t="s">
        <v>1925</v>
      </c>
      <c r="AG223" s="106" t="s">
        <v>954</v>
      </c>
      <c r="AH223" s="23"/>
      <c r="AI223" s="20">
        <f t="shared" ref="AI223:AI225" si="68">+AH223</f>
        <v>0</v>
      </c>
      <c r="AJ223" s="19"/>
      <c r="AK223" s="19"/>
      <c r="AL223" s="23"/>
      <c r="AM223" s="25">
        <f t="shared" ref="AM223:AM227" si="69">+AL223</f>
        <v>0</v>
      </c>
      <c r="AN223" s="19"/>
      <c r="AO223" s="19"/>
    </row>
    <row r="224" spans="1:41" ht="90" hidden="1" outlineLevel="1" x14ac:dyDescent="0.25">
      <c r="A224" s="487"/>
      <c r="B224" s="194"/>
      <c r="C224" s="194"/>
      <c r="D224" s="321"/>
      <c r="E224" s="455"/>
      <c r="F224" s="206" t="s">
        <v>1674</v>
      </c>
      <c r="G224" s="196" t="s">
        <v>1675</v>
      </c>
      <c r="H224" s="117" t="s">
        <v>1676</v>
      </c>
      <c r="I224" s="64" t="s">
        <v>1677</v>
      </c>
      <c r="J224" s="3">
        <v>44216</v>
      </c>
      <c r="K224" s="3">
        <v>44560</v>
      </c>
      <c r="L224" s="3">
        <v>44285</v>
      </c>
      <c r="M224" s="4">
        <f>+(+_xlfn.DAYS(J224,L224))/(+_xlfn.DAYS(J224,K224))</f>
        <v>0.2005813953488372</v>
      </c>
      <c r="N224" s="4">
        <f>+IF(M224&gt;=100,100,IF(M224&lt;=0,0,M224))</f>
        <v>0.2005813953488372</v>
      </c>
      <c r="O224" s="232">
        <v>1</v>
      </c>
      <c r="P224" s="233">
        <v>0.25</v>
      </c>
      <c r="Q224" s="233">
        <v>0.5</v>
      </c>
      <c r="R224" s="233">
        <v>0.75</v>
      </c>
      <c r="S224" s="233">
        <v>1</v>
      </c>
      <c r="T224" s="31" t="s">
        <v>954</v>
      </c>
      <c r="U224" s="146">
        <v>0</v>
      </c>
      <c r="V224" s="511">
        <f>+U224</f>
        <v>0</v>
      </c>
      <c r="W224" s="172" t="s">
        <v>2032</v>
      </c>
      <c r="X224" s="106" t="s">
        <v>954</v>
      </c>
      <c r="Y224" s="3">
        <v>44216</v>
      </c>
      <c r="Z224" s="3">
        <v>44560</v>
      </c>
      <c r="AA224" s="3">
        <v>44377</v>
      </c>
      <c r="AB224" s="4">
        <f t="shared" si="66"/>
        <v>0.46802325581395349</v>
      </c>
      <c r="AC224" s="4">
        <f t="shared" si="67"/>
        <v>0.46802325581395349</v>
      </c>
      <c r="AD224" s="146">
        <v>0</v>
      </c>
      <c r="AE224" s="219">
        <f t="shared" si="65"/>
        <v>0</v>
      </c>
      <c r="AF224" s="172" t="s">
        <v>2032</v>
      </c>
      <c r="AG224" s="106" t="s">
        <v>954</v>
      </c>
      <c r="AH224" s="23"/>
      <c r="AI224" s="20">
        <f t="shared" si="68"/>
        <v>0</v>
      </c>
      <c r="AJ224" s="19"/>
      <c r="AK224" s="19"/>
      <c r="AL224" s="23"/>
      <c r="AM224" s="25">
        <f t="shared" si="69"/>
        <v>0</v>
      </c>
      <c r="AN224" s="19"/>
      <c r="AO224" s="19"/>
    </row>
    <row r="225" spans="1:41" ht="216" hidden="1" outlineLevel="1" x14ac:dyDescent="0.25">
      <c r="A225" s="487"/>
      <c r="B225" s="194"/>
      <c r="C225" s="194"/>
      <c r="D225" s="322"/>
      <c r="E225" s="456"/>
      <c r="F225" s="206" t="s">
        <v>1678</v>
      </c>
      <c r="G225" s="196" t="s">
        <v>1679</v>
      </c>
      <c r="H225" s="117" t="s">
        <v>1920</v>
      </c>
      <c r="I225" s="64" t="s">
        <v>1454</v>
      </c>
      <c r="J225" s="3">
        <v>44216</v>
      </c>
      <c r="K225" s="3">
        <v>44560</v>
      </c>
      <c r="L225" s="3">
        <v>44285</v>
      </c>
      <c r="M225" s="4">
        <f>+(+_xlfn.DAYS(J225,L225))/(+_xlfn.DAYS(J225,K225))</f>
        <v>0.2005813953488372</v>
      </c>
      <c r="N225" s="4">
        <f>+IF(M225&gt;=100,100,IF(M225&lt;=0,0,M225))</f>
        <v>0.2005813953488372</v>
      </c>
      <c r="O225" s="232">
        <v>1</v>
      </c>
      <c r="P225" s="233">
        <v>0.25</v>
      </c>
      <c r="Q225" s="233">
        <v>0.5</v>
      </c>
      <c r="R225" s="233">
        <v>0.75</v>
      </c>
      <c r="S225" s="233">
        <v>1</v>
      </c>
      <c r="T225" s="31" t="s">
        <v>954</v>
      </c>
      <c r="U225" s="146">
        <v>30</v>
      </c>
      <c r="V225" s="511">
        <f>+U225</f>
        <v>30</v>
      </c>
      <c r="W225" s="110" t="s">
        <v>1680</v>
      </c>
      <c r="X225" s="106" t="s">
        <v>954</v>
      </c>
      <c r="Y225" s="3">
        <v>44216</v>
      </c>
      <c r="Z225" s="3">
        <v>44560</v>
      </c>
      <c r="AA225" s="3">
        <v>44377</v>
      </c>
      <c r="AB225" s="4">
        <f>+(+_xlfn.DAYS(Y225,AA225))/(+_xlfn.DAYS(Y225,Z225))</f>
        <v>0.46802325581395349</v>
      </c>
      <c r="AC225" s="4">
        <f>+IF(AB225&gt;=100,100,IF(AB225&lt;=0,0,AB225))</f>
        <v>0.46802325581395349</v>
      </c>
      <c r="AD225" s="146">
        <v>50</v>
      </c>
      <c r="AE225" s="219">
        <f t="shared" si="65"/>
        <v>50</v>
      </c>
      <c r="AF225" s="172" t="s">
        <v>2032</v>
      </c>
      <c r="AG225" s="106" t="s">
        <v>954</v>
      </c>
      <c r="AH225" s="23"/>
      <c r="AI225" s="20">
        <f t="shared" si="68"/>
        <v>0</v>
      </c>
      <c r="AJ225" s="19"/>
      <c r="AK225" s="19"/>
      <c r="AL225" s="23"/>
      <c r="AM225" s="25">
        <f t="shared" si="69"/>
        <v>0</v>
      </c>
      <c r="AN225" s="19"/>
      <c r="AO225" s="19"/>
    </row>
    <row r="226" spans="1:41" ht="70.2" hidden="1" customHeight="1" outlineLevel="1" x14ac:dyDescent="0.25">
      <c r="A226" s="487"/>
      <c r="B226" s="276" t="s">
        <v>322</v>
      </c>
      <c r="C226" s="276" t="s">
        <v>335</v>
      </c>
      <c r="D226" s="459" t="s">
        <v>265</v>
      </c>
      <c r="E226" s="96" t="s">
        <v>532</v>
      </c>
      <c r="F226" s="79" t="s">
        <v>742</v>
      </c>
      <c r="G226" s="85" t="s">
        <v>848</v>
      </c>
      <c r="H226" s="57" t="s">
        <v>807</v>
      </c>
      <c r="I226" s="64" t="s">
        <v>329</v>
      </c>
      <c r="J226" s="3">
        <v>44216</v>
      </c>
      <c r="K226" s="3">
        <v>44560</v>
      </c>
      <c r="L226" s="3">
        <v>44285</v>
      </c>
      <c r="M226" s="4">
        <f t="shared" si="56"/>
        <v>0.2005813953488372</v>
      </c>
      <c r="N226" s="4">
        <f t="shared" si="57"/>
        <v>0.2005813953488372</v>
      </c>
      <c r="O226" s="232">
        <v>1</v>
      </c>
      <c r="P226" s="233">
        <v>0.25</v>
      </c>
      <c r="Q226" s="233">
        <v>0.5</v>
      </c>
      <c r="R226" s="233">
        <v>0.75</v>
      </c>
      <c r="S226" s="233">
        <v>1</v>
      </c>
      <c r="T226" s="31">
        <v>86530500</v>
      </c>
      <c r="U226" s="146">
        <v>25</v>
      </c>
      <c r="V226" s="511">
        <f t="shared" si="50"/>
        <v>25</v>
      </c>
      <c r="W226" s="110" t="s">
        <v>1038</v>
      </c>
      <c r="X226" s="106" t="s">
        <v>1040</v>
      </c>
      <c r="Y226" s="3">
        <v>44216</v>
      </c>
      <c r="Z226" s="3">
        <v>44560</v>
      </c>
      <c r="AA226" s="3">
        <v>44377</v>
      </c>
      <c r="AB226" s="4">
        <f t="shared" ref="AB226:AB230" si="70">+(+_xlfn.DAYS(Y226,AA226))/(+_xlfn.DAYS(Y226,Z226))</f>
        <v>0.46802325581395349</v>
      </c>
      <c r="AC226" s="4">
        <f t="shared" ref="AC226:AC235" si="71">+IF(AB226&gt;=100,100,IF(AB226&lt;=0,0,AB226))</f>
        <v>0.46802325581395349</v>
      </c>
      <c r="AD226" s="146">
        <v>50</v>
      </c>
      <c r="AE226" s="219">
        <f t="shared" si="65"/>
        <v>50</v>
      </c>
      <c r="AF226" s="229" t="s">
        <v>1810</v>
      </c>
      <c r="AG226" s="252" t="s">
        <v>1724</v>
      </c>
      <c r="AH226" s="23"/>
      <c r="AI226" s="20">
        <f t="shared" si="64"/>
        <v>0</v>
      </c>
      <c r="AJ226" s="19"/>
      <c r="AK226" s="19"/>
      <c r="AL226" s="23"/>
      <c r="AM226" s="25">
        <f t="shared" si="69"/>
        <v>0</v>
      </c>
      <c r="AN226" s="19"/>
      <c r="AO226" s="19"/>
    </row>
    <row r="227" spans="1:41" ht="90" hidden="1" customHeight="1" outlineLevel="1" x14ac:dyDescent="0.25">
      <c r="A227" s="487"/>
      <c r="B227" s="277"/>
      <c r="C227" s="277"/>
      <c r="D227" s="460"/>
      <c r="E227" s="314" t="s">
        <v>523</v>
      </c>
      <c r="F227" s="314" t="s">
        <v>743</v>
      </c>
      <c r="G227" s="337" t="s">
        <v>849</v>
      </c>
      <c r="H227" s="57" t="s">
        <v>574</v>
      </c>
      <c r="I227" s="64" t="s">
        <v>632</v>
      </c>
      <c r="J227" s="3">
        <v>44216</v>
      </c>
      <c r="K227" s="3">
        <v>44560</v>
      </c>
      <c r="L227" s="3">
        <v>44285</v>
      </c>
      <c r="M227" s="4">
        <f t="shared" ref="M227:M271" si="72">+(+_xlfn.DAYS(J227,L227))/(+_xlfn.DAYS(J227,K227))</f>
        <v>0.2005813953488372</v>
      </c>
      <c r="N227" s="4">
        <f t="shared" ref="N227:N271" si="73">+IF(M227&gt;=100,100,IF(M227&lt;=0,0,M227))</f>
        <v>0.2005813953488372</v>
      </c>
      <c r="O227" s="232">
        <v>1</v>
      </c>
      <c r="P227" s="233">
        <v>0.25</v>
      </c>
      <c r="Q227" s="233">
        <v>0.5</v>
      </c>
      <c r="R227" s="233">
        <v>0.75</v>
      </c>
      <c r="S227" s="233">
        <v>1</v>
      </c>
      <c r="T227" s="29">
        <v>90000000</v>
      </c>
      <c r="U227" s="146">
        <v>25</v>
      </c>
      <c r="V227" s="511">
        <f t="shared" si="50"/>
        <v>25</v>
      </c>
      <c r="W227" s="110" t="s">
        <v>1343</v>
      </c>
      <c r="X227" s="106" t="s">
        <v>1345</v>
      </c>
      <c r="Y227" s="3">
        <v>44216</v>
      </c>
      <c r="Z227" s="3">
        <v>44560</v>
      </c>
      <c r="AA227" s="3">
        <v>44377</v>
      </c>
      <c r="AB227" s="4">
        <f t="shared" si="70"/>
        <v>0.46802325581395349</v>
      </c>
      <c r="AC227" s="4">
        <f t="shared" si="71"/>
        <v>0.46802325581395349</v>
      </c>
      <c r="AD227" s="146">
        <v>50</v>
      </c>
      <c r="AE227" s="219">
        <f t="shared" si="65"/>
        <v>50</v>
      </c>
      <c r="AF227" s="229" t="s">
        <v>1811</v>
      </c>
      <c r="AG227" s="252" t="s">
        <v>1812</v>
      </c>
      <c r="AH227" s="23"/>
      <c r="AI227" s="20">
        <f t="shared" si="64"/>
        <v>0</v>
      </c>
      <c r="AJ227" s="19"/>
      <c r="AK227" s="19"/>
      <c r="AL227" s="23"/>
      <c r="AM227" s="25">
        <f t="shared" si="69"/>
        <v>0</v>
      </c>
      <c r="AN227" s="19"/>
      <c r="AO227" s="19"/>
    </row>
    <row r="228" spans="1:41" ht="207" hidden="1" customHeight="1" outlineLevel="1" x14ac:dyDescent="0.25">
      <c r="A228" s="487"/>
      <c r="B228" s="278"/>
      <c r="C228" s="278"/>
      <c r="D228" s="460"/>
      <c r="E228" s="314"/>
      <c r="F228" s="314"/>
      <c r="G228" s="338"/>
      <c r="H228" s="57" t="s">
        <v>522</v>
      </c>
      <c r="I228" s="64" t="s">
        <v>633</v>
      </c>
      <c r="J228" s="3">
        <v>44216</v>
      </c>
      <c r="K228" s="3">
        <v>44560</v>
      </c>
      <c r="L228" s="3">
        <v>44285</v>
      </c>
      <c r="M228" s="4">
        <f t="shared" si="72"/>
        <v>0.2005813953488372</v>
      </c>
      <c r="N228" s="4">
        <f t="shared" si="73"/>
        <v>0.2005813953488372</v>
      </c>
      <c r="O228" s="232">
        <v>1</v>
      </c>
      <c r="P228" s="233">
        <v>0.25</v>
      </c>
      <c r="Q228" s="233">
        <v>0.5</v>
      </c>
      <c r="R228" s="233">
        <v>0.75</v>
      </c>
      <c r="S228" s="233">
        <v>1</v>
      </c>
      <c r="T228" s="31">
        <v>90000000</v>
      </c>
      <c r="U228" s="146">
        <v>25</v>
      </c>
      <c r="V228" s="511">
        <f t="shared" si="50"/>
        <v>25</v>
      </c>
      <c r="W228" s="110" t="s">
        <v>1344</v>
      </c>
      <c r="X228" s="106" t="s">
        <v>1346</v>
      </c>
      <c r="Y228" s="3">
        <v>44216</v>
      </c>
      <c r="Z228" s="3">
        <v>44560</v>
      </c>
      <c r="AA228" s="3">
        <v>44377</v>
      </c>
      <c r="AB228" s="4">
        <f t="shared" si="70"/>
        <v>0.46802325581395349</v>
      </c>
      <c r="AC228" s="4">
        <f t="shared" si="71"/>
        <v>0.46802325581395349</v>
      </c>
      <c r="AD228" s="146">
        <v>50</v>
      </c>
      <c r="AE228" s="219">
        <f t="shared" si="65"/>
        <v>50</v>
      </c>
      <c r="AF228" s="229" t="s">
        <v>1813</v>
      </c>
      <c r="AG228" s="188" t="s">
        <v>1814</v>
      </c>
      <c r="AH228" s="23"/>
      <c r="AI228" s="20">
        <f t="shared" si="64"/>
        <v>0</v>
      </c>
      <c r="AJ228" s="19"/>
      <c r="AK228" s="19"/>
      <c r="AL228" s="23"/>
      <c r="AM228" s="25">
        <f t="shared" si="51"/>
        <v>0</v>
      </c>
      <c r="AN228" s="19"/>
      <c r="AO228" s="19"/>
    </row>
    <row r="229" spans="1:41" ht="109.8" hidden="1" customHeight="1" outlineLevel="1" x14ac:dyDescent="0.25">
      <c r="A229" s="487"/>
      <c r="B229" s="279" t="s">
        <v>362</v>
      </c>
      <c r="C229" s="279" t="s">
        <v>361</v>
      </c>
      <c r="D229" s="460"/>
      <c r="E229" s="96" t="s">
        <v>917</v>
      </c>
      <c r="F229" s="79" t="s">
        <v>916</v>
      </c>
      <c r="G229" s="85" t="s">
        <v>918</v>
      </c>
      <c r="H229" s="57" t="s">
        <v>919</v>
      </c>
      <c r="I229" s="64" t="s">
        <v>920</v>
      </c>
      <c r="J229" s="3">
        <v>44216</v>
      </c>
      <c r="K229" s="3">
        <v>44560</v>
      </c>
      <c r="L229" s="3">
        <v>44285</v>
      </c>
      <c r="M229" s="4">
        <f t="shared" si="72"/>
        <v>0.2005813953488372</v>
      </c>
      <c r="N229" s="4">
        <f t="shared" si="73"/>
        <v>0.2005813953488372</v>
      </c>
      <c r="O229" s="232">
        <v>1</v>
      </c>
      <c r="P229" s="233">
        <v>0.25</v>
      </c>
      <c r="Q229" s="233">
        <v>0.5</v>
      </c>
      <c r="R229" s="233">
        <v>0.75</v>
      </c>
      <c r="S229" s="233">
        <v>1</v>
      </c>
      <c r="T229" s="31">
        <v>100000000</v>
      </c>
      <c r="U229" s="146">
        <v>10</v>
      </c>
      <c r="V229" s="511">
        <f t="shared" si="50"/>
        <v>10</v>
      </c>
      <c r="W229" s="110" t="s">
        <v>1039</v>
      </c>
      <c r="X229" s="106" t="s">
        <v>954</v>
      </c>
      <c r="Y229" s="3">
        <v>44216</v>
      </c>
      <c r="Z229" s="3">
        <v>44560</v>
      </c>
      <c r="AA229" s="3">
        <v>44377</v>
      </c>
      <c r="AB229" s="4">
        <f t="shared" si="70"/>
        <v>0.46802325581395349</v>
      </c>
      <c r="AC229" s="4">
        <f t="shared" si="71"/>
        <v>0.46802325581395349</v>
      </c>
      <c r="AD229" s="146">
        <v>25</v>
      </c>
      <c r="AE229" s="219">
        <f t="shared" si="65"/>
        <v>25</v>
      </c>
      <c r="AF229" s="229" t="s">
        <v>1815</v>
      </c>
      <c r="AG229" s="106" t="s">
        <v>954</v>
      </c>
      <c r="AH229" s="23"/>
      <c r="AI229" s="20">
        <f t="shared" si="64"/>
        <v>0</v>
      </c>
      <c r="AJ229" s="19"/>
      <c r="AK229" s="19"/>
      <c r="AL229" s="23"/>
      <c r="AM229" s="25">
        <f t="shared" si="51"/>
        <v>0</v>
      </c>
      <c r="AN229" s="19"/>
      <c r="AO229" s="19"/>
    </row>
    <row r="230" spans="1:41" ht="109.8" hidden="1" customHeight="1" outlineLevel="1" x14ac:dyDescent="0.25">
      <c r="A230" s="487"/>
      <c r="B230" s="280"/>
      <c r="C230" s="280"/>
      <c r="D230" s="460"/>
      <c r="E230" s="163" t="s">
        <v>1190</v>
      </c>
      <c r="F230" s="163" t="s">
        <v>921</v>
      </c>
      <c r="G230" s="162" t="s">
        <v>922</v>
      </c>
      <c r="H230" s="57" t="s">
        <v>923</v>
      </c>
      <c r="I230" s="64" t="s">
        <v>924</v>
      </c>
      <c r="J230" s="3">
        <v>44216</v>
      </c>
      <c r="K230" s="3">
        <v>44560</v>
      </c>
      <c r="L230" s="3">
        <v>44285</v>
      </c>
      <c r="M230" s="4">
        <f t="shared" si="72"/>
        <v>0.2005813953488372</v>
      </c>
      <c r="N230" s="4">
        <f t="shared" si="73"/>
        <v>0.2005813953488372</v>
      </c>
      <c r="O230" s="232">
        <v>1</v>
      </c>
      <c r="P230" s="233">
        <v>0.25</v>
      </c>
      <c r="Q230" s="233">
        <v>0.5</v>
      </c>
      <c r="R230" s="233">
        <v>0.75</v>
      </c>
      <c r="S230" s="233">
        <v>1</v>
      </c>
      <c r="T230" s="14">
        <v>20000000</v>
      </c>
      <c r="U230" s="146">
        <v>10</v>
      </c>
      <c r="V230" s="511">
        <f t="shared" ref="V230:V235" si="74">+U230</f>
        <v>10</v>
      </c>
      <c r="W230" s="106" t="s">
        <v>1347</v>
      </c>
      <c r="X230" s="106" t="s">
        <v>954</v>
      </c>
      <c r="Y230" s="3">
        <v>44216</v>
      </c>
      <c r="Z230" s="3">
        <v>44560</v>
      </c>
      <c r="AA230" s="3">
        <v>44377</v>
      </c>
      <c r="AB230" s="4">
        <f t="shared" si="70"/>
        <v>0.46802325581395349</v>
      </c>
      <c r="AC230" s="4">
        <f t="shared" si="71"/>
        <v>0.46802325581395349</v>
      </c>
      <c r="AD230" s="146">
        <v>40</v>
      </c>
      <c r="AE230" s="219">
        <f t="shared" si="65"/>
        <v>40</v>
      </c>
      <c r="AF230" s="229" t="s">
        <v>1816</v>
      </c>
      <c r="AG230" s="106" t="s">
        <v>954</v>
      </c>
      <c r="AH230" s="23"/>
      <c r="AI230" s="20">
        <f t="shared" si="64"/>
        <v>0</v>
      </c>
      <c r="AJ230" s="19"/>
      <c r="AK230" s="19"/>
      <c r="AL230" s="23"/>
      <c r="AM230" s="25">
        <f>+AL230</f>
        <v>0</v>
      </c>
      <c r="AN230" s="19"/>
      <c r="AO230" s="19"/>
    </row>
    <row r="231" spans="1:41" ht="77.400000000000006" hidden="1" customHeight="1" outlineLevel="1" x14ac:dyDescent="0.25">
      <c r="A231" s="487"/>
      <c r="B231" s="279" t="s">
        <v>322</v>
      </c>
      <c r="C231" s="159" t="s">
        <v>331</v>
      </c>
      <c r="D231" s="460"/>
      <c r="E231" s="104" t="s">
        <v>713</v>
      </c>
      <c r="F231" s="75" t="s">
        <v>882</v>
      </c>
      <c r="G231" s="75" t="s">
        <v>819</v>
      </c>
      <c r="H231" s="57" t="s">
        <v>1865</v>
      </c>
      <c r="I231" s="64" t="s">
        <v>885</v>
      </c>
      <c r="J231" s="3">
        <v>44216</v>
      </c>
      <c r="K231" s="3">
        <v>44560</v>
      </c>
      <c r="L231" s="3">
        <v>44285</v>
      </c>
      <c r="M231" s="4">
        <f>+(+_xlfn.DAYS(J231,L231))/(+_xlfn.DAYS(J231,K231))</f>
        <v>0.2005813953488372</v>
      </c>
      <c r="N231" s="4">
        <f t="shared" si="73"/>
        <v>0.2005813953488372</v>
      </c>
      <c r="O231" s="232">
        <v>1</v>
      </c>
      <c r="P231" s="233">
        <v>0.25</v>
      </c>
      <c r="Q231" s="233">
        <v>0.5</v>
      </c>
      <c r="R231" s="233">
        <v>0.75</v>
      </c>
      <c r="S231" s="233">
        <v>1</v>
      </c>
      <c r="T231" s="14" t="s">
        <v>954</v>
      </c>
      <c r="U231" s="146">
        <v>10</v>
      </c>
      <c r="V231" s="511">
        <f t="shared" si="74"/>
        <v>10</v>
      </c>
      <c r="W231" s="110" t="s">
        <v>1236</v>
      </c>
      <c r="X231" s="106" t="s">
        <v>954</v>
      </c>
      <c r="Y231" s="3">
        <v>44216</v>
      </c>
      <c r="Z231" s="3">
        <v>44560</v>
      </c>
      <c r="AA231" s="3">
        <v>44377</v>
      </c>
      <c r="AB231" s="4">
        <f>+(+_xlfn.DAYS(Y231,AA231))/(+_xlfn.DAYS(Y231,Z231))</f>
        <v>0.46802325581395349</v>
      </c>
      <c r="AC231" s="4">
        <f t="shared" si="71"/>
        <v>0.46802325581395349</v>
      </c>
      <c r="AD231" s="146">
        <v>10</v>
      </c>
      <c r="AE231" s="219">
        <f t="shared" si="65"/>
        <v>10</v>
      </c>
      <c r="AF231" s="229" t="s">
        <v>1817</v>
      </c>
      <c r="AG231" s="106" t="s">
        <v>954</v>
      </c>
      <c r="AH231" s="23"/>
      <c r="AI231" s="20">
        <f t="shared" si="64"/>
        <v>0</v>
      </c>
      <c r="AJ231" s="19"/>
      <c r="AK231" s="19"/>
      <c r="AL231" s="23"/>
      <c r="AM231" s="25">
        <f>+AL231</f>
        <v>0</v>
      </c>
      <c r="AN231" s="19"/>
      <c r="AO231" s="19"/>
    </row>
    <row r="232" spans="1:41" ht="77.400000000000006" hidden="1" customHeight="1" outlineLevel="1" x14ac:dyDescent="0.25">
      <c r="A232" s="487"/>
      <c r="B232" s="283"/>
      <c r="C232" s="279" t="s">
        <v>335</v>
      </c>
      <c r="D232" s="460"/>
      <c r="E232" s="315" t="s">
        <v>532</v>
      </c>
      <c r="F232" s="315" t="s">
        <v>742</v>
      </c>
      <c r="G232" s="315" t="s">
        <v>848</v>
      </c>
      <c r="H232" s="156" t="s">
        <v>1552</v>
      </c>
      <c r="I232" s="64" t="s">
        <v>1821</v>
      </c>
      <c r="J232" s="3">
        <v>44216</v>
      </c>
      <c r="K232" s="3">
        <v>44560</v>
      </c>
      <c r="L232" s="3">
        <v>44285</v>
      </c>
      <c r="M232" s="4">
        <f t="shared" ref="M232:M235" si="75">+(+_xlfn.DAYS(J232,L232))/(+_xlfn.DAYS(J232,K232))</f>
        <v>0.2005813953488372</v>
      </c>
      <c r="N232" s="4">
        <f t="shared" si="73"/>
        <v>0.2005813953488372</v>
      </c>
      <c r="O232" s="232">
        <v>1</v>
      </c>
      <c r="P232" s="233" t="s">
        <v>954</v>
      </c>
      <c r="Q232" s="233">
        <v>0.4</v>
      </c>
      <c r="R232" s="233">
        <v>0.8</v>
      </c>
      <c r="S232" s="233">
        <v>1</v>
      </c>
      <c r="T232" s="31"/>
      <c r="U232" s="146">
        <v>10</v>
      </c>
      <c r="V232" s="511">
        <f t="shared" si="74"/>
        <v>10</v>
      </c>
      <c r="W232" s="106" t="s">
        <v>954</v>
      </c>
      <c r="X232" s="106" t="s">
        <v>954</v>
      </c>
      <c r="Y232" s="3">
        <v>44371</v>
      </c>
      <c r="Z232" s="3">
        <v>44560</v>
      </c>
      <c r="AA232" s="3">
        <v>44377</v>
      </c>
      <c r="AB232" s="4">
        <f t="shared" ref="AB232:AB235" si="76">+(+_xlfn.DAYS(Y232,AA232))/(+_xlfn.DAYS(Y232,Z232))</f>
        <v>3.1746031746031744E-2</v>
      </c>
      <c r="AC232" s="4">
        <f t="shared" si="71"/>
        <v>3.1746031746031744E-2</v>
      </c>
      <c r="AD232" s="146">
        <v>20</v>
      </c>
      <c r="AE232" s="219">
        <f t="shared" si="65"/>
        <v>20</v>
      </c>
      <c r="AF232" s="229" t="s">
        <v>1818</v>
      </c>
      <c r="AG232" s="106" t="s">
        <v>954</v>
      </c>
      <c r="AH232" s="23"/>
      <c r="AI232" s="20">
        <f t="shared" si="64"/>
        <v>0</v>
      </c>
      <c r="AJ232" s="19"/>
      <c r="AK232" s="19"/>
      <c r="AL232" s="23"/>
      <c r="AM232" s="25">
        <f t="shared" ref="AM232:AM235" si="77">+AL232</f>
        <v>0</v>
      </c>
      <c r="AN232" s="19"/>
      <c r="AO232" s="19"/>
    </row>
    <row r="233" spans="1:41" ht="77.400000000000006" hidden="1" customHeight="1" outlineLevel="1" x14ac:dyDescent="0.25">
      <c r="A233" s="487"/>
      <c r="B233" s="283"/>
      <c r="C233" s="283"/>
      <c r="D233" s="460"/>
      <c r="E233" s="316"/>
      <c r="F233" s="316"/>
      <c r="G233" s="316"/>
      <c r="H233" s="156" t="s">
        <v>1864</v>
      </c>
      <c r="I233" s="64" t="s">
        <v>769</v>
      </c>
      <c r="J233" s="3">
        <v>44216</v>
      </c>
      <c r="K233" s="3">
        <v>44560</v>
      </c>
      <c r="L233" s="3">
        <v>44285</v>
      </c>
      <c r="M233" s="4">
        <f t="shared" si="75"/>
        <v>0.2005813953488372</v>
      </c>
      <c r="N233" s="4">
        <f t="shared" si="73"/>
        <v>0.2005813953488372</v>
      </c>
      <c r="O233" s="232">
        <v>1</v>
      </c>
      <c r="P233" s="233" t="s">
        <v>954</v>
      </c>
      <c r="Q233" s="233">
        <v>0.4</v>
      </c>
      <c r="R233" s="233">
        <v>0.8</v>
      </c>
      <c r="S233" s="233">
        <v>1</v>
      </c>
      <c r="T233" s="31"/>
      <c r="U233" s="146">
        <v>10</v>
      </c>
      <c r="V233" s="511">
        <f t="shared" si="74"/>
        <v>10</v>
      </c>
      <c r="W233" s="106" t="s">
        <v>954</v>
      </c>
      <c r="X233" s="106" t="s">
        <v>954</v>
      </c>
      <c r="Y233" s="3">
        <v>44371</v>
      </c>
      <c r="Z233" s="3">
        <v>44560</v>
      </c>
      <c r="AA233" s="3">
        <v>44377</v>
      </c>
      <c r="AB233" s="4">
        <f t="shared" si="76"/>
        <v>3.1746031746031744E-2</v>
      </c>
      <c r="AC233" s="4">
        <f t="shared" si="71"/>
        <v>3.1746031746031744E-2</v>
      </c>
      <c r="AD233" s="146">
        <v>10</v>
      </c>
      <c r="AE233" s="219">
        <f t="shared" si="65"/>
        <v>10</v>
      </c>
      <c r="AF233" s="227" t="s">
        <v>1820</v>
      </c>
      <c r="AG233" s="106" t="s">
        <v>954</v>
      </c>
      <c r="AH233" s="23"/>
      <c r="AI233" s="20">
        <f t="shared" si="64"/>
        <v>0</v>
      </c>
      <c r="AJ233" s="19"/>
      <c r="AK233" s="19"/>
      <c r="AL233" s="23"/>
      <c r="AM233" s="25">
        <f t="shared" si="77"/>
        <v>0</v>
      </c>
      <c r="AN233" s="19"/>
      <c r="AO233" s="19"/>
    </row>
    <row r="234" spans="1:41" ht="77.400000000000006" hidden="1" customHeight="1" outlineLevel="1" x14ac:dyDescent="0.25">
      <c r="A234" s="487"/>
      <c r="B234" s="283"/>
      <c r="C234" s="283"/>
      <c r="D234" s="460"/>
      <c r="E234" s="316"/>
      <c r="F234" s="316"/>
      <c r="G234" s="316"/>
      <c r="H234" s="156" t="s">
        <v>1553</v>
      </c>
      <c r="I234" s="64" t="s">
        <v>1822</v>
      </c>
      <c r="J234" s="3">
        <v>44216</v>
      </c>
      <c r="K234" s="3">
        <v>44560</v>
      </c>
      <c r="L234" s="3">
        <v>44285</v>
      </c>
      <c r="M234" s="4">
        <f t="shared" si="75"/>
        <v>0.2005813953488372</v>
      </c>
      <c r="N234" s="4">
        <f t="shared" si="73"/>
        <v>0.2005813953488372</v>
      </c>
      <c r="O234" s="232">
        <v>1</v>
      </c>
      <c r="P234" s="233" t="s">
        <v>954</v>
      </c>
      <c r="Q234" s="233">
        <v>0.4</v>
      </c>
      <c r="R234" s="233">
        <v>0.8</v>
      </c>
      <c r="S234" s="233">
        <v>1</v>
      </c>
      <c r="T234" s="31"/>
      <c r="U234" s="146">
        <v>10</v>
      </c>
      <c r="V234" s="511">
        <f t="shared" si="74"/>
        <v>10</v>
      </c>
      <c r="W234" s="106" t="s">
        <v>954</v>
      </c>
      <c r="X234" s="106" t="s">
        <v>954</v>
      </c>
      <c r="Y234" s="3">
        <v>44371</v>
      </c>
      <c r="Z234" s="3">
        <v>44560</v>
      </c>
      <c r="AA234" s="3">
        <v>44377</v>
      </c>
      <c r="AB234" s="4">
        <f t="shared" si="76"/>
        <v>3.1746031746031744E-2</v>
      </c>
      <c r="AC234" s="4">
        <f t="shared" si="71"/>
        <v>3.1746031746031744E-2</v>
      </c>
      <c r="AD234" s="146">
        <v>40</v>
      </c>
      <c r="AE234" s="219">
        <f t="shared" si="65"/>
        <v>40</v>
      </c>
      <c r="AF234" s="229" t="s">
        <v>1819</v>
      </c>
      <c r="AG234" s="106" t="s">
        <v>954</v>
      </c>
      <c r="AH234" s="23"/>
      <c r="AI234" s="20">
        <f t="shared" si="64"/>
        <v>0</v>
      </c>
      <c r="AJ234" s="19"/>
      <c r="AK234" s="19"/>
      <c r="AL234" s="23"/>
      <c r="AM234" s="25">
        <f t="shared" si="77"/>
        <v>0</v>
      </c>
      <c r="AN234" s="19"/>
      <c r="AO234" s="19"/>
    </row>
    <row r="235" spans="1:41" ht="77.400000000000006" hidden="1" customHeight="1" outlineLevel="1" x14ac:dyDescent="0.25">
      <c r="A235" s="487"/>
      <c r="B235" s="280"/>
      <c r="C235" s="280"/>
      <c r="D235" s="461"/>
      <c r="E235" s="317"/>
      <c r="F235" s="317"/>
      <c r="G235" s="317"/>
      <c r="H235" s="156" t="s">
        <v>1554</v>
      </c>
      <c r="I235" s="64" t="s">
        <v>482</v>
      </c>
      <c r="J235" s="3">
        <v>44216</v>
      </c>
      <c r="K235" s="3">
        <v>44560</v>
      </c>
      <c r="L235" s="3">
        <v>44285</v>
      </c>
      <c r="M235" s="4">
        <f t="shared" si="75"/>
        <v>0.2005813953488372</v>
      </c>
      <c r="N235" s="4">
        <f t="shared" si="73"/>
        <v>0.2005813953488372</v>
      </c>
      <c r="O235" s="232">
        <v>1</v>
      </c>
      <c r="P235" s="233" t="s">
        <v>954</v>
      </c>
      <c r="Q235" s="233">
        <v>0.4</v>
      </c>
      <c r="R235" s="233">
        <v>0.8</v>
      </c>
      <c r="S235" s="233">
        <v>1</v>
      </c>
      <c r="T235" s="31"/>
      <c r="U235" s="146">
        <v>10</v>
      </c>
      <c r="V235" s="511">
        <f t="shared" si="74"/>
        <v>10</v>
      </c>
      <c r="W235" s="106" t="s">
        <v>954</v>
      </c>
      <c r="X235" s="106" t="s">
        <v>954</v>
      </c>
      <c r="Y235" s="3">
        <v>44371</v>
      </c>
      <c r="Z235" s="3">
        <v>44560</v>
      </c>
      <c r="AA235" s="3">
        <v>44377</v>
      </c>
      <c r="AB235" s="4">
        <f t="shared" si="76"/>
        <v>3.1746031746031744E-2</v>
      </c>
      <c r="AC235" s="4">
        <f t="shared" si="71"/>
        <v>3.1746031746031744E-2</v>
      </c>
      <c r="AD235" s="146">
        <v>10</v>
      </c>
      <c r="AE235" s="219">
        <f t="shared" si="65"/>
        <v>10</v>
      </c>
      <c r="AF235" s="227" t="s">
        <v>1820</v>
      </c>
      <c r="AG235" s="106" t="s">
        <v>954</v>
      </c>
      <c r="AH235" s="23"/>
      <c r="AI235" s="20">
        <f t="shared" si="64"/>
        <v>0</v>
      </c>
      <c r="AJ235" s="19"/>
      <c r="AK235" s="19"/>
      <c r="AL235" s="23"/>
      <c r="AM235" s="25">
        <f t="shared" si="77"/>
        <v>0</v>
      </c>
      <c r="AN235" s="19"/>
      <c r="AO235" s="19"/>
    </row>
    <row r="236" spans="1:41" ht="58.2" hidden="1" customHeight="1" outlineLevel="1" x14ac:dyDescent="0.25">
      <c r="A236" s="487"/>
      <c r="B236" s="68" t="s">
        <v>322</v>
      </c>
      <c r="C236" s="68" t="s">
        <v>335</v>
      </c>
      <c r="D236" s="484" t="s">
        <v>533</v>
      </c>
      <c r="E236" s="95" t="s">
        <v>532</v>
      </c>
      <c r="F236" s="80" t="s">
        <v>742</v>
      </c>
      <c r="G236" s="50" t="s">
        <v>848</v>
      </c>
      <c r="H236" s="130" t="s">
        <v>808</v>
      </c>
      <c r="I236" s="64" t="s">
        <v>329</v>
      </c>
      <c r="J236" s="3">
        <v>44216</v>
      </c>
      <c r="K236" s="3">
        <v>44560</v>
      </c>
      <c r="L236" s="3">
        <v>44285</v>
      </c>
      <c r="M236" s="4">
        <f>+(+_xlfn.DAYS(J236,L236))/(+_xlfn.DAYS(J236,K236))</f>
        <v>0.2005813953488372</v>
      </c>
      <c r="N236" s="4">
        <f t="shared" si="73"/>
        <v>0.2005813953488372</v>
      </c>
      <c r="O236" s="232">
        <v>1</v>
      </c>
      <c r="P236" s="233">
        <v>0.25</v>
      </c>
      <c r="Q236" s="233">
        <v>0.5</v>
      </c>
      <c r="R236" s="233">
        <v>0.75</v>
      </c>
      <c r="S236" s="233">
        <v>1</v>
      </c>
      <c r="T236" s="31">
        <v>34650000</v>
      </c>
      <c r="U236" s="146">
        <v>25</v>
      </c>
      <c r="V236" s="511">
        <f t="shared" si="50"/>
        <v>25</v>
      </c>
      <c r="W236" s="110" t="s">
        <v>1153</v>
      </c>
      <c r="X236" s="106" t="s">
        <v>1154</v>
      </c>
      <c r="Y236" s="3">
        <v>44216</v>
      </c>
      <c r="Z236" s="3">
        <v>44560</v>
      </c>
      <c r="AA236" s="3">
        <v>44377</v>
      </c>
      <c r="AB236" s="4">
        <f>+(+_xlfn.DAYS(Y236,AA236))/(+_xlfn.DAYS(Y236,Z236))</f>
        <v>0.46802325581395349</v>
      </c>
      <c r="AC236" s="4">
        <f t="shared" ref="AC236:AC275" si="78">+IF(AB236&gt;=100,100,IF(AB236&lt;=0,0,AB236))</f>
        <v>0.46802325581395349</v>
      </c>
      <c r="AD236" s="146">
        <v>50</v>
      </c>
      <c r="AE236" s="219">
        <f t="shared" si="65"/>
        <v>50</v>
      </c>
      <c r="AF236" s="227" t="s">
        <v>1624</v>
      </c>
      <c r="AG236" s="106" t="s">
        <v>954</v>
      </c>
      <c r="AH236" s="23"/>
      <c r="AI236" s="20">
        <f t="shared" si="64"/>
        <v>0</v>
      </c>
      <c r="AJ236" s="19"/>
      <c r="AK236" s="19"/>
      <c r="AL236" s="23"/>
      <c r="AM236" s="25">
        <f t="shared" si="51"/>
        <v>0</v>
      </c>
      <c r="AN236" s="19"/>
      <c r="AO236" s="19"/>
    </row>
    <row r="237" spans="1:41" ht="186.6" hidden="1" customHeight="1" outlineLevel="1" x14ac:dyDescent="0.25">
      <c r="A237" s="487"/>
      <c r="B237" s="68" t="s">
        <v>323</v>
      </c>
      <c r="C237" s="68" t="s">
        <v>382</v>
      </c>
      <c r="D237" s="484"/>
      <c r="E237" s="95" t="s">
        <v>528</v>
      </c>
      <c r="F237" s="80" t="s">
        <v>735</v>
      </c>
      <c r="G237" s="50" t="s">
        <v>844</v>
      </c>
      <c r="H237" s="130" t="s">
        <v>524</v>
      </c>
      <c r="I237" s="64" t="s">
        <v>484</v>
      </c>
      <c r="J237" s="3">
        <v>44216</v>
      </c>
      <c r="K237" s="3">
        <v>44560</v>
      </c>
      <c r="L237" s="3">
        <v>44285</v>
      </c>
      <c r="M237" s="4">
        <f>+(+_xlfn.DAYS(J237,L237))/(+_xlfn.DAYS(J237,K237))</f>
        <v>0.2005813953488372</v>
      </c>
      <c r="N237" s="4">
        <f t="shared" si="73"/>
        <v>0.2005813953488372</v>
      </c>
      <c r="O237" s="232">
        <v>1</v>
      </c>
      <c r="P237" s="233">
        <v>0.25</v>
      </c>
      <c r="Q237" s="233">
        <v>0.5</v>
      </c>
      <c r="R237" s="233">
        <v>0.75</v>
      </c>
      <c r="S237" s="233">
        <v>1</v>
      </c>
      <c r="T237" s="31">
        <v>150000000</v>
      </c>
      <c r="U237" s="146">
        <v>10</v>
      </c>
      <c r="V237" s="511">
        <f t="shared" si="50"/>
        <v>10</v>
      </c>
      <c r="W237" s="110" t="s">
        <v>1155</v>
      </c>
      <c r="X237" s="106" t="s">
        <v>954</v>
      </c>
      <c r="Y237" s="3">
        <v>44216</v>
      </c>
      <c r="Z237" s="3">
        <v>44560</v>
      </c>
      <c r="AA237" s="3">
        <v>44377</v>
      </c>
      <c r="AB237" s="4">
        <f>+(+_xlfn.DAYS(Y237,AA237))/(+_xlfn.DAYS(Y237,Z237))</f>
        <v>0.46802325581395349</v>
      </c>
      <c r="AC237" s="4">
        <f t="shared" si="78"/>
        <v>0.46802325581395349</v>
      </c>
      <c r="AD237" s="146">
        <v>10</v>
      </c>
      <c r="AE237" s="219">
        <f t="shared" si="65"/>
        <v>10</v>
      </c>
      <c r="AF237" s="227" t="s">
        <v>1625</v>
      </c>
      <c r="AG237" s="106" t="s">
        <v>954</v>
      </c>
      <c r="AH237" s="23"/>
      <c r="AI237" s="20">
        <f t="shared" si="64"/>
        <v>0</v>
      </c>
      <c r="AJ237" s="19"/>
      <c r="AK237" s="19"/>
      <c r="AL237" s="23"/>
      <c r="AM237" s="25">
        <f t="shared" si="51"/>
        <v>0</v>
      </c>
      <c r="AN237" s="19"/>
      <c r="AO237" s="19"/>
    </row>
    <row r="238" spans="1:41" ht="241.2" hidden="1" customHeight="1" outlineLevel="1" x14ac:dyDescent="0.25">
      <c r="A238" s="487"/>
      <c r="B238" s="276" t="s">
        <v>322</v>
      </c>
      <c r="C238" s="68" t="s">
        <v>378</v>
      </c>
      <c r="D238" s="484"/>
      <c r="E238" s="95" t="s">
        <v>529</v>
      </c>
      <c r="F238" s="80" t="s">
        <v>744</v>
      </c>
      <c r="G238" s="50" t="s">
        <v>841</v>
      </c>
      <c r="H238" s="130" t="s">
        <v>525</v>
      </c>
      <c r="I238" s="64" t="s">
        <v>635</v>
      </c>
      <c r="J238" s="3">
        <v>44216</v>
      </c>
      <c r="K238" s="3">
        <v>44560</v>
      </c>
      <c r="L238" s="3">
        <v>44285</v>
      </c>
      <c r="M238" s="4">
        <f t="shared" ref="M238:M263" si="79">+(+_xlfn.DAYS(J238,L238))/(+_xlfn.DAYS(J238,K238))</f>
        <v>0.2005813953488372</v>
      </c>
      <c r="N238" s="4">
        <f t="shared" si="73"/>
        <v>0.2005813953488372</v>
      </c>
      <c r="O238" s="232">
        <v>1</v>
      </c>
      <c r="P238" s="233">
        <v>0.25</v>
      </c>
      <c r="Q238" s="233">
        <v>0.5</v>
      </c>
      <c r="R238" s="233">
        <v>0.75</v>
      </c>
      <c r="S238" s="233">
        <v>1</v>
      </c>
      <c r="T238" s="31">
        <v>5000000</v>
      </c>
      <c r="U238" s="146">
        <v>25</v>
      </c>
      <c r="V238" s="511">
        <f t="shared" si="50"/>
        <v>25</v>
      </c>
      <c r="W238" s="110" t="s">
        <v>1156</v>
      </c>
      <c r="X238" s="106" t="s">
        <v>1157</v>
      </c>
      <c r="Y238" s="3">
        <v>44216</v>
      </c>
      <c r="Z238" s="3">
        <v>44560</v>
      </c>
      <c r="AA238" s="3">
        <v>44377</v>
      </c>
      <c r="AB238" s="4">
        <f t="shared" ref="AB238:AB263" si="80">+(+_xlfn.DAYS(Y238,AA238))/(+_xlfn.DAYS(Y238,Z238))</f>
        <v>0.46802325581395349</v>
      </c>
      <c r="AC238" s="4">
        <f t="shared" si="78"/>
        <v>0.46802325581395349</v>
      </c>
      <c r="AD238" s="146">
        <v>30</v>
      </c>
      <c r="AE238" s="219">
        <f t="shared" si="65"/>
        <v>30</v>
      </c>
      <c r="AF238" s="227" t="s">
        <v>1626</v>
      </c>
      <c r="AG238" s="245" t="s">
        <v>1627</v>
      </c>
      <c r="AH238" s="23"/>
      <c r="AI238" s="20">
        <f t="shared" si="64"/>
        <v>0</v>
      </c>
      <c r="AJ238" s="19"/>
      <c r="AK238" s="19"/>
      <c r="AL238" s="23"/>
      <c r="AM238" s="25">
        <f t="shared" si="51"/>
        <v>0</v>
      </c>
      <c r="AN238" s="19"/>
      <c r="AO238" s="19"/>
    </row>
    <row r="239" spans="1:41" ht="157.19999999999999" hidden="1" customHeight="1" outlineLevel="1" x14ac:dyDescent="0.25">
      <c r="A239" s="487"/>
      <c r="B239" s="277"/>
      <c r="C239" s="68" t="s">
        <v>330</v>
      </c>
      <c r="D239" s="484"/>
      <c r="E239" s="95" t="s">
        <v>531</v>
      </c>
      <c r="F239" s="80" t="s">
        <v>718</v>
      </c>
      <c r="G239" s="50" t="s">
        <v>821</v>
      </c>
      <c r="H239" s="130" t="s">
        <v>801</v>
      </c>
      <c r="I239" s="64" t="s">
        <v>636</v>
      </c>
      <c r="J239" s="3">
        <v>44216</v>
      </c>
      <c r="K239" s="3">
        <v>44560</v>
      </c>
      <c r="L239" s="3">
        <v>44285</v>
      </c>
      <c r="M239" s="4">
        <f t="shared" si="79"/>
        <v>0.2005813953488372</v>
      </c>
      <c r="N239" s="4">
        <f t="shared" si="73"/>
        <v>0.2005813953488372</v>
      </c>
      <c r="O239" s="232">
        <v>1</v>
      </c>
      <c r="P239" s="233">
        <v>0.25</v>
      </c>
      <c r="Q239" s="233">
        <v>0.5</v>
      </c>
      <c r="R239" s="233">
        <v>0.75</v>
      </c>
      <c r="S239" s="233">
        <v>1</v>
      </c>
      <c r="T239" s="31">
        <v>60000000</v>
      </c>
      <c r="U239" s="146">
        <v>15</v>
      </c>
      <c r="V239" s="511">
        <f t="shared" si="50"/>
        <v>15</v>
      </c>
      <c r="W239" s="110" t="s">
        <v>1160</v>
      </c>
      <c r="X239" s="106" t="s">
        <v>1161</v>
      </c>
      <c r="Y239" s="3">
        <v>44216</v>
      </c>
      <c r="Z239" s="3">
        <v>44560</v>
      </c>
      <c r="AA239" s="3">
        <v>44377</v>
      </c>
      <c r="AB239" s="4">
        <f t="shared" si="80"/>
        <v>0.46802325581395349</v>
      </c>
      <c r="AC239" s="4">
        <f t="shared" si="78"/>
        <v>0.46802325581395349</v>
      </c>
      <c r="AD239" s="146">
        <v>45</v>
      </c>
      <c r="AE239" s="219">
        <f t="shared" si="65"/>
        <v>45</v>
      </c>
      <c r="AF239" s="227" t="s">
        <v>1630</v>
      </c>
      <c r="AG239" s="245" t="s">
        <v>954</v>
      </c>
      <c r="AH239" s="23"/>
      <c r="AI239" s="20">
        <f t="shared" si="64"/>
        <v>0</v>
      </c>
      <c r="AJ239" s="19"/>
      <c r="AK239" s="19"/>
      <c r="AL239" s="23"/>
      <c r="AM239" s="25">
        <f t="shared" si="51"/>
        <v>0</v>
      </c>
      <c r="AN239" s="19"/>
      <c r="AO239" s="19"/>
    </row>
    <row r="240" spans="1:41" ht="210" hidden="1" customHeight="1" outlineLevel="1" x14ac:dyDescent="0.25">
      <c r="A240" s="487"/>
      <c r="B240" s="277"/>
      <c r="C240" s="319" t="s">
        <v>378</v>
      </c>
      <c r="D240" s="484"/>
      <c r="E240" s="309" t="s">
        <v>395</v>
      </c>
      <c r="F240" s="309" t="s">
        <v>719</v>
      </c>
      <c r="G240" s="330" t="s">
        <v>834</v>
      </c>
      <c r="H240" s="130" t="s">
        <v>527</v>
      </c>
      <c r="I240" s="64" t="s">
        <v>637</v>
      </c>
      <c r="J240" s="3">
        <v>44216</v>
      </c>
      <c r="K240" s="3">
        <v>44560</v>
      </c>
      <c r="L240" s="3">
        <v>44285</v>
      </c>
      <c r="M240" s="4">
        <f t="shared" si="79"/>
        <v>0.2005813953488372</v>
      </c>
      <c r="N240" s="4">
        <f t="shared" si="73"/>
        <v>0.2005813953488372</v>
      </c>
      <c r="O240" s="232">
        <v>1</v>
      </c>
      <c r="P240" s="233">
        <v>0.25</v>
      </c>
      <c r="Q240" s="233">
        <v>0.5</v>
      </c>
      <c r="R240" s="233">
        <v>0.75</v>
      </c>
      <c r="S240" s="233">
        <v>1</v>
      </c>
      <c r="T240" s="28">
        <v>10000000</v>
      </c>
      <c r="U240" s="146">
        <v>30</v>
      </c>
      <c r="V240" s="511">
        <f t="shared" si="50"/>
        <v>30</v>
      </c>
      <c r="W240" s="110" t="s">
        <v>1348</v>
      </c>
      <c r="X240" s="106" t="s">
        <v>1162</v>
      </c>
      <c r="Y240" s="3">
        <v>44216</v>
      </c>
      <c r="Z240" s="3">
        <v>44560</v>
      </c>
      <c r="AA240" s="3">
        <v>44377</v>
      </c>
      <c r="AB240" s="4">
        <f t="shared" si="80"/>
        <v>0.46802325581395349</v>
      </c>
      <c r="AC240" s="4">
        <f t="shared" si="78"/>
        <v>0.46802325581395349</v>
      </c>
      <c r="AD240" s="146">
        <v>60</v>
      </c>
      <c r="AE240" s="219">
        <f t="shared" si="65"/>
        <v>60</v>
      </c>
      <c r="AF240" s="227" t="s">
        <v>1628</v>
      </c>
      <c r="AG240" s="245" t="s">
        <v>954</v>
      </c>
      <c r="AH240" s="23"/>
      <c r="AI240" s="20">
        <f t="shared" si="64"/>
        <v>0</v>
      </c>
      <c r="AJ240" s="19"/>
      <c r="AK240" s="19"/>
      <c r="AL240" s="23"/>
      <c r="AM240" s="25">
        <f t="shared" si="51"/>
        <v>0</v>
      </c>
      <c r="AN240" s="19"/>
      <c r="AO240" s="19"/>
    </row>
    <row r="241" spans="1:41" ht="97.8" hidden="1" customHeight="1" outlineLevel="1" x14ac:dyDescent="0.25">
      <c r="A241" s="487"/>
      <c r="B241" s="278"/>
      <c r="C241" s="319"/>
      <c r="D241" s="484"/>
      <c r="E241" s="309"/>
      <c r="F241" s="309"/>
      <c r="G241" s="330"/>
      <c r="H241" s="130" t="s">
        <v>1163</v>
      </c>
      <c r="I241" s="64" t="s">
        <v>638</v>
      </c>
      <c r="J241" s="3">
        <v>44216</v>
      </c>
      <c r="K241" s="3">
        <v>44560</v>
      </c>
      <c r="L241" s="3">
        <v>44285</v>
      </c>
      <c r="M241" s="4">
        <f t="shared" si="79"/>
        <v>0.2005813953488372</v>
      </c>
      <c r="N241" s="4">
        <f t="shared" si="73"/>
        <v>0.2005813953488372</v>
      </c>
      <c r="O241" s="232">
        <v>1</v>
      </c>
      <c r="P241" s="233">
        <v>0.25</v>
      </c>
      <c r="Q241" s="233">
        <v>0.5</v>
      </c>
      <c r="R241" s="233">
        <v>0.75</v>
      </c>
      <c r="S241" s="233">
        <v>1</v>
      </c>
      <c r="T241" s="28">
        <v>450000000</v>
      </c>
      <c r="U241" s="146">
        <v>15</v>
      </c>
      <c r="V241" s="511">
        <f t="shared" si="50"/>
        <v>15</v>
      </c>
      <c r="W241" s="110" t="s">
        <v>1164</v>
      </c>
      <c r="X241" s="106" t="s">
        <v>954</v>
      </c>
      <c r="Y241" s="3">
        <v>44216</v>
      </c>
      <c r="Z241" s="3">
        <v>44560</v>
      </c>
      <c r="AA241" s="3">
        <v>44377</v>
      </c>
      <c r="AB241" s="4">
        <f t="shared" si="80"/>
        <v>0.46802325581395349</v>
      </c>
      <c r="AC241" s="4">
        <f t="shared" si="78"/>
        <v>0.46802325581395349</v>
      </c>
      <c r="AD241" s="146">
        <v>20</v>
      </c>
      <c r="AE241" s="219">
        <f t="shared" si="65"/>
        <v>20</v>
      </c>
      <c r="AF241" s="227" t="s">
        <v>1629</v>
      </c>
      <c r="AG241" s="245" t="s">
        <v>954</v>
      </c>
      <c r="AH241" s="23"/>
      <c r="AI241" s="20">
        <f t="shared" si="64"/>
        <v>0</v>
      </c>
      <c r="AJ241" s="19"/>
      <c r="AK241" s="19"/>
      <c r="AL241" s="23"/>
      <c r="AM241" s="25">
        <f t="shared" si="51"/>
        <v>0</v>
      </c>
      <c r="AN241" s="19"/>
      <c r="AO241" s="19"/>
    </row>
    <row r="242" spans="1:41" ht="46.8" hidden="1" customHeight="1" outlineLevel="1" x14ac:dyDescent="0.25">
      <c r="A242" s="487"/>
      <c r="B242" s="276" t="s">
        <v>322</v>
      </c>
      <c r="C242" s="276" t="s">
        <v>335</v>
      </c>
      <c r="D242" s="318" t="s">
        <v>539</v>
      </c>
      <c r="E242" s="96" t="s">
        <v>532</v>
      </c>
      <c r="F242" s="79" t="s">
        <v>742</v>
      </c>
      <c r="G242" s="85" t="s">
        <v>848</v>
      </c>
      <c r="H242" s="57" t="s">
        <v>809</v>
      </c>
      <c r="I242" s="64" t="s">
        <v>329</v>
      </c>
      <c r="J242" s="3">
        <v>44216</v>
      </c>
      <c r="K242" s="3">
        <v>44560</v>
      </c>
      <c r="L242" s="3">
        <v>44285</v>
      </c>
      <c r="M242" s="4">
        <f t="shared" si="79"/>
        <v>0.2005813953488372</v>
      </c>
      <c r="N242" s="4">
        <f t="shared" si="73"/>
        <v>0.2005813953488372</v>
      </c>
      <c r="O242" s="232">
        <v>1</v>
      </c>
      <c r="P242" s="233">
        <v>0.25</v>
      </c>
      <c r="Q242" s="233">
        <v>0.5</v>
      </c>
      <c r="R242" s="233">
        <v>0.75</v>
      </c>
      <c r="S242" s="233">
        <v>1</v>
      </c>
      <c r="T242" s="28">
        <v>34650000</v>
      </c>
      <c r="U242" s="146">
        <v>25</v>
      </c>
      <c r="V242" s="511">
        <f t="shared" si="50"/>
        <v>25</v>
      </c>
      <c r="W242" s="110" t="s">
        <v>1165</v>
      </c>
      <c r="X242" s="106" t="s">
        <v>1166</v>
      </c>
      <c r="Y242" s="3">
        <v>44216</v>
      </c>
      <c r="Z242" s="3">
        <v>44560</v>
      </c>
      <c r="AA242" s="3">
        <v>44377</v>
      </c>
      <c r="AB242" s="4">
        <f t="shared" si="80"/>
        <v>0.46802325581395349</v>
      </c>
      <c r="AC242" s="4">
        <f t="shared" si="78"/>
        <v>0.46802325581395349</v>
      </c>
      <c r="AD242" s="146">
        <v>50</v>
      </c>
      <c r="AE242" s="219">
        <f t="shared" si="65"/>
        <v>50</v>
      </c>
      <c r="AF242" s="227" t="s">
        <v>1803</v>
      </c>
      <c r="AG242" s="252" t="s">
        <v>1724</v>
      </c>
      <c r="AH242" s="23"/>
      <c r="AI242" s="20">
        <f t="shared" si="64"/>
        <v>0</v>
      </c>
      <c r="AJ242" s="19"/>
      <c r="AK242" s="19"/>
      <c r="AL242" s="23"/>
      <c r="AM242" s="25">
        <f t="shared" si="51"/>
        <v>0</v>
      </c>
      <c r="AN242" s="19"/>
      <c r="AO242" s="19"/>
    </row>
    <row r="243" spans="1:41" ht="62.4" hidden="1" customHeight="1" outlineLevel="1" x14ac:dyDescent="0.25">
      <c r="A243" s="487"/>
      <c r="B243" s="277"/>
      <c r="C243" s="278"/>
      <c r="D243" s="318"/>
      <c r="E243" s="96" t="s">
        <v>523</v>
      </c>
      <c r="F243" s="79" t="s">
        <v>746</v>
      </c>
      <c r="G243" s="85" t="s">
        <v>849</v>
      </c>
      <c r="H243" s="57" t="s">
        <v>535</v>
      </c>
      <c r="I243" s="64" t="s">
        <v>639</v>
      </c>
      <c r="J243" s="3">
        <v>44216</v>
      </c>
      <c r="K243" s="3">
        <v>44560</v>
      </c>
      <c r="L243" s="3">
        <v>44285</v>
      </c>
      <c r="M243" s="4">
        <f t="shared" si="79"/>
        <v>0.2005813953488372</v>
      </c>
      <c r="N243" s="4">
        <f t="shared" si="73"/>
        <v>0.2005813953488372</v>
      </c>
      <c r="O243" s="232">
        <v>1</v>
      </c>
      <c r="P243" s="233">
        <v>0.25</v>
      </c>
      <c r="Q243" s="233">
        <v>0.5</v>
      </c>
      <c r="R243" s="233">
        <v>0.75</v>
      </c>
      <c r="S243" s="233">
        <v>1</v>
      </c>
      <c r="T243" s="28">
        <v>12000000</v>
      </c>
      <c r="U243" s="146">
        <v>25</v>
      </c>
      <c r="V243" s="511">
        <f t="shared" si="50"/>
        <v>25</v>
      </c>
      <c r="W243" s="110" t="s">
        <v>1167</v>
      </c>
      <c r="X243" s="106" t="s">
        <v>954</v>
      </c>
      <c r="Y243" s="3">
        <v>44216</v>
      </c>
      <c r="Z243" s="3">
        <v>44560</v>
      </c>
      <c r="AA243" s="3">
        <v>44377</v>
      </c>
      <c r="AB243" s="4">
        <f t="shared" si="80"/>
        <v>0.46802325581395349</v>
      </c>
      <c r="AC243" s="4">
        <f t="shared" si="78"/>
        <v>0.46802325581395349</v>
      </c>
      <c r="AD243" s="146">
        <v>25</v>
      </c>
      <c r="AE243" s="219">
        <f t="shared" si="65"/>
        <v>25</v>
      </c>
      <c r="AF243" s="227" t="s">
        <v>1804</v>
      </c>
      <c r="AG243" s="106" t="s">
        <v>954</v>
      </c>
      <c r="AH243" s="23"/>
      <c r="AI243" s="20">
        <f t="shared" si="64"/>
        <v>0</v>
      </c>
      <c r="AJ243" s="19"/>
      <c r="AK243" s="19"/>
      <c r="AL243" s="23"/>
      <c r="AM243" s="25">
        <f t="shared" si="51"/>
        <v>0</v>
      </c>
      <c r="AN243" s="19"/>
      <c r="AO243" s="19"/>
    </row>
    <row r="244" spans="1:41" ht="86.4" hidden="1" customHeight="1" outlineLevel="1" x14ac:dyDescent="0.25">
      <c r="A244" s="487"/>
      <c r="B244" s="277"/>
      <c r="C244" s="276" t="s">
        <v>378</v>
      </c>
      <c r="D244" s="318"/>
      <c r="E244" s="96" t="s">
        <v>541</v>
      </c>
      <c r="F244" s="79" t="s">
        <v>719</v>
      </c>
      <c r="G244" s="85" t="s">
        <v>834</v>
      </c>
      <c r="H244" s="57" t="s">
        <v>536</v>
      </c>
      <c r="I244" s="64" t="s">
        <v>654</v>
      </c>
      <c r="J244" s="3">
        <v>44216</v>
      </c>
      <c r="K244" s="3">
        <v>44560</v>
      </c>
      <c r="L244" s="3">
        <v>44285</v>
      </c>
      <c r="M244" s="4">
        <f t="shared" si="79"/>
        <v>0.2005813953488372</v>
      </c>
      <c r="N244" s="4">
        <f t="shared" si="73"/>
        <v>0.2005813953488372</v>
      </c>
      <c r="O244" s="232">
        <v>1</v>
      </c>
      <c r="P244" s="233">
        <v>0.25</v>
      </c>
      <c r="Q244" s="233">
        <v>0.5</v>
      </c>
      <c r="R244" s="233">
        <v>0.75</v>
      </c>
      <c r="S244" s="233">
        <v>1</v>
      </c>
      <c r="T244" s="28">
        <v>40000000</v>
      </c>
      <c r="U244" s="146">
        <v>10</v>
      </c>
      <c r="V244" s="511">
        <f t="shared" si="50"/>
        <v>10</v>
      </c>
      <c r="W244" s="110" t="s">
        <v>1483</v>
      </c>
      <c r="X244" s="106" t="s">
        <v>954</v>
      </c>
      <c r="Y244" s="3">
        <v>44216</v>
      </c>
      <c r="Z244" s="3">
        <v>44560</v>
      </c>
      <c r="AA244" s="3">
        <v>44377</v>
      </c>
      <c r="AB244" s="4">
        <f t="shared" si="80"/>
        <v>0.46802325581395349</v>
      </c>
      <c r="AC244" s="4">
        <f t="shared" si="78"/>
        <v>0.46802325581395349</v>
      </c>
      <c r="AD244" s="146">
        <v>10</v>
      </c>
      <c r="AE244" s="219">
        <f t="shared" si="65"/>
        <v>10</v>
      </c>
      <c r="AF244" s="227" t="s">
        <v>1805</v>
      </c>
      <c r="AG244" s="106" t="s">
        <v>954</v>
      </c>
      <c r="AH244" s="23"/>
      <c r="AI244" s="20">
        <f t="shared" si="64"/>
        <v>0</v>
      </c>
      <c r="AJ244" s="19"/>
      <c r="AK244" s="19"/>
      <c r="AL244" s="23"/>
      <c r="AM244" s="25">
        <f t="shared" si="51"/>
        <v>0</v>
      </c>
      <c r="AN244" s="19"/>
      <c r="AO244" s="19"/>
    </row>
    <row r="245" spans="1:41" ht="94.8" hidden="1" customHeight="1" outlineLevel="1" x14ac:dyDescent="0.25">
      <c r="A245" s="487"/>
      <c r="B245" s="277"/>
      <c r="C245" s="278"/>
      <c r="D245" s="318"/>
      <c r="E245" s="96" t="s">
        <v>542</v>
      </c>
      <c r="F245" s="79" t="s">
        <v>723</v>
      </c>
      <c r="G245" s="85" t="s">
        <v>845</v>
      </c>
      <c r="H245" s="131" t="s">
        <v>889</v>
      </c>
      <c r="I245" s="64" t="s">
        <v>640</v>
      </c>
      <c r="J245" s="3">
        <v>44216</v>
      </c>
      <c r="K245" s="3">
        <v>44560</v>
      </c>
      <c r="L245" s="3">
        <v>44285</v>
      </c>
      <c r="M245" s="4">
        <f t="shared" si="79"/>
        <v>0.2005813953488372</v>
      </c>
      <c r="N245" s="4">
        <f t="shared" si="73"/>
        <v>0.2005813953488372</v>
      </c>
      <c r="O245" s="232">
        <v>1</v>
      </c>
      <c r="P245" s="233">
        <v>0.25</v>
      </c>
      <c r="Q245" s="233">
        <v>0.5</v>
      </c>
      <c r="R245" s="233">
        <v>0.75</v>
      </c>
      <c r="S245" s="233">
        <v>1</v>
      </c>
      <c r="T245" s="31">
        <v>10000000</v>
      </c>
      <c r="U245" s="146">
        <v>10</v>
      </c>
      <c r="V245" s="511">
        <f t="shared" si="50"/>
        <v>10</v>
      </c>
      <c r="W245" s="110" t="s">
        <v>1168</v>
      </c>
      <c r="X245" s="106" t="s">
        <v>954</v>
      </c>
      <c r="Y245" s="3">
        <v>44216</v>
      </c>
      <c r="Z245" s="3">
        <v>44560</v>
      </c>
      <c r="AA245" s="3">
        <v>44377</v>
      </c>
      <c r="AB245" s="4">
        <f t="shared" si="80"/>
        <v>0.46802325581395349</v>
      </c>
      <c r="AC245" s="4">
        <f t="shared" si="78"/>
        <v>0.46802325581395349</v>
      </c>
      <c r="AD245" s="146">
        <v>40</v>
      </c>
      <c r="AE245" s="219">
        <f t="shared" si="65"/>
        <v>40</v>
      </c>
      <c r="AF245" s="227" t="s">
        <v>1806</v>
      </c>
      <c r="AG245" s="106" t="s">
        <v>954</v>
      </c>
      <c r="AH245" s="23"/>
      <c r="AI245" s="20">
        <f t="shared" si="64"/>
        <v>0</v>
      </c>
      <c r="AJ245" s="19"/>
      <c r="AK245" s="19"/>
      <c r="AL245" s="23"/>
      <c r="AM245" s="25">
        <f t="shared" si="51"/>
        <v>0</v>
      </c>
      <c r="AN245" s="19"/>
      <c r="AO245" s="19"/>
    </row>
    <row r="246" spans="1:41" ht="75" hidden="1" customHeight="1" outlineLevel="1" x14ac:dyDescent="0.25">
      <c r="A246" s="487"/>
      <c r="B246" s="277"/>
      <c r="C246" s="319" t="s">
        <v>330</v>
      </c>
      <c r="D246" s="318"/>
      <c r="E246" s="314" t="s">
        <v>543</v>
      </c>
      <c r="F246" s="314" t="s">
        <v>718</v>
      </c>
      <c r="G246" s="331" t="s">
        <v>821</v>
      </c>
      <c r="H246" s="57" t="s">
        <v>802</v>
      </c>
      <c r="I246" s="64" t="s">
        <v>655</v>
      </c>
      <c r="J246" s="3">
        <v>44216</v>
      </c>
      <c r="K246" s="3">
        <v>44560</v>
      </c>
      <c r="L246" s="3">
        <v>44285</v>
      </c>
      <c r="M246" s="4">
        <f t="shared" si="79"/>
        <v>0.2005813953488372</v>
      </c>
      <c r="N246" s="4">
        <f t="shared" si="73"/>
        <v>0.2005813953488372</v>
      </c>
      <c r="O246" s="232">
        <v>1</v>
      </c>
      <c r="P246" s="233">
        <v>0.25</v>
      </c>
      <c r="Q246" s="233">
        <v>0.5</v>
      </c>
      <c r="R246" s="233">
        <v>0.75</v>
      </c>
      <c r="S246" s="233">
        <v>1</v>
      </c>
      <c r="T246" s="28">
        <v>117000000</v>
      </c>
      <c r="U246" s="146">
        <v>10</v>
      </c>
      <c r="V246" s="511">
        <f t="shared" si="50"/>
        <v>10</v>
      </c>
      <c r="W246" s="110" t="s">
        <v>1170</v>
      </c>
      <c r="X246" s="106" t="s">
        <v>954</v>
      </c>
      <c r="Y246" s="3">
        <v>44216</v>
      </c>
      <c r="Z246" s="3">
        <v>44560</v>
      </c>
      <c r="AA246" s="3">
        <v>44377</v>
      </c>
      <c r="AB246" s="4">
        <f t="shared" si="80"/>
        <v>0.46802325581395349</v>
      </c>
      <c r="AC246" s="4">
        <f t="shared" si="78"/>
        <v>0.46802325581395349</v>
      </c>
      <c r="AD246" s="146">
        <v>10</v>
      </c>
      <c r="AE246" s="219">
        <f t="shared" si="65"/>
        <v>10</v>
      </c>
      <c r="AF246" s="227" t="s">
        <v>1807</v>
      </c>
      <c r="AG246" s="106" t="s">
        <v>954</v>
      </c>
      <c r="AH246" s="23"/>
      <c r="AI246" s="20">
        <f t="shared" si="64"/>
        <v>0</v>
      </c>
      <c r="AJ246" s="19"/>
      <c r="AK246" s="19"/>
      <c r="AL246" s="23"/>
      <c r="AM246" s="25">
        <f t="shared" si="51"/>
        <v>0</v>
      </c>
      <c r="AN246" s="19"/>
      <c r="AO246" s="19"/>
    </row>
    <row r="247" spans="1:41" ht="62.4" hidden="1" customHeight="1" outlineLevel="1" x14ac:dyDescent="0.25">
      <c r="A247" s="487"/>
      <c r="B247" s="278"/>
      <c r="C247" s="319"/>
      <c r="D247" s="318"/>
      <c r="E247" s="314"/>
      <c r="F247" s="314"/>
      <c r="G247" s="331"/>
      <c r="H247" s="57" t="s">
        <v>537</v>
      </c>
      <c r="I247" s="64" t="s">
        <v>656</v>
      </c>
      <c r="J247" s="3">
        <v>44216</v>
      </c>
      <c r="K247" s="3">
        <v>44560</v>
      </c>
      <c r="L247" s="3">
        <v>44285</v>
      </c>
      <c r="M247" s="4">
        <f t="shared" si="79"/>
        <v>0.2005813953488372</v>
      </c>
      <c r="N247" s="4">
        <f t="shared" si="73"/>
        <v>0.2005813953488372</v>
      </c>
      <c r="O247" s="232">
        <v>1</v>
      </c>
      <c r="P247" s="233">
        <v>0.25</v>
      </c>
      <c r="Q247" s="233">
        <v>0.5</v>
      </c>
      <c r="R247" s="233">
        <v>0.75</v>
      </c>
      <c r="S247" s="233">
        <v>1</v>
      </c>
      <c r="T247" s="28">
        <v>25000000</v>
      </c>
      <c r="U247" s="146">
        <v>10</v>
      </c>
      <c r="V247" s="511">
        <f t="shared" si="50"/>
        <v>10</v>
      </c>
      <c r="W247" s="110" t="s">
        <v>1349</v>
      </c>
      <c r="X247" s="106" t="s">
        <v>954</v>
      </c>
      <c r="Y247" s="3">
        <v>44216</v>
      </c>
      <c r="Z247" s="3">
        <v>44560</v>
      </c>
      <c r="AA247" s="3">
        <v>44377</v>
      </c>
      <c r="AB247" s="4">
        <f t="shared" si="80"/>
        <v>0.46802325581395349</v>
      </c>
      <c r="AC247" s="4">
        <f t="shared" si="78"/>
        <v>0.46802325581395349</v>
      </c>
      <c r="AD247" s="146">
        <v>10</v>
      </c>
      <c r="AE247" s="219">
        <f t="shared" si="65"/>
        <v>10</v>
      </c>
      <c r="AF247" s="227" t="s">
        <v>1808</v>
      </c>
      <c r="AG247" s="106" t="s">
        <v>954</v>
      </c>
      <c r="AH247" s="23"/>
      <c r="AI247" s="20">
        <f t="shared" si="64"/>
        <v>0</v>
      </c>
      <c r="AJ247" s="19"/>
      <c r="AK247" s="19"/>
      <c r="AL247" s="23"/>
      <c r="AM247" s="25">
        <f t="shared" si="51"/>
        <v>0</v>
      </c>
      <c r="AN247" s="19"/>
      <c r="AO247" s="19"/>
    </row>
    <row r="248" spans="1:41" ht="162" hidden="1" outlineLevel="1" x14ac:dyDescent="0.25">
      <c r="A248" s="487"/>
      <c r="B248" s="279" t="s">
        <v>362</v>
      </c>
      <c r="C248" s="68" t="s">
        <v>361</v>
      </c>
      <c r="D248" s="318"/>
      <c r="E248" s="96" t="s">
        <v>544</v>
      </c>
      <c r="F248" s="79" t="s">
        <v>747</v>
      </c>
      <c r="G248" s="85" t="s">
        <v>850</v>
      </c>
      <c r="H248" s="57" t="s">
        <v>534</v>
      </c>
      <c r="I248" s="64" t="s">
        <v>641</v>
      </c>
      <c r="J248" s="3">
        <v>44216</v>
      </c>
      <c r="K248" s="3">
        <v>44560</v>
      </c>
      <c r="L248" s="3">
        <v>44285</v>
      </c>
      <c r="M248" s="4">
        <f t="shared" si="79"/>
        <v>0.2005813953488372</v>
      </c>
      <c r="N248" s="4">
        <f t="shared" si="73"/>
        <v>0.2005813953488372</v>
      </c>
      <c r="O248" s="232">
        <v>1</v>
      </c>
      <c r="P248" s="233">
        <v>0.25</v>
      </c>
      <c r="Q248" s="233">
        <v>0.5</v>
      </c>
      <c r="R248" s="233">
        <v>0.75</v>
      </c>
      <c r="S248" s="233">
        <v>1</v>
      </c>
      <c r="T248" s="28">
        <v>30000000</v>
      </c>
      <c r="U248" s="146">
        <v>20</v>
      </c>
      <c r="V248" s="511">
        <f t="shared" si="50"/>
        <v>20</v>
      </c>
      <c r="W248" s="110" t="s">
        <v>1350</v>
      </c>
      <c r="X248" s="106" t="s">
        <v>954</v>
      </c>
      <c r="Y248" s="3">
        <v>44216</v>
      </c>
      <c r="Z248" s="3">
        <v>44560</v>
      </c>
      <c r="AA248" s="3">
        <v>44377</v>
      </c>
      <c r="AB248" s="4">
        <f t="shared" si="80"/>
        <v>0.46802325581395349</v>
      </c>
      <c r="AC248" s="4">
        <f t="shared" si="78"/>
        <v>0.46802325581395349</v>
      </c>
      <c r="AD248" s="146">
        <v>10</v>
      </c>
      <c r="AE248" s="219">
        <f t="shared" si="65"/>
        <v>10</v>
      </c>
      <c r="AF248" s="227" t="s">
        <v>1805</v>
      </c>
      <c r="AG248" s="106" t="s">
        <v>954</v>
      </c>
      <c r="AH248" s="23"/>
      <c r="AI248" s="20">
        <f t="shared" si="64"/>
        <v>0</v>
      </c>
      <c r="AJ248" s="19"/>
      <c r="AK248" s="19"/>
      <c r="AL248" s="23"/>
      <c r="AM248" s="25">
        <f t="shared" si="51"/>
        <v>0</v>
      </c>
      <c r="AN248" s="19"/>
      <c r="AO248" s="19"/>
    </row>
    <row r="249" spans="1:41" ht="113.4" hidden="1" customHeight="1" outlineLevel="1" x14ac:dyDescent="0.25">
      <c r="A249" s="487"/>
      <c r="B249" s="280"/>
      <c r="C249" s="68" t="s">
        <v>642</v>
      </c>
      <c r="D249" s="318"/>
      <c r="E249" s="96" t="s">
        <v>545</v>
      </c>
      <c r="F249" s="79" t="s">
        <v>748</v>
      </c>
      <c r="G249" s="85" t="s">
        <v>851</v>
      </c>
      <c r="H249" s="57" t="s">
        <v>538</v>
      </c>
      <c r="I249" s="64" t="s">
        <v>643</v>
      </c>
      <c r="J249" s="3">
        <v>44216</v>
      </c>
      <c r="K249" s="3">
        <v>44560</v>
      </c>
      <c r="L249" s="3">
        <v>44285</v>
      </c>
      <c r="M249" s="4">
        <f t="shared" si="79"/>
        <v>0.2005813953488372</v>
      </c>
      <c r="N249" s="4">
        <f t="shared" si="73"/>
        <v>0.2005813953488372</v>
      </c>
      <c r="O249" s="232">
        <v>1</v>
      </c>
      <c r="P249" s="233">
        <v>0.25</v>
      </c>
      <c r="Q249" s="233">
        <v>0.5</v>
      </c>
      <c r="R249" s="233">
        <v>0.75</v>
      </c>
      <c r="S249" s="233">
        <v>1</v>
      </c>
      <c r="T249" s="28">
        <v>15000000</v>
      </c>
      <c r="U249" s="146">
        <v>10</v>
      </c>
      <c r="V249" s="511">
        <f t="shared" si="50"/>
        <v>10</v>
      </c>
      <c r="W249" s="110" t="s">
        <v>1169</v>
      </c>
      <c r="X249" s="106" t="s">
        <v>954</v>
      </c>
      <c r="Y249" s="3">
        <v>44216</v>
      </c>
      <c r="Z249" s="3">
        <v>44560</v>
      </c>
      <c r="AA249" s="3">
        <v>44377</v>
      </c>
      <c r="AB249" s="4">
        <f t="shared" si="80"/>
        <v>0.46802325581395349</v>
      </c>
      <c r="AC249" s="4">
        <f t="shared" si="78"/>
        <v>0.46802325581395349</v>
      </c>
      <c r="AD249" s="146">
        <v>50</v>
      </c>
      <c r="AE249" s="219">
        <f t="shared" si="65"/>
        <v>50</v>
      </c>
      <c r="AF249" s="227" t="s">
        <v>1809</v>
      </c>
      <c r="AG249" s="106" t="s">
        <v>954</v>
      </c>
      <c r="AH249" s="23"/>
      <c r="AI249" s="20">
        <f t="shared" si="64"/>
        <v>0</v>
      </c>
      <c r="AJ249" s="19"/>
      <c r="AK249" s="19"/>
      <c r="AL249" s="23"/>
      <c r="AM249" s="25">
        <f t="shared" si="51"/>
        <v>0</v>
      </c>
      <c r="AN249" s="19"/>
      <c r="AO249" s="19"/>
    </row>
    <row r="250" spans="1:41" ht="109.8" hidden="1" customHeight="1" outlineLevel="1" x14ac:dyDescent="0.25">
      <c r="A250" s="487"/>
      <c r="B250" s="276" t="s">
        <v>322</v>
      </c>
      <c r="C250" s="68" t="s">
        <v>335</v>
      </c>
      <c r="D250" s="320" t="s">
        <v>554</v>
      </c>
      <c r="E250" s="90" t="s">
        <v>532</v>
      </c>
      <c r="F250" s="73" t="s">
        <v>742</v>
      </c>
      <c r="G250" s="84" t="s">
        <v>848</v>
      </c>
      <c r="H250" s="132" t="s">
        <v>1041</v>
      </c>
      <c r="I250" s="64" t="s">
        <v>329</v>
      </c>
      <c r="J250" s="3">
        <v>44216</v>
      </c>
      <c r="K250" s="3">
        <v>44560</v>
      </c>
      <c r="L250" s="3">
        <v>44285</v>
      </c>
      <c r="M250" s="4">
        <f t="shared" si="79"/>
        <v>0.2005813953488372</v>
      </c>
      <c r="N250" s="4">
        <f t="shared" si="73"/>
        <v>0.2005813953488372</v>
      </c>
      <c r="O250" s="232">
        <v>1</v>
      </c>
      <c r="P250" s="233">
        <v>0.25</v>
      </c>
      <c r="Q250" s="233">
        <v>0.5</v>
      </c>
      <c r="R250" s="233">
        <v>0.75</v>
      </c>
      <c r="S250" s="233">
        <v>1</v>
      </c>
      <c r="T250" s="28">
        <v>34650000</v>
      </c>
      <c r="U250" s="146">
        <v>25</v>
      </c>
      <c r="V250" s="511">
        <v>2</v>
      </c>
      <c r="W250" s="110" t="s">
        <v>1043</v>
      </c>
      <c r="X250" s="106" t="s">
        <v>1042</v>
      </c>
      <c r="Y250" s="3">
        <v>44216</v>
      </c>
      <c r="Z250" s="3">
        <v>44560</v>
      </c>
      <c r="AA250" s="3">
        <v>44377</v>
      </c>
      <c r="AB250" s="4">
        <f t="shared" si="80"/>
        <v>0.46802325581395349</v>
      </c>
      <c r="AC250" s="4">
        <f t="shared" si="78"/>
        <v>0.46802325581395349</v>
      </c>
      <c r="AD250" s="146">
        <v>50</v>
      </c>
      <c r="AE250" s="219">
        <f t="shared" si="65"/>
        <v>50</v>
      </c>
      <c r="AF250" s="227" t="s">
        <v>2008</v>
      </c>
      <c r="AG250" s="246" t="s">
        <v>2009</v>
      </c>
      <c r="AH250" s="23"/>
      <c r="AI250" s="20">
        <f t="shared" si="64"/>
        <v>0</v>
      </c>
      <c r="AJ250" s="19"/>
      <c r="AK250" s="19"/>
      <c r="AL250" s="23"/>
      <c r="AM250" s="25">
        <f t="shared" si="51"/>
        <v>0</v>
      </c>
      <c r="AN250" s="19"/>
      <c r="AO250" s="19"/>
    </row>
    <row r="251" spans="1:41" ht="88.8" hidden="1" customHeight="1" outlineLevel="1" x14ac:dyDescent="0.25">
      <c r="A251" s="487"/>
      <c r="B251" s="277"/>
      <c r="C251" s="68" t="s">
        <v>401</v>
      </c>
      <c r="D251" s="321"/>
      <c r="E251" s="90" t="s">
        <v>399</v>
      </c>
      <c r="F251" s="73" t="s">
        <v>736</v>
      </c>
      <c r="G251" s="84" t="s">
        <v>840</v>
      </c>
      <c r="H251" s="132" t="s">
        <v>803</v>
      </c>
      <c r="I251" s="64" t="s">
        <v>639</v>
      </c>
      <c r="J251" s="3">
        <v>44216</v>
      </c>
      <c r="K251" s="3">
        <v>44560</v>
      </c>
      <c r="L251" s="3">
        <v>44285</v>
      </c>
      <c r="M251" s="4">
        <f t="shared" si="79"/>
        <v>0.2005813953488372</v>
      </c>
      <c r="N251" s="4">
        <f t="shared" si="73"/>
        <v>0.2005813953488372</v>
      </c>
      <c r="O251" s="232">
        <v>1</v>
      </c>
      <c r="P251" s="233">
        <v>0.25</v>
      </c>
      <c r="Q251" s="233">
        <v>0.5</v>
      </c>
      <c r="R251" s="233">
        <v>0.75</v>
      </c>
      <c r="S251" s="233">
        <v>1</v>
      </c>
      <c r="T251" s="28">
        <v>9418400</v>
      </c>
      <c r="U251" s="146">
        <v>10</v>
      </c>
      <c r="V251" s="511">
        <f t="shared" si="50"/>
        <v>10</v>
      </c>
      <c r="W251" s="110" t="s">
        <v>1044</v>
      </c>
      <c r="X251" s="106" t="s">
        <v>954</v>
      </c>
      <c r="Y251" s="3">
        <v>44216</v>
      </c>
      <c r="Z251" s="3">
        <v>44560</v>
      </c>
      <c r="AA251" s="3">
        <v>44377</v>
      </c>
      <c r="AB251" s="4">
        <f t="shared" si="80"/>
        <v>0.46802325581395349</v>
      </c>
      <c r="AC251" s="4">
        <f t="shared" si="78"/>
        <v>0.46802325581395349</v>
      </c>
      <c r="AD251" s="146">
        <v>10</v>
      </c>
      <c r="AE251" s="219">
        <f>+AD251</f>
        <v>10</v>
      </c>
      <c r="AF251" s="227" t="s">
        <v>2010</v>
      </c>
      <c r="AG251" s="106" t="s">
        <v>954</v>
      </c>
      <c r="AH251" s="23"/>
      <c r="AI251" s="20">
        <f t="shared" si="64"/>
        <v>0</v>
      </c>
      <c r="AJ251" s="19"/>
      <c r="AK251" s="19"/>
      <c r="AL251" s="23"/>
      <c r="AM251" s="25">
        <f t="shared" si="51"/>
        <v>0</v>
      </c>
      <c r="AN251" s="19"/>
      <c r="AO251" s="19"/>
    </row>
    <row r="252" spans="1:41" ht="68.400000000000006" hidden="1" customHeight="1" outlineLevel="1" x14ac:dyDescent="0.25">
      <c r="A252" s="487"/>
      <c r="B252" s="277"/>
      <c r="C252" s="68" t="s">
        <v>378</v>
      </c>
      <c r="D252" s="321"/>
      <c r="E252" s="90" t="s">
        <v>541</v>
      </c>
      <c r="F252" s="73" t="s">
        <v>719</v>
      </c>
      <c r="G252" s="84" t="s">
        <v>834</v>
      </c>
      <c r="H252" s="132" t="s">
        <v>897</v>
      </c>
      <c r="I252" s="64" t="s">
        <v>657</v>
      </c>
      <c r="J252" s="3">
        <v>44216</v>
      </c>
      <c r="K252" s="3">
        <v>44560</v>
      </c>
      <c r="L252" s="3">
        <v>44285</v>
      </c>
      <c r="M252" s="4">
        <f t="shared" si="79"/>
        <v>0.2005813953488372</v>
      </c>
      <c r="N252" s="4">
        <f t="shared" si="73"/>
        <v>0.2005813953488372</v>
      </c>
      <c r="O252" s="232">
        <v>1</v>
      </c>
      <c r="P252" s="233">
        <v>0.25</v>
      </c>
      <c r="Q252" s="233">
        <v>0.5</v>
      </c>
      <c r="R252" s="233">
        <v>0.75</v>
      </c>
      <c r="S252" s="233">
        <v>1</v>
      </c>
      <c r="T252" s="28">
        <v>20060000</v>
      </c>
      <c r="U252" s="146">
        <v>20</v>
      </c>
      <c r="V252" s="511">
        <f t="shared" si="50"/>
        <v>20</v>
      </c>
      <c r="W252" s="110" t="s">
        <v>1045</v>
      </c>
      <c r="X252" s="106" t="s">
        <v>1046</v>
      </c>
      <c r="Y252" s="3">
        <v>44216</v>
      </c>
      <c r="Z252" s="3">
        <v>44560</v>
      </c>
      <c r="AA252" s="3">
        <v>44377</v>
      </c>
      <c r="AB252" s="4">
        <f t="shared" si="80"/>
        <v>0.46802325581395349</v>
      </c>
      <c r="AC252" s="4">
        <f t="shared" si="78"/>
        <v>0.46802325581395349</v>
      </c>
      <c r="AD252" s="146">
        <v>25</v>
      </c>
      <c r="AE252" s="219">
        <f t="shared" ref="AE252:AE316" si="81">+AD252</f>
        <v>25</v>
      </c>
      <c r="AF252" s="227" t="s">
        <v>2011</v>
      </c>
      <c r="AG252" s="189" t="s">
        <v>2012</v>
      </c>
      <c r="AH252" s="23"/>
      <c r="AI252" s="20">
        <f t="shared" si="64"/>
        <v>0</v>
      </c>
      <c r="AJ252" s="19"/>
      <c r="AK252" s="19"/>
      <c r="AL252" s="23"/>
      <c r="AM252" s="25">
        <f t="shared" si="51"/>
        <v>0</v>
      </c>
      <c r="AN252" s="19"/>
      <c r="AO252" s="19"/>
    </row>
    <row r="253" spans="1:41" ht="61.8" hidden="1" customHeight="1" outlineLevel="1" x14ac:dyDescent="0.25">
      <c r="A253" s="487"/>
      <c r="B253" s="277"/>
      <c r="C253" s="276" t="s">
        <v>644</v>
      </c>
      <c r="D253" s="321"/>
      <c r="E253" s="505" t="s">
        <v>543</v>
      </c>
      <c r="F253" s="505" t="s">
        <v>718</v>
      </c>
      <c r="G253" s="332" t="s">
        <v>821</v>
      </c>
      <c r="H253" s="132" t="s">
        <v>804</v>
      </c>
      <c r="I253" s="64" t="s">
        <v>655</v>
      </c>
      <c r="J253" s="3">
        <v>44216</v>
      </c>
      <c r="K253" s="3">
        <v>44560</v>
      </c>
      <c r="L253" s="3">
        <v>44285</v>
      </c>
      <c r="M253" s="4">
        <f t="shared" si="79"/>
        <v>0.2005813953488372</v>
      </c>
      <c r="N253" s="4">
        <f t="shared" si="73"/>
        <v>0.2005813953488372</v>
      </c>
      <c r="O253" s="232">
        <v>1</v>
      </c>
      <c r="P253" s="233">
        <v>0.25</v>
      </c>
      <c r="Q253" s="233">
        <v>0.5</v>
      </c>
      <c r="R253" s="233">
        <v>0.75</v>
      </c>
      <c r="S253" s="233">
        <v>1</v>
      </c>
      <c r="T253" s="28">
        <v>4100000</v>
      </c>
      <c r="U253" s="146">
        <v>10</v>
      </c>
      <c r="V253" s="511">
        <f t="shared" ref="V253:V319" si="82">+U253</f>
        <v>10</v>
      </c>
      <c r="W253" s="110" t="s">
        <v>1047</v>
      </c>
      <c r="X253" s="106" t="s">
        <v>954</v>
      </c>
      <c r="Y253" s="3">
        <v>44216</v>
      </c>
      <c r="Z253" s="3">
        <v>44560</v>
      </c>
      <c r="AA253" s="3">
        <v>44377</v>
      </c>
      <c r="AB253" s="4">
        <f t="shared" si="80"/>
        <v>0.46802325581395349</v>
      </c>
      <c r="AC253" s="4">
        <f t="shared" si="78"/>
        <v>0.46802325581395349</v>
      </c>
      <c r="AD253" s="146">
        <v>100</v>
      </c>
      <c r="AE253" s="219">
        <f t="shared" si="81"/>
        <v>100</v>
      </c>
      <c r="AF253" s="227" t="s">
        <v>2013</v>
      </c>
      <c r="AG253" s="189" t="s">
        <v>2012</v>
      </c>
      <c r="AH253" s="23"/>
      <c r="AI253" s="20">
        <f t="shared" si="64"/>
        <v>0</v>
      </c>
      <c r="AJ253" s="19"/>
      <c r="AK253" s="19"/>
      <c r="AL253" s="23"/>
      <c r="AM253" s="25">
        <f t="shared" ref="AM253:AM319" si="83">+AL253</f>
        <v>0</v>
      </c>
      <c r="AN253" s="19"/>
      <c r="AO253" s="19"/>
    </row>
    <row r="254" spans="1:41" ht="79.2" hidden="1" outlineLevel="1" x14ac:dyDescent="0.25">
      <c r="A254" s="487"/>
      <c r="B254" s="277"/>
      <c r="C254" s="277"/>
      <c r="D254" s="321"/>
      <c r="E254" s="505"/>
      <c r="F254" s="505"/>
      <c r="G254" s="332"/>
      <c r="H254" s="132" t="s">
        <v>546</v>
      </c>
      <c r="I254" s="64" t="s">
        <v>1048</v>
      </c>
      <c r="J254" s="3">
        <v>44216</v>
      </c>
      <c r="K254" s="3">
        <v>44560</v>
      </c>
      <c r="L254" s="3">
        <v>44285</v>
      </c>
      <c r="M254" s="4">
        <f t="shared" si="79"/>
        <v>0.2005813953488372</v>
      </c>
      <c r="N254" s="4">
        <f t="shared" si="73"/>
        <v>0.2005813953488372</v>
      </c>
      <c r="O254" s="232">
        <v>1</v>
      </c>
      <c r="P254" s="233">
        <v>0.25</v>
      </c>
      <c r="Q254" s="233">
        <v>0.5</v>
      </c>
      <c r="R254" s="233">
        <v>0.75</v>
      </c>
      <c r="S254" s="233">
        <v>1</v>
      </c>
      <c r="T254" s="28">
        <v>1000000</v>
      </c>
      <c r="U254" s="146">
        <v>10</v>
      </c>
      <c r="V254" s="511">
        <f t="shared" si="82"/>
        <v>10</v>
      </c>
      <c r="W254" s="110" t="s">
        <v>1049</v>
      </c>
      <c r="X254" s="106" t="s">
        <v>954</v>
      </c>
      <c r="Y254" s="3">
        <v>44216</v>
      </c>
      <c r="Z254" s="3">
        <v>44560</v>
      </c>
      <c r="AA254" s="3">
        <v>44377</v>
      </c>
      <c r="AB254" s="4">
        <f t="shared" si="80"/>
        <v>0.46802325581395349</v>
      </c>
      <c r="AC254" s="4">
        <f t="shared" si="78"/>
        <v>0.46802325581395349</v>
      </c>
      <c r="AD254" s="146">
        <v>25</v>
      </c>
      <c r="AE254" s="219">
        <f t="shared" si="81"/>
        <v>25</v>
      </c>
      <c r="AF254" s="227" t="s">
        <v>2014</v>
      </c>
      <c r="AG254" s="189" t="s">
        <v>2012</v>
      </c>
      <c r="AH254" s="23"/>
      <c r="AI254" s="20">
        <f t="shared" si="64"/>
        <v>0</v>
      </c>
      <c r="AJ254" s="19"/>
      <c r="AK254" s="19"/>
      <c r="AL254" s="23"/>
      <c r="AM254" s="25">
        <f t="shared" si="83"/>
        <v>0</v>
      </c>
      <c r="AN254" s="19"/>
      <c r="AO254" s="19"/>
    </row>
    <row r="255" spans="1:41" ht="79.2" hidden="1" outlineLevel="1" x14ac:dyDescent="0.25">
      <c r="A255" s="487"/>
      <c r="B255" s="277"/>
      <c r="C255" s="277"/>
      <c r="D255" s="321"/>
      <c r="E255" s="505"/>
      <c r="F255" s="505"/>
      <c r="G255" s="332"/>
      <c r="H255" s="132" t="s">
        <v>550</v>
      </c>
      <c r="I255" s="64" t="s">
        <v>656</v>
      </c>
      <c r="J255" s="3">
        <v>44216</v>
      </c>
      <c r="K255" s="3">
        <v>44560</v>
      </c>
      <c r="L255" s="3">
        <v>44285</v>
      </c>
      <c r="M255" s="4">
        <f t="shared" si="79"/>
        <v>0.2005813953488372</v>
      </c>
      <c r="N255" s="4">
        <f t="shared" si="73"/>
        <v>0.2005813953488372</v>
      </c>
      <c r="O255" s="232">
        <v>1</v>
      </c>
      <c r="P255" s="233">
        <v>0.25</v>
      </c>
      <c r="Q255" s="233">
        <v>0.5</v>
      </c>
      <c r="R255" s="233">
        <v>0.75</v>
      </c>
      <c r="S255" s="233">
        <v>1</v>
      </c>
      <c r="T255" s="28">
        <v>245000</v>
      </c>
      <c r="U255" s="146">
        <v>10</v>
      </c>
      <c r="V255" s="511">
        <f t="shared" si="82"/>
        <v>10</v>
      </c>
      <c r="W255" s="110" t="s">
        <v>1050</v>
      </c>
      <c r="X255" s="106" t="s">
        <v>954</v>
      </c>
      <c r="Y255" s="3">
        <v>44216</v>
      </c>
      <c r="Z255" s="3">
        <v>44560</v>
      </c>
      <c r="AA255" s="3">
        <v>44377</v>
      </c>
      <c r="AB255" s="4">
        <f t="shared" si="80"/>
        <v>0.46802325581395349</v>
      </c>
      <c r="AC255" s="4">
        <f t="shared" si="78"/>
        <v>0.46802325581395349</v>
      </c>
      <c r="AD255" s="146">
        <v>10</v>
      </c>
      <c r="AE255" s="219">
        <f t="shared" si="81"/>
        <v>10</v>
      </c>
      <c r="AF255" s="227" t="s">
        <v>2015</v>
      </c>
      <c r="AG255" s="189" t="s">
        <v>2012</v>
      </c>
      <c r="AH255" s="23"/>
      <c r="AI255" s="20">
        <f t="shared" si="64"/>
        <v>0</v>
      </c>
      <c r="AJ255" s="19"/>
      <c r="AK255" s="19"/>
      <c r="AL255" s="23"/>
      <c r="AM255" s="25">
        <f t="shared" si="83"/>
        <v>0</v>
      </c>
      <c r="AN255" s="19"/>
      <c r="AO255" s="19"/>
    </row>
    <row r="256" spans="1:41" ht="60" hidden="1" outlineLevel="1" x14ac:dyDescent="0.25">
      <c r="A256" s="487"/>
      <c r="B256" s="277"/>
      <c r="C256" s="277"/>
      <c r="D256" s="321"/>
      <c r="E256" s="505"/>
      <c r="F256" s="505"/>
      <c r="G256" s="332"/>
      <c r="H256" s="132" t="s">
        <v>547</v>
      </c>
      <c r="I256" s="64" t="s">
        <v>658</v>
      </c>
      <c r="J256" s="3">
        <v>44216</v>
      </c>
      <c r="K256" s="3">
        <v>44560</v>
      </c>
      <c r="L256" s="3">
        <v>44285</v>
      </c>
      <c r="M256" s="4">
        <f t="shared" si="79"/>
        <v>0.2005813953488372</v>
      </c>
      <c r="N256" s="4">
        <f t="shared" si="73"/>
        <v>0.2005813953488372</v>
      </c>
      <c r="O256" s="232">
        <v>1</v>
      </c>
      <c r="P256" s="233">
        <v>0.25</v>
      </c>
      <c r="Q256" s="233">
        <v>0.5</v>
      </c>
      <c r="R256" s="233">
        <v>0.75</v>
      </c>
      <c r="S256" s="233">
        <v>1</v>
      </c>
      <c r="T256" s="28">
        <v>1200000</v>
      </c>
      <c r="U256" s="146">
        <v>10</v>
      </c>
      <c r="V256" s="511">
        <f t="shared" si="82"/>
        <v>10</v>
      </c>
      <c r="W256" s="110" t="s">
        <v>1049</v>
      </c>
      <c r="X256" s="106" t="s">
        <v>954</v>
      </c>
      <c r="Y256" s="3">
        <v>44216</v>
      </c>
      <c r="Z256" s="3">
        <v>44560</v>
      </c>
      <c r="AA256" s="3">
        <v>44377</v>
      </c>
      <c r="AB256" s="4">
        <f t="shared" si="80"/>
        <v>0.46802325581395349</v>
      </c>
      <c r="AC256" s="4">
        <f t="shared" si="78"/>
        <v>0.46802325581395349</v>
      </c>
      <c r="AD256" s="146">
        <v>10</v>
      </c>
      <c r="AE256" s="219">
        <f t="shared" si="81"/>
        <v>10</v>
      </c>
      <c r="AF256" s="227" t="s">
        <v>1805</v>
      </c>
      <c r="AG256" s="246" t="s">
        <v>954</v>
      </c>
      <c r="AH256" s="23"/>
      <c r="AI256" s="20">
        <f t="shared" si="64"/>
        <v>0</v>
      </c>
      <c r="AJ256" s="19"/>
      <c r="AK256" s="19"/>
      <c r="AL256" s="23"/>
      <c r="AM256" s="25">
        <f t="shared" si="83"/>
        <v>0</v>
      </c>
      <c r="AN256" s="19"/>
      <c r="AO256" s="19"/>
    </row>
    <row r="257" spans="1:41" ht="60" hidden="1" customHeight="1" outlineLevel="1" x14ac:dyDescent="0.25">
      <c r="A257" s="487"/>
      <c r="B257" s="277"/>
      <c r="C257" s="277"/>
      <c r="D257" s="321"/>
      <c r="E257" s="505"/>
      <c r="F257" s="505"/>
      <c r="G257" s="332"/>
      <c r="H257" s="132" t="s">
        <v>1053</v>
      </c>
      <c r="I257" s="64" t="s">
        <v>659</v>
      </c>
      <c r="J257" s="3">
        <v>44216</v>
      </c>
      <c r="K257" s="3">
        <v>44560</v>
      </c>
      <c r="L257" s="3">
        <v>44285</v>
      </c>
      <c r="M257" s="4">
        <f t="shared" si="79"/>
        <v>0.2005813953488372</v>
      </c>
      <c r="N257" s="4">
        <f t="shared" si="73"/>
        <v>0.2005813953488372</v>
      </c>
      <c r="O257" s="232">
        <v>1</v>
      </c>
      <c r="P257" s="233">
        <v>0.25</v>
      </c>
      <c r="Q257" s="233">
        <v>0.5</v>
      </c>
      <c r="R257" s="233">
        <v>0.75</v>
      </c>
      <c r="S257" s="233">
        <v>1</v>
      </c>
      <c r="T257" s="28">
        <v>45000000</v>
      </c>
      <c r="U257" s="146">
        <v>10</v>
      </c>
      <c r="V257" s="511">
        <f t="shared" si="82"/>
        <v>10</v>
      </c>
      <c r="W257" s="110" t="s">
        <v>1351</v>
      </c>
      <c r="X257" s="106" t="s">
        <v>954</v>
      </c>
      <c r="Y257" s="3">
        <v>44216</v>
      </c>
      <c r="Z257" s="3">
        <v>44560</v>
      </c>
      <c r="AA257" s="3">
        <v>44377</v>
      </c>
      <c r="AB257" s="4">
        <f t="shared" si="80"/>
        <v>0.46802325581395349</v>
      </c>
      <c r="AC257" s="4">
        <f t="shared" si="78"/>
        <v>0.46802325581395349</v>
      </c>
      <c r="AD257" s="146">
        <v>50</v>
      </c>
      <c r="AE257" s="219">
        <f t="shared" si="81"/>
        <v>50</v>
      </c>
      <c r="AF257" s="227" t="s">
        <v>2016</v>
      </c>
      <c r="AG257" s="189" t="s">
        <v>2012</v>
      </c>
      <c r="AH257" s="23"/>
      <c r="AI257" s="20">
        <f t="shared" si="64"/>
        <v>0</v>
      </c>
      <c r="AJ257" s="19"/>
      <c r="AK257" s="19"/>
      <c r="AL257" s="23"/>
      <c r="AM257" s="25">
        <f t="shared" si="83"/>
        <v>0</v>
      </c>
      <c r="AN257" s="19"/>
      <c r="AO257" s="19"/>
    </row>
    <row r="258" spans="1:41" ht="90" hidden="1" outlineLevel="1" x14ac:dyDescent="0.25">
      <c r="A258" s="487"/>
      <c r="B258" s="277"/>
      <c r="C258" s="277"/>
      <c r="D258" s="321"/>
      <c r="E258" s="505"/>
      <c r="F258" s="505"/>
      <c r="G258" s="332"/>
      <c r="H258" s="132" t="s">
        <v>1051</v>
      </c>
      <c r="I258" s="64" t="s">
        <v>659</v>
      </c>
      <c r="J258" s="3">
        <v>44216</v>
      </c>
      <c r="K258" s="3">
        <v>44560</v>
      </c>
      <c r="L258" s="3">
        <v>44285</v>
      </c>
      <c r="M258" s="4">
        <f t="shared" si="79"/>
        <v>0.2005813953488372</v>
      </c>
      <c r="N258" s="4">
        <f t="shared" si="73"/>
        <v>0.2005813953488372</v>
      </c>
      <c r="O258" s="232">
        <v>1</v>
      </c>
      <c r="P258" s="233">
        <v>0.25</v>
      </c>
      <c r="Q258" s="233">
        <v>0.5</v>
      </c>
      <c r="R258" s="233">
        <v>0.75</v>
      </c>
      <c r="S258" s="233">
        <v>1</v>
      </c>
      <c r="T258" s="28">
        <v>11500000</v>
      </c>
      <c r="U258" s="146">
        <v>10</v>
      </c>
      <c r="V258" s="511">
        <f t="shared" si="82"/>
        <v>10</v>
      </c>
      <c r="W258" s="110" t="s">
        <v>1352</v>
      </c>
      <c r="X258" s="106" t="s">
        <v>954</v>
      </c>
      <c r="Y258" s="3">
        <v>44216</v>
      </c>
      <c r="Z258" s="3">
        <v>44560</v>
      </c>
      <c r="AA258" s="3">
        <v>44377</v>
      </c>
      <c r="AB258" s="4">
        <f t="shared" si="80"/>
        <v>0.46802325581395349</v>
      </c>
      <c r="AC258" s="4">
        <f t="shared" si="78"/>
        <v>0.46802325581395349</v>
      </c>
      <c r="AD258" s="146">
        <v>10</v>
      </c>
      <c r="AE258" s="219">
        <f t="shared" si="81"/>
        <v>10</v>
      </c>
      <c r="AF258" s="242" t="s">
        <v>2022</v>
      </c>
      <c r="AG258" s="247"/>
      <c r="AH258" s="23"/>
      <c r="AI258" s="20">
        <f t="shared" si="64"/>
        <v>0</v>
      </c>
      <c r="AJ258" s="19"/>
      <c r="AK258" s="19"/>
      <c r="AL258" s="23"/>
      <c r="AM258" s="25">
        <f t="shared" si="83"/>
        <v>0</v>
      </c>
      <c r="AN258" s="19"/>
      <c r="AO258" s="19"/>
    </row>
    <row r="259" spans="1:41" ht="60" hidden="1" outlineLevel="1" x14ac:dyDescent="0.25">
      <c r="A259" s="487"/>
      <c r="B259" s="277"/>
      <c r="C259" s="277"/>
      <c r="D259" s="321"/>
      <c r="E259" s="505"/>
      <c r="F259" s="505"/>
      <c r="G259" s="332"/>
      <c r="H259" s="132" t="s">
        <v>551</v>
      </c>
      <c r="I259" s="64" t="s">
        <v>659</v>
      </c>
      <c r="J259" s="3">
        <v>44216</v>
      </c>
      <c r="K259" s="3">
        <v>44560</v>
      </c>
      <c r="L259" s="3">
        <v>44285</v>
      </c>
      <c r="M259" s="4">
        <f t="shared" si="79"/>
        <v>0.2005813953488372</v>
      </c>
      <c r="N259" s="4">
        <f t="shared" si="73"/>
        <v>0.2005813953488372</v>
      </c>
      <c r="O259" s="232">
        <v>1</v>
      </c>
      <c r="P259" s="233">
        <v>0.25</v>
      </c>
      <c r="Q259" s="233">
        <v>0.5</v>
      </c>
      <c r="R259" s="233">
        <v>0.75</v>
      </c>
      <c r="S259" s="233">
        <v>1</v>
      </c>
      <c r="T259" s="28">
        <v>5000000</v>
      </c>
      <c r="U259" s="146">
        <v>10</v>
      </c>
      <c r="V259" s="511">
        <f t="shared" si="82"/>
        <v>10</v>
      </c>
      <c r="W259" s="110" t="s">
        <v>1353</v>
      </c>
      <c r="X259" s="106" t="s">
        <v>954</v>
      </c>
      <c r="Y259" s="3">
        <v>44216</v>
      </c>
      <c r="Z259" s="3">
        <v>44560</v>
      </c>
      <c r="AA259" s="3">
        <v>44377</v>
      </c>
      <c r="AB259" s="4">
        <f t="shared" si="80"/>
        <v>0.46802325581395349</v>
      </c>
      <c r="AC259" s="4">
        <f t="shared" si="78"/>
        <v>0.46802325581395349</v>
      </c>
      <c r="AD259" s="146">
        <v>10</v>
      </c>
      <c r="AE259" s="219">
        <f t="shared" si="81"/>
        <v>10</v>
      </c>
      <c r="AF259" s="242" t="s">
        <v>2022</v>
      </c>
      <c r="AG259" s="247"/>
      <c r="AH259" s="23"/>
      <c r="AI259" s="20">
        <f t="shared" si="64"/>
        <v>0</v>
      </c>
      <c r="AJ259" s="19"/>
      <c r="AK259" s="19"/>
      <c r="AL259" s="23"/>
      <c r="AM259" s="25">
        <f t="shared" si="83"/>
        <v>0</v>
      </c>
      <c r="AN259" s="19"/>
      <c r="AO259" s="19"/>
    </row>
    <row r="260" spans="1:41" ht="36.6" hidden="1" customHeight="1" outlineLevel="1" x14ac:dyDescent="0.25">
      <c r="A260" s="487"/>
      <c r="B260" s="277"/>
      <c r="C260" s="277"/>
      <c r="D260" s="321"/>
      <c r="E260" s="505"/>
      <c r="F260" s="505"/>
      <c r="G260" s="332"/>
      <c r="H260" s="132" t="s">
        <v>548</v>
      </c>
      <c r="I260" s="64" t="s">
        <v>660</v>
      </c>
      <c r="J260" s="3">
        <v>44216</v>
      </c>
      <c r="K260" s="3">
        <v>44560</v>
      </c>
      <c r="L260" s="3">
        <v>44285</v>
      </c>
      <c r="M260" s="4">
        <f t="shared" si="79"/>
        <v>0.2005813953488372</v>
      </c>
      <c r="N260" s="4">
        <f t="shared" si="73"/>
        <v>0.2005813953488372</v>
      </c>
      <c r="O260" s="232">
        <v>1</v>
      </c>
      <c r="P260" s="233">
        <v>0.25</v>
      </c>
      <c r="Q260" s="233">
        <v>0.5</v>
      </c>
      <c r="R260" s="233">
        <v>0.75</v>
      </c>
      <c r="S260" s="233">
        <v>1</v>
      </c>
      <c r="T260" s="28">
        <v>7000000</v>
      </c>
      <c r="U260" s="146">
        <v>10</v>
      </c>
      <c r="V260" s="511">
        <f t="shared" si="82"/>
        <v>10</v>
      </c>
      <c r="W260" s="110" t="s">
        <v>1052</v>
      </c>
      <c r="X260" s="106" t="s">
        <v>954</v>
      </c>
      <c r="Y260" s="3">
        <v>44216</v>
      </c>
      <c r="Z260" s="3">
        <v>44560</v>
      </c>
      <c r="AA260" s="3">
        <v>44377</v>
      </c>
      <c r="AB260" s="4">
        <f t="shared" si="80"/>
        <v>0.46802325581395349</v>
      </c>
      <c r="AC260" s="4">
        <f t="shared" si="78"/>
        <v>0.46802325581395349</v>
      </c>
      <c r="AD260" s="146">
        <v>10</v>
      </c>
      <c r="AE260" s="219">
        <f t="shared" si="81"/>
        <v>10</v>
      </c>
      <c r="AF260" s="242" t="s">
        <v>2022</v>
      </c>
      <c r="AG260" s="247"/>
      <c r="AH260" s="23"/>
      <c r="AI260" s="20">
        <f t="shared" si="64"/>
        <v>0</v>
      </c>
      <c r="AJ260" s="19"/>
      <c r="AK260" s="19"/>
      <c r="AL260" s="23"/>
      <c r="AM260" s="25">
        <f t="shared" si="83"/>
        <v>0</v>
      </c>
      <c r="AN260" s="19"/>
      <c r="AO260" s="19"/>
    </row>
    <row r="261" spans="1:41" ht="62.4" hidden="1" customHeight="1" outlineLevel="1" x14ac:dyDescent="0.25">
      <c r="A261" s="487"/>
      <c r="B261" s="277"/>
      <c r="C261" s="278"/>
      <c r="D261" s="321"/>
      <c r="E261" s="90" t="s">
        <v>540</v>
      </c>
      <c r="F261" s="73" t="s">
        <v>716</v>
      </c>
      <c r="G261" s="84" t="s">
        <v>818</v>
      </c>
      <c r="H261" s="132" t="s">
        <v>555</v>
      </c>
      <c r="I261" s="64" t="s">
        <v>663</v>
      </c>
      <c r="J261" s="3">
        <v>44216</v>
      </c>
      <c r="K261" s="3">
        <v>44560</v>
      </c>
      <c r="L261" s="3">
        <v>44285</v>
      </c>
      <c r="M261" s="4">
        <f t="shared" si="79"/>
        <v>0.2005813953488372</v>
      </c>
      <c r="N261" s="4">
        <f t="shared" si="73"/>
        <v>0.2005813953488372</v>
      </c>
      <c r="O261" s="232">
        <v>1</v>
      </c>
      <c r="P261" s="233">
        <v>0.25</v>
      </c>
      <c r="Q261" s="233">
        <v>0.5</v>
      </c>
      <c r="R261" s="233">
        <v>0.75</v>
      </c>
      <c r="S261" s="233">
        <v>1</v>
      </c>
      <c r="T261" s="28">
        <v>1600000</v>
      </c>
      <c r="U261" s="146">
        <v>10</v>
      </c>
      <c r="V261" s="511">
        <f t="shared" si="82"/>
        <v>10</v>
      </c>
      <c r="W261" s="110" t="s">
        <v>1054</v>
      </c>
      <c r="X261" s="106" t="s">
        <v>954</v>
      </c>
      <c r="Y261" s="3">
        <v>44216</v>
      </c>
      <c r="Z261" s="3">
        <v>44560</v>
      </c>
      <c r="AA261" s="3">
        <v>44377</v>
      </c>
      <c r="AB261" s="4">
        <f t="shared" si="80"/>
        <v>0.46802325581395349</v>
      </c>
      <c r="AC261" s="4">
        <f t="shared" si="78"/>
        <v>0.46802325581395349</v>
      </c>
      <c r="AD261" s="146">
        <v>10</v>
      </c>
      <c r="AE261" s="219">
        <f t="shared" si="81"/>
        <v>10</v>
      </c>
      <c r="AF261" s="227" t="s">
        <v>2017</v>
      </c>
      <c r="AG261" s="246" t="s">
        <v>954</v>
      </c>
      <c r="AH261" s="23"/>
      <c r="AI261" s="20">
        <f t="shared" si="64"/>
        <v>0</v>
      </c>
      <c r="AJ261" s="19"/>
      <c r="AK261" s="19"/>
      <c r="AL261" s="23"/>
      <c r="AM261" s="25">
        <f t="shared" si="83"/>
        <v>0</v>
      </c>
      <c r="AN261" s="19"/>
      <c r="AO261" s="19"/>
    </row>
    <row r="262" spans="1:41" ht="90" hidden="1" customHeight="1" outlineLevel="1" x14ac:dyDescent="0.25">
      <c r="A262" s="487"/>
      <c r="B262" s="277"/>
      <c r="C262" s="276" t="s">
        <v>335</v>
      </c>
      <c r="D262" s="321"/>
      <c r="E262" s="90" t="s">
        <v>556</v>
      </c>
      <c r="F262" s="73" t="s">
        <v>749</v>
      </c>
      <c r="G262" s="84" t="s">
        <v>852</v>
      </c>
      <c r="H262" s="132" t="s">
        <v>549</v>
      </c>
      <c r="I262" s="64" t="s">
        <v>663</v>
      </c>
      <c r="J262" s="3">
        <v>44216</v>
      </c>
      <c r="K262" s="3">
        <v>44560</v>
      </c>
      <c r="L262" s="3">
        <v>44285</v>
      </c>
      <c r="M262" s="4">
        <f t="shared" si="79"/>
        <v>0.2005813953488372</v>
      </c>
      <c r="N262" s="4">
        <f t="shared" si="73"/>
        <v>0.2005813953488372</v>
      </c>
      <c r="O262" s="232">
        <v>1</v>
      </c>
      <c r="P262" s="233">
        <v>0.25</v>
      </c>
      <c r="Q262" s="233">
        <v>0.5</v>
      </c>
      <c r="R262" s="233">
        <v>0.75</v>
      </c>
      <c r="S262" s="233">
        <v>1</v>
      </c>
      <c r="T262" s="28">
        <v>2000000</v>
      </c>
      <c r="U262" s="146">
        <v>10</v>
      </c>
      <c r="V262" s="511">
        <f t="shared" si="82"/>
        <v>10</v>
      </c>
      <c r="W262" s="110" t="s">
        <v>1054</v>
      </c>
      <c r="X262" s="106" t="s">
        <v>954</v>
      </c>
      <c r="Y262" s="3">
        <v>44216</v>
      </c>
      <c r="Z262" s="3">
        <v>44560</v>
      </c>
      <c r="AA262" s="3">
        <v>44377</v>
      </c>
      <c r="AB262" s="4">
        <f t="shared" si="80"/>
        <v>0.46802325581395349</v>
      </c>
      <c r="AC262" s="4">
        <f t="shared" si="78"/>
        <v>0.46802325581395349</v>
      </c>
      <c r="AD262" s="146">
        <v>10</v>
      </c>
      <c r="AE262" s="219">
        <f t="shared" si="81"/>
        <v>10</v>
      </c>
      <c r="AF262" s="243" t="s">
        <v>2018</v>
      </c>
      <c r="AG262" s="252" t="s">
        <v>1760</v>
      </c>
      <c r="AH262" s="23"/>
      <c r="AI262" s="20">
        <f t="shared" si="64"/>
        <v>0</v>
      </c>
      <c r="AJ262" s="19"/>
      <c r="AK262" s="19"/>
      <c r="AL262" s="23"/>
      <c r="AM262" s="25">
        <f t="shared" si="83"/>
        <v>0</v>
      </c>
      <c r="AN262" s="19"/>
      <c r="AO262" s="19"/>
    </row>
    <row r="263" spans="1:41" ht="62.4" hidden="1" customHeight="1" outlineLevel="1" x14ac:dyDescent="0.25">
      <c r="A263" s="487"/>
      <c r="B263" s="277"/>
      <c r="C263" s="278"/>
      <c r="D263" s="321"/>
      <c r="E263" s="90" t="s">
        <v>523</v>
      </c>
      <c r="F263" s="73" t="s">
        <v>746</v>
      </c>
      <c r="G263" s="84" t="s">
        <v>849</v>
      </c>
      <c r="H263" s="132" t="s">
        <v>552</v>
      </c>
      <c r="I263" s="64" t="s">
        <v>663</v>
      </c>
      <c r="J263" s="3">
        <v>44216</v>
      </c>
      <c r="K263" s="3">
        <v>44560</v>
      </c>
      <c r="L263" s="3">
        <v>44285</v>
      </c>
      <c r="M263" s="4">
        <f t="shared" si="79"/>
        <v>0.2005813953488372</v>
      </c>
      <c r="N263" s="4">
        <f t="shared" si="73"/>
        <v>0.2005813953488372</v>
      </c>
      <c r="O263" s="232">
        <v>1</v>
      </c>
      <c r="P263" s="233">
        <v>0.25</v>
      </c>
      <c r="Q263" s="233">
        <v>0.5</v>
      </c>
      <c r="R263" s="233">
        <v>0.75</v>
      </c>
      <c r="S263" s="233">
        <v>1</v>
      </c>
      <c r="T263" s="28">
        <v>1400000</v>
      </c>
      <c r="U263" s="146">
        <v>10</v>
      </c>
      <c r="V263" s="511">
        <f t="shared" si="82"/>
        <v>10</v>
      </c>
      <c r="W263" s="110" t="s">
        <v>1055</v>
      </c>
      <c r="X263" s="106" t="s">
        <v>954</v>
      </c>
      <c r="Y263" s="3">
        <v>44216</v>
      </c>
      <c r="Z263" s="3">
        <v>44560</v>
      </c>
      <c r="AA263" s="3">
        <v>44377</v>
      </c>
      <c r="AB263" s="4">
        <f t="shared" si="80"/>
        <v>0.46802325581395349</v>
      </c>
      <c r="AC263" s="4">
        <f t="shared" si="78"/>
        <v>0.46802325581395349</v>
      </c>
      <c r="AD263" s="146">
        <v>50</v>
      </c>
      <c r="AE263" s="219">
        <f t="shared" si="81"/>
        <v>50</v>
      </c>
      <c r="AF263" s="243" t="s">
        <v>2019</v>
      </c>
      <c r="AG263" s="189" t="s">
        <v>2012</v>
      </c>
      <c r="AH263" s="23"/>
      <c r="AI263" s="20">
        <f t="shared" si="64"/>
        <v>0</v>
      </c>
      <c r="AJ263" s="19"/>
      <c r="AK263" s="19"/>
      <c r="AL263" s="23"/>
      <c r="AM263" s="25">
        <f t="shared" si="83"/>
        <v>0</v>
      </c>
      <c r="AN263" s="19"/>
      <c r="AO263" s="19"/>
    </row>
    <row r="264" spans="1:41" ht="85.2" hidden="1" customHeight="1" outlineLevel="1" x14ac:dyDescent="0.25">
      <c r="A264" s="487"/>
      <c r="B264" s="278"/>
      <c r="C264" s="68" t="s">
        <v>378</v>
      </c>
      <c r="D264" s="321"/>
      <c r="E264" s="90" t="s">
        <v>529</v>
      </c>
      <c r="F264" s="73" t="s">
        <v>723</v>
      </c>
      <c r="G264" s="84" t="s">
        <v>845</v>
      </c>
      <c r="H264" s="132" t="s">
        <v>553</v>
      </c>
      <c r="I264" s="64" t="s">
        <v>640</v>
      </c>
      <c r="J264" s="3">
        <v>44216</v>
      </c>
      <c r="K264" s="3">
        <v>44560</v>
      </c>
      <c r="L264" s="3">
        <v>44285</v>
      </c>
      <c r="M264" s="4">
        <f>+(+_xlfn.DAYS(J264,L264))/(+_xlfn.DAYS(J264,K264))</f>
        <v>0.2005813953488372</v>
      </c>
      <c r="N264" s="4">
        <f t="shared" si="73"/>
        <v>0.2005813953488372</v>
      </c>
      <c r="O264" s="232">
        <v>1</v>
      </c>
      <c r="P264" s="233">
        <v>0.25</v>
      </c>
      <c r="Q264" s="233">
        <v>0.5</v>
      </c>
      <c r="R264" s="233">
        <v>0.75</v>
      </c>
      <c r="S264" s="233">
        <v>1</v>
      </c>
      <c r="T264" s="28">
        <v>5000000</v>
      </c>
      <c r="U264" s="146">
        <v>10</v>
      </c>
      <c r="V264" s="511">
        <f t="shared" si="82"/>
        <v>10</v>
      </c>
      <c r="W264" s="110" t="s">
        <v>1056</v>
      </c>
      <c r="X264" s="106" t="s">
        <v>954</v>
      </c>
      <c r="Y264" s="3">
        <v>44216</v>
      </c>
      <c r="Z264" s="3">
        <v>44560</v>
      </c>
      <c r="AA264" s="3">
        <v>44377</v>
      </c>
      <c r="AB264" s="4">
        <f>+(+_xlfn.DAYS(Y264,AA264))/(+_xlfn.DAYS(Y264,Z264))</f>
        <v>0.46802325581395349</v>
      </c>
      <c r="AC264" s="4">
        <f t="shared" si="78"/>
        <v>0.46802325581395349</v>
      </c>
      <c r="AD264" s="146">
        <v>10</v>
      </c>
      <c r="AE264" s="219">
        <f t="shared" si="81"/>
        <v>10</v>
      </c>
      <c r="AF264" s="243" t="s">
        <v>2020</v>
      </c>
      <c r="AG264" s="252" t="s">
        <v>1760</v>
      </c>
      <c r="AH264" s="23"/>
      <c r="AI264" s="20">
        <f t="shared" si="64"/>
        <v>0</v>
      </c>
      <c r="AJ264" s="19"/>
      <c r="AK264" s="19"/>
      <c r="AL264" s="23"/>
      <c r="AM264" s="25">
        <f t="shared" si="83"/>
        <v>0</v>
      </c>
      <c r="AN264" s="19"/>
      <c r="AO264" s="19"/>
    </row>
    <row r="265" spans="1:41" ht="85.2" hidden="1" customHeight="1" outlineLevel="1" x14ac:dyDescent="0.25">
      <c r="A265" s="487"/>
      <c r="B265" s="153"/>
      <c r="C265" s="152"/>
      <c r="D265" s="322"/>
      <c r="E265" s="151" t="s">
        <v>1057</v>
      </c>
      <c r="F265" s="151" t="s">
        <v>753</v>
      </c>
      <c r="G265" s="154" t="s">
        <v>854</v>
      </c>
      <c r="H265" s="132" t="s">
        <v>1058</v>
      </c>
      <c r="I265" s="64" t="s">
        <v>1059</v>
      </c>
      <c r="J265" s="3">
        <v>44216</v>
      </c>
      <c r="K265" s="3">
        <v>44560</v>
      </c>
      <c r="L265" s="3">
        <v>44285</v>
      </c>
      <c r="M265" s="4">
        <f>+(+_xlfn.DAYS(J265,L265))/(+_xlfn.DAYS(J265,K265))</f>
        <v>0.2005813953488372</v>
      </c>
      <c r="N265" s="4">
        <f t="shared" si="73"/>
        <v>0.2005813953488372</v>
      </c>
      <c r="O265" s="232">
        <v>1</v>
      </c>
      <c r="P265" s="233">
        <v>0.25</v>
      </c>
      <c r="Q265" s="233">
        <v>0.5</v>
      </c>
      <c r="R265" s="233">
        <v>0.75</v>
      </c>
      <c r="S265" s="233">
        <v>1</v>
      </c>
      <c r="T265" s="28">
        <v>42000000</v>
      </c>
      <c r="U265" s="146">
        <v>25</v>
      </c>
      <c r="V265" s="511">
        <f t="shared" si="82"/>
        <v>25</v>
      </c>
      <c r="W265" s="110" t="s">
        <v>1060</v>
      </c>
      <c r="X265" s="106" t="s">
        <v>1061</v>
      </c>
      <c r="Y265" s="3">
        <v>44216</v>
      </c>
      <c r="Z265" s="3">
        <v>44560</v>
      </c>
      <c r="AA265" s="3">
        <v>44377</v>
      </c>
      <c r="AB265" s="4">
        <f>+(+_xlfn.DAYS(Y265,AA265))/(+_xlfn.DAYS(Y265,Z265))</f>
        <v>0.46802325581395349</v>
      </c>
      <c r="AC265" s="4">
        <f t="shared" si="78"/>
        <v>0.46802325581395349</v>
      </c>
      <c r="AD265" s="146">
        <v>30</v>
      </c>
      <c r="AE265" s="219">
        <f t="shared" si="81"/>
        <v>30</v>
      </c>
      <c r="AF265" s="243" t="s">
        <v>2021</v>
      </c>
      <c r="AG265" s="252" t="s">
        <v>1724</v>
      </c>
      <c r="AH265" s="23"/>
      <c r="AI265" s="20">
        <f t="shared" si="64"/>
        <v>0</v>
      </c>
      <c r="AJ265" s="19"/>
      <c r="AK265" s="19"/>
      <c r="AL265" s="23"/>
      <c r="AM265" s="25">
        <f t="shared" si="83"/>
        <v>0</v>
      </c>
      <c r="AN265" s="19"/>
      <c r="AO265" s="19"/>
    </row>
    <row r="266" spans="1:41" ht="91.8" hidden="1" customHeight="1" outlineLevel="1" x14ac:dyDescent="0.25">
      <c r="A266" s="487"/>
      <c r="B266" s="276" t="s">
        <v>322</v>
      </c>
      <c r="C266" s="68" t="s">
        <v>335</v>
      </c>
      <c r="D266" s="282" t="s">
        <v>557</v>
      </c>
      <c r="E266" s="97" t="s">
        <v>532</v>
      </c>
      <c r="F266" s="81" t="s">
        <v>742</v>
      </c>
      <c r="G266" s="70" t="s">
        <v>848</v>
      </c>
      <c r="H266" s="58" t="s">
        <v>890</v>
      </c>
      <c r="I266" s="64" t="s">
        <v>329</v>
      </c>
      <c r="J266" s="3">
        <v>44216</v>
      </c>
      <c r="K266" s="3">
        <v>44560</v>
      </c>
      <c r="L266" s="3">
        <v>44285</v>
      </c>
      <c r="M266" s="4">
        <f t="shared" si="72"/>
        <v>0.2005813953488372</v>
      </c>
      <c r="N266" s="4">
        <f t="shared" si="73"/>
        <v>0.2005813953488372</v>
      </c>
      <c r="O266" s="232">
        <v>1</v>
      </c>
      <c r="P266" s="233">
        <v>0.25</v>
      </c>
      <c r="Q266" s="233">
        <v>0.5</v>
      </c>
      <c r="R266" s="233">
        <v>0.75</v>
      </c>
      <c r="S266" s="233">
        <v>1</v>
      </c>
      <c r="T266" s="28">
        <v>34650000</v>
      </c>
      <c r="U266" s="146">
        <v>25</v>
      </c>
      <c r="V266" s="511">
        <f t="shared" si="82"/>
        <v>25</v>
      </c>
      <c r="W266" s="110" t="s">
        <v>1269</v>
      </c>
      <c r="X266" s="106" t="s">
        <v>1355</v>
      </c>
      <c r="Y266" s="3">
        <v>44216</v>
      </c>
      <c r="Z266" s="3">
        <v>44560</v>
      </c>
      <c r="AA266" s="3">
        <v>44377</v>
      </c>
      <c r="AB266" s="4">
        <f t="shared" ref="AB266:AB275" si="84">+(+_xlfn.DAYS(Y266,AA266))/(+_xlfn.DAYS(Y266,Z266))</f>
        <v>0.46802325581395349</v>
      </c>
      <c r="AC266" s="4">
        <f t="shared" si="78"/>
        <v>0.46802325581395349</v>
      </c>
      <c r="AD266" s="146">
        <v>49.22</v>
      </c>
      <c r="AE266" s="219">
        <f t="shared" si="81"/>
        <v>49.22</v>
      </c>
      <c r="AF266" s="243" t="s">
        <v>1949</v>
      </c>
      <c r="AG266" s="254" t="s">
        <v>1950</v>
      </c>
      <c r="AH266" s="23"/>
      <c r="AI266" s="20">
        <f t="shared" si="64"/>
        <v>0</v>
      </c>
      <c r="AJ266" s="19"/>
      <c r="AK266" s="19"/>
      <c r="AL266" s="23"/>
      <c r="AM266" s="25">
        <f t="shared" si="83"/>
        <v>0</v>
      </c>
      <c r="AN266" s="19"/>
      <c r="AO266" s="19"/>
    </row>
    <row r="267" spans="1:41" ht="162" hidden="1" customHeight="1" outlineLevel="1" x14ac:dyDescent="0.25">
      <c r="A267" s="487"/>
      <c r="B267" s="278"/>
      <c r="C267" s="68" t="s">
        <v>330</v>
      </c>
      <c r="D267" s="282"/>
      <c r="E267" s="97" t="s">
        <v>543</v>
      </c>
      <c r="F267" s="81" t="s">
        <v>718</v>
      </c>
      <c r="G267" s="70" t="s">
        <v>821</v>
      </c>
      <c r="H267" s="59" t="s">
        <v>759</v>
      </c>
      <c r="I267" s="64" t="s">
        <v>662</v>
      </c>
      <c r="J267" s="3">
        <v>44216</v>
      </c>
      <c r="K267" s="3">
        <v>44560</v>
      </c>
      <c r="L267" s="3">
        <v>44285</v>
      </c>
      <c r="M267" s="4">
        <f t="shared" si="72"/>
        <v>0.2005813953488372</v>
      </c>
      <c r="N267" s="4">
        <f t="shared" si="73"/>
        <v>0.2005813953488372</v>
      </c>
      <c r="O267" s="232">
        <v>1</v>
      </c>
      <c r="P267" s="233">
        <v>0.25</v>
      </c>
      <c r="Q267" s="233">
        <v>0.5</v>
      </c>
      <c r="R267" s="233">
        <v>0.75</v>
      </c>
      <c r="S267" s="233">
        <v>1</v>
      </c>
      <c r="T267" s="28">
        <v>10000000</v>
      </c>
      <c r="U267" s="146">
        <v>10</v>
      </c>
      <c r="V267" s="511">
        <f t="shared" si="82"/>
        <v>10</v>
      </c>
      <c r="W267" s="110" t="s">
        <v>1272</v>
      </c>
      <c r="X267" s="106" t="s">
        <v>954</v>
      </c>
      <c r="Y267" s="3">
        <v>44216</v>
      </c>
      <c r="Z267" s="3">
        <v>44560</v>
      </c>
      <c r="AA267" s="3">
        <v>44377</v>
      </c>
      <c r="AB267" s="4">
        <f t="shared" si="84"/>
        <v>0.46802325581395349</v>
      </c>
      <c r="AC267" s="4">
        <f t="shared" si="78"/>
        <v>0.46802325581395349</v>
      </c>
      <c r="AD267" s="146">
        <v>10</v>
      </c>
      <c r="AE267" s="219">
        <f t="shared" si="81"/>
        <v>10</v>
      </c>
      <c r="AF267" s="260" t="s">
        <v>1272</v>
      </c>
      <c r="AG267" s="250" t="s">
        <v>954</v>
      </c>
      <c r="AH267" s="23"/>
      <c r="AI267" s="20">
        <f t="shared" si="64"/>
        <v>0</v>
      </c>
      <c r="AJ267" s="19"/>
      <c r="AK267" s="19"/>
      <c r="AL267" s="23"/>
      <c r="AM267" s="25">
        <f t="shared" si="83"/>
        <v>0</v>
      </c>
      <c r="AN267" s="19"/>
      <c r="AO267" s="19"/>
    </row>
    <row r="268" spans="1:41" ht="116.4" hidden="1" customHeight="1" outlineLevel="1" x14ac:dyDescent="0.25">
      <c r="A268" s="487"/>
      <c r="B268" s="319" t="s">
        <v>323</v>
      </c>
      <c r="C268" s="319" t="s">
        <v>331</v>
      </c>
      <c r="D268" s="282"/>
      <c r="E268" s="313" t="s">
        <v>713</v>
      </c>
      <c r="F268" s="313" t="s">
        <v>750</v>
      </c>
      <c r="G268" s="305" t="s">
        <v>853</v>
      </c>
      <c r="H268" s="59" t="s">
        <v>711</v>
      </c>
      <c r="I268" s="64" t="s">
        <v>908</v>
      </c>
      <c r="J268" s="3">
        <v>44216</v>
      </c>
      <c r="K268" s="3">
        <v>44560</v>
      </c>
      <c r="L268" s="3">
        <v>44285</v>
      </c>
      <c r="M268" s="4">
        <f t="shared" si="72"/>
        <v>0.2005813953488372</v>
      </c>
      <c r="N268" s="4">
        <f t="shared" si="73"/>
        <v>0.2005813953488372</v>
      </c>
      <c r="O268" s="232">
        <v>1</v>
      </c>
      <c r="P268" s="233">
        <v>0.25</v>
      </c>
      <c r="Q268" s="233">
        <v>0.5</v>
      </c>
      <c r="R268" s="233">
        <v>0.75</v>
      </c>
      <c r="S268" s="233">
        <v>1</v>
      </c>
      <c r="T268" s="31" t="s">
        <v>954</v>
      </c>
      <c r="U268" s="146">
        <v>10</v>
      </c>
      <c r="V268" s="511">
        <f t="shared" si="82"/>
        <v>10</v>
      </c>
      <c r="W268" s="110" t="s">
        <v>1354</v>
      </c>
      <c r="X268" s="106" t="s">
        <v>954</v>
      </c>
      <c r="Y268" s="3">
        <v>44216</v>
      </c>
      <c r="Z268" s="3">
        <v>44560</v>
      </c>
      <c r="AA268" s="3">
        <v>44377</v>
      </c>
      <c r="AB268" s="4">
        <f t="shared" si="84"/>
        <v>0.46802325581395349</v>
      </c>
      <c r="AC268" s="4">
        <f t="shared" si="78"/>
        <v>0.46802325581395349</v>
      </c>
      <c r="AD268" s="146">
        <v>50</v>
      </c>
      <c r="AE268" s="219">
        <f t="shared" si="81"/>
        <v>50</v>
      </c>
      <c r="AF268" s="243" t="s">
        <v>1951</v>
      </c>
      <c r="AG268" s="249" t="s">
        <v>1952</v>
      </c>
      <c r="AH268" s="23"/>
      <c r="AI268" s="20">
        <f t="shared" si="64"/>
        <v>0</v>
      </c>
      <c r="AJ268" s="19"/>
      <c r="AK268" s="19"/>
      <c r="AL268" s="23"/>
      <c r="AM268" s="25">
        <f t="shared" si="83"/>
        <v>0</v>
      </c>
      <c r="AN268" s="19"/>
      <c r="AO268" s="19"/>
    </row>
    <row r="269" spans="1:41" ht="99.6" hidden="1" customHeight="1" outlineLevel="1" x14ac:dyDescent="0.25">
      <c r="A269" s="487"/>
      <c r="B269" s="319"/>
      <c r="C269" s="319"/>
      <c r="D269" s="282"/>
      <c r="E269" s="313"/>
      <c r="F269" s="313"/>
      <c r="G269" s="305"/>
      <c r="H269" s="59" t="s">
        <v>1271</v>
      </c>
      <c r="I269" s="64" t="s">
        <v>637</v>
      </c>
      <c r="J269" s="3">
        <v>44216</v>
      </c>
      <c r="K269" s="3">
        <v>44560</v>
      </c>
      <c r="L269" s="3">
        <v>44285</v>
      </c>
      <c r="M269" s="4">
        <f t="shared" si="72"/>
        <v>0.2005813953488372</v>
      </c>
      <c r="N269" s="4">
        <f t="shared" si="73"/>
        <v>0.2005813953488372</v>
      </c>
      <c r="O269" s="232">
        <v>1</v>
      </c>
      <c r="P269" s="233">
        <v>0.25</v>
      </c>
      <c r="Q269" s="233">
        <v>0.5</v>
      </c>
      <c r="R269" s="233">
        <v>0.75</v>
      </c>
      <c r="S269" s="233">
        <v>1</v>
      </c>
      <c r="T269" s="31" t="s">
        <v>954</v>
      </c>
      <c r="U269" s="146">
        <v>40</v>
      </c>
      <c r="V269" s="511">
        <f t="shared" si="82"/>
        <v>40</v>
      </c>
      <c r="W269" s="110" t="s">
        <v>1270</v>
      </c>
      <c r="X269" s="106" t="s">
        <v>954</v>
      </c>
      <c r="Y269" s="3">
        <v>44216</v>
      </c>
      <c r="Z269" s="3">
        <v>44560</v>
      </c>
      <c r="AA269" s="3">
        <v>44377</v>
      </c>
      <c r="AB269" s="4">
        <f t="shared" si="84"/>
        <v>0.46802325581395349</v>
      </c>
      <c r="AC269" s="4">
        <f t="shared" si="78"/>
        <v>0.46802325581395349</v>
      </c>
      <c r="AD269" s="146">
        <v>50</v>
      </c>
      <c r="AE269" s="219">
        <f t="shared" si="81"/>
        <v>50</v>
      </c>
      <c r="AF269" s="243" t="s">
        <v>1953</v>
      </c>
      <c r="AG269" s="188" t="s">
        <v>1954</v>
      </c>
      <c r="AH269" s="23"/>
      <c r="AI269" s="20">
        <f t="shared" si="64"/>
        <v>0</v>
      </c>
      <c r="AJ269" s="19"/>
      <c r="AK269" s="19"/>
      <c r="AL269" s="23"/>
      <c r="AM269" s="25">
        <f t="shared" si="83"/>
        <v>0</v>
      </c>
      <c r="AN269" s="19"/>
      <c r="AO269" s="19"/>
    </row>
    <row r="270" spans="1:41" ht="46.8" hidden="1" customHeight="1" outlineLevel="1" x14ac:dyDescent="0.25">
      <c r="A270" s="487"/>
      <c r="B270" s="276" t="s">
        <v>322</v>
      </c>
      <c r="C270" s="276" t="s">
        <v>335</v>
      </c>
      <c r="D270" s="287" t="s">
        <v>560</v>
      </c>
      <c r="E270" s="98" t="s">
        <v>532</v>
      </c>
      <c r="F270" s="74" t="s">
        <v>742</v>
      </c>
      <c r="G270" s="86" t="s">
        <v>848</v>
      </c>
      <c r="H270" s="133" t="s">
        <v>1171</v>
      </c>
      <c r="I270" s="64" t="s">
        <v>329</v>
      </c>
      <c r="J270" s="3">
        <v>44216</v>
      </c>
      <c r="K270" s="3">
        <v>44560</v>
      </c>
      <c r="L270" s="3">
        <v>44285</v>
      </c>
      <c r="M270" s="4">
        <f t="shared" si="72"/>
        <v>0.2005813953488372</v>
      </c>
      <c r="N270" s="4">
        <f t="shared" si="73"/>
        <v>0.2005813953488372</v>
      </c>
      <c r="O270" s="232">
        <v>1</v>
      </c>
      <c r="P270" s="233">
        <v>0.25</v>
      </c>
      <c r="Q270" s="233">
        <v>0.5</v>
      </c>
      <c r="R270" s="233">
        <v>0.75</v>
      </c>
      <c r="S270" s="233">
        <v>1</v>
      </c>
      <c r="T270" s="28">
        <v>33583333</v>
      </c>
      <c r="U270" s="146">
        <v>21.53</v>
      </c>
      <c r="V270" s="511">
        <f t="shared" si="82"/>
        <v>21.53</v>
      </c>
      <c r="W270" s="110" t="s">
        <v>1172</v>
      </c>
      <c r="X270" s="106" t="s">
        <v>1273</v>
      </c>
      <c r="Y270" s="3">
        <v>44216</v>
      </c>
      <c r="Z270" s="3">
        <v>44560</v>
      </c>
      <c r="AA270" s="3">
        <v>44377</v>
      </c>
      <c r="AB270" s="4">
        <f t="shared" si="84"/>
        <v>0.46802325581395349</v>
      </c>
      <c r="AC270" s="4">
        <f t="shared" si="78"/>
        <v>0.46802325581395349</v>
      </c>
      <c r="AD270" s="146">
        <v>49.22</v>
      </c>
      <c r="AE270" s="219">
        <f t="shared" si="81"/>
        <v>49.22</v>
      </c>
      <c r="AF270" s="260" t="s">
        <v>1955</v>
      </c>
      <c r="AG270" s="245" t="s">
        <v>1959</v>
      </c>
      <c r="AH270" s="23"/>
      <c r="AI270" s="20">
        <f t="shared" si="64"/>
        <v>0</v>
      </c>
      <c r="AJ270" s="19"/>
      <c r="AK270" s="19"/>
      <c r="AL270" s="23"/>
      <c r="AM270" s="25">
        <f t="shared" si="83"/>
        <v>0</v>
      </c>
      <c r="AN270" s="19"/>
      <c r="AO270" s="19"/>
    </row>
    <row r="271" spans="1:41" ht="126" hidden="1" customHeight="1" outlineLevel="1" x14ac:dyDescent="0.25">
      <c r="A271" s="487"/>
      <c r="B271" s="277"/>
      <c r="C271" s="278"/>
      <c r="D271" s="287"/>
      <c r="E271" s="98" t="s">
        <v>561</v>
      </c>
      <c r="F271" s="74" t="s">
        <v>749</v>
      </c>
      <c r="G271" s="86" t="s">
        <v>852</v>
      </c>
      <c r="H271" s="133" t="s">
        <v>1957</v>
      </c>
      <c r="I271" s="64" t="s">
        <v>647</v>
      </c>
      <c r="J271" s="3">
        <v>44216</v>
      </c>
      <c r="K271" s="3">
        <v>44560</v>
      </c>
      <c r="L271" s="3">
        <v>44285</v>
      </c>
      <c r="M271" s="4">
        <f t="shared" si="72"/>
        <v>0.2005813953488372</v>
      </c>
      <c r="N271" s="4">
        <f t="shared" si="73"/>
        <v>0.2005813953488372</v>
      </c>
      <c r="O271" s="232">
        <v>1</v>
      </c>
      <c r="P271" s="233">
        <v>0.25</v>
      </c>
      <c r="Q271" s="233">
        <v>0.5</v>
      </c>
      <c r="R271" s="233">
        <v>0.75</v>
      </c>
      <c r="S271" s="233">
        <v>1</v>
      </c>
      <c r="T271" s="28">
        <v>1000000</v>
      </c>
      <c r="U271" s="146">
        <v>25</v>
      </c>
      <c r="V271" s="511">
        <f t="shared" si="82"/>
        <v>25</v>
      </c>
      <c r="W271" s="110" t="s">
        <v>1671</v>
      </c>
      <c r="X271" s="106" t="s">
        <v>1173</v>
      </c>
      <c r="Y271" s="3">
        <v>44216</v>
      </c>
      <c r="Z271" s="3">
        <v>44560</v>
      </c>
      <c r="AA271" s="3">
        <v>44377</v>
      </c>
      <c r="AB271" s="4">
        <f t="shared" si="84"/>
        <v>0.46802325581395349</v>
      </c>
      <c r="AC271" s="4">
        <f t="shared" si="78"/>
        <v>0.46802325581395349</v>
      </c>
      <c r="AD271" s="146">
        <v>50</v>
      </c>
      <c r="AE271" s="219">
        <f t="shared" si="81"/>
        <v>50</v>
      </c>
      <c r="AF271" s="260" t="s">
        <v>1956</v>
      </c>
      <c r="AG271" s="245" t="s">
        <v>1959</v>
      </c>
      <c r="AH271" s="23"/>
      <c r="AI271" s="20">
        <f t="shared" si="64"/>
        <v>0</v>
      </c>
      <c r="AJ271" s="19"/>
      <c r="AK271" s="19"/>
      <c r="AL271" s="23"/>
      <c r="AM271" s="25">
        <f t="shared" si="83"/>
        <v>0</v>
      </c>
      <c r="AN271" s="19"/>
      <c r="AO271" s="19"/>
    </row>
    <row r="272" spans="1:41" ht="76.8" hidden="1" customHeight="1" outlineLevel="1" x14ac:dyDescent="0.25">
      <c r="A272" s="487"/>
      <c r="B272" s="277"/>
      <c r="C272" s="276" t="s">
        <v>378</v>
      </c>
      <c r="D272" s="287"/>
      <c r="E272" s="281" t="s">
        <v>395</v>
      </c>
      <c r="F272" s="74" t="s">
        <v>719</v>
      </c>
      <c r="G272" s="86" t="s">
        <v>834</v>
      </c>
      <c r="H272" s="134" t="s">
        <v>892</v>
      </c>
      <c r="I272" s="64" t="s">
        <v>654</v>
      </c>
      <c r="J272" s="3">
        <v>44216</v>
      </c>
      <c r="K272" s="3">
        <v>44560</v>
      </c>
      <c r="L272" s="3">
        <v>44285</v>
      </c>
      <c r="M272" s="4">
        <f t="shared" ref="M272:M306" si="85">+(+_xlfn.DAYS(J272,L272))/(+_xlfn.DAYS(J272,K272))</f>
        <v>0.2005813953488372</v>
      </c>
      <c r="N272" s="4">
        <f t="shared" ref="N272:N306" si="86">+IF(M272&gt;=100,100,IF(M272&lt;=0,0,M272))</f>
        <v>0.2005813953488372</v>
      </c>
      <c r="O272" s="232">
        <v>1</v>
      </c>
      <c r="P272" s="233">
        <v>0.25</v>
      </c>
      <c r="Q272" s="233">
        <v>0.5</v>
      </c>
      <c r="R272" s="233">
        <v>0.75</v>
      </c>
      <c r="S272" s="233">
        <v>1</v>
      </c>
      <c r="T272" s="28">
        <v>15000000</v>
      </c>
      <c r="U272" s="146">
        <v>20</v>
      </c>
      <c r="V272" s="511">
        <f t="shared" si="82"/>
        <v>20</v>
      </c>
      <c r="W272" s="110" t="s">
        <v>1174</v>
      </c>
      <c r="X272" s="106" t="s">
        <v>1175</v>
      </c>
      <c r="Y272" s="3">
        <v>44216</v>
      </c>
      <c r="Z272" s="3">
        <v>44560</v>
      </c>
      <c r="AA272" s="3">
        <v>44377</v>
      </c>
      <c r="AB272" s="4">
        <f t="shared" si="84"/>
        <v>0.46802325581395349</v>
      </c>
      <c r="AC272" s="4">
        <f t="shared" si="78"/>
        <v>0.46802325581395349</v>
      </c>
      <c r="AD272" s="146">
        <v>20</v>
      </c>
      <c r="AE272" s="219">
        <f t="shared" si="81"/>
        <v>20</v>
      </c>
      <c r="AF272" s="260" t="s">
        <v>1958</v>
      </c>
      <c r="AG272" s="252" t="s">
        <v>954</v>
      </c>
      <c r="AH272" s="23"/>
      <c r="AI272" s="20">
        <f t="shared" si="64"/>
        <v>0</v>
      </c>
      <c r="AJ272" s="19"/>
      <c r="AK272" s="19"/>
      <c r="AL272" s="23"/>
      <c r="AM272" s="25">
        <f t="shared" si="83"/>
        <v>0</v>
      </c>
      <c r="AN272" s="19"/>
      <c r="AO272" s="19"/>
    </row>
    <row r="273" spans="1:41" ht="51.6" hidden="1" customHeight="1" outlineLevel="1" x14ac:dyDescent="0.25">
      <c r="A273" s="487"/>
      <c r="B273" s="277"/>
      <c r="C273" s="277"/>
      <c r="D273" s="287"/>
      <c r="E273" s="281"/>
      <c r="F273" s="281" t="s">
        <v>714</v>
      </c>
      <c r="G273" s="308" t="s">
        <v>825</v>
      </c>
      <c r="H273" s="133" t="s">
        <v>558</v>
      </c>
      <c r="I273" s="64" t="s">
        <v>665</v>
      </c>
      <c r="J273" s="3">
        <v>44216</v>
      </c>
      <c r="K273" s="3">
        <v>44560</v>
      </c>
      <c r="L273" s="3">
        <v>44285</v>
      </c>
      <c r="M273" s="4">
        <f t="shared" si="85"/>
        <v>0.2005813953488372</v>
      </c>
      <c r="N273" s="4">
        <f t="shared" si="86"/>
        <v>0.2005813953488372</v>
      </c>
      <c r="O273" s="232">
        <v>1</v>
      </c>
      <c r="P273" s="233">
        <v>0.25</v>
      </c>
      <c r="Q273" s="233">
        <v>0.5</v>
      </c>
      <c r="R273" s="233">
        <v>0.75</v>
      </c>
      <c r="S273" s="233">
        <v>1</v>
      </c>
      <c r="T273" s="28">
        <v>90000000</v>
      </c>
      <c r="U273" s="146">
        <v>20</v>
      </c>
      <c r="V273" s="511">
        <f t="shared" si="82"/>
        <v>20</v>
      </c>
      <c r="W273" s="110" t="s">
        <v>1177</v>
      </c>
      <c r="X273" s="106" t="s">
        <v>1176</v>
      </c>
      <c r="Y273" s="3">
        <v>44216</v>
      </c>
      <c r="Z273" s="3">
        <v>44560</v>
      </c>
      <c r="AA273" s="3">
        <v>44377</v>
      </c>
      <c r="AB273" s="4">
        <f t="shared" si="84"/>
        <v>0.46802325581395349</v>
      </c>
      <c r="AC273" s="4">
        <f t="shared" si="78"/>
        <v>0.46802325581395349</v>
      </c>
      <c r="AD273" s="146">
        <v>20</v>
      </c>
      <c r="AE273" s="219">
        <f t="shared" si="81"/>
        <v>20</v>
      </c>
      <c r="AF273" s="260" t="s">
        <v>1958</v>
      </c>
      <c r="AG273" s="252" t="s">
        <v>954</v>
      </c>
      <c r="AH273" s="23"/>
      <c r="AI273" s="20">
        <f t="shared" si="64"/>
        <v>0</v>
      </c>
      <c r="AJ273" s="19"/>
      <c r="AK273" s="19"/>
      <c r="AL273" s="23"/>
      <c r="AM273" s="25">
        <f t="shared" si="83"/>
        <v>0</v>
      </c>
      <c r="AN273" s="19"/>
      <c r="AO273" s="19"/>
    </row>
    <row r="274" spans="1:41" ht="60" hidden="1" outlineLevel="1" x14ac:dyDescent="0.25">
      <c r="A274" s="487"/>
      <c r="B274" s="277"/>
      <c r="C274" s="277"/>
      <c r="D274" s="287"/>
      <c r="E274" s="281"/>
      <c r="F274" s="281"/>
      <c r="G274" s="308"/>
      <c r="H274" s="133" t="s">
        <v>1178</v>
      </c>
      <c r="I274" s="64" t="s">
        <v>665</v>
      </c>
      <c r="J274" s="3">
        <v>44216</v>
      </c>
      <c r="K274" s="3">
        <v>44560</v>
      </c>
      <c r="L274" s="3">
        <v>44285</v>
      </c>
      <c r="M274" s="4">
        <f t="shared" si="85"/>
        <v>0.2005813953488372</v>
      </c>
      <c r="N274" s="4">
        <f t="shared" si="86"/>
        <v>0.2005813953488372</v>
      </c>
      <c r="O274" s="232">
        <v>1</v>
      </c>
      <c r="P274" s="233">
        <v>0.25</v>
      </c>
      <c r="Q274" s="233">
        <v>0.5</v>
      </c>
      <c r="R274" s="233">
        <v>0.75</v>
      </c>
      <c r="S274" s="233">
        <v>1</v>
      </c>
      <c r="T274" s="28">
        <v>15000000</v>
      </c>
      <c r="U274" s="146">
        <v>20</v>
      </c>
      <c r="V274" s="511">
        <f t="shared" si="82"/>
        <v>20</v>
      </c>
      <c r="W274" s="110" t="s">
        <v>1179</v>
      </c>
      <c r="X274" s="106" t="s">
        <v>1180</v>
      </c>
      <c r="Y274" s="3">
        <v>44216</v>
      </c>
      <c r="Z274" s="3">
        <v>44560</v>
      </c>
      <c r="AA274" s="3">
        <v>44377</v>
      </c>
      <c r="AB274" s="4">
        <f t="shared" si="84"/>
        <v>0.46802325581395349</v>
      </c>
      <c r="AC274" s="4">
        <f t="shared" si="78"/>
        <v>0.46802325581395349</v>
      </c>
      <c r="AD274" s="146">
        <v>20</v>
      </c>
      <c r="AE274" s="219">
        <f t="shared" si="81"/>
        <v>20</v>
      </c>
      <c r="AF274" s="260" t="s">
        <v>1958</v>
      </c>
      <c r="AG274" s="252" t="s">
        <v>954</v>
      </c>
      <c r="AH274" s="23"/>
      <c r="AI274" s="20">
        <f t="shared" si="64"/>
        <v>0</v>
      </c>
      <c r="AJ274" s="19"/>
      <c r="AK274" s="19"/>
      <c r="AL274" s="23"/>
      <c r="AM274" s="25">
        <f t="shared" si="83"/>
        <v>0</v>
      </c>
      <c r="AN274" s="19"/>
      <c r="AO274" s="19"/>
    </row>
    <row r="275" spans="1:41" ht="53.4" hidden="1" customHeight="1" outlineLevel="1" x14ac:dyDescent="0.25">
      <c r="A275" s="487"/>
      <c r="B275" s="277"/>
      <c r="C275" s="278"/>
      <c r="D275" s="287"/>
      <c r="E275" s="281"/>
      <c r="F275" s="281"/>
      <c r="G275" s="308"/>
      <c r="H275" s="133" t="s">
        <v>1672</v>
      </c>
      <c r="I275" s="64" t="s">
        <v>654</v>
      </c>
      <c r="J275" s="3">
        <v>44216</v>
      </c>
      <c r="K275" s="3">
        <v>44560</v>
      </c>
      <c r="L275" s="3">
        <v>44285</v>
      </c>
      <c r="M275" s="4">
        <f t="shared" si="85"/>
        <v>0.2005813953488372</v>
      </c>
      <c r="N275" s="4">
        <f t="shared" si="86"/>
        <v>0.2005813953488372</v>
      </c>
      <c r="O275" s="232">
        <v>1</v>
      </c>
      <c r="P275" s="233">
        <v>0.25</v>
      </c>
      <c r="Q275" s="233">
        <v>0.5</v>
      </c>
      <c r="R275" s="233">
        <v>0.75</v>
      </c>
      <c r="S275" s="233">
        <v>1</v>
      </c>
      <c r="T275" s="28">
        <v>15000000</v>
      </c>
      <c r="U275" s="146">
        <v>10</v>
      </c>
      <c r="V275" s="511">
        <f t="shared" si="82"/>
        <v>10</v>
      </c>
      <c r="W275" s="110" t="s">
        <v>1181</v>
      </c>
      <c r="X275" s="106" t="s">
        <v>954</v>
      </c>
      <c r="Y275" s="3">
        <v>44216</v>
      </c>
      <c r="Z275" s="3">
        <v>44560</v>
      </c>
      <c r="AA275" s="3">
        <v>44377</v>
      </c>
      <c r="AB275" s="4">
        <f t="shared" si="84"/>
        <v>0.46802325581395349</v>
      </c>
      <c r="AC275" s="4">
        <f t="shared" si="78"/>
        <v>0.46802325581395349</v>
      </c>
      <c r="AD275" s="146">
        <v>20</v>
      </c>
      <c r="AE275" s="219">
        <f t="shared" si="81"/>
        <v>20</v>
      </c>
      <c r="AF275" s="260" t="s">
        <v>1958</v>
      </c>
      <c r="AG275" s="252" t="s">
        <v>954</v>
      </c>
      <c r="AH275" s="23"/>
      <c r="AI275" s="20">
        <f t="shared" si="64"/>
        <v>0</v>
      </c>
      <c r="AJ275" s="19"/>
      <c r="AK275" s="19"/>
      <c r="AL275" s="23"/>
      <c r="AM275" s="25">
        <f t="shared" si="83"/>
        <v>0</v>
      </c>
      <c r="AN275" s="19"/>
      <c r="AO275" s="19"/>
    </row>
    <row r="276" spans="1:41" ht="53.4" hidden="1" customHeight="1" outlineLevel="1" x14ac:dyDescent="0.25">
      <c r="A276" s="487"/>
      <c r="B276" s="277"/>
      <c r="C276" s="276" t="s">
        <v>330</v>
      </c>
      <c r="D276" s="287"/>
      <c r="E276" s="98" t="s">
        <v>540</v>
      </c>
      <c r="F276" s="74" t="s">
        <v>716</v>
      </c>
      <c r="G276" s="86" t="s">
        <v>818</v>
      </c>
      <c r="H276" s="134" t="s">
        <v>891</v>
      </c>
      <c r="I276" s="64" t="s">
        <v>664</v>
      </c>
      <c r="J276" s="3">
        <v>44216</v>
      </c>
      <c r="K276" s="3">
        <v>44560</v>
      </c>
      <c r="L276" s="3">
        <v>44285</v>
      </c>
      <c r="M276" s="4">
        <f>+(+_xlfn.DAYS(J276,L276))/(+_xlfn.DAYS(J276,K276))</f>
        <v>0.2005813953488372</v>
      </c>
      <c r="N276" s="4">
        <f>+IF(M276&gt;=100,100,IF(M276&lt;=0,0,M276))</f>
        <v>0.2005813953488372</v>
      </c>
      <c r="O276" s="232">
        <v>1</v>
      </c>
      <c r="P276" s="233">
        <v>0.25</v>
      </c>
      <c r="Q276" s="233">
        <v>0.5</v>
      </c>
      <c r="R276" s="233">
        <v>0.75</v>
      </c>
      <c r="S276" s="233">
        <v>1</v>
      </c>
      <c r="T276" s="31">
        <v>20000000</v>
      </c>
      <c r="U276" s="146">
        <v>20</v>
      </c>
      <c r="V276" s="511">
        <f t="shared" si="82"/>
        <v>20</v>
      </c>
      <c r="W276" s="173" t="s">
        <v>1182</v>
      </c>
      <c r="X276" s="106" t="s">
        <v>1183</v>
      </c>
      <c r="Y276" s="3">
        <v>44216</v>
      </c>
      <c r="Z276" s="3">
        <v>44560</v>
      </c>
      <c r="AA276" s="3">
        <v>44377</v>
      </c>
      <c r="AB276" s="4">
        <f>+(+_xlfn.DAYS(Y276,AA276))/(+_xlfn.DAYS(Y276,Z276))</f>
        <v>0.46802325581395349</v>
      </c>
      <c r="AC276" s="4">
        <f>+IF(AB276&gt;=100,100,IF(AB276&lt;=0,0,AB276))</f>
        <v>0.46802325581395349</v>
      </c>
      <c r="AD276" s="146">
        <v>50</v>
      </c>
      <c r="AE276" s="219">
        <f t="shared" si="81"/>
        <v>50</v>
      </c>
      <c r="AF276" s="261" t="s">
        <v>1960</v>
      </c>
      <c r="AG276" s="245" t="s">
        <v>1959</v>
      </c>
      <c r="AH276" s="23"/>
      <c r="AI276" s="20">
        <f t="shared" si="64"/>
        <v>0</v>
      </c>
      <c r="AJ276" s="19"/>
      <c r="AK276" s="19"/>
      <c r="AL276" s="23"/>
      <c r="AM276" s="25">
        <f t="shared" si="83"/>
        <v>0</v>
      </c>
      <c r="AN276" s="19"/>
      <c r="AO276" s="19"/>
    </row>
    <row r="277" spans="1:41" ht="117" hidden="1" customHeight="1" outlineLevel="1" x14ac:dyDescent="0.25">
      <c r="A277" s="487"/>
      <c r="B277" s="277"/>
      <c r="C277" s="277"/>
      <c r="D277" s="287"/>
      <c r="E277" s="281" t="s">
        <v>543</v>
      </c>
      <c r="F277" s="281" t="s">
        <v>718</v>
      </c>
      <c r="G277" s="308" t="s">
        <v>821</v>
      </c>
      <c r="H277" s="133" t="s">
        <v>1184</v>
      </c>
      <c r="I277" s="64" t="s">
        <v>666</v>
      </c>
      <c r="J277" s="3">
        <v>44216</v>
      </c>
      <c r="K277" s="3">
        <v>44560</v>
      </c>
      <c r="L277" s="3">
        <v>44285</v>
      </c>
      <c r="M277" s="4">
        <f t="shared" si="85"/>
        <v>0.2005813953488372</v>
      </c>
      <c r="N277" s="4">
        <f t="shared" si="86"/>
        <v>0.2005813953488372</v>
      </c>
      <c r="O277" s="232">
        <v>1</v>
      </c>
      <c r="P277" s="233">
        <v>0.25</v>
      </c>
      <c r="Q277" s="233">
        <v>0.5</v>
      </c>
      <c r="R277" s="233">
        <v>0.75</v>
      </c>
      <c r="S277" s="233">
        <v>1</v>
      </c>
      <c r="T277" s="28">
        <v>72000000</v>
      </c>
      <c r="U277" s="146">
        <v>20</v>
      </c>
      <c r="V277" s="511">
        <f t="shared" si="82"/>
        <v>20</v>
      </c>
      <c r="W277" s="110" t="s">
        <v>1185</v>
      </c>
      <c r="X277" s="106" t="s">
        <v>954</v>
      </c>
      <c r="Y277" s="3">
        <v>44216</v>
      </c>
      <c r="Z277" s="3">
        <v>44560</v>
      </c>
      <c r="AA277" s="3">
        <v>44377</v>
      </c>
      <c r="AB277" s="4">
        <f t="shared" ref="AB277:AB280" si="87">+(+_xlfn.DAYS(Y277,AA277))/(+_xlfn.DAYS(Y277,Z277))</f>
        <v>0.46802325581395349</v>
      </c>
      <c r="AC277" s="4">
        <f t="shared" ref="AC277:AC280" si="88">+IF(AB277&gt;=100,100,IF(AB277&lt;=0,0,AB277))</f>
        <v>0.46802325581395349</v>
      </c>
      <c r="AD277" s="146">
        <v>50</v>
      </c>
      <c r="AE277" s="219">
        <f t="shared" si="81"/>
        <v>50</v>
      </c>
      <c r="AF277" s="260" t="s">
        <v>1961</v>
      </c>
      <c r="AG277" s="245" t="s">
        <v>1959</v>
      </c>
      <c r="AH277" s="23"/>
      <c r="AI277" s="20">
        <f t="shared" si="64"/>
        <v>0</v>
      </c>
      <c r="AJ277" s="19"/>
      <c r="AK277" s="19"/>
      <c r="AL277" s="23"/>
      <c r="AM277" s="25">
        <f t="shared" si="83"/>
        <v>0</v>
      </c>
      <c r="AN277" s="19"/>
      <c r="AO277" s="19"/>
    </row>
    <row r="278" spans="1:41" ht="60" hidden="1" outlineLevel="1" x14ac:dyDescent="0.25">
      <c r="A278" s="487"/>
      <c r="B278" s="278"/>
      <c r="C278" s="278"/>
      <c r="D278" s="287"/>
      <c r="E278" s="281"/>
      <c r="F278" s="281"/>
      <c r="G278" s="308"/>
      <c r="H278" s="133" t="s">
        <v>648</v>
      </c>
      <c r="I278" s="64" t="s">
        <v>662</v>
      </c>
      <c r="J278" s="3">
        <v>44216</v>
      </c>
      <c r="K278" s="3">
        <v>44560</v>
      </c>
      <c r="L278" s="3">
        <v>44285</v>
      </c>
      <c r="M278" s="4">
        <f t="shared" si="85"/>
        <v>0.2005813953488372</v>
      </c>
      <c r="N278" s="4">
        <f t="shared" si="86"/>
        <v>0.2005813953488372</v>
      </c>
      <c r="O278" s="232">
        <v>1</v>
      </c>
      <c r="P278" s="233">
        <v>0.25</v>
      </c>
      <c r="Q278" s="233">
        <v>0.5</v>
      </c>
      <c r="R278" s="233">
        <v>0.75</v>
      </c>
      <c r="S278" s="233">
        <v>1</v>
      </c>
      <c r="T278" s="28">
        <v>2100000</v>
      </c>
      <c r="U278" s="146">
        <v>10</v>
      </c>
      <c r="V278" s="511">
        <f t="shared" si="82"/>
        <v>10</v>
      </c>
      <c r="W278" s="110" t="s">
        <v>1181</v>
      </c>
      <c r="X278" s="106" t="s">
        <v>954</v>
      </c>
      <c r="Y278" s="3">
        <v>44216</v>
      </c>
      <c r="Z278" s="3">
        <v>44560</v>
      </c>
      <c r="AA278" s="3">
        <v>44377</v>
      </c>
      <c r="AB278" s="4">
        <f t="shared" si="87"/>
        <v>0.46802325581395349</v>
      </c>
      <c r="AC278" s="4">
        <f t="shared" si="88"/>
        <v>0.46802325581395349</v>
      </c>
      <c r="AD278" s="146">
        <v>10</v>
      </c>
      <c r="AE278" s="219">
        <f t="shared" si="81"/>
        <v>10</v>
      </c>
      <c r="AF278" s="260" t="s">
        <v>1181</v>
      </c>
      <c r="AG278" s="250" t="s">
        <v>954</v>
      </c>
      <c r="AH278" s="23"/>
      <c r="AI278" s="20">
        <f t="shared" si="64"/>
        <v>0</v>
      </c>
      <c r="AJ278" s="19"/>
      <c r="AK278" s="19"/>
      <c r="AL278" s="23"/>
      <c r="AM278" s="25">
        <f t="shared" si="83"/>
        <v>0</v>
      </c>
      <c r="AN278" s="19"/>
      <c r="AO278" s="19"/>
    </row>
    <row r="279" spans="1:41" ht="135.6" hidden="1" customHeight="1" outlineLevel="1" x14ac:dyDescent="0.25">
      <c r="A279" s="487"/>
      <c r="B279" s="279" t="s">
        <v>362</v>
      </c>
      <c r="C279" s="279" t="s">
        <v>478</v>
      </c>
      <c r="D279" s="287"/>
      <c r="E279" s="284" t="s">
        <v>562</v>
      </c>
      <c r="F279" s="284" t="s">
        <v>751</v>
      </c>
      <c r="G279" s="310" t="s">
        <v>854</v>
      </c>
      <c r="H279" s="133" t="s">
        <v>559</v>
      </c>
      <c r="I279" s="64" t="s">
        <v>668</v>
      </c>
      <c r="J279" s="3">
        <v>44216</v>
      </c>
      <c r="K279" s="3">
        <v>44560</v>
      </c>
      <c r="L279" s="3">
        <v>44285</v>
      </c>
      <c r="M279" s="4">
        <f t="shared" si="85"/>
        <v>0.2005813953488372</v>
      </c>
      <c r="N279" s="4">
        <f t="shared" si="86"/>
        <v>0.2005813953488372</v>
      </c>
      <c r="O279" s="232">
        <v>1</v>
      </c>
      <c r="P279" s="233">
        <v>0.25</v>
      </c>
      <c r="Q279" s="233">
        <v>0.5</v>
      </c>
      <c r="R279" s="233">
        <v>0.75</v>
      </c>
      <c r="S279" s="233">
        <v>1</v>
      </c>
      <c r="T279" s="28">
        <v>10000000</v>
      </c>
      <c r="U279" s="146">
        <v>25</v>
      </c>
      <c r="V279" s="511">
        <f t="shared" si="82"/>
        <v>25</v>
      </c>
      <c r="W279" s="110" t="s">
        <v>1356</v>
      </c>
      <c r="X279" s="106" t="s">
        <v>954</v>
      </c>
      <c r="Y279" s="3">
        <v>44216</v>
      </c>
      <c r="Z279" s="3">
        <v>44560</v>
      </c>
      <c r="AA279" s="3">
        <v>44377</v>
      </c>
      <c r="AB279" s="4">
        <f t="shared" si="87"/>
        <v>0.46802325581395349</v>
      </c>
      <c r="AC279" s="4">
        <f t="shared" si="88"/>
        <v>0.46802325581395349</v>
      </c>
      <c r="AD279" s="146">
        <v>50</v>
      </c>
      <c r="AE279" s="219">
        <f t="shared" si="81"/>
        <v>50</v>
      </c>
      <c r="AF279" s="260" t="s">
        <v>1962</v>
      </c>
      <c r="AG279" s="250" t="s">
        <v>954</v>
      </c>
      <c r="AH279" s="23"/>
      <c r="AI279" s="20">
        <f t="shared" si="64"/>
        <v>0</v>
      </c>
      <c r="AJ279" s="19"/>
      <c r="AK279" s="19"/>
      <c r="AL279" s="23"/>
      <c r="AM279" s="25">
        <f t="shared" si="83"/>
        <v>0</v>
      </c>
      <c r="AN279" s="19"/>
      <c r="AO279" s="19"/>
    </row>
    <row r="280" spans="1:41" ht="135.6" hidden="1" customHeight="1" outlineLevel="1" x14ac:dyDescent="0.25">
      <c r="A280" s="487"/>
      <c r="B280" s="283"/>
      <c r="C280" s="283"/>
      <c r="D280" s="287"/>
      <c r="E280" s="285"/>
      <c r="F280" s="285"/>
      <c r="G280" s="311"/>
      <c r="H280" s="133" t="s">
        <v>1187</v>
      </c>
      <c r="I280" s="64" t="s">
        <v>669</v>
      </c>
      <c r="J280" s="3">
        <v>44216</v>
      </c>
      <c r="K280" s="3">
        <v>44560</v>
      </c>
      <c r="L280" s="3">
        <v>44285</v>
      </c>
      <c r="M280" s="4">
        <f t="shared" si="85"/>
        <v>0.2005813953488372</v>
      </c>
      <c r="N280" s="4">
        <f t="shared" si="86"/>
        <v>0.2005813953488372</v>
      </c>
      <c r="O280" s="232">
        <v>1</v>
      </c>
      <c r="P280" s="233">
        <v>0.25</v>
      </c>
      <c r="Q280" s="233">
        <v>0.5</v>
      </c>
      <c r="R280" s="233">
        <v>0.75</v>
      </c>
      <c r="S280" s="233">
        <v>1</v>
      </c>
      <c r="T280" s="28">
        <v>2000000</v>
      </c>
      <c r="U280" s="146">
        <v>20</v>
      </c>
      <c r="V280" s="511">
        <f t="shared" si="82"/>
        <v>20</v>
      </c>
      <c r="W280" s="110" t="s">
        <v>1357</v>
      </c>
      <c r="X280" s="106" t="s">
        <v>954</v>
      </c>
      <c r="Y280" s="3">
        <v>44216</v>
      </c>
      <c r="Z280" s="3">
        <v>44560</v>
      </c>
      <c r="AA280" s="3">
        <v>44377</v>
      </c>
      <c r="AB280" s="4">
        <f t="shared" si="87"/>
        <v>0.46802325581395349</v>
      </c>
      <c r="AC280" s="4">
        <f t="shared" si="88"/>
        <v>0.46802325581395349</v>
      </c>
      <c r="AD280" s="146">
        <v>50</v>
      </c>
      <c r="AE280" s="219">
        <f t="shared" si="81"/>
        <v>50</v>
      </c>
      <c r="AF280" s="260" t="s">
        <v>1963</v>
      </c>
      <c r="AG280" s="245" t="s">
        <v>1959</v>
      </c>
      <c r="AH280" s="23"/>
      <c r="AI280" s="20">
        <f t="shared" si="64"/>
        <v>0</v>
      </c>
      <c r="AJ280" s="19"/>
      <c r="AK280" s="19"/>
      <c r="AL280" s="23"/>
      <c r="AM280" s="25">
        <f t="shared" si="83"/>
        <v>0</v>
      </c>
      <c r="AN280" s="19"/>
      <c r="AO280" s="19"/>
    </row>
    <row r="281" spans="1:41" ht="147.6" hidden="1" customHeight="1" outlineLevel="1" x14ac:dyDescent="0.25">
      <c r="A281" s="487"/>
      <c r="B281" s="280"/>
      <c r="C281" s="280"/>
      <c r="D281" s="287"/>
      <c r="E281" s="286"/>
      <c r="F281" s="286"/>
      <c r="G281" s="312"/>
      <c r="H281" s="128" t="s">
        <v>526</v>
      </c>
      <c r="I281" s="64" t="s">
        <v>634</v>
      </c>
      <c r="J281" s="3">
        <v>44216</v>
      </c>
      <c r="K281" s="3">
        <v>44560</v>
      </c>
      <c r="L281" s="3">
        <v>44285</v>
      </c>
      <c r="M281" s="4">
        <f>+(+_xlfn.DAYS(J281,L281))/(+_xlfn.DAYS(J281,K281))</f>
        <v>0.2005813953488372</v>
      </c>
      <c r="N281" s="4">
        <f>+IF(M281&gt;=100,100,IF(M281&lt;=0,0,M281))</f>
        <v>0.2005813953488372</v>
      </c>
      <c r="O281" s="232">
        <v>1</v>
      </c>
      <c r="P281" s="233">
        <v>0.25</v>
      </c>
      <c r="Q281" s="233">
        <v>0.5</v>
      </c>
      <c r="R281" s="233">
        <v>0.75</v>
      </c>
      <c r="S281" s="233">
        <v>1</v>
      </c>
      <c r="T281" s="28">
        <v>10000000</v>
      </c>
      <c r="U281" s="146">
        <v>25</v>
      </c>
      <c r="V281" s="511">
        <f>+U281</f>
        <v>25</v>
      </c>
      <c r="W281" s="110" t="s">
        <v>1159</v>
      </c>
      <c r="X281" s="106" t="s">
        <v>1358</v>
      </c>
      <c r="Y281" s="3">
        <v>44216</v>
      </c>
      <c r="Z281" s="3">
        <v>44560</v>
      </c>
      <c r="AA281" s="3">
        <v>44377</v>
      </c>
      <c r="AB281" s="4">
        <f>+(+_xlfn.DAYS(Y281,AA281))/(+_xlfn.DAYS(Y281,Z281))</f>
        <v>0.46802325581395349</v>
      </c>
      <c r="AC281" s="4">
        <f>+IF(AB281&gt;=100,100,IF(AB281&lt;=0,0,AB281))</f>
        <v>0.46802325581395349</v>
      </c>
      <c r="AD281" s="146">
        <v>50</v>
      </c>
      <c r="AE281" s="219">
        <f t="shared" si="81"/>
        <v>50</v>
      </c>
      <c r="AF281" s="227" t="s">
        <v>1964</v>
      </c>
      <c r="AG281" s="245" t="s">
        <v>1959</v>
      </c>
      <c r="AH281" s="23"/>
      <c r="AI281" s="20">
        <f t="shared" si="64"/>
        <v>0</v>
      </c>
      <c r="AJ281" s="19"/>
      <c r="AK281" s="19"/>
      <c r="AL281" s="23"/>
      <c r="AM281" s="25">
        <f>+AL281</f>
        <v>0</v>
      </c>
      <c r="AN281" s="19"/>
      <c r="AO281" s="19"/>
    </row>
    <row r="282" spans="1:41" ht="152.4" hidden="1" customHeight="1" outlineLevel="1" x14ac:dyDescent="0.25">
      <c r="A282" s="487"/>
      <c r="B282" s="319" t="s">
        <v>322</v>
      </c>
      <c r="C282" s="319" t="s">
        <v>401</v>
      </c>
      <c r="D282" s="287"/>
      <c r="E282" s="281" t="s">
        <v>399</v>
      </c>
      <c r="F282" s="281" t="s">
        <v>736</v>
      </c>
      <c r="G282" s="308" t="s">
        <v>840</v>
      </c>
      <c r="H282" s="133" t="s">
        <v>1965</v>
      </c>
      <c r="I282" s="64" t="s">
        <v>639</v>
      </c>
      <c r="J282" s="3">
        <v>44216</v>
      </c>
      <c r="K282" s="3">
        <v>44560</v>
      </c>
      <c r="L282" s="3">
        <v>44285</v>
      </c>
      <c r="M282" s="4">
        <f t="shared" si="85"/>
        <v>0.2005813953488372</v>
      </c>
      <c r="N282" s="4">
        <f t="shared" si="86"/>
        <v>0.2005813953488372</v>
      </c>
      <c r="O282" s="232">
        <v>1</v>
      </c>
      <c r="P282" s="233">
        <v>0.25</v>
      </c>
      <c r="Q282" s="233">
        <v>0.5</v>
      </c>
      <c r="R282" s="233">
        <v>0.75</v>
      </c>
      <c r="S282" s="233">
        <v>1</v>
      </c>
      <c r="T282" s="28">
        <v>10000000</v>
      </c>
      <c r="U282" s="146">
        <v>20</v>
      </c>
      <c r="V282" s="511">
        <f t="shared" si="82"/>
        <v>20</v>
      </c>
      <c r="W282" s="110" t="s">
        <v>1188</v>
      </c>
      <c r="X282" s="106" t="s">
        <v>954</v>
      </c>
      <c r="Y282" s="3">
        <v>44216</v>
      </c>
      <c r="Z282" s="3">
        <v>44560</v>
      </c>
      <c r="AA282" s="3">
        <v>44377</v>
      </c>
      <c r="AB282" s="4">
        <f t="shared" ref="AB282:AB293" si="89">+(+_xlfn.DAYS(Y282,AA282))/(+_xlfn.DAYS(Y282,Z282))</f>
        <v>0.46802325581395349</v>
      </c>
      <c r="AC282" s="4">
        <f t="shared" ref="AC282:AC293" si="90">+IF(AB282&gt;=100,100,IF(AB282&lt;=0,0,AB282))</f>
        <v>0.46802325581395349</v>
      </c>
      <c r="AD282" s="146">
        <v>50</v>
      </c>
      <c r="AE282" s="219">
        <f t="shared" si="81"/>
        <v>50</v>
      </c>
      <c r="AF282" s="260" t="s">
        <v>1966</v>
      </c>
      <c r="AG282" s="245" t="s">
        <v>1959</v>
      </c>
      <c r="AH282" s="23"/>
      <c r="AI282" s="20">
        <f t="shared" si="64"/>
        <v>0</v>
      </c>
      <c r="AJ282" s="19"/>
      <c r="AK282" s="19"/>
      <c r="AL282" s="23"/>
      <c r="AM282" s="25">
        <f t="shared" si="83"/>
        <v>0</v>
      </c>
      <c r="AN282" s="19"/>
      <c r="AO282" s="19"/>
    </row>
    <row r="283" spans="1:41" ht="75" hidden="1" outlineLevel="1" x14ac:dyDescent="0.25">
      <c r="A283" s="487"/>
      <c r="B283" s="319"/>
      <c r="C283" s="319"/>
      <c r="D283" s="287"/>
      <c r="E283" s="281"/>
      <c r="F283" s="281"/>
      <c r="G283" s="308"/>
      <c r="H283" s="133" t="s">
        <v>1967</v>
      </c>
      <c r="I283" s="64" t="s">
        <v>662</v>
      </c>
      <c r="J283" s="3">
        <v>44216</v>
      </c>
      <c r="K283" s="3">
        <v>44560</v>
      </c>
      <c r="L283" s="3">
        <v>44285</v>
      </c>
      <c r="M283" s="4">
        <f t="shared" si="85"/>
        <v>0.2005813953488372</v>
      </c>
      <c r="N283" s="4">
        <f t="shared" si="86"/>
        <v>0.2005813953488372</v>
      </c>
      <c r="O283" s="232">
        <v>1</v>
      </c>
      <c r="P283" s="233">
        <v>0.25</v>
      </c>
      <c r="Q283" s="233">
        <v>0.5</v>
      </c>
      <c r="R283" s="233">
        <v>0.75</v>
      </c>
      <c r="S283" s="233">
        <v>1</v>
      </c>
      <c r="T283" s="28">
        <v>3000000</v>
      </c>
      <c r="U283" s="146">
        <v>10</v>
      </c>
      <c r="V283" s="511">
        <f t="shared" si="82"/>
        <v>10</v>
      </c>
      <c r="W283" s="110" t="s">
        <v>1189</v>
      </c>
      <c r="X283" s="106" t="s">
        <v>954</v>
      </c>
      <c r="Y283" s="3">
        <v>44216</v>
      </c>
      <c r="Z283" s="3">
        <v>44560</v>
      </c>
      <c r="AA283" s="3">
        <v>44377</v>
      </c>
      <c r="AB283" s="4">
        <f t="shared" si="89"/>
        <v>0.46802325581395349</v>
      </c>
      <c r="AC283" s="4">
        <f t="shared" si="90"/>
        <v>0.46802325581395349</v>
      </c>
      <c r="AD283" s="146">
        <v>50</v>
      </c>
      <c r="AE283" s="219">
        <f t="shared" si="81"/>
        <v>50</v>
      </c>
      <c r="AF283" s="260" t="s">
        <v>1968</v>
      </c>
      <c r="AG283" s="245" t="s">
        <v>1959</v>
      </c>
      <c r="AH283" s="23"/>
      <c r="AI283" s="20">
        <f t="shared" si="64"/>
        <v>0</v>
      </c>
      <c r="AJ283" s="19"/>
      <c r="AK283" s="19"/>
      <c r="AL283" s="23"/>
      <c r="AM283" s="25">
        <f t="shared" si="83"/>
        <v>0</v>
      </c>
      <c r="AN283" s="19"/>
      <c r="AO283" s="19"/>
    </row>
    <row r="284" spans="1:41" ht="161.4" hidden="1" customHeight="1" outlineLevel="1" x14ac:dyDescent="0.25">
      <c r="A284" s="487"/>
      <c r="B284" s="68" t="s">
        <v>323</v>
      </c>
      <c r="C284" s="68" t="s">
        <v>382</v>
      </c>
      <c r="D284" s="12" t="s">
        <v>564</v>
      </c>
      <c r="E284" s="95" t="s">
        <v>521</v>
      </c>
      <c r="F284" s="32" t="s">
        <v>735</v>
      </c>
      <c r="G284" s="51" t="s">
        <v>844</v>
      </c>
      <c r="H284" s="135" t="s">
        <v>563</v>
      </c>
      <c r="I284" s="64" t="s">
        <v>670</v>
      </c>
      <c r="J284" s="3">
        <v>44216</v>
      </c>
      <c r="K284" s="3">
        <v>44560</v>
      </c>
      <c r="L284" s="3">
        <v>44285</v>
      </c>
      <c r="M284" s="4">
        <f t="shared" si="85"/>
        <v>0.2005813953488372</v>
      </c>
      <c r="N284" s="4">
        <f t="shared" si="86"/>
        <v>0.2005813953488372</v>
      </c>
      <c r="O284" s="232">
        <v>1</v>
      </c>
      <c r="P284" s="233">
        <v>0.25</v>
      </c>
      <c r="Q284" s="233">
        <v>0.5</v>
      </c>
      <c r="R284" s="233">
        <v>0.75</v>
      </c>
      <c r="S284" s="233">
        <v>1</v>
      </c>
      <c r="T284" s="28">
        <v>280000000</v>
      </c>
      <c r="U284" s="146">
        <v>30</v>
      </c>
      <c r="V284" s="511">
        <f t="shared" si="82"/>
        <v>30</v>
      </c>
      <c r="W284" s="110" t="s">
        <v>1498</v>
      </c>
      <c r="X284" s="106" t="s">
        <v>954</v>
      </c>
      <c r="Y284" s="3">
        <v>44216</v>
      </c>
      <c r="Z284" s="3">
        <v>44560</v>
      </c>
      <c r="AA284" s="3">
        <v>44377</v>
      </c>
      <c r="AB284" s="4">
        <f t="shared" si="89"/>
        <v>0.46802325581395349</v>
      </c>
      <c r="AC284" s="4">
        <f t="shared" si="90"/>
        <v>0.46802325581395349</v>
      </c>
      <c r="AD284" s="146">
        <v>50</v>
      </c>
      <c r="AE284" s="219">
        <f t="shared" si="81"/>
        <v>50</v>
      </c>
      <c r="AF284" s="227" t="s">
        <v>1623</v>
      </c>
      <c r="AG284" s="245" t="s">
        <v>1535</v>
      </c>
      <c r="AH284" s="23"/>
      <c r="AI284" s="20">
        <f t="shared" si="64"/>
        <v>0</v>
      </c>
      <c r="AJ284" s="19"/>
      <c r="AK284" s="19"/>
      <c r="AL284" s="23"/>
      <c r="AM284" s="25">
        <f t="shared" si="83"/>
        <v>0</v>
      </c>
      <c r="AN284" s="19"/>
      <c r="AO284" s="19"/>
    </row>
    <row r="285" spans="1:41" ht="99.6" hidden="1" customHeight="1" outlineLevel="1" x14ac:dyDescent="0.25">
      <c r="A285" s="487"/>
      <c r="B285" s="68" t="s">
        <v>322</v>
      </c>
      <c r="C285" s="68" t="s">
        <v>335</v>
      </c>
      <c r="D285" s="438" t="s">
        <v>566</v>
      </c>
      <c r="E285" s="90" t="s">
        <v>532</v>
      </c>
      <c r="F285" s="73" t="s">
        <v>742</v>
      </c>
      <c r="G285" s="84" t="s">
        <v>848</v>
      </c>
      <c r="H285" s="132" t="s">
        <v>966</v>
      </c>
      <c r="I285" s="64" t="s">
        <v>329</v>
      </c>
      <c r="J285" s="3">
        <v>44216</v>
      </c>
      <c r="K285" s="3">
        <v>44560</v>
      </c>
      <c r="L285" s="3">
        <v>44285</v>
      </c>
      <c r="M285" s="4">
        <f t="shared" si="85"/>
        <v>0.2005813953488372</v>
      </c>
      <c r="N285" s="4">
        <f t="shared" si="86"/>
        <v>0.2005813953488372</v>
      </c>
      <c r="O285" s="232">
        <v>1</v>
      </c>
      <c r="P285" s="233">
        <v>0.25</v>
      </c>
      <c r="Q285" s="233">
        <v>0.5</v>
      </c>
      <c r="R285" s="233">
        <v>0.75</v>
      </c>
      <c r="S285" s="233">
        <v>1</v>
      </c>
      <c r="T285" s="31">
        <v>36855000</v>
      </c>
      <c r="U285" s="146">
        <v>25</v>
      </c>
      <c r="V285" s="511">
        <f t="shared" si="82"/>
        <v>25</v>
      </c>
      <c r="W285" s="110" t="s">
        <v>975</v>
      </c>
      <c r="X285" s="106" t="s">
        <v>967</v>
      </c>
      <c r="Y285" s="3">
        <v>44216</v>
      </c>
      <c r="Z285" s="3">
        <v>44560</v>
      </c>
      <c r="AA285" s="3">
        <v>44377</v>
      </c>
      <c r="AB285" s="4">
        <f t="shared" si="89"/>
        <v>0.46802325581395349</v>
      </c>
      <c r="AC285" s="4">
        <f t="shared" si="90"/>
        <v>0.46802325581395349</v>
      </c>
      <c r="AD285" s="146">
        <v>25</v>
      </c>
      <c r="AE285" s="219">
        <f t="shared" si="81"/>
        <v>25</v>
      </c>
      <c r="AF285" s="227" t="s">
        <v>1538</v>
      </c>
      <c r="AG285" s="245" t="s">
        <v>1477</v>
      </c>
      <c r="AH285" s="23"/>
      <c r="AI285" s="20">
        <f t="shared" si="64"/>
        <v>0</v>
      </c>
      <c r="AJ285" s="19"/>
      <c r="AK285" s="19"/>
      <c r="AL285" s="23"/>
      <c r="AM285" s="25">
        <f t="shared" si="83"/>
        <v>0</v>
      </c>
      <c r="AN285" s="19"/>
      <c r="AO285" s="19"/>
    </row>
    <row r="286" spans="1:41" ht="96" hidden="1" customHeight="1" outlineLevel="1" x14ac:dyDescent="0.25">
      <c r="A286" s="487"/>
      <c r="B286" s="68" t="s">
        <v>323</v>
      </c>
      <c r="C286" s="68" t="s">
        <v>382</v>
      </c>
      <c r="D286" s="438"/>
      <c r="E286" s="90" t="s">
        <v>521</v>
      </c>
      <c r="F286" s="73" t="s">
        <v>735</v>
      </c>
      <c r="G286" s="84" t="s">
        <v>844</v>
      </c>
      <c r="H286" s="132" t="s">
        <v>565</v>
      </c>
      <c r="I286" s="64" t="s">
        <v>649</v>
      </c>
      <c r="J286" s="3">
        <v>44216</v>
      </c>
      <c r="K286" s="3">
        <v>44560</v>
      </c>
      <c r="L286" s="3">
        <v>44285</v>
      </c>
      <c r="M286" s="4">
        <f t="shared" si="85"/>
        <v>0.2005813953488372</v>
      </c>
      <c r="N286" s="4">
        <f t="shared" si="86"/>
        <v>0.2005813953488372</v>
      </c>
      <c r="O286" s="232">
        <v>1</v>
      </c>
      <c r="P286" s="233">
        <v>0.25</v>
      </c>
      <c r="Q286" s="233">
        <v>0.5</v>
      </c>
      <c r="R286" s="233">
        <v>0.75</v>
      </c>
      <c r="S286" s="233">
        <v>1</v>
      </c>
      <c r="T286" s="31">
        <v>26500000</v>
      </c>
      <c r="U286" s="146">
        <v>10</v>
      </c>
      <c r="V286" s="511">
        <f t="shared" si="82"/>
        <v>10</v>
      </c>
      <c r="W286" s="110" t="s">
        <v>1482</v>
      </c>
      <c r="X286" s="106" t="s">
        <v>954</v>
      </c>
      <c r="Y286" s="3">
        <v>44216</v>
      </c>
      <c r="Z286" s="3">
        <v>44560</v>
      </c>
      <c r="AA286" s="3">
        <v>44377</v>
      </c>
      <c r="AB286" s="4">
        <f t="shared" si="89"/>
        <v>0.46802325581395349</v>
      </c>
      <c r="AC286" s="4">
        <f t="shared" si="90"/>
        <v>0.46802325581395349</v>
      </c>
      <c r="AD286" s="146">
        <v>10</v>
      </c>
      <c r="AE286" s="219">
        <f t="shared" si="81"/>
        <v>10</v>
      </c>
      <c r="AF286" s="227" t="s">
        <v>1539</v>
      </c>
      <c r="AG286" s="245" t="s">
        <v>954</v>
      </c>
      <c r="AH286" s="23"/>
      <c r="AI286" s="20">
        <f t="shared" si="64"/>
        <v>0</v>
      </c>
      <c r="AJ286" s="19"/>
      <c r="AK286" s="19"/>
      <c r="AL286" s="23"/>
      <c r="AM286" s="25">
        <f t="shared" si="83"/>
        <v>0</v>
      </c>
      <c r="AN286" s="19"/>
      <c r="AO286" s="19"/>
    </row>
    <row r="287" spans="1:41" ht="115.8" hidden="1" customHeight="1" outlineLevel="1" x14ac:dyDescent="0.25">
      <c r="A287" s="487"/>
      <c r="B287" s="279" t="s">
        <v>322</v>
      </c>
      <c r="C287" s="68" t="s">
        <v>335</v>
      </c>
      <c r="D287" s="445" t="s">
        <v>567</v>
      </c>
      <c r="E287" s="97" t="s">
        <v>568</v>
      </c>
      <c r="F287" s="47" t="s">
        <v>722</v>
      </c>
      <c r="G287" s="215" t="s">
        <v>833</v>
      </c>
      <c r="H287" s="59" t="s">
        <v>805</v>
      </c>
      <c r="I287" s="64" t="s">
        <v>329</v>
      </c>
      <c r="J287" s="3">
        <v>44216</v>
      </c>
      <c r="K287" s="3">
        <v>44560</v>
      </c>
      <c r="L287" s="3">
        <v>44285</v>
      </c>
      <c r="M287" s="4">
        <f t="shared" si="85"/>
        <v>0.2005813953488372</v>
      </c>
      <c r="N287" s="4">
        <f t="shared" si="86"/>
        <v>0.2005813953488372</v>
      </c>
      <c r="O287" s="232">
        <v>1</v>
      </c>
      <c r="P287" s="233">
        <v>0.25</v>
      </c>
      <c r="Q287" s="233">
        <v>0.5</v>
      </c>
      <c r="R287" s="233">
        <v>0.75</v>
      </c>
      <c r="S287" s="233">
        <v>1</v>
      </c>
      <c r="T287" s="28">
        <v>37000000</v>
      </c>
      <c r="U287" s="146">
        <v>25</v>
      </c>
      <c r="V287" s="511">
        <f t="shared" si="82"/>
        <v>25</v>
      </c>
      <c r="W287" s="110" t="s">
        <v>1359</v>
      </c>
      <c r="X287" s="106" t="s">
        <v>1292</v>
      </c>
      <c r="Y287" s="3">
        <v>44216</v>
      </c>
      <c r="Z287" s="3">
        <v>44560</v>
      </c>
      <c r="AA287" s="3">
        <v>44377</v>
      </c>
      <c r="AB287" s="4">
        <f t="shared" si="89"/>
        <v>0.46802325581395349</v>
      </c>
      <c r="AC287" s="4">
        <f t="shared" si="90"/>
        <v>0.46802325581395349</v>
      </c>
      <c r="AD287" s="146">
        <v>50</v>
      </c>
      <c r="AE287" s="219">
        <f t="shared" si="81"/>
        <v>50</v>
      </c>
      <c r="AF287" s="227" t="s">
        <v>1560</v>
      </c>
      <c r="AG287" s="106" t="s">
        <v>1292</v>
      </c>
      <c r="AH287" s="23"/>
      <c r="AI287" s="20">
        <f t="shared" si="64"/>
        <v>0</v>
      </c>
      <c r="AJ287" s="19"/>
      <c r="AK287" s="19"/>
      <c r="AL287" s="23"/>
      <c r="AM287" s="25">
        <f t="shared" si="83"/>
        <v>0</v>
      </c>
      <c r="AN287" s="19"/>
      <c r="AO287" s="19"/>
    </row>
    <row r="288" spans="1:41" ht="93" hidden="1" customHeight="1" outlineLevel="1" x14ac:dyDescent="0.25">
      <c r="A288" s="487"/>
      <c r="B288" s="280"/>
      <c r="C288" s="68" t="s">
        <v>378</v>
      </c>
      <c r="D288" s="446"/>
      <c r="E288" s="97" t="s">
        <v>370</v>
      </c>
      <c r="F288" s="81" t="s">
        <v>744</v>
      </c>
      <c r="G288" s="70" t="s">
        <v>841</v>
      </c>
      <c r="H288" s="58" t="s">
        <v>893</v>
      </c>
      <c r="I288" s="64" t="s">
        <v>671</v>
      </c>
      <c r="J288" s="3">
        <v>44216</v>
      </c>
      <c r="K288" s="3">
        <v>44560</v>
      </c>
      <c r="L288" s="3">
        <v>44285</v>
      </c>
      <c r="M288" s="4">
        <f t="shared" si="85"/>
        <v>0.2005813953488372</v>
      </c>
      <c r="N288" s="4">
        <f t="shared" si="86"/>
        <v>0.2005813953488372</v>
      </c>
      <c r="O288" s="232">
        <v>1</v>
      </c>
      <c r="P288" s="233">
        <v>0.25</v>
      </c>
      <c r="Q288" s="233">
        <v>0.5</v>
      </c>
      <c r="R288" s="233">
        <v>0.75</v>
      </c>
      <c r="S288" s="233">
        <v>1</v>
      </c>
      <c r="T288" s="28">
        <v>30000000</v>
      </c>
      <c r="U288" s="146">
        <v>15</v>
      </c>
      <c r="V288" s="511">
        <f t="shared" si="82"/>
        <v>15</v>
      </c>
      <c r="W288" s="110" t="s">
        <v>1360</v>
      </c>
      <c r="X288" s="106" t="s">
        <v>954</v>
      </c>
      <c r="Y288" s="3">
        <v>44216</v>
      </c>
      <c r="Z288" s="3">
        <v>44560</v>
      </c>
      <c r="AA288" s="3">
        <v>44377</v>
      </c>
      <c r="AB288" s="4">
        <f t="shared" si="89"/>
        <v>0.46802325581395349</v>
      </c>
      <c r="AC288" s="4">
        <f t="shared" si="90"/>
        <v>0.46802325581395349</v>
      </c>
      <c r="AD288" s="146">
        <v>20</v>
      </c>
      <c r="AE288" s="219">
        <f t="shared" si="81"/>
        <v>20</v>
      </c>
      <c r="AF288" s="227" t="s">
        <v>1561</v>
      </c>
      <c r="AG288" s="106" t="s">
        <v>954</v>
      </c>
      <c r="AH288" s="23"/>
      <c r="AI288" s="20">
        <f t="shared" si="64"/>
        <v>0</v>
      </c>
      <c r="AJ288" s="19"/>
      <c r="AK288" s="19"/>
      <c r="AL288" s="23"/>
      <c r="AM288" s="25">
        <f t="shared" si="83"/>
        <v>0</v>
      </c>
      <c r="AN288" s="19"/>
      <c r="AO288" s="19"/>
    </row>
    <row r="289" spans="1:41" ht="98.4" hidden="1" customHeight="1" outlineLevel="1" x14ac:dyDescent="0.25">
      <c r="A289" s="487"/>
      <c r="B289" s="319" t="s">
        <v>322</v>
      </c>
      <c r="C289" s="319" t="s">
        <v>335</v>
      </c>
      <c r="D289" s="446"/>
      <c r="E289" s="313" t="s">
        <v>569</v>
      </c>
      <c r="F289" s="313" t="s">
        <v>746</v>
      </c>
      <c r="G289" s="305" t="s">
        <v>849</v>
      </c>
      <c r="H289" s="59" t="s">
        <v>650</v>
      </c>
      <c r="I289" s="64" t="s">
        <v>591</v>
      </c>
      <c r="J289" s="3">
        <v>44216</v>
      </c>
      <c r="K289" s="3">
        <v>44560</v>
      </c>
      <c r="L289" s="3">
        <v>44285</v>
      </c>
      <c r="M289" s="4">
        <f t="shared" si="85"/>
        <v>0.2005813953488372</v>
      </c>
      <c r="N289" s="4">
        <f t="shared" si="86"/>
        <v>0.2005813953488372</v>
      </c>
      <c r="O289" s="232">
        <v>1</v>
      </c>
      <c r="P289" s="233">
        <v>0.25</v>
      </c>
      <c r="Q289" s="233">
        <v>0.5</v>
      </c>
      <c r="R289" s="233">
        <v>0.75</v>
      </c>
      <c r="S289" s="233">
        <v>1</v>
      </c>
      <c r="T289" s="28">
        <v>2000000</v>
      </c>
      <c r="U289" s="146">
        <v>20</v>
      </c>
      <c r="V289" s="511">
        <f t="shared" si="82"/>
        <v>20</v>
      </c>
      <c r="W289" s="110" t="s">
        <v>1293</v>
      </c>
      <c r="X289" s="106" t="s">
        <v>954</v>
      </c>
      <c r="Y289" s="3">
        <v>44216</v>
      </c>
      <c r="Z289" s="3">
        <v>44560</v>
      </c>
      <c r="AA289" s="3">
        <v>44377</v>
      </c>
      <c r="AB289" s="4">
        <f t="shared" si="89"/>
        <v>0.46802325581395349</v>
      </c>
      <c r="AC289" s="4">
        <f t="shared" si="90"/>
        <v>0.46802325581395349</v>
      </c>
      <c r="AD289" s="146">
        <v>20</v>
      </c>
      <c r="AE289" s="219">
        <f t="shared" si="81"/>
        <v>20</v>
      </c>
      <c r="AF289" s="227" t="s">
        <v>1562</v>
      </c>
      <c r="AG289" s="106" t="s">
        <v>954</v>
      </c>
      <c r="AH289" s="23"/>
      <c r="AI289" s="20">
        <f t="shared" si="64"/>
        <v>0</v>
      </c>
      <c r="AJ289" s="19"/>
      <c r="AK289" s="19"/>
      <c r="AL289" s="23"/>
      <c r="AM289" s="25">
        <f t="shared" si="83"/>
        <v>0</v>
      </c>
      <c r="AN289" s="19"/>
      <c r="AO289" s="19"/>
    </row>
    <row r="290" spans="1:41" ht="99" hidden="1" customHeight="1" outlineLevel="1" x14ac:dyDescent="0.25">
      <c r="A290" s="487"/>
      <c r="B290" s="319"/>
      <c r="C290" s="319"/>
      <c r="D290" s="446"/>
      <c r="E290" s="313"/>
      <c r="F290" s="313"/>
      <c r="G290" s="305"/>
      <c r="H290" s="59" t="s">
        <v>1563</v>
      </c>
      <c r="I290" s="64" t="s">
        <v>591</v>
      </c>
      <c r="J290" s="3">
        <v>44216</v>
      </c>
      <c r="K290" s="3">
        <v>44560</v>
      </c>
      <c r="L290" s="3">
        <v>44285</v>
      </c>
      <c r="M290" s="4">
        <f t="shared" si="85"/>
        <v>0.2005813953488372</v>
      </c>
      <c r="N290" s="4">
        <f t="shared" si="86"/>
        <v>0.2005813953488372</v>
      </c>
      <c r="O290" s="232">
        <v>1</v>
      </c>
      <c r="P290" s="233">
        <v>0.25</v>
      </c>
      <c r="Q290" s="233">
        <v>0.5</v>
      </c>
      <c r="R290" s="233">
        <v>0.75</v>
      </c>
      <c r="S290" s="233">
        <v>1</v>
      </c>
      <c r="T290" s="28">
        <v>25000000</v>
      </c>
      <c r="U290" s="146">
        <v>15</v>
      </c>
      <c r="V290" s="511">
        <f t="shared" si="82"/>
        <v>15</v>
      </c>
      <c r="W290" s="110" t="s">
        <v>1294</v>
      </c>
      <c r="X290" s="106" t="s">
        <v>954</v>
      </c>
      <c r="Y290" s="3">
        <v>44216</v>
      </c>
      <c r="Z290" s="3">
        <v>44560</v>
      </c>
      <c r="AA290" s="3">
        <v>44377</v>
      </c>
      <c r="AB290" s="4">
        <f t="shared" si="89"/>
        <v>0.46802325581395349</v>
      </c>
      <c r="AC290" s="4">
        <f t="shared" si="90"/>
        <v>0.46802325581395349</v>
      </c>
      <c r="AD290" s="146">
        <v>15</v>
      </c>
      <c r="AE290" s="219">
        <f t="shared" si="81"/>
        <v>15</v>
      </c>
      <c r="AF290" s="227" t="s">
        <v>1564</v>
      </c>
      <c r="AG290" s="106" t="s">
        <v>954</v>
      </c>
      <c r="AH290" s="23"/>
      <c r="AI290" s="20">
        <f t="shared" si="64"/>
        <v>0</v>
      </c>
      <c r="AJ290" s="19"/>
      <c r="AK290" s="19"/>
      <c r="AL290" s="23"/>
      <c r="AM290" s="25">
        <f t="shared" si="83"/>
        <v>0</v>
      </c>
      <c r="AN290" s="19"/>
      <c r="AO290" s="19"/>
    </row>
    <row r="291" spans="1:41" ht="96" hidden="1" customHeight="1" outlineLevel="1" x14ac:dyDescent="0.25">
      <c r="A291" s="487"/>
      <c r="B291" s="319"/>
      <c r="C291" s="319"/>
      <c r="D291" s="446"/>
      <c r="E291" s="313"/>
      <c r="F291" s="313"/>
      <c r="G291" s="305"/>
      <c r="H291" s="59" t="s">
        <v>767</v>
      </c>
      <c r="I291" s="64" t="s">
        <v>672</v>
      </c>
      <c r="J291" s="3">
        <v>44216</v>
      </c>
      <c r="K291" s="3">
        <v>44560</v>
      </c>
      <c r="L291" s="3">
        <v>44285</v>
      </c>
      <c r="M291" s="4">
        <f t="shared" si="85"/>
        <v>0.2005813953488372</v>
      </c>
      <c r="N291" s="4">
        <f t="shared" si="86"/>
        <v>0.2005813953488372</v>
      </c>
      <c r="O291" s="232">
        <v>1</v>
      </c>
      <c r="P291" s="233">
        <v>0.25</v>
      </c>
      <c r="Q291" s="233">
        <v>0.5</v>
      </c>
      <c r="R291" s="233">
        <v>0.75</v>
      </c>
      <c r="S291" s="233">
        <v>1</v>
      </c>
      <c r="T291" s="28">
        <v>160000000</v>
      </c>
      <c r="U291" s="146">
        <v>40</v>
      </c>
      <c r="V291" s="511">
        <f t="shared" si="82"/>
        <v>40</v>
      </c>
      <c r="W291" s="110" t="s">
        <v>1295</v>
      </c>
      <c r="X291" s="106" t="s">
        <v>1296</v>
      </c>
      <c r="Y291" s="3">
        <v>44216</v>
      </c>
      <c r="Z291" s="3">
        <v>44560</v>
      </c>
      <c r="AA291" s="3">
        <v>44377</v>
      </c>
      <c r="AB291" s="4">
        <f t="shared" si="89"/>
        <v>0.46802325581395349</v>
      </c>
      <c r="AC291" s="4">
        <f t="shared" si="90"/>
        <v>0.46802325581395349</v>
      </c>
      <c r="AD291" s="146">
        <v>40</v>
      </c>
      <c r="AE291" s="219">
        <f t="shared" si="81"/>
        <v>40</v>
      </c>
      <c r="AF291" s="227" t="s">
        <v>1565</v>
      </c>
      <c r="AG291" s="106" t="s">
        <v>1296</v>
      </c>
      <c r="AH291" s="23"/>
      <c r="AI291" s="20">
        <f t="shared" ref="AI291:AI357" si="91">+AH291</f>
        <v>0</v>
      </c>
      <c r="AJ291" s="19"/>
      <c r="AK291" s="19"/>
      <c r="AL291" s="23"/>
      <c r="AM291" s="25">
        <f t="shared" si="83"/>
        <v>0</v>
      </c>
      <c r="AN291" s="19"/>
      <c r="AO291" s="19"/>
    </row>
    <row r="292" spans="1:41" ht="50.4" hidden="1" customHeight="1" outlineLevel="1" x14ac:dyDescent="0.25">
      <c r="A292" s="487"/>
      <c r="B292" s="319" t="s">
        <v>323</v>
      </c>
      <c r="C292" s="319" t="s">
        <v>382</v>
      </c>
      <c r="D292" s="446"/>
      <c r="E292" s="333" t="s">
        <v>521</v>
      </c>
      <c r="F292" s="333" t="s">
        <v>735</v>
      </c>
      <c r="G292" s="305" t="s">
        <v>844</v>
      </c>
      <c r="H292" s="59" t="s">
        <v>768</v>
      </c>
      <c r="I292" s="64" t="s">
        <v>651</v>
      </c>
      <c r="J292" s="3">
        <v>44216</v>
      </c>
      <c r="K292" s="3">
        <v>44560</v>
      </c>
      <c r="L292" s="3">
        <v>44285</v>
      </c>
      <c r="M292" s="4">
        <f t="shared" si="85"/>
        <v>0.2005813953488372</v>
      </c>
      <c r="N292" s="4">
        <f t="shared" si="86"/>
        <v>0.2005813953488372</v>
      </c>
      <c r="O292" s="232">
        <v>1</v>
      </c>
      <c r="P292" s="233">
        <v>0.25</v>
      </c>
      <c r="Q292" s="233">
        <v>0.5</v>
      </c>
      <c r="R292" s="233">
        <v>0.75</v>
      </c>
      <c r="S292" s="233">
        <v>1</v>
      </c>
      <c r="T292" s="28">
        <v>8000000</v>
      </c>
      <c r="U292" s="146">
        <v>10</v>
      </c>
      <c r="V292" s="511">
        <f t="shared" si="82"/>
        <v>10</v>
      </c>
      <c r="W292" s="110" t="s">
        <v>1567</v>
      </c>
      <c r="X292" s="106" t="s">
        <v>954</v>
      </c>
      <c r="Y292" s="3">
        <v>44216</v>
      </c>
      <c r="Z292" s="3">
        <v>44560</v>
      </c>
      <c r="AA292" s="3">
        <v>44377</v>
      </c>
      <c r="AB292" s="4">
        <f t="shared" si="89"/>
        <v>0.46802325581395349</v>
      </c>
      <c r="AC292" s="4">
        <f t="shared" si="90"/>
        <v>0.46802325581395349</v>
      </c>
      <c r="AD292" s="146">
        <v>10</v>
      </c>
      <c r="AE292" s="219">
        <f t="shared" si="81"/>
        <v>10</v>
      </c>
      <c r="AF292" s="227" t="s">
        <v>1566</v>
      </c>
      <c r="AG292" s="106" t="s">
        <v>954</v>
      </c>
      <c r="AH292" s="23"/>
      <c r="AI292" s="20">
        <f t="shared" si="91"/>
        <v>0</v>
      </c>
      <c r="AJ292" s="19"/>
      <c r="AK292" s="19"/>
      <c r="AL292" s="23"/>
      <c r="AM292" s="25">
        <f t="shared" si="83"/>
        <v>0</v>
      </c>
      <c r="AN292" s="19"/>
      <c r="AO292" s="19"/>
    </row>
    <row r="293" spans="1:41" ht="58.8" hidden="1" customHeight="1" outlineLevel="1" x14ac:dyDescent="0.25">
      <c r="A293" s="487"/>
      <c r="B293" s="319"/>
      <c r="C293" s="319"/>
      <c r="D293" s="446"/>
      <c r="E293" s="334"/>
      <c r="F293" s="334"/>
      <c r="G293" s="305"/>
      <c r="H293" s="59" t="s">
        <v>652</v>
      </c>
      <c r="I293" s="64" t="s">
        <v>673</v>
      </c>
      <c r="J293" s="3">
        <v>44216</v>
      </c>
      <c r="K293" s="3">
        <v>44560</v>
      </c>
      <c r="L293" s="3">
        <v>44285</v>
      </c>
      <c r="M293" s="4">
        <f t="shared" si="85"/>
        <v>0.2005813953488372</v>
      </c>
      <c r="N293" s="4">
        <f t="shared" si="86"/>
        <v>0.2005813953488372</v>
      </c>
      <c r="O293" s="232">
        <v>1</v>
      </c>
      <c r="P293" s="233">
        <v>0.25</v>
      </c>
      <c r="Q293" s="233">
        <v>0.5</v>
      </c>
      <c r="R293" s="233">
        <v>0.75</v>
      </c>
      <c r="S293" s="233">
        <v>1</v>
      </c>
      <c r="T293" s="28">
        <v>50000000</v>
      </c>
      <c r="U293" s="146">
        <v>10</v>
      </c>
      <c r="V293" s="511">
        <f t="shared" si="82"/>
        <v>10</v>
      </c>
      <c r="W293" s="110" t="s">
        <v>1285</v>
      </c>
      <c r="X293" s="106" t="s">
        <v>954</v>
      </c>
      <c r="Y293" s="3">
        <v>44216</v>
      </c>
      <c r="Z293" s="3">
        <v>44560</v>
      </c>
      <c r="AA293" s="3">
        <v>44377</v>
      </c>
      <c r="AB293" s="4">
        <f t="shared" si="89"/>
        <v>0.46802325581395349</v>
      </c>
      <c r="AC293" s="4">
        <f t="shared" si="90"/>
        <v>0.46802325581395349</v>
      </c>
      <c r="AD293" s="146">
        <v>10</v>
      </c>
      <c r="AE293" s="219">
        <f t="shared" si="81"/>
        <v>10</v>
      </c>
      <c r="AF293" s="227" t="s">
        <v>1285</v>
      </c>
      <c r="AG293" s="106" t="s">
        <v>954</v>
      </c>
      <c r="AH293" s="23"/>
      <c r="AI293" s="20">
        <f t="shared" si="91"/>
        <v>0</v>
      </c>
      <c r="AJ293" s="19"/>
      <c r="AK293" s="19"/>
      <c r="AL293" s="23"/>
      <c r="AM293" s="25">
        <f t="shared" si="83"/>
        <v>0</v>
      </c>
      <c r="AN293" s="19"/>
      <c r="AO293" s="19"/>
    </row>
    <row r="294" spans="1:41" ht="69" hidden="1" customHeight="1" outlineLevel="1" x14ac:dyDescent="0.25">
      <c r="A294" s="487"/>
      <c r="B294" s="160"/>
      <c r="C294" s="160"/>
      <c r="D294" s="446"/>
      <c r="E294" s="335"/>
      <c r="F294" s="335"/>
      <c r="G294" s="161" t="s">
        <v>844</v>
      </c>
      <c r="H294" s="59" t="s">
        <v>1186</v>
      </c>
      <c r="I294" s="64" t="s">
        <v>667</v>
      </c>
      <c r="J294" s="3">
        <v>44216</v>
      </c>
      <c r="K294" s="3">
        <v>44560</v>
      </c>
      <c r="L294" s="3">
        <v>44285</v>
      </c>
      <c r="M294" s="4">
        <f>+(+_xlfn.DAYS(J294,L294))/(+_xlfn.DAYS(J294,K294))</f>
        <v>0.2005813953488372</v>
      </c>
      <c r="N294" s="4">
        <f>+IF(M294&gt;=100,100,IF(M294&lt;=0,0,M294))</f>
        <v>0.2005813953488372</v>
      </c>
      <c r="O294" s="232">
        <v>1</v>
      </c>
      <c r="P294" s="233">
        <v>0.25</v>
      </c>
      <c r="Q294" s="233">
        <v>0.5</v>
      </c>
      <c r="R294" s="233">
        <v>0.75</v>
      </c>
      <c r="S294" s="233">
        <v>1</v>
      </c>
      <c r="T294" s="28">
        <v>50000000</v>
      </c>
      <c r="U294" s="146">
        <v>25</v>
      </c>
      <c r="V294" s="511">
        <f>+U294</f>
        <v>25</v>
      </c>
      <c r="W294" s="110" t="s">
        <v>1568</v>
      </c>
      <c r="X294" s="106" t="s">
        <v>954</v>
      </c>
      <c r="Y294" s="3">
        <v>44216</v>
      </c>
      <c r="Z294" s="3">
        <v>44560</v>
      </c>
      <c r="AA294" s="3">
        <v>44377</v>
      </c>
      <c r="AB294" s="4">
        <f>+(+_xlfn.DAYS(Y294,AA294))/(+_xlfn.DAYS(Y294,Z294))</f>
        <v>0.46802325581395349</v>
      </c>
      <c r="AC294" s="4">
        <f>+IF(AB294&gt;=100,100,IF(AB294&lt;=0,0,AB294))</f>
        <v>0.46802325581395349</v>
      </c>
      <c r="AD294" s="146">
        <v>25</v>
      </c>
      <c r="AE294" s="219">
        <f t="shared" si="81"/>
        <v>25</v>
      </c>
      <c r="AF294" s="227" t="s">
        <v>1568</v>
      </c>
      <c r="AG294" s="106" t="s">
        <v>954</v>
      </c>
      <c r="AH294" s="23"/>
      <c r="AI294" s="20">
        <f t="shared" si="91"/>
        <v>0</v>
      </c>
      <c r="AJ294" s="19"/>
      <c r="AK294" s="19"/>
      <c r="AL294" s="23"/>
      <c r="AM294" s="25">
        <f>+AL294</f>
        <v>0</v>
      </c>
      <c r="AN294" s="19"/>
      <c r="AO294" s="19"/>
    </row>
    <row r="295" spans="1:41" ht="139.80000000000001" hidden="1" customHeight="1" outlineLevel="1" x14ac:dyDescent="0.25">
      <c r="A295" s="487"/>
      <c r="B295" s="160" t="s">
        <v>362</v>
      </c>
      <c r="C295" s="160" t="s">
        <v>361</v>
      </c>
      <c r="D295" s="447"/>
      <c r="E295" s="165" t="s">
        <v>1190</v>
      </c>
      <c r="F295" s="165" t="s">
        <v>740</v>
      </c>
      <c r="G295" s="161" t="s">
        <v>846</v>
      </c>
      <c r="H295" s="59" t="s">
        <v>1128</v>
      </c>
      <c r="I295" s="64" t="s">
        <v>622</v>
      </c>
      <c r="J295" s="3">
        <v>44216</v>
      </c>
      <c r="K295" s="3">
        <v>44560</v>
      </c>
      <c r="L295" s="3">
        <v>44285</v>
      </c>
      <c r="M295" s="4">
        <f>+(+_xlfn.DAYS(J295,L295))/(+_xlfn.DAYS(J295,K295))</f>
        <v>0.2005813953488372</v>
      </c>
      <c r="N295" s="4">
        <f>+IF(M295&gt;=100,100,IF(M295&lt;=0,0,M295))</f>
        <v>0.2005813953488372</v>
      </c>
      <c r="O295" s="232">
        <v>1</v>
      </c>
      <c r="P295" s="233">
        <v>0.25</v>
      </c>
      <c r="Q295" s="233">
        <v>0.5</v>
      </c>
      <c r="R295" s="233">
        <v>0.75</v>
      </c>
      <c r="S295" s="233">
        <v>1</v>
      </c>
      <c r="T295" s="14">
        <v>22500000</v>
      </c>
      <c r="U295" s="146">
        <v>30</v>
      </c>
      <c r="V295" s="511">
        <f>+U295</f>
        <v>30</v>
      </c>
      <c r="W295" s="110" t="s">
        <v>1297</v>
      </c>
      <c r="X295" s="106" t="s">
        <v>954</v>
      </c>
      <c r="Y295" s="3">
        <v>44216</v>
      </c>
      <c r="Z295" s="3">
        <v>44560</v>
      </c>
      <c r="AA295" s="3">
        <v>44377</v>
      </c>
      <c r="AB295" s="4">
        <f>+(+_xlfn.DAYS(Y295,AA295))/(+_xlfn.DAYS(Y295,Z295))</f>
        <v>0.46802325581395349</v>
      </c>
      <c r="AC295" s="4">
        <f>+IF(AB295&gt;=100,100,IF(AB295&lt;=0,0,AB295))</f>
        <v>0.46802325581395349</v>
      </c>
      <c r="AD295" s="146">
        <v>30</v>
      </c>
      <c r="AE295" s="219">
        <f t="shared" si="81"/>
        <v>30</v>
      </c>
      <c r="AF295" s="227" t="s">
        <v>1285</v>
      </c>
      <c r="AG295" s="106" t="s">
        <v>954</v>
      </c>
      <c r="AH295" s="23"/>
      <c r="AI295" s="20">
        <f t="shared" si="91"/>
        <v>0</v>
      </c>
      <c r="AJ295" s="19"/>
      <c r="AK295" s="19"/>
      <c r="AL295" s="23"/>
      <c r="AM295" s="25">
        <f>+AL295</f>
        <v>0</v>
      </c>
      <c r="AN295" s="19"/>
      <c r="AO295" s="19"/>
    </row>
    <row r="296" spans="1:41" ht="150.6" hidden="1" customHeight="1" outlineLevel="1" x14ac:dyDescent="0.25">
      <c r="A296" s="487"/>
      <c r="B296" s="68" t="s">
        <v>762</v>
      </c>
      <c r="C296" s="68" t="s">
        <v>378</v>
      </c>
      <c r="D296" s="442" t="s">
        <v>268</v>
      </c>
      <c r="E296" s="95" t="s">
        <v>395</v>
      </c>
      <c r="F296" s="80" t="s">
        <v>719</v>
      </c>
      <c r="G296" s="50" t="s">
        <v>834</v>
      </c>
      <c r="H296" s="136" t="s">
        <v>806</v>
      </c>
      <c r="I296" s="64" t="s">
        <v>329</v>
      </c>
      <c r="J296" s="3">
        <v>44216</v>
      </c>
      <c r="K296" s="3">
        <v>44560</v>
      </c>
      <c r="L296" s="3">
        <v>44285</v>
      </c>
      <c r="M296" s="4">
        <f t="shared" si="85"/>
        <v>0.2005813953488372</v>
      </c>
      <c r="N296" s="4">
        <f t="shared" si="86"/>
        <v>0.2005813953488372</v>
      </c>
      <c r="O296" s="232">
        <v>1</v>
      </c>
      <c r="P296" s="233">
        <v>0.25</v>
      </c>
      <c r="Q296" s="233">
        <v>0.5</v>
      </c>
      <c r="R296" s="233">
        <v>0.75</v>
      </c>
      <c r="S296" s="233">
        <v>1</v>
      </c>
      <c r="T296" s="28">
        <v>304810000</v>
      </c>
      <c r="U296" s="146">
        <v>25</v>
      </c>
      <c r="V296" s="511">
        <f t="shared" si="82"/>
        <v>25</v>
      </c>
      <c r="W296" s="110" t="s">
        <v>985</v>
      </c>
      <c r="X296" s="106" t="s">
        <v>986</v>
      </c>
      <c r="Y296" s="3">
        <v>44216</v>
      </c>
      <c r="Z296" s="3">
        <v>44560</v>
      </c>
      <c r="AA296" s="3">
        <v>44377</v>
      </c>
      <c r="AB296" s="4">
        <f t="shared" ref="AB296:AB306" si="92">+(+_xlfn.DAYS(Y296,AA296))/(+_xlfn.DAYS(Y296,Z296))</f>
        <v>0.46802325581395349</v>
      </c>
      <c r="AC296" s="4">
        <f t="shared" ref="AC296:AC306" si="93">+IF(AB296&gt;=100,100,IF(AB296&lt;=0,0,AB296))</f>
        <v>0.46802325581395349</v>
      </c>
      <c r="AD296" s="146">
        <v>50</v>
      </c>
      <c r="AE296" s="219">
        <f t="shared" si="81"/>
        <v>50</v>
      </c>
      <c r="AF296" s="227" t="s">
        <v>1792</v>
      </c>
      <c r="AG296" s="106" t="s">
        <v>986</v>
      </c>
      <c r="AH296" s="23"/>
      <c r="AI296" s="20">
        <f t="shared" si="91"/>
        <v>0</v>
      </c>
      <c r="AJ296" s="19"/>
      <c r="AK296" s="19"/>
      <c r="AL296" s="23"/>
      <c r="AM296" s="25">
        <f t="shared" si="83"/>
        <v>0</v>
      </c>
      <c r="AN296" s="19"/>
      <c r="AO296" s="19"/>
    </row>
    <row r="297" spans="1:41" ht="109.2" hidden="1" customHeight="1" outlineLevel="1" x14ac:dyDescent="0.25">
      <c r="A297" s="487"/>
      <c r="B297" s="319" t="s">
        <v>323</v>
      </c>
      <c r="C297" s="319" t="s">
        <v>382</v>
      </c>
      <c r="D297" s="443"/>
      <c r="E297" s="429" t="s">
        <v>521</v>
      </c>
      <c r="F297" s="309" t="s">
        <v>735</v>
      </c>
      <c r="G297" s="330" t="s">
        <v>844</v>
      </c>
      <c r="H297" s="137" t="s">
        <v>894</v>
      </c>
      <c r="I297" s="64" t="s">
        <v>653</v>
      </c>
      <c r="J297" s="3">
        <v>44216</v>
      </c>
      <c r="K297" s="3">
        <v>44560</v>
      </c>
      <c r="L297" s="3">
        <v>44285</v>
      </c>
      <c r="M297" s="4">
        <f t="shared" si="85"/>
        <v>0.2005813953488372</v>
      </c>
      <c r="N297" s="4">
        <f t="shared" si="86"/>
        <v>0.2005813953488372</v>
      </c>
      <c r="O297" s="232">
        <v>1</v>
      </c>
      <c r="P297" s="233">
        <v>0.25</v>
      </c>
      <c r="Q297" s="233">
        <v>0.5</v>
      </c>
      <c r="R297" s="233">
        <v>0.75</v>
      </c>
      <c r="S297" s="233">
        <v>1</v>
      </c>
      <c r="T297" s="31">
        <v>100000000</v>
      </c>
      <c r="U297" s="146">
        <v>15</v>
      </c>
      <c r="V297" s="511">
        <f t="shared" si="82"/>
        <v>15</v>
      </c>
      <c r="W297" s="110" t="s">
        <v>976</v>
      </c>
      <c r="X297" s="106" t="s">
        <v>954</v>
      </c>
      <c r="Y297" s="3">
        <v>44216</v>
      </c>
      <c r="Z297" s="3">
        <v>44560</v>
      </c>
      <c r="AA297" s="3">
        <v>44377</v>
      </c>
      <c r="AB297" s="4">
        <f t="shared" si="92"/>
        <v>0.46802325581395349</v>
      </c>
      <c r="AC297" s="4">
        <f t="shared" si="93"/>
        <v>0.46802325581395349</v>
      </c>
      <c r="AD297" s="146">
        <v>20</v>
      </c>
      <c r="AE297" s="219">
        <f t="shared" si="81"/>
        <v>20</v>
      </c>
      <c r="AF297" s="227" t="s">
        <v>1793</v>
      </c>
      <c r="AG297" s="106" t="s">
        <v>954</v>
      </c>
      <c r="AH297" s="23"/>
      <c r="AI297" s="20">
        <f t="shared" si="91"/>
        <v>0</v>
      </c>
      <c r="AJ297" s="19"/>
      <c r="AK297" s="19"/>
      <c r="AL297" s="23"/>
      <c r="AM297" s="25">
        <f t="shared" si="83"/>
        <v>0</v>
      </c>
      <c r="AN297" s="19"/>
      <c r="AO297" s="19"/>
    </row>
    <row r="298" spans="1:41" ht="146.4" hidden="1" customHeight="1" outlineLevel="1" x14ac:dyDescent="0.25">
      <c r="A298" s="487"/>
      <c r="B298" s="319"/>
      <c r="C298" s="319"/>
      <c r="D298" s="443"/>
      <c r="E298" s="430"/>
      <c r="F298" s="309"/>
      <c r="G298" s="330"/>
      <c r="H298" s="136" t="s">
        <v>570</v>
      </c>
      <c r="I298" s="64" t="s">
        <v>653</v>
      </c>
      <c r="J298" s="3">
        <v>44216</v>
      </c>
      <c r="K298" s="3">
        <v>44560</v>
      </c>
      <c r="L298" s="3">
        <v>44285</v>
      </c>
      <c r="M298" s="4">
        <f t="shared" si="85"/>
        <v>0.2005813953488372</v>
      </c>
      <c r="N298" s="4">
        <f t="shared" si="86"/>
        <v>0.2005813953488372</v>
      </c>
      <c r="O298" s="232">
        <v>1</v>
      </c>
      <c r="P298" s="233">
        <v>0.25</v>
      </c>
      <c r="Q298" s="233">
        <v>0.5</v>
      </c>
      <c r="R298" s="233">
        <v>0.75</v>
      </c>
      <c r="S298" s="233">
        <v>1</v>
      </c>
      <c r="T298" s="31">
        <v>12000000</v>
      </c>
      <c r="U298" s="146">
        <v>20</v>
      </c>
      <c r="V298" s="511">
        <f t="shared" si="82"/>
        <v>20</v>
      </c>
      <c r="W298" s="110" t="s">
        <v>977</v>
      </c>
      <c r="X298" s="106" t="s">
        <v>989</v>
      </c>
      <c r="Y298" s="3">
        <v>44216</v>
      </c>
      <c r="Z298" s="3">
        <v>44560</v>
      </c>
      <c r="AA298" s="3">
        <v>44377</v>
      </c>
      <c r="AB298" s="4">
        <f t="shared" si="92"/>
        <v>0.46802325581395349</v>
      </c>
      <c r="AC298" s="4">
        <f t="shared" si="93"/>
        <v>0.46802325581395349</v>
      </c>
      <c r="AD298" s="146">
        <v>100</v>
      </c>
      <c r="AE298" s="219">
        <f t="shared" si="81"/>
        <v>100</v>
      </c>
      <c r="AF298" s="227" t="s">
        <v>1794</v>
      </c>
      <c r="AG298" s="106" t="s">
        <v>954</v>
      </c>
      <c r="AH298" s="23"/>
      <c r="AI298" s="20">
        <f t="shared" si="91"/>
        <v>0</v>
      </c>
      <c r="AJ298" s="19"/>
      <c r="AK298" s="19"/>
      <c r="AL298" s="23"/>
      <c r="AM298" s="25">
        <f t="shared" si="83"/>
        <v>0</v>
      </c>
      <c r="AN298" s="19"/>
      <c r="AO298" s="19"/>
    </row>
    <row r="299" spans="1:41" ht="130.19999999999999" hidden="1" customHeight="1" outlineLevel="1" x14ac:dyDescent="0.25">
      <c r="A299" s="487"/>
      <c r="B299" s="319"/>
      <c r="C299" s="319"/>
      <c r="D299" s="443"/>
      <c r="E299" s="430"/>
      <c r="F299" s="309"/>
      <c r="G299" s="330"/>
      <c r="H299" s="136" t="s">
        <v>572</v>
      </c>
      <c r="I299" s="64" t="s">
        <v>978</v>
      </c>
      <c r="J299" s="3">
        <v>44216</v>
      </c>
      <c r="K299" s="3">
        <v>44560</v>
      </c>
      <c r="L299" s="3">
        <v>44285</v>
      </c>
      <c r="M299" s="4">
        <f t="shared" si="85"/>
        <v>0.2005813953488372</v>
      </c>
      <c r="N299" s="4">
        <f t="shared" si="86"/>
        <v>0.2005813953488372</v>
      </c>
      <c r="O299" s="232">
        <v>1</v>
      </c>
      <c r="P299" s="233">
        <v>0.25</v>
      </c>
      <c r="Q299" s="233">
        <v>0.5</v>
      </c>
      <c r="R299" s="233">
        <v>0.75</v>
      </c>
      <c r="S299" s="233">
        <v>1</v>
      </c>
      <c r="T299" s="31">
        <v>100000000</v>
      </c>
      <c r="U299" s="146">
        <v>15</v>
      </c>
      <c r="V299" s="511">
        <f t="shared" si="82"/>
        <v>15</v>
      </c>
      <c r="W299" s="110" t="s">
        <v>979</v>
      </c>
      <c r="X299" s="106" t="s">
        <v>987</v>
      </c>
      <c r="Y299" s="3">
        <v>44216</v>
      </c>
      <c r="Z299" s="3">
        <v>44560</v>
      </c>
      <c r="AA299" s="3">
        <v>44377</v>
      </c>
      <c r="AB299" s="4">
        <f t="shared" si="92"/>
        <v>0.46802325581395349</v>
      </c>
      <c r="AC299" s="4">
        <f t="shared" si="93"/>
        <v>0.46802325581395349</v>
      </c>
      <c r="AD299" s="146">
        <v>35</v>
      </c>
      <c r="AE299" s="219">
        <f t="shared" si="81"/>
        <v>35</v>
      </c>
      <c r="AF299" s="227" t="s">
        <v>1795</v>
      </c>
      <c r="AG299" s="106" t="s">
        <v>954</v>
      </c>
      <c r="AH299" s="23"/>
      <c r="AI299" s="20">
        <f t="shared" si="91"/>
        <v>0</v>
      </c>
      <c r="AJ299" s="19"/>
      <c r="AK299" s="19"/>
      <c r="AL299" s="23"/>
      <c r="AM299" s="25">
        <f t="shared" si="83"/>
        <v>0</v>
      </c>
      <c r="AN299" s="19"/>
      <c r="AO299" s="19"/>
    </row>
    <row r="300" spans="1:41" ht="65.400000000000006" hidden="1" customHeight="1" outlineLevel="1" x14ac:dyDescent="0.25">
      <c r="A300" s="487"/>
      <c r="B300" s="319"/>
      <c r="C300" s="319"/>
      <c r="D300" s="443"/>
      <c r="E300" s="430"/>
      <c r="F300" s="309"/>
      <c r="G300" s="330"/>
      <c r="H300" s="137" t="s">
        <v>895</v>
      </c>
      <c r="I300" s="64" t="s">
        <v>630</v>
      </c>
      <c r="J300" s="3">
        <v>44216</v>
      </c>
      <c r="K300" s="3">
        <v>44560</v>
      </c>
      <c r="L300" s="3">
        <v>44285</v>
      </c>
      <c r="M300" s="4">
        <f t="shared" si="85"/>
        <v>0.2005813953488372</v>
      </c>
      <c r="N300" s="4">
        <f t="shared" si="86"/>
        <v>0.2005813953488372</v>
      </c>
      <c r="O300" s="232">
        <v>1</v>
      </c>
      <c r="P300" s="233">
        <v>0.25</v>
      </c>
      <c r="Q300" s="233">
        <v>0.5</v>
      </c>
      <c r="R300" s="233">
        <v>0.75</v>
      </c>
      <c r="S300" s="233">
        <v>1</v>
      </c>
      <c r="T300" s="31">
        <v>15000000</v>
      </c>
      <c r="U300" s="146">
        <v>10</v>
      </c>
      <c r="V300" s="511">
        <f t="shared" si="82"/>
        <v>10</v>
      </c>
      <c r="W300" s="110" t="s">
        <v>980</v>
      </c>
      <c r="X300" s="106" t="s">
        <v>954</v>
      </c>
      <c r="Y300" s="3">
        <v>44216</v>
      </c>
      <c r="Z300" s="3">
        <v>44560</v>
      </c>
      <c r="AA300" s="3">
        <v>44377</v>
      </c>
      <c r="AB300" s="4">
        <f t="shared" si="92"/>
        <v>0.46802325581395349</v>
      </c>
      <c r="AC300" s="4">
        <f t="shared" si="93"/>
        <v>0.46802325581395349</v>
      </c>
      <c r="AD300" s="146">
        <v>25</v>
      </c>
      <c r="AE300" s="219">
        <f t="shared" si="81"/>
        <v>25</v>
      </c>
      <c r="AF300" s="227" t="s">
        <v>1796</v>
      </c>
      <c r="AG300" s="106" t="s">
        <v>954</v>
      </c>
      <c r="AH300" s="23"/>
      <c r="AI300" s="20">
        <f t="shared" si="91"/>
        <v>0</v>
      </c>
      <c r="AJ300" s="19"/>
      <c r="AK300" s="19"/>
      <c r="AL300" s="23"/>
      <c r="AM300" s="25">
        <f t="shared" si="83"/>
        <v>0</v>
      </c>
      <c r="AN300" s="19"/>
      <c r="AO300" s="19"/>
    </row>
    <row r="301" spans="1:41" ht="60" hidden="1" outlineLevel="1" x14ac:dyDescent="0.25">
      <c r="A301" s="487"/>
      <c r="B301" s="319"/>
      <c r="C301" s="319"/>
      <c r="D301" s="443"/>
      <c r="E301" s="430"/>
      <c r="F301" s="309"/>
      <c r="G301" s="330"/>
      <c r="H301" s="136" t="s">
        <v>981</v>
      </c>
      <c r="I301" s="64" t="s">
        <v>654</v>
      </c>
      <c r="J301" s="3">
        <v>44216</v>
      </c>
      <c r="K301" s="3">
        <v>44560</v>
      </c>
      <c r="L301" s="3">
        <v>44285</v>
      </c>
      <c r="M301" s="4">
        <f t="shared" si="85"/>
        <v>0.2005813953488372</v>
      </c>
      <c r="N301" s="4">
        <f t="shared" si="86"/>
        <v>0.2005813953488372</v>
      </c>
      <c r="O301" s="232">
        <v>1</v>
      </c>
      <c r="P301" s="233">
        <v>0.25</v>
      </c>
      <c r="Q301" s="233">
        <v>0.5</v>
      </c>
      <c r="R301" s="233">
        <v>0.75</v>
      </c>
      <c r="S301" s="233">
        <v>1</v>
      </c>
      <c r="T301" s="31">
        <v>30000000</v>
      </c>
      <c r="U301" s="146">
        <v>10</v>
      </c>
      <c r="V301" s="511">
        <f t="shared" si="82"/>
        <v>10</v>
      </c>
      <c r="W301" s="110" t="s">
        <v>980</v>
      </c>
      <c r="X301" s="106" t="s">
        <v>954</v>
      </c>
      <c r="Y301" s="3">
        <v>44216</v>
      </c>
      <c r="Z301" s="3">
        <v>44560</v>
      </c>
      <c r="AA301" s="3">
        <v>44377</v>
      </c>
      <c r="AB301" s="4">
        <f t="shared" si="92"/>
        <v>0.46802325581395349</v>
      </c>
      <c r="AC301" s="4">
        <f t="shared" si="93"/>
        <v>0.46802325581395349</v>
      </c>
      <c r="AD301" s="146">
        <v>20</v>
      </c>
      <c r="AE301" s="219">
        <f t="shared" si="81"/>
        <v>20</v>
      </c>
      <c r="AF301" s="227" t="s">
        <v>1797</v>
      </c>
      <c r="AG301" s="106" t="s">
        <v>954</v>
      </c>
      <c r="AH301" s="23"/>
      <c r="AI301" s="20">
        <f t="shared" si="91"/>
        <v>0</v>
      </c>
      <c r="AJ301" s="19"/>
      <c r="AK301" s="19"/>
      <c r="AL301" s="23"/>
      <c r="AM301" s="25">
        <f t="shared" si="83"/>
        <v>0</v>
      </c>
      <c r="AN301" s="19"/>
      <c r="AO301" s="19"/>
    </row>
    <row r="302" spans="1:41" ht="72" hidden="1" customHeight="1" outlineLevel="1" x14ac:dyDescent="0.25">
      <c r="A302" s="487"/>
      <c r="B302" s="319"/>
      <c r="C302" s="319"/>
      <c r="D302" s="443"/>
      <c r="E302" s="430"/>
      <c r="F302" s="309"/>
      <c r="G302" s="330"/>
      <c r="H302" s="136" t="s">
        <v>571</v>
      </c>
      <c r="I302" s="64" t="s">
        <v>630</v>
      </c>
      <c r="J302" s="3">
        <v>44216</v>
      </c>
      <c r="K302" s="3">
        <v>44560</v>
      </c>
      <c r="L302" s="3">
        <v>44285</v>
      </c>
      <c r="M302" s="4">
        <f t="shared" si="85"/>
        <v>0.2005813953488372</v>
      </c>
      <c r="N302" s="4">
        <f t="shared" si="86"/>
        <v>0.2005813953488372</v>
      </c>
      <c r="O302" s="232">
        <v>1</v>
      </c>
      <c r="P302" s="233">
        <v>0.25</v>
      </c>
      <c r="Q302" s="233">
        <v>0.5</v>
      </c>
      <c r="R302" s="233">
        <v>0.75</v>
      </c>
      <c r="S302" s="233">
        <v>1</v>
      </c>
      <c r="T302" s="31">
        <v>20000000</v>
      </c>
      <c r="U302" s="146">
        <v>10</v>
      </c>
      <c r="V302" s="511">
        <f t="shared" si="82"/>
        <v>10</v>
      </c>
      <c r="W302" s="110" t="s">
        <v>980</v>
      </c>
      <c r="X302" s="106" t="s">
        <v>954</v>
      </c>
      <c r="Y302" s="3">
        <v>44216</v>
      </c>
      <c r="Z302" s="3">
        <v>44560</v>
      </c>
      <c r="AA302" s="3">
        <v>44377</v>
      </c>
      <c r="AB302" s="4">
        <f t="shared" si="92"/>
        <v>0.46802325581395349</v>
      </c>
      <c r="AC302" s="4">
        <f t="shared" si="93"/>
        <v>0.46802325581395349</v>
      </c>
      <c r="AD302" s="146">
        <v>10</v>
      </c>
      <c r="AE302" s="219">
        <f t="shared" si="81"/>
        <v>10</v>
      </c>
      <c r="AF302" s="227" t="s">
        <v>1798</v>
      </c>
      <c r="AG302" s="106" t="s">
        <v>954</v>
      </c>
      <c r="AH302" s="23"/>
      <c r="AI302" s="20">
        <f t="shared" si="91"/>
        <v>0</v>
      </c>
      <c r="AJ302" s="19"/>
      <c r="AK302" s="19"/>
      <c r="AL302" s="23"/>
      <c r="AM302" s="25">
        <f t="shared" si="83"/>
        <v>0</v>
      </c>
      <c r="AN302" s="19"/>
      <c r="AO302" s="19"/>
    </row>
    <row r="303" spans="1:41" ht="154.80000000000001" hidden="1" customHeight="1" outlineLevel="1" x14ac:dyDescent="0.25">
      <c r="A303" s="487"/>
      <c r="B303" s="319"/>
      <c r="C303" s="319"/>
      <c r="D303" s="443"/>
      <c r="E303" s="430"/>
      <c r="F303" s="309"/>
      <c r="G303" s="330"/>
      <c r="H303" s="137" t="s">
        <v>896</v>
      </c>
      <c r="I303" s="64" t="s">
        <v>674</v>
      </c>
      <c r="J303" s="3">
        <v>44216</v>
      </c>
      <c r="K303" s="3">
        <v>44560</v>
      </c>
      <c r="L303" s="3">
        <v>44285</v>
      </c>
      <c r="M303" s="4">
        <f t="shared" si="85"/>
        <v>0.2005813953488372</v>
      </c>
      <c r="N303" s="4">
        <f t="shared" si="86"/>
        <v>0.2005813953488372</v>
      </c>
      <c r="O303" s="232">
        <v>1</v>
      </c>
      <c r="P303" s="233">
        <v>0.25</v>
      </c>
      <c r="Q303" s="233">
        <v>0.5</v>
      </c>
      <c r="R303" s="233">
        <v>0.75</v>
      </c>
      <c r="S303" s="233">
        <v>1</v>
      </c>
      <c r="T303" s="31">
        <v>7000000</v>
      </c>
      <c r="U303" s="146">
        <v>35</v>
      </c>
      <c r="V303" s="511">
        <f t="shared" si="82"/>
        <v>35</v>
      </c>
      <c r="W303" s="110" t="s">
        <v>982</v>
      </c>
      <c r="X303" s="106" t="s">
        <v>988</v>
      </c>
      <c r="Y303" s="3">
        <v>44216</v>
      </c>
      <c r="Z303" s="3">
        <v>44560</v>
      </c>
      <c r="AA303" s="3">
        <v>44377</v>
      </c>
      <c r="AB303" s="4">
        <f t="shared" si="92"/>
        <v>0.46802325581395349</v>
      </c>
      <c r="AC303" s="4">
        <f t="shared" si="93"/>
        <v>0.46802325581395349</v>
      </c>
      <c r="AD303" s="146">
        <v>100</v>
      </c>
      <c r="AE303" s="219">
        <f t="shared" si="81"/>
        <v>100</v>
      </c>
      <c r="AF303" s="227" t="s">
        <v>1799</v>
      </c>
      <c r="AG303" s="106" t="s">
        <v>954</v>
      </c>
      <c r="AH303" s="23"/>
      <c r="AI303" s="20">
        <f t="shared" si="91"/>
        <v>0</v>
      </c>
      <c r="AJ303" s="19"/>
      <c r="AK303" s="19"/>
      <c r="AL303" s="23"/>
      <c r="AM303" s="25">
        <f t="shared" si="83"/>
        <v>0</v>
      </c>
      <c r="AN303" s="19"/>
      <c r="AO303" s="19"/>
    </row>
    <row r="304" spans="1:41" ht="75" hidden="1" outlineLevel="1" x14ac:dyDescent="0.25">
      <c r="A304" s="487"/>
      <c r="B304" s="319"/>
      <c r="C304" s="319"/>
      <c r="D304" s="443"/>
      <c r="E304" s="431"/>
      <c r="F304" s="309"/>
      <c r="G304" s="330"/>
      <c r="H304" s="136" t="s">
        <v>983</v>
      </c>
      <c r="I304" s="64" t="s">
        <v>484</v>
      </c>
      <c r="J304" s="3">
        <v>44216</v>
      </c>
      <c r="K304" s="3">
        <v>44560</v>
      </c>
      <c r="L304" s="3">
        <v>44285</v>
      </c>
      <c r="M304" s="4">
        <f t="shared" si="85"/>
        <v>0.2005813953488372</v>
      </c>
      <c r="N304" s="4">
        <f t="shared" si="86"/>
        <v>0.2005813953488372</v>
      </c>
      <c r="O304" s="232">
        <v>1</v>
      </c>
      <c r="P304" s="233">
        <v>0.25</v>
      </c>
      <c r="Q304" s="233">
        <v>0.5</v>
      </c>
      <c r="R304" s="233">
        <v>0.75</v>
      </c>
      <c r="S304" s="233">
        <v>1</v>
      </c>
      <c r="T304" s="31">
        <v>28000000</v>
      </c>
      <c r="U304" s="146">
        <v>10</v>
      </c>
      <c r="V304" s="511">
        <f t="shared" si="82"/>
        <v>10</v>
      </c>
      <c r="W304" s="110" t="s">
        <v>980</v>
      </c>
      <c r="X304" s="106" t="s">
        <v>954</v>
      </c>
      <c r="Y304" s="3">
        <v>44216</v>
      </c>
      <c r="Z304" s="3">
        <v>44560</v>
      </c>
      <c r="AA304" s="3">
        <v>44377</v>
      </c>
      <c r="AB304" s="4">
        <f t="shared" si="92"/>
        <v>0.46802325581395349</v>
      </c>
      <c r="AC304" s="4">
        <f t="shared" si="93"/>
        <v>0.46802325581395349</v>
      </c>
      <c r="AD304" s="146">
        <v>15</v>
      </c>
      <c r="AE304" s="219">
        <f t="shared" si="81"/>
        <v>15</v>
      </c>
      <c r="AF304" s="227" t="s">
        <v>1800</v>
      </c>
      <c r="AG304" s="106" t="s">
        <v>954</v>
      </c>
      <c r="AH304" s="23"/>
      <c r="AI304" s="20">
        <f t="shared" si="91"/>
        <v>0</v>
      </c>
      <c r="AJ304" s="19"/>
      <c r="AK304" s="19"/>
      <c r="AL304" s="23"/>
      <c r="AM304" s="25">
        <f t="shared" si="83"/>
        <v>0</v>
      </c>
      <c r="AN304" s="19"/>
      <c r="AO304" s="19"/>
    </row>
    <row r="305" spans="1:42" ht="49.8" hidden="1" customHeight="1" outlineLevel="1" x14ac:dyDescent="0.25">
      <c r="A305" s="487"/>
      <c r="B305" s="279" t="s">
        <v>322</v>
      </c>
      <c r="C305" s="279" t="s">
        <v>335</v>
      </c>
      <c r="D305" s="443"/>
      <c r="E305" s="164" t="s">
        <v>569</v>
      </c>
      <c r="F305" s="80" t="s">
        <v>746</v>
      </c>
      <c r="G305" s="50" t="s">
        <v>849</v>
      </c>
      <c r="H305" s="138" t="s">
        <v>573</v>
      </c>
      <c r="I305" s="64" t="s">
        <v>654</v>
      </c>
      <c r="J305" s="3">
        <v>44216</v>
      </c>
      <c r="K305" s="3">
        <v>44560</v>
      </c>
      <c r="L305" s="3">
        <v>44285</v>
      </c>
      <c r="M305" s="4">
        <f t="shared" si="85"/>
        <v>0.2005813953488372</v>
      </c>
      <c r="N305" s="4">
        <f t="shared" si="86"/>
        <v>0.2005813953488372</v>
      </c>
      <c r="O305" s="232">
        <v>1</v>
      </c>
      <c r="P305" s="233">
        <v>0.25</v>
      </c>
      <c r="Q305" s="233">
        <v>0.5</v>
      </c>
      <c r="R305" s="233">
        <v>0.75</v>
      </c>
      <c r="S305" s="233">
        <v>1</v>
      </c>
      <c r="T305" s="31">
        <v>30000000</v>
      </c>
      <c r="U305" s="146">
        <v>10</v>
      </c>
      <c r="V305" s="511">
        <f t="shared" si="82"/>
        <v>10</v>
      </c>
      <c r="W305" s="110" t="s">
        <v>980</v>
      </c>
      <c r="X305" s="106" t="s">
        <v>954</v>
      </c>
      <c r="Y305" s="3">
        <v>44216</v>
      </c>
      <c r="Z305" s="3">
        <v>44560</v>
      </c>
      <c r="AA305" s="3">
        <v>44377</v>
      </c>
      <c r="AB305" s="4">
        <f t="shared" si="92"/>
        <v>0.46802325581395349</v>
      </c>
      <c r="AC305" s="4">
        <f t="shared" si="93"/>
        <v>0.46802325581395349</v>
      </c>
      <c r="AD305" s="146">
        <v>10</v>
      </c>
      <c r="AE305" s="219">
        <f t="shared" si="81"/>
        <v>10</v>
      </c>
      <c r="AF305" s="227" t="s">
        <v>1802</v>
      </c>
      <c r="AG305" s="106" t="s">
        <v>954</v>
      </c>
      <c r="AH305" s="23"/>
      <c r="AI305" s="20">
        <f t="shared" si="91"/>
        <v>0</v>
      </c>
      <c r="AJ305" s="19"/>
      <c r="AK305" s="19"/>
      <c r="AL305" s="23"/>
      <c r="AM305" s="25">
        <f t="shared" si="83"/>
        <v>0</v>
      </c>
      <c r="AN305" s="19"/>
      <c r="AO305" s="19"/>
    </row>
    <row r="306" spans="1:42" ht="104.4" hidden="1" customHeight="1" outlineLevel="1" x14ac:dyDescent="0.25">
      <c r="A306" s="488"/>
      <c r="B306" s="280"/>
      <c r="C306" s="280"/>
      <c r="D306" s="444"/>
      <c r="E306" s="164" t="s">
        <v>568</v>
      </c>
      <c r="F306" s="149" t="s">
        <v>728</v>
      </c>
      <c r="G306" s="150" t="s">
        <v>728</v>
      </c>
      <c r="H306" s="138" t="s">
        <v>984</v>
      </c>
      <c r="I306" s="64" t="s">
        <v>639</v>
      </c>
      <c r="J306" s="3">
        <v>44216</v>
      </c>
      <c r="K306" s="3">
        <v>44560</v>
      </c>
      <c r="L306" s="3">
        <v>44285</v>
      </c>
      <c r="M306" s="4">
        <f t="shared" si="85"/>
        <v>0.2005813953488372</v>
      </c>
      <c r="N306" s="4">
        <f t="shared" si="86"/>
        <v>0.2005813953488372</v>
      </c>
      <c r="O306" s="232">
        <v>1</v>
      </c>
      <c r="P306" s="233">
        <v>0.25</v>
      </c>
      <c r="Q306" s="233">
        <v>0.5</v>
      </c>
      <c r="R306" s="233">
        <v>0.75</v>
      </c>
      <c r="S306" s="233">
        <v>1</v>
      </c>
      <c r="T306" s="31" t="s">
        <v>954</v>
      </c>
      <c r="U306" s="146">
        <v>10</v>
      </c>
      <c r="V306" s="511">
        <f t="shared" si="82"/>
        <v>10</v>
      </c>
      <c r="W306" s="110" t="s">
        <v>980</v>
      </c>
      <c r="X306" s="106" t="s">
        <v>954</v>
      </c>
      <c r="Y306" s="3">
        <v>44216</v>
      </c>
      <c r="Z306" s="3">
        <v>44560</v>
      </c>
      <c r="AA306" s="3">
        <v>44377</v>
      </c>
      <c r="AB306" s="4">
        <f t="shared" si="92"/>
        <v>0.46802325581395349</v>
      </c>
      <c r="AC306" s="4">
        <f t="shared" si="93"/>
        <v>0.46802325581395349</v>
      </c>
      <c r="AD306" s="146">
        <v>100</v>
      </c>
      <c r="AE306" s="219">
        <f t="shared" si="81"/>
        <v>100</v>
      </c>
      <c r="AF306" s="227" t="s">
        <v>1801</v>
      </c>
      <c r="AG306" s="106" t="s">
        <v>954</v>
      </c>
      <c r="AH306" s="23"/>
      <c r="AI306" s="20">
        <f t="shared" si="91"/>
        <v>0</v>
      </c>
      <c r="AJ306" s="19"/>
      <c r="AK306" s="19"/>
      <c r="AL306" s="23"/>
      <c r="AM306" s="25">
        <f>+AL306</f>
        <v>0</v>
      </c>
      <c r="AN306" s="19"/>
      <c r="AO306" s="19"/>
    </row>
    <row r="307" spans="1:42" ht="13.2" hidden="1" customHeight="1" outlineLevel="1" x14ac:dyDescent="0.25">
      <c r="A307" s="268"/>
      <c r="B307" s="269"/>
      <c r="C307" s="269"/>
      <c r="D307" s="273"/>
      <c r="E307" s="272"/>
      <c r="F307" s="272"/>
      <c r="G307" s="275"/>
      <c r="H307" s="138"/>
      <c r="I307" s="64"/>
      <c r="J307" s="3"/>
      <c r="K307" s="3"/>
      <c r="L307" s="3"/>
      <c r="M307" s="4"/>
      <c r="N307" s="4"/>
      <c r="O307" s="232"/>
      <c r="P307" s="233"/>
      <c r="Q307" s="233"/>
      <c r="R307" s="233"/>
      <c r="S307" s="233"/>
      <c r="T307" s="31"/>
      <c r="U307" s="516">
        <v>125</v>
      </c>
      <c r="V307" s="511"/>
      <c r="W307" s="110"/>
      <c r="X307" s="106"/>
      <c r="Y307" s="3"/>
      <c r="Z307" s="3"/>
      <c r="AA307" s="3"/>
      <c r="AB307" s="4"/>
      <c r="AC307" s="4"/>
      <c r="AD307" s="146"/>
      <c r="AE307" s="219"/>
      <c r="AF307" s="227"/>
      <c r="AG307" s="106"/>
      <c r="AH307" s="23"/>
      <c r="AI307" s="20"/>
      <c r="AJ307" s="19"/>
      <c r="AK307" s="19"/>
      <c r="AL307" s="23"/>
      <c r="AM307" s="25"/>
      <c r="AN307" s="19"/>
      <c r="AO307" s="19"/>
    </row>
    <row r="308" spans="1:42" ht="198.6" customHeight="1" collapsed="1" x14ac:dyDescent="0.25">
      <c r="A308" s="427" t="s">
        <v>285</v>
      </c>
      <c r="B308" s="427"/>
      <c r="C308" s="427"/>
      <c r="D308" s="427"/>
      <c r="E308" s="427"/>
      <c r="F308" s="427"/>
      <c r="G308" s="427"/>
      <c r="H308" s="427"/>
      <c r="I308" s="427"/>
      <c r="J308" s="427"/>
      <c r="K308" s="427"/>
      <c r="L308" s="44">
        <v>44285</v>
      </c>
      <c r="M308" s="46" cm="1">
        <f t="array" ref="M308">+AVERAGE((M168:M305)*100)</f>
        <v>20.05645064612585</v>
      </c>
      <c r="N308" s="46" cm="1">
        <f t="array" ref="N308">+AVERAGE((N168:N305)*100)</f>
        <v>20.05645064612585</v>
      </c>
      <c r="O308" s="232">
        <v>1</v>
      </c>
      <c r="P308" s="233">
        <v>0.25</v>
      </c>
      <c r="Q308" s="233">
        <v>0.5</v>
      </c>
      <c r="R308" s="233">
        <v>0.75</v>
      </c>
      <c r="S308" s="233">
        <v>1</v>
      </c>
      <c r="T308" s="37">
        <f>+SUM(T168:T305)</f>
        <v>4473098292</v>
      </c>
      <c r="U308" s="46">
        <f>AVERAGE(U168,U169,U170,U173,U174,U175,U177,U178,U176,U179,U180:U183,U185,U187:U222,U207:U211,U214:U216,U219:U228,U236,U248,U250,U252,U265,U266:U274,U276,U277,U279:U282,U284,U286,U287:U291,U295:U299,U303,U307)</f>
        <v>23.99543689320388</v>
      </c>
      <c r="V308" s="512">
        <f t="shared" si="82"/>
        <v>23.99543689320388</v>
      </c>
      <c r="W308" s="110" t="s">
        <v>1501</v>
      </c>
      <c r="X308" s="106" t="s">
        <v>954</v>
      </c>
      <c r="Y308" s="384"/>
      <c r="Z308" s="385"/>
      <c r="AA308" s="44">
        <v>44377</v>
      </c>
      <c r="AB308" s="46" cm="1">
        <f t="array" ref="AB308">+AVERAGE((AB168:AB305)*100)</f>
        <v>45.197482751907913</v>
      </c>
      <c r="AC308" s="46" cm="1">
        <f t="array" ref="AC308">+AVERAGE((AC168:AC305)*100)</f>
        <v>45.197482751907913</v>
      </c>
      <c r="AD308" s="46">
        <f>+AVERAGE(AD168:AD257,AD261:AD306)</f>
        <v>35.900294117647057</v>
      </c>
      <c r="AE308" s="512">
        <f t="shared" si="81"/>
        <v>35.900294117647057</v>
      </c>
      <c r="AF308" s="227" t="s">
        <v>2034</v>
      </c>
      <c r="AG308" s="106" t="s">
        <v>954</v>
      </c>
      <c r="AH308" s="23"/>
      <c r="AI308" s="20">
        <f t="shared" si="91"/>
        <v>0</v>
      </c>
      <c r="AJ308" s="19"/>
      <c r="AK308" s="19"/>
      <c r="AL308" s="23"/>
      <c r="AM308" s="25">
        <f t="shared" si="83"/>
        <v>0</v>
      </c>
      <c r="AN308" s="19"/>
      <c r="AO308" s="19"/>
      <c r="AP308" s="18"/>
    </row>
    <row r="309" spans="1:42" ht="78" hidden="1" customHeight="1" outlineLevel="1" x14ac:dyDescent="0.25">
      <c r="A309" s="383" t="s">
        <v>290</v>
      </c>
      <c r="B309" s="365" t="s">
        <v>362</v>
      </c>
      <c r="C309" s="279" t="s">
        <v>626</v>
      </c>
      <c r="D309" s="435" t="s">
        <v>269</v>
      </c>
      <c r="E309" s="432" t="s">
        <v>766</v>
      </c>
      <c r="F309" s="428" t="s">
        <v>753</v>
      </c>
      <c r="G309" s="428" t="s">
        <v>855</v>
      </c>
      <c r="H309" s="139" t="s">
        <v>423</v>
      </c>
      <c r="I309" s="60" t="s">
        <v>460</v>
      </c>
      <c r="J309" s="3">
        <v>44216</v>
      </c>
      <c r="K309" s="3">
        <v>44560</v>
      </c>
      <c r="L309" s="3">
        <v>44285</v>
      </c>
      <c r="M309" s="4">
        <f t="shared" ref="M309:M369" si="94">+(+_xlfn.DAYS(J309,L309))/(_xlfn.DAYS(J309,K309))</f>
        <v>0.2005813953488372</v>
      </c>
      <c r="N309" s="4">
        <f t="shared" ref="N309:N369" si="95">+IF(M309&gt;=100,100,IF(M309&lt;=0,0,M309))</f>
        <v>0.2005813953488372</v>
      </c>
      <c r="O309" s="232">
        <v>1</v>
      </c>
      <c r="P309" s="233">
        <v>0.25</v>
      </c>
      <c r="Q309" s="233">
        <v>0.5</v>
      </c>
      <c r="R309" s="233">
        <v>0.75</v>
      </c>
      <c r="S309" s="233">
        <v>1</v>
      </c>
      <c r="T309" s="28">
        <v>20000000</v>
      </c>
      <c r="U309" s="146">
        <v>10</v>
      </c>
      <c r="V309" s="511">
        <f t="shared" si="82"/>
        <v>10</v>
      </c>
      <c r="W309" s="110" t="s">
        <v>1062</v>
      </c>
      <c r="X309" s="106" t="s">
        <v>954</v>
      </c>
      <c r="Y309" s="3">
        <v>44216</v>
      </c>
      <c r="Z309" s="3">
        <v>44560</v>
      </c>
      <c r="AA309" s="3">
        <v>44377</v>
      </c>
      <c r="AB309" s="4">
        <f t="shared" ref="AB309:AB332" si="96">+(+_xlfn.DAYS(Y309,AA309))/(_xlfn.DAYS(Y309,Z309))</f>
        <v>0.46802325581395349</v>
      </c>
      <c r="AC309" s="4">
        <f t="shared" ref="AC309:AC332" si="97">+IF(AB309&gt;=100,100,IF(AB309&lt;=0,0,AB309))</f>
        <v>0.46802325581395349</v>
      </c>
      <c r="AD309" s="146">
        <v>10</v>
      </c>
      <c r="AE309" s="219">
        <f t="shared" si="81"/>
        <v>10</v>
      </c>
      <c r="AF309" s="229" t="s">
        <v>1730</v>
      </c>
      <c r="AG309" s="106" t="s">
        <v>954</v>
      </c>
      <c r="AH309" s="23"/>
      <c r="AI309" s="20">
        <f t="shared" si="91"/>
        <v>0</v>
      </c>
      <c r="AJ309" s="19"/>
      <c r="AK309" s="19"/>
      <c r="AL309" s="23"/>
      <c r="AM309" s="25">
        <f t="shared" si="83"/>
        <v>0</v>
      </c>
      <c r="AN309" s="19"/>
      <c r="AO309" s="19"/>
    </row>
    <row r="310" spans="1:42" ht="46.2" hidden="1" customHeight="1" outlineLevel="1" x14ac:dyDescent="0.25">
      <c r="A310" s="383"/>
      <c r="B310" s="366"/>
      <c r="C310" s="283"/>
      <c r="D310" s="436"/>
      <c r="E310" s="433"/>
      <c r="F310" s="428"/>
      <c r="G310" s="428"/>
      <c r="H310" s="139" t="s">
        <v>2027</v>
      </c>
      <c r="I310" s="60" t="s">
        <v>462</v>
      </c>
      <c r="J310" s="3">
        <v>44216</v>
      </c>
      <c r="K310" s="3">
        <v>44560</v>
      </c>
      <c r="L310" s="3">
        <v>44285</v>
      </c>
      <c r="M310" s="4">
        <f t="shared" si="94"/>
        <v>0.2005813953488372</v>
      </c>
      <c r="N310" s="4">
        <f t="shared" si="95"/>
        <v>0.2005813953488372</v>
      </c>
      <c r="O310" s="232">
        <v>1</v>
      </c>
      <c r="P310" s="233">
        <v>0.25</v>
      </c>
      <c r="Q310" s="233">
        <v>0.5</v>
      </c>
      <c r="R310" s="233">
        <v>0.75</v>
      </c>
      <c r="S310" s="233">
        <v>1</v>
      </c>
      <c r="T310" s="28">
        <v>20000000</v>
      </c>
      <c r="U310" s="146">
        <v>10</v>
      </c>
      <c r="V310" s="511">
        <f t="shared" si="82"/>
        <v>10</v>
      </c>
      <c r="W310" s="110" t="s">
        <v>1063</v>
      </c>
      <c r="X310" s="106" t="s">
        <v>954</v>
      </c>
      <c r="Y310" s="3">
        <v>44216</v>
      </c>
      <c r="Z310" s="3">
        <v>44560</v>
      </c>
      <c r="AA310" s="3">
        <v>44377</v>
      </c>
      <c r="AB310" s="4">
        <f t="shared" si="96"/>
        <v>0.46802325581395349</v>
      </c>
      <c r="AC310" s="4">
        <f t="shared" si="97"/>
        <v>0.46802325581395349</v>
      </c>
      <c r="AD310" s="146">
        <v>10</v>
      </c>
      <c r="AE310" s="219">
        <f t="shared" si="81"/>
        <v>10</v>
      </c>
      <c r="AF310" s="229" t="s">
        <v>1731</v>
      </c>
      <c r="AG310" s="106" t="s">
        <v>954</v>
      </c>
      <c r="AH310" s="23"/>
      <c r="AI310" s="20">
        <f t="shared" si="91"/>
        <v>0</v>
      </c>
      <c r="AJ310" s="19"/>
      <c r="AK310" s="19"/>
      <c r="AL310" s="23"/>
      <c r="AM310" s="25">
        <f t="shared" si="83"/>
        <v>0</v>
      </c>
      <c r="AN310" s="19"/>
      <c r="AO310" s="19"/>
    </row>
    <row r="311" spans="1:42" ht="39" hidden="1" customHeight="1" outlineLevel="1" x14ac:dyDescent="0.25">
      <c r="A311" s="383"/>
      <c r="B311" s="366"/>
      <c r="C311" s="283"/>
      <c r="D311" s="436"/>
      <c r="E311" s="433"/>
      <c r="F311" s="428"/>
      <c r="G311" s="428"/>
      <c r="H311" s="139" t="s">
        <v>425</v>
      </c>
      <c r="I311" s="60" t="s">
        <v>463</v>
      </c>
      <c r="J311" s="3">
        <v>44216</v>
      </c>
      <c r="K311" s="3">
        <v>44560</v>
      </c>
      <c r="L311" s="3">
        <v>44285</v>
      </c>
      <c r="M311" s="4">
        <f t="shared" si="94"/>
        <v>0.2005813953488372</v>
      </c>
      <c r="N311" s="4">
        <f t="shared" si="95"/>
        <v>0.2005813953488372</v>
      </c>
      <c r="O311" s="232">
        <v>1</v>
      </c>
      <c r="P311" s="233">
        <v>0.25</v>
      </c>
      <c r="Q311" s="233">
        <v>0.5</v>
      </c>
      <c r="R311" s="233">
        <v>0.75</v>
      </c>
      <c r="S311" s="233">
        <v>1</v>
      </c>
      <c r="T311" s="28">
        <v>20000000</v>
      </c>
      <c r="U311" s="146">
        <v>10</v>
      </c>
      <c r="V311" s="511">
        <f t="shared" si="82"/>
        <v>10</v>
      </c>
      <c r="W311" s="110" t="s">
        <v>1064</v>
      </c>
      <c r="X311" s="106" t="s">
        <v>954</v>
      </c>
      <c r="Y311" s="3">
        <v>44216</v>
      </c>
      <c r="Z311" s="3">
        <v>44560</v>
      </c>
      <c r="AA311" s="3">
        <v>44377</v>
      </c>
      <c r="AB311" s="4">
        <f t="shared" si="96"/>
        <v>0.46802325581395349</v>
      </c>
      <c r="AC311" s="4">
        <f t="shared" si="97"/>
        <v>0.46802325581395349</v>
      </c>
      <c r="AD311" s="146">
        <v>10</v>
      </c>
      <c r="AE311" s="219">
        <f t="shared" si="81"/>
        <v>10</v>
      </c>
      <c r="AF311" s="229" t="s">
        <v>1732</v>
      </c>
      <c r="AG311" s="106" t="s">
        <v>954</v>
      </c>
      <c r="AH311" s="23"/>
      <c r="AI311" s="20">
        <f t="shared" si="91"/>
        <v>0</v>
      </c>
      <c r="AJ311" s="19"/>
      <c r="AK311" s="19"/>
      <c r="AL311" s="23"/>
      <c r="AM311" s="25">
        <f t="shared" si="83"/>
        <v>0</v>
      </c>
      <c r="AN311" s="19"/>
      <c r="AO311" s="19"/>
    </row>
    <row r="312" spans="1:42" ht="142.19999999999999" hidden="1" customHeight="1" outlineLevel="1" x14ac:dyDescent="0.25">
      <c r="A312" s="383"/>
      <c r="B312" s="366"/>
      <c r="C312" s="283"/>
      <c r="D312" s="436"/>
      <c r="E312" s="433"/>
      <c r="F312" s="432" t="s">
        <v>751</v>
      </c>
      <c r="G312" s="432" t="s">
        <v>854</v>
      </c>
      <c r="H312" s="139" t="s">
        <v>420</v>
      </c>
      <c r="I312" s="60" t="s">
        <v>457</v>
      </c>
      <c r="J312" s="3">
        <v>44216</v>
      </c>
      <c r="K312" s="3">
        <v>44560</v>
      </c>
      <c r="L312" s="3">
        <v>44285</v>
      </c>
      <c r="M312" s="4">
        <f t="shared" si="94"/>
        <v>0.2005813953488372</v>
      </c>
      <c r="N312" s="4">
        <f t="shared" si="95"/>
        <v>0.2005813953488372</v>
      </c>
      <c r="O312" s="232">
        <v>1</v>
      </c>
      <c r="P312" s="233">
        <v>0.25</v>
      </c>
      <c r="Q312" s="233">
        <v>0.5</v>
      </c>
      <c r="R312" s="233">
        <v>0.75</v>
      </c>
      <c r="S312" s="233">
        <v>1</v>
      </c>
      <c r="T312" s="28">
        <v>20000000</v>
      </c>
      <c r="U312" s="146">
        <v>25</v>
      </c>
      <c r="V312" s="511">
        <f t="shared" si="82"/>
        <v>25</v>
      </c>
      <c r="W312" s="110" t="s">
        <v>1089</v>
      </c>
      <c r="X312" s="106" t="s">
        <v>1065</v>
      </c>
      <c r="Y312" s="3">
        <v>44216</v>
      </c>
      <c r="Z312" s="3">
        <v>44560</v>
      </c>
      <c r="AA312" s="3">
        <v>44377</v>
      </c>
      <c r="AB312" s="4">
        <f t="shared" si="96"/>
        <v>0.46802325581395349</v>
      </c>
      <c r="AC312" s="4">
        <f t="shared" si="97"/>
        <v>0.46802325581395349</v>
      </c>
      <c r="AD312" s="146">
        <v>50</v>
      </c>
      <c r="AE312" s="219">
        <f t="shared" si="81"/>
        <v>50</v>
      </c>
      <c r="AF312" s="229" t="s">
        <v>1733</v>
      </c>
      <c r="AG312" s="189" t="s">
        <v>1734</v>
      </c>
      <c r="AH312" s="23"/>
      <c r="AI312" s="20">
        <f t="shared" si="91"/>
        <v>0</v>
      </c>
      <c r="AJ312" s="19"/>
      <c r="AK312" s="19"/>
      <c r="AL312" s="23"/>
      <c r="AM312" s="25">
        <f t="shared" si="83"/>
        <v>0</v>
      </c>
      <c r="AN312" s="19"/>
      <c r="AO312" s="19"/>
    </row>
    <row r="313" spans="1:42" ht="78" hidden="1" customHeight="1" outlineLevel="1" x14ac:dyDescent="0.25">
      <c r="A313" s="383"/>
      <c r="B313" s="366"/>
      <c r="C313" s="283"/>
      <c r="D313" s="436"/>
      <c r="E313" s="433"/>
      <c r="F313" s="433"/>
      <c r="G313" s="433"/>
      <c r="H313" s="139" t="s">
        <v>421</v>
      </c>
      <c r="I313" s="60" t="s">
        <v>458</v>
      </c>
      <c r="J313" s="3">
        <v>44216</v>
      </c>
      <c r="K313" s="3">
        <v>44560</v>
      </c>
      <c r="L313" s="3">
        <v>44285</v>
      </c>
      <c r="M313" s="4">
        <f t="shared" si="94"/>
        <v>0.2005813953488372</v>
      </c>
      <c r="N313" s="4">
        <f t="shared" si="95"/>
        <v>0.2005813953488372</v>
      </c>
      <c r="O313" s="232">
        <v>1</v>
      </c>
      <c r="P313" s="233">
        <v>0.25</v>
      </c>
      <c r="Q313" s="233">
        <v>0.5</v>
      </c>
      <c r="R313" s="233">
        <v>0.75</v>
      </c>
      <c r="S313" s="233">
        <v>1</v>
      </c>
      <c r="T313" s="28">
        <v>20000000</v>
      </c>
      <c r="U313" s="146">
        <v>10</v>
      </c>
      <c r="V313" s="511">
        <f t="shared" si="82"/>
        <v>10</v>
      </c>
      <c r="W313" s="110" t="s">
        <v>1064</v>
      </c>
      <c r="X313" s="106" t="s">
        <v>954</v>
      </c>
      <c r="Y313" s="3">
        <v>44216</v>
      </c>
      <c r="Z313" s="3">
        <v>44560</v>
      </c>
      <c r="AA313" s="3">
        <v>44377</v>
      </c>
      <c r="AB313" s="4">
        <f t="shared" si="96"/>
        <v>0.46802325581395349</v>
      </c>
      <c r="AC313" s="4">
        <f t="shared" si="97"/>
        <v>0.46802325581395349</v>
      </c>
      <c r="AD313" s="146">
        <v>10</v>
      </c>
      <c r="AE313" s="219">
        <f t="shared" si="81"/>
        <v>10</v>
      </c>
      <c r="AF313" s="227" t="s">
        <v>1064</v>
      </c>
      <c r="AG313" s="106" t="s">
        <v>954</v>
      </c>
      <c r="AH313" s="23"/>
      <c r="AI313" s="20">
        <f t="shared" si="91"/>
        <v>0</v>
      </c>
      <c r="AJ313" s="19"/>
      <c r="AK313" s="19"/>
      <c r="AL313" s="23"/>
      <c r="AM313" s="25">
        <f t="shared" si="83"/>
        <v>0</v>
      </c>
      <c r="AN313" s="19"/>
      <c r="AO313" s="19"/>
    </row>
    <row r="314" spans="1:42" ht="256.2" hidden="1" customHeight="1" outlineLevel="1" x14ac:dyDescent="0.25">
      <c r="A314" s="383"/>
      <c r="B314" s="366"/>
      <c r="C314" s="283"/>
      <c r="D314" s="436"/>
      <c r="E314" s="433"/>
      <c r="F314" s="433"/>
      <c r="G314" s="433"/>
      <c r="H314" s="139" t="s">
        <v>422</v>
      </c>
      <c r="I314" s="60" t="s">
        <v>459</v>
      </c>
      <c r="J314" s="3">
        <v>44216</v>
      </c>
      <c r="K314" s="3">
        <v>44560</v>
      </c>
      <c r="L314" s="3">
        <v>44285</v>
      </c>
      <c r="M314" s="4">
        <f t="shared" si="94"/>
        <v>0.2005813953488372</v>
      </c>
      <c r="N314" s="4">
        <f t="shared" si="95"/>
        <v>0.2005813953488372</v>
      </c>
      <c r="O314" s="232">
        <v>1</v>
      </c>
      <c r="P314" s="233">
        <v>0.25</v>
      </c>
      <c r="Q314" s="233">
        <v>0.5</v>
      </c>
      <c r="R314" s="233">
        <v>0.75</v>
      </c>
      <c r="S314" s="233">
        <v>1</v>
      </c>
      <c r="T314" s="28">
        <v>20000000</v>
      </c>
      <c r="U314" s="146">
        <v>100</v>
      </c>
      <c r="V314" s="511">
        <f t="shared" si="82"/>
        <v>100</v>
      </c>
      <c r="W314" s="110" t="s">
        <v>1066</v>
      </c>
      <c r="X314" s="106" t="s">
        <v>1083</v>
      </c>
      <c r="Y314" s="3">
        <v>44216</v>
      </c>
      <c r="Z314" s="3">
        <v>44560</v>
      </c>
      <c r="AA314" s="3">
        <v>44377</v>
      </c>
      <c r="AB314" s="4">
        <f t="shared" si="96"/>
        <v>0.46802325581395349</v>
      </c>
      <c r="AC314" s="4">
        <f t="shared" si="97"/>
        <v>0.46802325581395349</v>
      </c>
      <c r="AD314" s="146">
        <v>100</v>
      </c>
      <c r="AE314" s="219">
        <f t="shared" si="81"/>
        <v>100</v>
      </c>
      <c r="AF314" s="229" t="s">
        <v>1735</v>
      </c>
      <c r="AG314" s="189" t="s">
        <v>1736</v>
      </c>
      <c r="AH314" s="23"/>
      <c r="AI314" s="20">
        <f t="shared" si="91"/>
        <v>0</v>
      </c>
      <c r="AJ314" s="19"/>
      <c r="AK314" s="19"/>
      <c r="AL314" s="23"/>
      <c r="AM314" s="25">
        <f t="shared" si="83"/>
        <v>0</v>
      </c>
      <c r="AN314" s="19"/>
      <c r="AO314" s="19"/>
    </row>
    <row r="315" spans="1:42" ht="184.8" hidden="1" customHeight="1" outlineLevel="1" x14ac:dyDescent="0.25">
      <c r="A315" s="383"/>
      <c r="B315" s="366"/>
      <c r="C315" s="283"/>
      <c r="D315" s="436"/>
      <c r="E315" s="433"/>
      <c r="F315" s="433"/>
      <c r="G315" s="433"/>
      <c r="H315" s="124" t="s">
        <v>424</v>
      </c>
      <c r="I315" s="60" t="s">
        <v>461</v>
      </c>
      <c r="J315" s="3">
        <v>44216</v>
      </c>
      <c r="K315" s="3">
        <v>44560</v>
      </c>
      <c r="L315" s="3">
        <v>44285</v>
      </c>
      <c r="M315" s="4">
        <f t="shared" si="94"/>
        <v>0.2005813953488372</v>
      </c>
      <c r="N315" s="4">
        <f t="shared" si="95"/>
        <v>0.2005813953488372</v>
      </c>
      <c r="O315" s="232">
        <v>1</v>
      </c>
      <c r="P315" s="233">
        <v>0.25</v>
      </c>
      <c r="Q315" s="233">
        <v>0.5</v>
      </c>
      <c r="R315" s="233">
        <v>0.75</v>
      </c>
      <c r="S315" s="233">
        <v>1</v>
      </c>
      <c r="T315" s="28">
        <v>5000000</v>
      </c>
      <c r="U315" s="146">
        <v>20</v>
      </c>
      <c r="V315" s="511">
        <f t="shared" si="82"/>
        <v>20</v>
      </c>
      <c r="W315" s="110" t="s">
        <v>1090</v>
      </c>
      <c r="X315" s="106" t="s">
        <v>1083</v>
      </c>
      <c r="Y315" s="3">
        <v>44216</v>
      </c>
      <c r="Z315" s="3">
        <v>44560</v>
      </c>
      <c r="AA315" s="3">
        <v>44377</v>
      </c>
      <c r="AB315" s="4">
        <f t="shared" si="96"/>
        <v>0.46802325581395349</v>
      </c>
      <c r="AC315" s="4">
        <f t="shared" si="97"/>
        <v>0.46802325581395349</v>
      </c>
      <c r="AD315" s="146">
        <v>100</v>
      </c>
      <c r="AE315" s="219">
        <f t="shared" si="81"/>
        <v>100</v>
      </c>
      <c r="AF315" s="230" t="s">
        <v>1737</v>
      </c>
      <c r="AG315" s="189" t="s">
        <v>1738</v>
      </c>
      <c r="AH315" s="23"/>
      <c r="AI315" s="20">
        <f t="shared" si="91"/>
        <v>0</v>
      </c>
      <c r="AJ315" s="19"/>
      <c r="AK315" s="19"/>
      <c r="AL315" s="23"/>
      <c r="AM315" s="25">
        <f t="shared" si="83"/>
        <v>0</v>
      </c>
      <c r="AN315" s="19"/>
      <c r="AO315" s="19"/>
    </row>
    <row r="316" spans="1:42" ht="150" hidden="1" customHeight="1" outlineLevel="1" x14ac:dyDescent="0.25">
      <c r="A316" s="383"/>
      <c r="B316" s="366"/>
      <c r="C316" s="283"/>
      <c r="D316" s="436"/>
      <c r="E316" s="433"/>
      <c r="F316" s="433"/>
      <c r="G316" s="433"/>
      <c r="H316" s="139" t="s">
        <v>426</v>
      </c>
      <c r="I316" s="60" t="s">
        <v>464</v>
      </c>
      <c r="J316" s="3">
        <v>44216</v>
      </c>
      <c r="K316" s="3">
        <v>44560</v>
      </c>
      <c r="L316" s="3">
        <v>44285</v>
      </c>
      <c r="M316" s="4">
        <f t="shared" si="94"/>
        <v>0.2005813953488372</v>
      </c>
      <c r="N316" s="4">
        <f t="shared" si="95"/>
        <v>0.2005813953488372</v>
      </c>
      <c r="O316" s="232">
        <v>1</v>
      </c>
      <c r="P316" s="233">
        <v>0.25</v>
      </c>
      <c r="Q316" s="233">
        <v>0.5</v>
      </c>
      <c r="R316" s="233">
        <v>0.75</v>
      </c>
      <c r="S316" s="233">
        <v>1</v>
      </c>
      <c r="T316" s="28">
        <v>20000000</v>
      </c>
      <c r="U316" s="146">
        <v>25</v>
      </c>
      <c r="V316" s="511">
        <f t="shared" si="82"/>
        <v>25</v>
      </c>
      <c r="W316" s="110" t="s">
        <v>1067</v>
      </c>
      <c r="X316" s="106" t="s">
        <v>1083</v>
      </c>
      <c r="Y316" s="3">
        <v>44216</v>
      </c>
      <c r="Z316" s="3">
        <v>44560</v>
      </c>
      <c r="AA316" s="3">
        <v>44377</v>
      </c>
      <c r="AB316" s="4">
        <f t="shared" si="96"/>
        <v>0.46802325581395349</v>
      </c>
      <c r="AC316" s="4">
        <f t="shared" si="97"/>
        <v>0.46802325581395349</v>
      </c>
      <c r="AD316" s="146">
        <v>50</v>
      </c>
      <c r="AE316" s="219">
        <f t="shared" si="81"/>
        <v>50</v>
      </c>
      <c r="AF316" s="231" t="s">
        <v>1739</v>
      </c>
      <c r="AG316" s="210" t="s">
        <v>1740</v>
      </c>
      <c r="AH316" s="23"/>
      <c r="AI316" s="20">
        <f t="shared" si="91"/>
        <v>0</v>
      </c>
      <c r="AJ316" s="19"/>
      <c r="AK316" s="19"/>
      <c r="AL316" s="23"/>
      <c r="AM316" s="25">
        <f t="shared" si="83"/>
        <v>0</v>
      </c>
      <c r="AN316" s="19"/>
      <c r="AO316" s="19"/>
    </row>
    <row r="317" spans="1:42" ht="74.400000000000006" hidden="1" customHeight="1" outlineLevel="1" x14ac:dyDescent="0.25">
      <c r="A317" s="383"/>
      <c r="B317" s="366"/>
      <c r="C317" s="283"/>
      <c r="D317" s="436"/>
      <c r="E317" s="433"/>
      <c r="F317" s="433"/>
      <c r="G317" s="433"/>
      <c r="H317" s="139" t="s">
        <v>427</v>
      </c>
      <c r="I317" s="60" t="s">
        <v>765</v>
      </c>
      <c r="J317" s="3">
        <v>44216</v>
      </c>
      <c r="K317" s="3">
        <v>44560</v>
      </c>
      <c r="L317" s="3">
        <v>44285</v>
      </c>
      <c r="M317" s="4">
        <f t="shared" si="94"/>
        <v>0.2005813953488372</v>
      </c>
      <c r="N317" s="4">
        <f t="shared" si="95"/>
        <v>0.2005813953488372</v>
      </c>
      <c r="O317" s="232">
        <v>1</v>
      </c>
      <c r="P317" s="233">
        <v>0.25</v>
      </c>
      <c r="Q317" s="233">
        <v>0.5</v>
      </c>
      <c r="R317" s="233">
        <v>0.75</v>
      </c>
      <c r="S317" s="233">
        <v>1</v>
      </c>
      <c r="T317" s="28">
        <v>20000000</v>
      </c>
      <c r="U317" s="146">
        <v>23</v>
      </c>
      <c r="V317" s="511">
        <f t="shared" si="82"/>
        <v>23</v>
      </c>
      <c r="W317" s="110" t="s">
        <v>1091</v>
      </c>
      <c r="X317" s="106" t="s">
        <v>1083</v>
      </c>
      <c r="Y317" s="3">
        <v>44216</v>
      </c>
      <c r="Z317" s="3">
        <v>44560</v>
      </c>
      <c r="AA317" s="3">
        <v>44377</v>
      </c>
      <c r="AB317" s="4">
        <f t="shared" si="96"/>
        <v>0.46802325581395349</v>
      </c>
      <c r="AC317" s="4">
        <f t="shared" si="97"/>
        <v>0.46802325581395349</v>
      </c>
      <c r="AD317" s="146">
        <v>30</v>
      </c>
      <c r="AE317" s="219">
        <f t="shared" ref="AE317:AE380" si="98">+AD317</f>
        <v>30</v>
      </c>
      <c r="AF317" s="227" t="s">
        <v>1741</v>
      </c>
      <c r="AG317" s="211" t="s">
        <v>1742</v>
      </c>
      <c r="AH317" s="23"/>
      <c r="AI317" s="20">
        <f t="shared" si="91"/>
        <v>0</v>
      </c>
      <c r="AJ317" s="19"/>
      <c r="AK317" s="19"/>
      <c r="AL317" s="23"/>
      <c r="AM317" s="25">
        <f t="shared" si="83"/>
        <v>0</v>
      </c>
      <c r="AN317" s="19"/>
      <c r="AO317" s="19"/>
    </row>
    <row r="318" spans="1:42" ht="159.6" hidden="1" customHeight="1" outlineLevel="1" x14ac:dyDescent="0.25">
      <c r="A318" s="383"/>
      <c r="B318" s="366"/>
      <c r="C318" s="283"/>
      <c r="D318" s="436"/>
      <c r="E318" s="433"/>
      <c r="F318" s="433"/>
      <c r="G318" s="433"/>
      <c r="H318" s="139" t="s">
        <v>428</v>
      </c>
      <c r="I318" s="60" t="s">
        <v>465</v>
      </c>
      <c r="J318" s="3">
        <v>44216</v>
      </c>
      <c r="K318" s="3">
        <v>44560</v>
      </c>
      <c r="L318" s="3">
        <v>44285</v>
      </c>
      <c r="M318" s="4">
        <f t="shared" si="94"/>
        <v>0.2005813953488372</v>
      </c>
      <c r="N318" s="4">
        <f t="shared" si="95"/>
        <v>0.2005813953488372</v>
      </c>
      <c r="O318" s="232">
        <v>1</v>
      </c>
      <c r="P318" s="233">
        <v>0.25</v>
      </c>
      <c r="Q318" s="233">
        <v>0.5</v>
      </c>
      <c r="R318" s="233">
        <v>0.75</v>
      </c>
      <c r="S318" s="233">
        <v>1</v>
      </c>
      <c r="T318" s="28">
        <v>40000000</v>
      </c>
      <c r="U318" s="146">
        <v>15</v>
      </c>
      <c r="V318" s="511">
        <f t="shared" si="82"/>
        <v>15</v>
      </c>
      <c r="W318" s="110" t="s">
        <v>1070</v>
      </c>
      <c r="X318" s="106" t="s">
        <v>1088</v>
      </c>
      <c r="Y318" s="3">
        <v>44216</v>
      </c>
      <c r="Z318" s="3">
        <v>44560</v>
      </c>
      <c r="AA318" s="3">
        <v>44377</v>
      </c>
      <c r="AB318" s="4">
        <f t="shared" si="96"/>
        <v>0.46802325581395349</v>
      </c>
      <c r="AC318" s="4">
        <f t="shared" si="97"/>
        <v>0.46802325581395349</v>
      </c>
      <c r="AD318" s="146">
        <v>100</v>
      </c>
      <c r="AE318" s="219">
        <f t="shared" si="98"/>
        <v>100</v>
      </c>
      <c r="AF318" s="230" t="s">
        <v>1743</v>
      </c>
      <c r="AG318" s="212" t="s">
        <v>1744</v>
      </c>
      <c r="AH318" s="23"/>
      <c r="AI318" s="20">
        <f t="shared" si="91"/>
        <v>0</v>
      </c>
      <c r="AJ318" s="19"/>
      <c r="AK318" s="19"/>
      <c r="AL318" s="23"/>
      <c r="AM318" s="25">
        <f t="shared" si="83"/>
        <v>0</v>
      </c>
      <c r="AN318" s="19"/>
      <c r="AO318" s="19"/>
    </row>
    <row r="319" spans="1:42" ht="62.4" hidden="1" outlineLevel="1" x14ac:dyDescent="0.25">
      <c r="A319" s="383"/>
      <c r="B319" s="366"/>
      <c r="C319" s="283"/>
      <c r="D319" s="436"/>
      <c r="E319" s="433"/>
      <c r="F319" s="433"/>
      <c r="G319" s="433"/>
      <c r="H319" s="139" t="s">
        <v>429</v>
      </c>
      <c r="I319" s="60" t="s">
        <v>466</v>
      </c>
      <c r="J319" s="3">
        <v>44216</v>
      </c>
      <c r="K319" s="3">
        <v>44560</v>
      </c>
      <c r="L319" s="3">
        <v>44285</v>
      </c>
      <c r="M319" s="4">
        <f t="shared" si="94"/>
        <v>0.2005813953488372</v>
      </c>
      <c r="N319" s="4">
        <f t="shared" si="95"/>
        <v>0.2005813953488372</v>
      </c>
      <c r="O319" s="232">
        <v>1</v>
      </c>
      <c r="P319" s="233">
        <v>0.25</v>
      </c>
      <c r="Q319" s="233">
        <v>0.5</v>
      </c>
      <c r="R319" s="233">
        <v>0.75</v>
      </c>
      <c r="S319" s="233">
        <v>1</v>
      </c>
      <c r="T319" s="28">
        <v>80000000</v>
      </c>
      <c r="U319" s="146">
        <v>10</v>
      </c>
      <c r="V319" s="511">
        <f t="shared" si="82"/>
        <v>10</v>
      </c>
      <c r="W319" s="110" t="s">
        <v>1068</v>
      </c>
      <c r="X319" s="106" t="s">
        <v>954</v>
      </c>
      <c r="Y319" s="3">
        <v>44216</v>
      </c>
      <c r="Z319" s="3">
        <v>44560</v>
      </c>
      <c r="AA319" s="3">
        <v>44377</v>
      </c>
      <c r="AB319" s="4">
        <f t="shared" si="96"/>
        <v>0.46802325581395349</v>
      </c>
      <c r="AC319" s="4">
        <f t="shared" si="97"/>
        <v>0.46802325581395349</v>
      </c>
      <c r="AD319" s="146">
        <v>40</v>
      </c>
      <c r="AE319" s="219">
        <f t="shared" si="98"/>
        <v>40</v>
      </c>
      <c r="AF319" s="227" t="s">
        <v>1745</v>
      </c>
      <c r="AG319" s="106" t="s">
        <v>954</v>
      </c>
      <c r="AH319" s="23"/>
      <c r="AI319" s="20">
        <f t="shared" si="91"/>
        <v>0</v>
      </c>
      <c r="AJ319" s="19"/>
      <c r="AK319" s="19"/>
      <c r="AL319" s="23"/>
      <c r="AM319" s="25">
        <f t="shared" si="83"/>
        <v>0</v>
      </c>
      <c r="AN319" s="19"/>
      <c r="AO319" s="19"/>
    </row>
    <row r="320" spans="1:42" ht="64.2" hidden="1" customHeight="1" outlineLevel="1" x14ac:dyDescent="0.25">
      <c r="A320" s="383"/>
      <c r="B320" s="366"/>
      <c r="C320" s="283"/>
      <c r="D320" s="436"/>
      <c r="E320" s="433"/>
      <c r="F320" s="433"/>
      <c r="G320" s="433"/>
      <c r="H320" s="139" t="s">
        <v>430</v>
      </c>
      <c r="I320" s="60" t="s">
        <v>467</v>
      </c>
      <c r="J320" s="3">
        <v>44216</v>
      </c>
      <c r="K320" s="3">
        <v>44560</v>
      </c>
      <c r="L320" s="3">
        <v>44285</v>
      </c>
      <c r="M320" s="4">
        <f t="shared" si="94"/>
        <v>0.2005813953488372</v>
      </c>
      <c r="N320" s="4">
        <f t="shared" si="95"/>
        <v>0.2005813953488372</v>
      </c>
      <c r="O320" s="232">
        <v>1</v>
      </c>
      <c r="P320" s="233">
        <v>0.25</v>
      </c>
      <c r="Q320" s="233">
        <v>0.5</v>
      </c>
      <c r="R320" s="233">
        <v>0.75</v>
      </c>
      <c r="S320" s="233">
        <v>1</v>
      </c>
      <c r="T320" s="28">
        <v>80000000</v>
      </c>
      <c r="U320" s="146">
        <v>38</v>
      </c>
      <c r="V320" s="511">
        <f t="shared" ref="V320:V382" si="99">+U320</f>
        <v>38</v>
      </c>
      <c r="W320" s="110" t="s">
        <v>1069</v>
      </c>
      <c r="X320" s="106" t="s">
        <v>1087</v>
      </c>
      <c r="Y320" s="3">
        <v>44216</v>
      </c>
      <c r="Z320" s="3">
        <v>44560</v>
      </c>
      <c r="AA320" s="3">
        <v>44377</v>
      </c>
      <c r="AB320" s="4">
        <f t="shared" si="96"/>
        <v>0.46802325581395349</v>
      </c>
      <c r="AC320" s="4">
        <f t="shared" si="97"/>
        <v>0.46802325581395349</v>
      </c>
      <c r="AD320" s="146">
        <v>50</v>
      </c>
      <c r="AE320" s="219">
        <f t="shared" si="98"/>
        <v>50</v>
      </c>
      <c r="AF320" s="227" t="s">
        <v>1746</v>
      </c>
      <c r="AG320" s="212" t="s">
        <v>1747</v>
      </c>
      <c r="AH320" s="23"/>
      <c r="AI320" s="20">
        <f t="shared" si="91"/>
        <v>0</v>
      </c>
      <c r="AJ320" s="19"/>
      <c r="AK320" s="19"/>
      <c r="AL320" s="23"/>
      <c r="AM320" s="25">
        <f t="shared" ref="AM320:AM382" si="100">+AL320</f>
        <v>0</v>
      </c>
      <c r="AN320" s="19"/>
      <c r="AO320" s="19"/>
    </row>
    <row r="321" spans="1:41" ht="28.8" hidden="1" customHeight="1" outlineLevel="1" x14ac:dyDescent="0.25">
      <c r="A321" s="383"/>
      <c r="B321" s="366"/>
      <c r="C321" s="283"/>
      <c r="D321" s="436"/>
      <c r="E321" s="433"/>
      <c r="F321" s="433"/>
      <c r="G321" s="433"/>
      <c r="H321" s="139" t="s">
        <v>431</v>
      </c>
      <c r="I321" s="60" t="s">
        <v>468</v>
      </c>
      <c r="J321" s="3">
        <v>44216</v>
      </c>
      <c r="K321" s="3">
        <v>44560</v>
      </c>
      <c r="L321" s="3">
        <v>44285</v>
      </c>
      <c r="M321" s="4">
        <f t="shared" si="94"/>
        <v>0.2005813953488372</v>
      </c>
      <c r="N321" s="4">
        <f t="shared" si="95"/>
        <v>0.2005813953488372</v>
      </c>
      <c r="O321" s="232">
        <v>1</v>
      </c>
      <c r="P321" s="233">
        <v>0.25</v>
      </c>
      <c r="Q321" s="233">
        <v>0.5</v>
      </c>
      <c r="R321" s="233">
        <v>0.75</v>
      </c>
      <c r="S321" s="233">
        <v>1</v>
      </c>
      <c r="T321" s="28">
        <v>25000000</v>
      </c>
      <c r="U321" s="146">
        <v>10</v>
      </c>
      <c r="V321" s="511">
        <f t="shared" si="99"/>
        <v>10</v>
      </c>
      <c r="W321" s="110" t="s">
        <v>1064</v>
      </c>
      <c r="X321" s="106" t="s">
        <v>954</v>
      </c>
      <c r="Y321" s="3">
        <v>44216</v>
      </c>
      <c r="Z321" s="3">
        <v>44560</v>
      </c>
      <c r="AA321" s="3">
        <v>44377</v>
      </c>
      <c r="AB321" s="4">
        <f t="shared" si="96"/>
        <v>0.46802325581395349</v>
      </c>
      <c r="AC321" s="4">
        <f t="shared" si="97"/>
        <v>0.46802325581395349</v>
      </c>
      <c r="AD321" s="146">
        <v>10</v>
      </c>
      <c r="AE321" s="219">
        <f t="shared" si="98"/>
        <v>10</v>
      </c>
      <c r="AF321" s="227" t="s">
        <v>1748</v>
      </c>
      <c r="AG321" s="245" t="s">
        <v>954</v>
      </c>
      <c r="AH321" s="23"/>
      <c r="AI321" s="20">
        <f t="shared" si="91"/>
        <v>0</v>
      </c>
      <c r="AJ321" s="19"/>
      <c r="AK321" s="19"/>
      <c r="AL321" s="23"/>
      <c r="AM321" s="25">
        <f t="shared" si="100"/>
        <v>0</v>
      </c>
      <c r="AN321" s="19"/>
      <c r="AO321" s="19"/>
    </row>
    <row r="322" spans="1:41" ht="300" hidden="1" outlineLevel="1" x14ac:dyDescent="0.25">
      <c r="A322" s="383"/>
      <c r="B322" s="366"/>
      <c r="C322" s="283"/>
      <c r="D322" s="436"/>
      <c r="E322" s="433"/>
      <c r="F322" s="433"/>
      <c r="G322" s="433"/>
      <c r="H322" s="139" t="s">
        <v>432</v>
      </c>
      <c r="I322" s="60" t="s">
        <v>469</v>
      </c>
      <c r="J322" s="3">
        <v>44216</v>
      </c>
      <c r="K322" s="3">
        <v>44560</v>
      </c>
      <c r="L322" s="3">
        <v>44285</v>
      </c>
      <c r="M322" s="4">
        <f t="shared" si="94"/>
        <v>0.2005813953488372</v>
      </c>
      <c r="N322" s="4">
        <f t="shared" si="95"/>
        <v>0.2005813953488372</v>
      </c>
      <c r="O322" s="232">
        <v>1</v>
      </c>
      <c r="P322" s="233">
        <v>0.25</v>
      </c>
      <c r="Q322" s="233">
        <v>0.5</v>
      </c>
      <c r="R322" s="233">
        <v>0.75</v>
      </c>
      <c r="S322" s="233">
        <v>1</v>
      </c>
      <c r="T322" s="28">
        <v>50000000</v>
      </c>
      <c r="U322" s="146">
        <v>25</v>
      </c>
      <c r="V322" s="511">
        <f t="shared" si="99"/>
        <v>25</v>
      </c>
      <c r="W322" s="110" t="s">
        <v>1092</v>
      </c>
      <c r="X322" s="106" t="s">
        <v>1083</v>
      </c>
      <c r="Y322" s="3">
        <v>44216</v>
      </c>
      <c r="Z322" s="3">
        <v>44560</v>
      </c>
      <c r="AA322" s="3">
        <v>44377</v>
      </c>
      <c r="AB322" s="4">
        <f t="shared" si="96"/>
        <v>0.46802325581395349</v>
      </c>
      <c r="AC322" s="4">
        <f t="shared" si="97"/>
        <v>0.46802325581395349</v>
      </c>
      <c r="AD322" s="146">
        <v>50</v>
      </c>
      <c r="AE322" s="219">
        <f t="shared" si="98"/>
        <v>50</v>
      </c>
      <c r="AF322" s="227" t="s">
        <v>1749</v>
      </c>
      <c r="AG322" s="189" t="s">
        <v>1750</v>
      </c>
      <c r="AH322" s="23"/>
      <c r="AI322" s="20">
        <f t="shared" si="91"/>
        <v>0</v>
      </c>
      <c r="AJ322" s="19"/>
      <c r="AK322" s="19"/>
      <c r="AL322" s="23"/>
      <c r="AM322" s="25">
        <f t="shared" si="100"/>
        <v>0</v>
      </c>
      <c r="AN322" s="19"/>
      <c r="AO322" s="19"/>
    </row>
    <row r="323" spans="1:41" ht="144" hidden="1" customHeight="1" outlineLevel="1" x14ac:dyDescent="0.25">
      <c r="A323" s="383"/>
      <c r="B323" s="366"/>
      <c r="C323" s="283"/>
      <c r="D323" s="436"/>
      <c r="E323" s="433"/>
      <c r="F323" s="433"/>
      <c r="G323" s="433"/>
      <c r="H323" s="139" t="s">
        <v>433</v>
      </c>
      <c r="I323" s="60" t="s">
        <v>470</v>
      </c>
      <c r="J323" s="3">
        <v>44216</v>
      </c>
      <c r="K323" s="3">
        <v>44560</v>
      </c>
      <c r="L323" s="3">
        <v>44285</v>
      </c>
      <c r="M323" s="4">
        <f t="shared" si="94"/>
        <v>0.2005813953488372</v>
      </c>
      <c r="N323" s="4">
        <f t="shared" si="95"/>
        <v>0.2005813953488372</v>
      </c>
      <c r="O323" s="232">
        <v>1</v>
      </c>
      <c r="P323" s="233">
        <v>0.25</v>
      </c>
      <c r="Q323" s="233">
        <v>0.5</v>
      </c>
      <c r="R323" s="233">
        <v>0.75</v>
      </c>
      <c r="S323" s="233">
        <v>1</v>
      </c>
      <c r="T323" s="28">
        <v>37324000</v>
      </c>
      <c r="U323" s="146">
        <v>25</v>
      </c>
      <c r="V323" s="511">
        <f t="shared" si="99"/>
        <v>25</v>
      </c>
      <c r="W323" s="110" t="s">
        <v>1084</v>
      </c>
      <c r="X323" s="106" t="s">
        <v>1085</v>
      </c>
      <c r="Y323" s="3">
        <v>44216</v>
      </c>
      <c r="Z323" s="3">
        <v>44560</v>
      </c>
      <c r="AA323" s="3">
        <v>44377</v>
      </c>
      <c r="AB323" s="4">
        <f t="shared" si="96"/>
        <v>0.46802325581395349</v>
      </c>
      <c r="AC323" s="4">
        <f t="shared" si="97"/>
        <v>0.46802325581395349</v>
      </c>
      <c r="AD323" s="146">
        <v>25</v>
      </c>
      <c r="AE323" s="219">
        <f t="shared" si="98"/>
        <v>25</v>
      </c>
      <c r="AF323" s="227" t="s">
        <v>1751</v>
      </c>
      <c r="AG323" s="189" t="s">
        <v>1752</v>
      </c>
      <c r="AH323" s="23"/>
      <c r="AI323" s="20">
        <f t="shared" si="91"/>
        <v>0</v>
      </c>
      <c r="AJ323" s="19"/>
      <c r="AK323" s="19"/>
      <c r="AL323" s="23"/>
      <c r="AM323" s="25">
        <f t="shared" si="100"/>
        <v>0</v>
      </c>
      <c r="AN323" s="19"/>
      <c r="AO323" s="19"/>
    </row>
    <row r="324" spans="1:41" ht="123" hidden="1" customHeight="1" outlineLevel="1" x14ac:dyDescent="0.25">
      <c r="A324" s="383"/>
      <c r="B324" s="366"/>
      <c r="C324" s="283"/>
      <c r="D324" s="436"/>
      <c r="E324" s="433"/>
      <c r="F324" s="433"/>
      <c r="G324" s="433"/>
      <c r="H324" s="139" t="s">
        <v>434</v>
      </c>
      <c r="I324" s="60" t="s">
        <v>471</v>
      </c>
      <c r="J324" s="3">
        <v>44216</v>
      </c>
      <c r="K324" s="3">
        <v>44560</v>
      </c>
      <c r="L324" s="3">
        <v>44285</v>
      </c>
      <c r="M324" s="4">
        <f t="shared" si="94"/>
        <v>0.2005813953488372</v>
      </c>
      <c r="N324" s="4">
        <f t="shared" si="95"/>
        <v>0.2005813953488372</v>
      </c>
      <c r="O324" s="232">
        <v>1</v>
      </c>
      <c r="P324" s="233">
        <v>0.25</v>
      </c>
      <c r="Q324" s="233">
        <v>0.5</v>
      </c>
      <c r="R324" s="233">
        <v>0.75</v>
      </c>
      <c r="S324" s="233">
        <v>1</v>
      </c>
      <c r="T324" s="28">
        <v>10000000</v>
      </c>
      <c r="U324" s="146">
        <v>10</v>
      </c>
      <c r="V324" s="511">
        <f t="shared" si="99"/>
        <v>10</v>
      </c>
      <c r="W324" s="110" t="s">
        <v>1034</v>
      </c>
      <c r="X324" s="106" t="s">
        <v>954</v>
      </c>
      <c r="Y324" s="3">
        <v>44216</v>
      </c>
      <c r="Z324" s="3">
        <v>44560</v>
      </c>
      <c r="AA324" s="3">
        <v>44377</v>
      </c>
      <c r="AB324" s="4">
        <f t="shared" si="96"/>
        <v>0.46802325581395349</v>
      </c>
      <c r="AC324" s="4">
        <f t="shared" si="97"/>
        <v>0.46802325581395349</v>
      </c>
      <c r="AD324" s="146">
        <v>30</v>
      </c>
      <c r="AE324" s="219">
        <f t="shared" si="98"/>
        <v>30</v>
      </c>
      <c r="AF324" s="227" t="s">
        <v>1753</v>
      </c>
      <c r="AG324" s="212" t="s">
        <v>1754</v>
      </c>
      <c r="AH324" s="23"/>
      <c r="AI324" s="20">
        <f t="shared" si="91"/>
        <v>0</v>
      </c>
      <c r="AJ324" s="19"/>
      <c r="AK324" s="19"/>
      <c r="AL324" s="23"/>
      <c r="AM324" s="25">
        <f t="shared" si="100"/>
        <v>0</v>
      </c>
      <c r="AN324" s="19"/>
      <c r="AO324" s="19"/>
    </row>
    <row r="325" spans="1:41" ht="45.6" hidden="1" customHeight="1" outlineLevel="1" x14ac:dyDescent="0.25">
      <c r="A325" s="383"/>
      <c r="B325" s="366"/>
      <c r="C325" s="283"/>
      <c r="D325" s="436"/>
      <c r="E325" s="433"/>
      <c r="F325" s="433"/>
      <c r="G325" s="433"/>
      <c r="H325" s="139" t="s">
        <v>435</v>
      </c>
      <c r="I325" s="60" t="s">
        <v>472</v>
      </c>
      <c r="J325" s="3">
        <v>44216</v>
      </c>
      <c r="K325" s="3">
        <v>44560</v>
      </c>
      <c r="L325" s="3">
        <v>44285</v>
      </c>
      <c r="M325" s="4">
        <f t="shared" si="94"/>
        <v>0.2005813953488372</v>
      </c>
      <c r="N325" s="4">
        <f t="shared" si="95"/>
        <v>0.2005813953488372</v>
      </c>
      <c r="O325" s="232">
        <v>1</v>
      </c>
      <c r="P325" s="233">
        <v>0.25</v>
      </c>
      <c r="Q325" s="233">
        <v>0.5</v>
      </c>
      <c r="R325" s="233">
        <v>0.75</v>
      </c>
      <c r="S325" s="233">
        <v>1</v>
      </c>
      <c r="T325" s="28">
        <v>1000000</v>
      </c>
      <c r="U325" s="146">
        <v>25</v>
      </c>
      <c r="V325" s="511">
        <f t="shared" si="99"/>
        <v>25</v>
      </c>
      <c r="W325" s="110" t="s">
        <v>1071</v>
      </c>
      <c r="X325" s="106" t="s">
        <v>1083</v>
      </c>
      <c r="Y325" s="3">
        <v>44216</v>
      </c>
      <c r="Z325" s="3">
        <v>44560</v>
      </c>
      <c r="AA325" s="3">
        <v>44377</v>
      </c>
      <c r="AB325" s="4">
        <f t="shared" si="96"/>
        <v>0.46802325581395349</v>
      </c>
      <c r="AC325" s="4">
        <f t="shared" si="97"/>
        <v>0.46802325581395349</v>
      </c>
      <c r="AD325" s="146">
        <v>100</v>
      </c>
      <c r="AE325" s="219">
        <f t="shared" si="98"/>
        <v>100</v>
      </c>
      <c r="AF325" s="229" t="s">
        <v>1755</v>
      </c>
      <c r="AG325" s="189" t="s">
        <v>1756</v>
      </c>
      <c r="AH325" s="23"/>
      <c r="AI325" s="20">
        <f t="shared" si="91"/>
        <v>0</v>
      </c>
      <c r="AJ325" s="19"/>
      <c r="AK325" s="19"/>
      <c r="AL325" s="23"/>
      <c r="AM325" s="25">
        <f t="shared" si="100"/>
        <v>0</v>
      </c>
      <c r="AN325" s="19"/>
      <c r="AO325" s="19"/>
    </row>
    <row r="326" spans="1:41" ht="45.6" hidden="1" customHeight="1" outlineLevel="1" x14ac:dyDescent="0.25">
      <c r="A326" s="383"/>
      <c r="B326" s="366"/>
      <c r="C326" s="283"/>
      <c r="D326" s="436"/>
      <c r="E326" s="433"/>
      <c r="F326" s="433"/>
      <c r="G326" s="433"/>
      <c r="H326" s="139" t="s">
        <v>436</v>
      </c>
      <c r="I326" s="60" t="s">
        <v>473</v>
      </c>
      <c r="J326" s="3">
        <v>44216</v>
      </c>
      <c r="K326" s="3">
        <v>44560</v>
      </c>
      <c r="L326" s="3">
        <v>44285</v>
      </c>
      <c r="M326" s="4">
        <f t="shared" si="94"/>
        <v>0.2005813953488372</v>
      </c>
      <c r="N326" s="4">
        <f t="shared" si="95"/>
        <v>0.2005813953488372</v>
      </c>
      <c r="O326" s="232">
        <v>1</v>
      </c>
      <c r="P326" s="233">
        <v>0.25</v>
      </c>
      <c r="Q326" s="233">
        <v>0.5</v>
      </c>
      <c r="R326" s="233">
        <v>0.75</v>
      </c>
      <c r="S326" s="233">
        <v>1</v>
      </c>
      <c r="T326" s="28">
        <v>1000000</v>
      </c>
      <c r="U326" s="146">
        <v>25</v>
      </c>
      <c r="V326" s="511">
        <f t="shared" si="99"/>
        <v>25</v>
      </c>
      <c r="W326" s="110" t="s">
        <v>1093</v>
      </c>
      <c r="X326" s="106" t="s">
        <v>1083</v>
      </c>
      <c r="Y326" s="3">
        <v>44216</v>
      </c>
      <c r="Z326" s="3">
        <v>44560</v>
      </c>
      <c r="AA326" s="3">
        <v>44377</v>
      </c>
      <c r="AB326" s="4">
        <f t="shared" si="96"/>
        <v>0.46802325581395349</v>
      </c>
      <c r="AC326" s="4">
        <f t="shared" si="97"/>
        <v>0.46802325581395349</v>
      </c>
      <c r="AD326" s="146">
        <v>100</v>
      </c>
      <c r="AE326" s="219">
        <f t="shared" si="98"/>
        <v>100</v>
      </c>
      <c r="AF326" s="229" t="s">
        <v>1757</v>
      </c>
      <c r="AG326" s="189" t="s">
        <v>1758</v>
      </c>
      <c r="AH326" s="23"/>
      <c r="AI326" s="20">
        <f t="shared" si="91"/>
        <v>0</v>
      </c>
      <c r="AJ326" s="19"/>
      <c r="AK326" s="19"/>
      <c r="AL326" s="23"/>
      <c r="AM326" s="25">
        <f t="shared" si="100"/>
        <v>0</v>
      </c>
      <c r="AN326" s="19"/>
      <c r="AO326" s="19"/>
    </row>
    <row r="327" spans="1:41" ht="60" hidden="1" outlineLevel="1" x14ac:dyDescent="0.25">
      <c r="A327" s="383"/>
      <c r="B327" s="366"/>
      <c r="C327" s="283"/>
      <c r="D327" s="436"/>
      <c r="E327" s="433"/>
      <c r="F327" s="433"/>
      <c r="G327" s="433"/>
      <c r="H327" s="139" t="s">
        <v>437</v>
      </c>
      <c r="I327" s="60" t="s">
        <v>474</v>
      </c>
      <c r="J327" s="3">
        <v>44216</v>
      </c>
      <c r="K327" s="3">
        <v>44560</v>
      </c>
      <c r="L327" s="3">
        <v>44285</v>
      </c>
      <c r="M327" s="4">
        <f t="shared" si="94"/>
        <v>0.2005813953488372</v>
      </c>
      <c r="N327" s="4">
        <f t="shared" si="95"/>
        <v>0.2005813953488372</v>
      </c>
      <c r="O327" s="232">
        <v>1</v>
      </c>
      <c r="P327" s="233">
        <v>0.25</v>
      </c>
      <c r="Q327" s="233">
        <v>0.5</v>
      </c>
      <c r="R327" s="233">
        <v>0.75</v>
      </c>
      <c r="S327" s="233">
        <v>1</v>
      </c>
      <c r="T327" s="28">
        <v>40000000</v>
      </c>
      <c r="U327" s="146">
        <v>10</v>
      </c>
      <c r="V327" s="511">
        <f t="shared" si="99"/>
        <v>10</v>
      </c>
      <c r="W327" s="110" t="s">
        <v>1034</v>
      </c>
      <c r="X327" s="106" t="s">
        <v>954</v>
      </c>
      <c r="Y327" s="3">
        <v>44216</v>
      </c>
      <c r="Z327" s="3">
        <v>44560</v>
      </c>
      <c r="AA327" s="3">
        <v>44377</v>
      </c>
      <c r="AB327" s="4">
        <f t="shared" si="96"/>
        <v>0.46802325581395349</v>
      </c>
      <c r="AC327" s="4">
        <f t="shared" si="97"/>
        <v>0.46802325581395349</v>
      </c>
      <c r="AD327" s="146">
        <v>10</v>
      </c>
      <c r="AE327" s="219">
        <f t="shared" si="98"/>
        <v>10</v>
      </c>
      <c r="AF327" s="229" t="s">
        <v>1759</v>
      </c>
      <c r="AG327" s="252" t="s">
        <v>1760</v>
      </c>
      <c r="AH327" s="23"/>
      <c r="AI327" s="20">
        <f t="shared" si="91"/>
        <v>0</v>
      </c>
      <c r="AJ327" s="19"/>
      <c r="AK327" s="19"/>
      <c r="AL327" s="23"/>
      <c r="AM327" s="25">
        <f t="shared" si="100"/>
        <v>0</v>
      </c>
      <c r="AN327" s="19"/>
      <c r="AO327" s="19"/>
    </row>
    <row r="328" spans="1:41" ht="118.2" hidden="1" customHeight="1" outlineLevel="1" x14ac:dyDescent="0.25">
      <c r="A328" s="383"/>
      <c r="B328" s="366"/>
      <c r="C328" s="283"/>
      <c r="D328" s="436"/>
      <c r="E328" s="433"/>
      <c r="F328" s="433"/>
      <c r="G328" s="433"/>
      <c r="H328" s="139" t="s">
        <v>438</v>
      </c>
      <c r="I328" s="60" t="s">
        <v>475</v>
      </c>
      <c r="J328" s="3">
        <v>44216</v>
      </c>
      <c r="K328" s="3">
        <v>44560</v>
      </c>
      <c r="L328" s="3">
        <v>44285</v>
      </c>
      <c r="M328" s="4">
        <f t="shared" si="94"/>
        <v>0.2005813953488372</v>
      </c>
      <c r="N328" s="4">
        <f t="shared" si="95"/>
        <v>0.2005813953488372</v>
      </c>
      <c r="O328" s="232">
        <v>1</v>
      </c>
      <c r="P328" s="233">
        <v>0.25</v>
      </c>
      <c r="Q328" s="233">
        <v>0.5</v>
      </c>
      <c r="R328" s="233">
        <v>0.75</v>
      </c>
      <c r="S328" s="233">
        <v>1</v>
      </c>
      <c r="T328" s="28">
        <v>15000000</v>
      </c>
      <c r="U328" s="146">
        <v>25</v>
      </c>
      <c r="V328" s="511">
        <f t="shared" si="99"/>
        <v>25</v>
      </c>
      <c r="W328" s="110" t="s">
        <v>1072</v>
      </c>
      <c r="X328" s="106" t="s">
        <v>1083</v>
      </c>
      <c r="Y328" s="3">
        <v>44216</v>
      </c>
      <c r="Z328" s="3">
        <v>44560</v>
      </c>
      <c r="AA328" s="3">
        <v>44377</v>
      </c>
      <c r="AB328" s="4">
        <f t="shared" si="96"/>
        <v>0.46802325581395349</v>
      </c>
      <c r="AC328" s="4">
        <f t="shared" si="97"/>
        <v>0.46802325581395349</v>
      </c>
      <c r="AD328" s="146">
        <v>50</v>
      </c>
      <c r="AE328" s="219">
        <f t="shared" si="98"/>
        <v>50</v>
      </c>
      <c r="AF328" s="227" t="s">
        <v>1761</v>
      </c>
      <c r="AG328" s="212" t="s">
        <v>1762</v>
      </c>
      <c r="AH328" s="23"/>
      <c r="AI328" s="20">
        <f t="shared" si="91"/>
        <v>0</v>
      </c>
      <c r="AJ328" s="19"/>
      <c r="AK328" s="19"/>
      <c r="AL328" s="23"/>
      <c r="AM328" s="25">
        <f t="shared" si="100"/>
        <v>0</v>
      </c>
      <c r="AN328" s="19"/>
      <c r="AO328" s="19"/>
    </row>
    <row r="329" spans="1:41" ht="132.6" hidden="1" customHeight="1" outlineLevel="1" x14ac:dyDescent="0.25">
      <c r="A329" s="383"/>
      <c r="B329" s="366"/>
      <c r="C329" s="283"/>
      <c r="D329" s="436"/>
      <c r="E329" s="433"/>
      <c r="F329" s="433"/>
      <c r="G329" s="433"/>
      <c r="H329" s="139" t="s">
        <v>439</v>
      </c>
      <c r="I329" s="60" t="s">
        <v>476</v>
      </c>
      <c r="J329" s="3">
        <v>44216</v>
      </c>
      <c r="K329" s="3">
        <v>44560</v>
      </c>
      <c r="L329" s="3">
        <v>44285</v>
      </c>
      <c r="M329" s="4">
        <f t="shared" si="94"/>
        <v>0.2005813953488372</v>
      </c>
      <c r="N329" s="4">
        <f t="shared" si="95"/>
        <v>0.2005813953488372</v>
      </c>
      <c r="O329" s="232">
        <v>1</v>
      </c>
      <c r="P329" s="233">
        <v>0.25</v>
      </c>
      <c r="Q329" s="233">
        <v>0.5</v>
      </c>
      <c r="R329" s="233">
        <v>0.75</v>
      </c>
      <c r="S329" s="233">
        <v>1</v>
      </c>
      <c r="T329" s="28">
        <v>20000000</v>
      </c>
      <c r="U329" s="146">
        <v>10</v>
      </c>
      <c r="V329" s="511">
        <f t="shared" si="99"/>
        <v>10</v>
      </c>
      <c r="W329" s="110" t="s">
        <v>1086</v>
      </c>
      <c r="X329" s="106" t="s">
        <v>954</v>
      </c>
      <c r="Y329" s="3">
        <v>44216</v>
      </c>
      <c r="Z329" s="3">
        <v>44560</v>
      </c>
      <c r="AA329" s="3">
        <v>44377</v>
      </c>
      <c r="AB329" s="4">
        <f t="shared" si="96"/>
        <v>0.46802325581395349</v>
      </c>
      <c r="AC329" s="4">
        <f t="shared" si="97"/>
        <v>0.46802325581395349</v>
      </c>
      <c r="AD329" s="146">
        <v>100</v>
      </c>
      <c r="AE329" s="219">
        <f t="shared" si="98"/>
        <v>100</v>
      </c>
      <c r="AF329" s="227" t="s">
        <v>1763</v>
      </c>
      <c r="AG329" s="212" t="s">
        <v>1764</v>
      </c>
      <c r="AH329" s="23"/>
      <c r="AI329" s="20">
        <f t="shared" si="91"/>
        <v>0</v>
      </c>
      <c r="AJ329" s="19"/>
      <c r="AK329" s="19"/>
      <c r="AL329" s="23"/>
      <c r="AM329" s="25">
        <f t="shared" si="100"/>
        <v>0</v>
      </c>
      <c r="AN329" s="19"/>
      <c r="AO329" s="19"/>
    </row>
    <row r="330" spans="1:41" ht="76.8" hidden="1" customHeight="1" outlineLevel="1" x14ac:dyDescent="0.25">
      <c r="A330" s="383"/>
      <c r="B330" s="366"/>
      <c r="C330" s="283"/>
      <c r="D330" s="436"/>
      <c r="E330" s="433"/>
      <c r="F330" s="433"/>
      <c r="G330" s="433"/>
      <c r="H330" s="139" t="s">
        <v>440</v>
      </c>
      <c r="I330" s="60" t="s">
        <v>477</v>
      </c>
      <c r="J330" s="3">
        <v>44216</v>
      </c>
      <c r="K330" s="3">
        <v>44560</v>
      </c>
      <c r="L330" s="3">
        <v>44285</v>
      </c>
      <c r="M330" s="4">
        <f t="shared" si="94"/>
        <v>0.2005813953488372</v>
      </c>
      <c r="N330" s="4">
        <f t="shared" si="95"/>
        <v>0.2005813953488372</v>
      </c>
      <c r="O330" s="232">
        <v>1</v>
      </c>
      <c r="P330" s="233">
        <v>0.25</v>
      </c>
      <c r="Q330" s="233">
        <v>0.5</v>
      </c>
      <c r="R330" s="233">
        <v>0.75</v>
      </c>
      <c r="S330" s="233">
        <v>1</v>
      </c>
      <c r="T330" s="28">
        <v>19000000</v>
      </c>
      <c r="U330" s="146">
        <v>25</v>
      </c>
      <c r="V330" s="511">
        <f t="shared" si="99"/>
        <v>25</v>
      </c>
      <c r="W330" s="110" t="s">
        <v>1073</v>
      </c>
      <c r="X330" s="106" t="s">
        <v>1103</v>
      </c>
      <c r="Y330" s="3">
        <v>44216</v>
      </c>
      <c r="Z330" s="3">
        <v>44560</v>
      </c>
      <c r="AA330" s="3">
        <v>44377</v>
      </c>
      <c r="AB330" s="4">
        <f t="shared" si="96"/>
        <v>0.46802325581395349</v>
      </c>
      <c r="AC330" s="4">
        <f t="shared" si="97"/>
        <v>0.46802325581395349</v>
      </c>
      <c r="AD330" s="146">
        <v>50</v>
      </c>
      <c r="AE330" s="219">
        <f t="shared" si="98"/>
        <v>50</v>
      </c>
      <c r="AF330" s="227" t="s">
        <v>1765</v>
      </c>
      <c r="AG330" s="189" t="s">
        <v>1766</v>
      </c>
      <c r="AH330" s="23"/>
      <c r="AI330" s="20">
        <f t="shared" si="91"/>
        <v>0</v>
      </c>
      <c r="AJ330" s="19"/>
      <c r="AK330" s="19"/>
      <c r="AL330" s="23"/>
      <c r="AM330" s="25">
        <f t="shared" si="100"/>
        <v>0</v>
      </c>
      <c r="AN330" s="19"/>
      <c r="AO330" s="19"/>
    </row>
    <row r="331" spans="1:41" ht="119.4" hidden="1" customHeight="1" outlineLevel="1" x14ac:dyDescent="0.25">
      <c r="A331" s="383"/>
      <c r="B331" s="366"/>
      <c r="C331" s="283"/>
      <c r="D331" s="436"/>
      <c r="E331" s="433"/>
      <c r="F331" s="433"/>
      <c r="G331" s="433"/>
      <c r="H331" s="139" t="s">
        <v>811</v>
      </c>
      <c r="I331" s="60" t="s">
        <v>444</v>
      </c>
      <c r="J331" s="3">
        <v>44216</v>
      </c>
      <c r="K331" s="3">
        <v>44560</v>
      </c>
      <c r="L331" s="3">
        <v>44285</v>
      </c>
      <c r="M331" s="4">
        <f t="shared" si="94"/>
        <v>0.2005813953488372</v>
      </c>
      <c r="N331" s="4">
        <f t="shared" si="95"/>
        <v>0.2005813953488372</v>
      </c>
      <c r="O331" s="232">
        <v>1</v>
      </c>
      <c r="P331" s="233">
        <v>0.25</v>
      </c>
      <c r="Q331" s="233">
        <v>0.5</v>
      </c>
      <c r="R331" s="233">
        <v>0.75</v>
      </c>
      <c r="S331" s="233">
        <v>1</v>
      </c>
      <c r="T331" s="28">
        <v>146276000</v>
      </c>
      <c r="U331" s="146">
        <v>30</v>
      </c>
      <c r="V331" s="511">
        <f t="shared" si="99"/>
        <v>30</v>
      </c>
      <c r="W331" s="110" t="s">
        <v>1074</v>
      </c>
      <c r="X331" s="106" t="s">
        <v>1083</v>
      </c>
      <c r="Y331" s="3">
        <v>44216</v>
      </c>
      <c r="Z331" s="3">
        <v>44560</v>
      </c>
      <c r="AA331" s="3">
        <v>44377</v>
      </c>
      <c r="AB331" s="4">
        <f t="shared" si="96"/>
        <v>0.46802325581395349</v>
      </c>
      <c r="AC331" s="4">
        <f t="shared" si="97"/>
        <v>0.46802325581395349</v>
      </c>
      <c r="AD331" s="146">
        <v>50</v>
      </c>
      <c r="AE331" s="219">
        <f t="shared" si="98"/>
        <v>50</v>
      </c>
      <c r="AF331" s="227" t="s">
        <v>1767</v>
      </c>
      <c r="AG331" s="212" t="s">
        <v>1768</v>
      </c>
      <c r="AH331" s="23"/>
      <c r="AI331" s="20">
        <f t="shared" si="91"/>
        <v>0</v>
      </c>
      <c r="AJ331" s="19"/>
      <c r="AK331" s="19"/>
      <c r="AL331" s="23"/>
      <c r="AM331" s="25">
        <f t="shared" si="100"/>
        <v>0</v>
      </c>
      <c r="AN331" s="19"/>
      <c r="AO331" s="19"/>
    </row>
    <row r="332" spans="1:41" ht="119.4" hidden="1" customHeight="1" outlineLevel="1" x14ac:dyDescent="0.25">
      <c r="A332" s="383"/>
      <c r="B332" s="367"/>
      <c r="C332" s="280"/>
      <c r="D332" s="437"/>
      <c r="E332" s="434"/>
      <c r="F332" s="434"/>
      <c r="G332" s="434"/>
      <c r="H332" s="139" t="s">
        <v>1555</v>
      </c>
      <c r="I332" s="60"/>
      <c r="J332" s="3">
        <v>44216</v>
      </c>
      <c r="K332" s="3">
        <v>44560</v>
      </c>
      <c r="L332" s="3">
        <v>44285</v>
      </c>
      <c r="M332" s="4">
        <f t="shared" si="94"/>
        <v>0.2005813953488372</v>
      </c>
      <c r="N332" s="4">
        <f t="shared" si="95"/>
        <v>0.2005813953488372</v>
      </c>
      <c r="O332" s="232">
        <v>1</v>
      </c>
      <c r="P332" s="233" t="s">
        <v>954</v>
      </c>
      <c r="Q332" s="233">
        <v>0.4</v>
      </c>
      <c r="R332" s="233">
        <v>0.8</v>
      </c>
      <c r="S332" s="233">
        <v>1</v>
      </c>
      <c r="T332" s="28"/>
      <c r="U332" s="146"/>
      <c r="V332" s="511">
        <f t="shared" si="99"/>
        <v>0</v>
      </c>
      <c r="W332" s="110" t="s">
        <v>1771</v>
      </c>
      <c r="X332" s="106"/>
      <c r="Y332" s="3">
        <v>44216</v>
      </c>
      <c r="Z332" s="3">
        <v>44560</v>
      </c>
      <c r="AA332" s="3">
        <v>44377</v>
      </c>
      <c r="AB332" s="4">
        <f t="shared" si="96"/>
        <v>0.46802325581395349</v>
      </c>
      <c r="AC332" s="4">
        <f t="shared" si="97"/>
        <v>0.46802325581395349</v>
      </c>
      <c r="AD332" s="146">
        <v>60</v>
      </c>
      <c r="AE332" s="219">
        <f t="shared" si="98"/>
        <v>60</v>
      </c>
      <c r="AF332" s="227" t="s">
        <v>1769</v>
      </c>
      <c r="AG332" s="212" t="s">
        <v>1770</v>
      </c>
      <c r="AH332" s="23"/>
      <c r="AI332" s="20">
        <f t="shared" si="91"/>
        <v>0</v>
      </c>
      <c r="AJ332" s="19"/>
      <c r="AK332" s="19"/>
      <c r="AL332" s="23"/>
      <c r="AM332" s="25">
        <f t="shared" si="100"/>
        <v>0</v>
      </c>
      <c r="AN332" s="19"/>
      <c r="AO332" s="19"/>
    </row>
    <row r="333" spans="1:41" ht="409.6" hidden="1" customHeight="1" outlineLevel="1" x14ac:dyDescent="0.25">
      <c r="A333" s="383"/>
      <c r="B333" s="360" t="s">
        <v>362</v>
      </c>
      <c r="C333" s="276" t="s">
        <v>478</v>
      </c>
      <c r="D333" s="397" t="s">
        <v>287</v>
      </c>
      <c r="E333" s="35" t="s">
        <v>441</v>
      </c>
      <c r="F333" s="35" t="s">
        <v>936</v>
      </c>
      <c r="G333" s="35" t="s">
        <v>868</v>
      </c>
      <c r="H333" s="140" t="s">
        <v>443</v>
      </c>
      <c r="I333" s="182" t="s">
        <v>444</v>
      </c>
      <c r="J333" s="3">
        <v>44216</v>
      </c>
      <c r="K333" s="3">
        <v>44560</v>
      </c>
      <c r="L333" s="3">
        <v>44286</v>
      </c>
      <c r="M333" s="4">
        <f>+(+_xlfn.DAYS(J333,L334))/(_xlfn.DAYS(J333,K333))</f>
        <v>0.2005813953488372</v>
      </c>
      <c r="N333" s="4">
        <f>+IF(M333&gt;=100,100,IF(M333&lt;=0,0,M333))</f>
        <v>0.2005813953488372</v>
      </c>
      <c r="O333" s="232">
        <v>1</v>
      </c>
      <c r="P333" s="233">
        <v>0.25</v>
      </c>
      <c r="Q333" s="233">
        <v>0.5</v>
      </c>
      <c r="R333" s="233">
        <v>0.75</v>
      </c>
      <c r="S333" s="233">
        <v>1</v>
      </c>
      <c r="T333" s="28"/>
      <c r="U333" s="146">
        <v>30</v>
      </c>
      <c r="V333" s="511">
        <f t="shared" si="99"/>
        <v>30</v>
      </c>
      <c r="W333" s="110" t="s">
        <v>1094</v>
      </c>
      <c r="X333" s="106" t="s">
        <v>1083</v>
      </c>
      <c r="Y333" s="3">
        <v>44216</v>
      </c>
      <c r="Z333" s="3">
        <v>44560</v>
      </c>
      <c r="AA333" s="3">
        <v>44377</v>
      </c>
      <c r="AB333" s="4">
        <f t="shared" ref="AB333:AB334" si="101">+(+_xlfn.DAYS(Y333,AA333))/(_xlfn.DAYS(Y333,Z333))</f>
        <v>0.46802325581395349</v>
      </c>
      <c r="AC333" s="4">
        <f t="shared" ref="AC333:AC334" si="102">+IF(AB333&gt;=100,100,IF(AB333&lt;=0,0,AB333))</f>
        <v>0.46802325581395349</v>
      </c>
      <c r="AD333" s="146">
        <v>60</v>
      </c>
      <c r="AE333" s="219">
        <f t="shared" si="98"/>
        <v>60</v>
      </c>
      <c r="AF333" s="227" t="s">
        <v>1772</v>
      </c>
      <c r="AG333" s="189" t="s">
        <v>1773</v>
      </c>
      <c r="AH333" s="23"/>
      <c r="AI333" s="20">
        <f t="shared" si="91"/>
        <v>0</v>
      </c>
      <c r="AJ333" s="19"/>
      <c r="AK333" s="19"/>
      <c r="AL333" s="23"/>
      <c r="AM333" s="25">
        <f t="shared" si="100"/>
        <v>0</v>
      </c>
      <c r="AN333" s="19"/>
      <c r="AO333" s="19"/>
    </row>
    <row r="334" spans="1:41" ht="20.399999999999999" hidden="1" customHeight="1" outlineLevel="1" x14ac:dyDescent="0.25">
      <c r="A334" s="383"/>
      <c r="B334" s="361"/>
      <c r="C334" s="277"/>
      <c r="D334" s="397"/>
      <c r="E334" s="35"/>
      <c r="F334" s="35"/>
      <c r="G334" s="35"/>
      <c r="H334" s="140" t="s">
        <v>1694</v>
      </c>
      <c r="I334" s="182" t="s">
        <v>1695</v>
      </c>
      <c r="J334" s="3">
        <v>44216</v>
      </c>
      <c r="K334" s="3">
        <v>44560</v>
      </c>
      <c r="L334" s="3">
        <v>44285</v>
      </c>
      <c r="M334" s="4">
        <f>+(+_xlfn.DAYS(J334,L33))/(_xlfn.DAYS(J334,K334))</f>
        <v>0.2005813953488372</v>
      </c>
      <c r="N334" s="4">
        <f>+IF(M334&gt;=100,100,IF(M334&lt;=0,0,M334))</f>
        <v>0.2005813953488372</v>
      </c>
      <c r="O334" s="232">
        <v>1</v>
      </c>
      <c r="P334" s="233">
        <v>0.25</v>
      </c>
      <c r="Q334" s="233">
        <v>0.5</v>
      </c>
      <c r="R334" s="233">
        <v>0.75</v>
      </c>
      <c r="S334" s="233">
        <v>1</v>
      </c>
      <c r="T334" s="28"/>
      <c r="U334" s="146">
        <v>30</v>
      </c>
      <c r="V334" s="511">
        <f t="shared" si="99"/>
        <v>30</v>
      </c>
      <c r="W334" s="110" t="s">
        <v>1696</v>
      </c>
      <c r="X334" s="106" t="s">
        <v>1083</v>
      </c>
      <c r="Y334" s="3">
        <v>44216</v>
      </c>
      <c r="Z334" s="3">
        <v>44560</v>
      </c>
      <c r="AA334" s="3">
        <v>44377</v>
      </c>
      <c r="AB334" s="4">
        <f t="shared" si="101"/>
        <v>0.46802325581395349</v>
      </c>
      <c r="AC334" s="4">
        <f t="shared" si="102"/>
        <v>0.46802325581395349</v>
      </c>
      <c r="AD334" s="146">
        <v>100</v>
      </c>
      <c r="AE334" s="219">
        <f t="shared" si="98"/>
        <v>100</v>
      </c>
      <c r="AF334" s="231" t="s">
        <v>1739</v>
      </c>
      <c r="AG334" s="210" t="s">
        <v>1740</v>
      </c>
      <c r="AH334" s="23"/>
      <c r="AI334" s="20">
        <f t="shared" si="91"/>
        <v>0</v>
      </c>
      <c r="AJ334" s="19"/>
      <c r="AK334" s="19"/>
      <c r="AL334" s="23"/>
      <c r="AM334" s="25">
        <f t="shared" si="100"/>
        <v>0</v>
      </c>
      <c r="AN334" s="19"/>
      <c r="AO334" s="19"/>
    </row>
    <row r="335" spans="1:41" ht="195" hidden="1" customHeight="1" outlineLevel="1" x14ac:dyDescent="0.25">
      <c r="A335" s="383"/>
      <c r="B335" s="361"/>
      <c r="C335" s="277"/>
      <c r="D335" s="397"/>
      <c r="E335" s="403" t="s">
        <v>442</v>
      </c>
      <c r="F335" s="403" t="s">
        <v>754</v>
      </c>
      <c r="G335" s="403" t="s">
        <v>856</v>
      </c>
      <c r="H335" s="140" t="s">
        <v>445</v>
      </c>
      <c r="I335" s="182" t="s">
        <v>446</v>
      </c>
      <c r="J335" s="3">
        <v>44216</v>
      </c>
      <c r="K335" s="3">
        <v>44560</v>
      </c>
      <c r="L335" s="3">
        <v>44285</v>
      </c>
      <c r="M335" s="4">
        <f t="shared" si="94"/>
        <v>0.2005813953488372</v>
      </c>
      <c r="N335" s="4">
        <f t="shared" si="95"/>
        <v>0.2005813953488372</v>
      </c>
      <c r="O335" s="232">
        <v>1</v>
      </c>
      <c r="P335" s="233">
        <v>0.25</v>
      </c>
      <c r="Q335" s="233">
        <v>0.5</v>
      </c>
      <c r="R335" s="233">
        <v>0.75</v>
      </c>
      <c r="S335" s="233">
        <v>1</v>
      </c>
      <c r="T335" s="28">
        <v>25000000</v>
      </c>
      <c r="U335" s="146">
        <v>10</v>
      </c>
      <c r="V335" s="511">
        <f t="shared" si="99"/>
        <v>10</v>
      </c>
      <c r="W335" s="110" t="s">
        <v>1075</v>
      </c>
      <c r="X335" s="106" t="s">
        <v>954</v>
      </c>
      <c r="Y335" s="3">
        <v>44216</v>
      </c>
      <c r="Z335" s="3">
        <v>44560</v>
      </c>
      <c r="AA335" s="3">
        <v>44377</v>
      </c>
      <c r="AB335" s="4">
        <f t="shared" ref="AB335" si="103">+(+_xlfn.DAYS(Y335,AA335))/(_xlfn.DAYS(Y335,Z335))</f>
        <v>0.46802325581395349</v>
      </c>
      <c r="AC335" s="4">
        <f t="shared" ref="AC335:AC371" si="104">+IF(AB335&gt;=100,100,IF(AB335&lt;=0,0,AB335))</f>
        <v>0.46802325581395349</v>
      </c>
      <c r="AD335" s="146">
        <v>10</v>
      </c>
      <c r="AE335" s="219">
        <f t="shared" si="98"/>
        <v>10</v>
      </c>
      <c r="AF335" s="227" t="s">
        <v>1776</v>
      </c>
      <c r="AG335" s="106" t="s">
        <v>954</v>
      </c>
      <c r="AH335" s="23"/>
      <c r="AI335" s="20">
        <f t="shared" si="91"/>
        <v>0</v>
      </c>
      <c r="AJ335" s="19"/>
      <c r="AK335" s="19"/>
      <c r="AL335" s="23"/>
      <c r="AM335" s="25">
        <f t="shared" si="100"/>
        <v>0</v>
      </c>
      <c r="AN335" s="19"/>
      <c r="AO335" s="19"/>
    </row>
    <row r="336" spans="1:41" ht="95.4" hidden="1" customHeight="1" outlineLevel="1" x14ac:dyDescent="0.25">
      <c r="A336" s="383"/>
      <c r="B336" s="361"/>
      <c r="C336" s="277"/>
      <c r="D336" s="397"/>
      <c r="E336" s="403"/>
      <c r="F336" s="403"/>
      <c r="G336" s="403"/>
      <c r="H336" s="140" t="s">
        <v>447</v>
      </c>
      <c r="I336" s="182" t="s">
        <v>448</v>
      </c>
      <c r="J336" s="3">
        <v>44216</v>
      </c>
      <c r="K336" s="3">
        <v>44560</v>
      </c>
      <c r="L336" s="3">
        <v>44285</v>
      </c>
      <c r="M336" s="4">
        <f>+(+_xlfn.DAYS(J336,L336))/(_xlfn.DAYS(J336,K336))</f>
        <v>0.2005813953488372</v>
      </c>
      <c r="N336" s="4">
        <f t="shared" si="95"/>
        <v>0.2005813953488372</v>
      </c>
      <c r="O336" s="232">
        <v>1</v>
      </c>
      <c r="P336" s="233">
        <v>0.25</v>
      </c>
      <c r="Q336" s="233">
        <v>0.5</v>
      </c>
      <c r="R336" s="233">
        <v>0.75</v>
      </c>
      <c r="S336" s="233">
        <v>1</v>
      </c>
      <c r="T336" s="28">
        <v>400000</v>
      </c>
      <c r="U336" s="146">
        <v>40</v>
      </c>
      <c r="V336" s="511">
        <f t="shared" si="99"/>
        <v>40</v>
      </c>
      <c r="W336" s="110" t="s">
        <v>1077</v>
      </c>
      <c r="X336" s="106" t="s">
        <v>1083</v>
      </c>
      <c r="Y336" s="3">
        <v>44216</v>
      </c>
      <c r="Z336" s="3">
        <v>44560</v>
      </c>
      <c r="AA336" s="3">
        <v>44377</v>
      </c>
      <c r="AB336" s="4">
        <f>+(+_xlfn.DAYS(Y336,AA336))/(_xlfn.DAYS(Y336,Z336))</f>
        <v>0.46802325581395349</v>
      </c>
      <c r="AC336" s="4">
        <f t="shared" si="104"/>
        <v>0.46802325581395349</v>
      </c>
      <c r="AD336" s="146">
        <v>100</v>
      </c>
      <c r="AE336" s="219">
        <f t="shared" si="98"/>
        <v>100</v>
      </c>
      <c r="AF336" s="227" t="s">
        <v>1774</v>
      </c>
      <c r="AG336" s="212" t="s">
        <v>1775</v>
      </c>
      <c r="AH336" s="23"/>
      <c r="AI336" s="20">
        <f t="shared" si="91"/>
        <v>0</v>
      </c>
      <c r="AJ336" s="19"/>
      <c r="AK336" s="19"/>
      <c r="AL336" s="23"/>
      <c r="AM336" s="25">
        <f t="shared" si="100"/>
        <v>0</v>
      </c>
      <c r="AN336" s="19"/>
      <c r="AO336" s="19"/>
    </row>
    <row r="337" spans="1:41" ht="59.4" hidden="1" customHeight="1" outlineLevel="1" x14ac:dyDescent="0.25">
      <c r="A337" s="383"/>
      <c r="B337" s="361"/>
      <c r="C337" s="277"/>
      <c r="D337" s="397"/>
      <c r="E337" s="403"/>
      <c r="F337" s="403"/>
      <c r="G337" s="403"/>
      <c r="H337" s="140" t="s">
        <v>451</v>
      </c>
      <c r="I337" s="182" t="s">
        <v>452</v>
      </c>
      <c r="J337" s="3">
        <v>44216</v>
      </c>
      <c r="K337" s="3">
        <v>44560</v>
      </c>
      <c r="L337" s="3">
        <v>44285</v>
      </c>
      <c r="M337" s="4">
        <f t="shared" ref="M337:M339" si="105">+(+_xlfn.DAYS(J337,L337))/(_xlfn.DAYS(J337,K337))</f>
        <v>0.2005813953488372</v>
      </c>
      <c r="N337" s="4">
        <f t="shared" si="95"/>
        <v>0.2005813953488372</v>
      </c>
      <c r="O337" s="232">
        <v>1</v>
      </c>
      <c r="P337" s="233">
        <v>0.25</v>
      </c>
      <c r="Q337" s="233">
        <v>0.5</v>
      </c>
      <c r="R337" s="233">
        <v>0.75</v>
      </c>
      <c r="S337" s="233">
        <v>1</v>
      </c>
      <c r="T337" s="28">
        <v>50000000</v>
      </c>
      <c r="U337" s="146">
        <v>10</v>
      </c>
      <c r="V337" s="511">
        <f t="shared" si="99"/>
        <v>10</v>
      </c>
      <c r="W337" s="110" t="s">
        <v>1076</v>
      </c>
      <c r="X337" s="106" t="s">
        <v>954</v>
      </c>
      <c r="Y337" s="3">
        <v>44216</v>
      </c>
      <c r="Z337" s="3">
        <v>44560</v>
      </c>
      <c r="AA337" s="3">
        <v>44377</v>
      </c>
      <c r="AB337" s="4">
        <f t="shared" ref="AB337:AB371" si="106">+(+_xlfn.DAYS(Y337,AA337))/(_xlfn.DAYS(Y337,Z337))</f>
        <v>0.46802325581395349</v>
      </c>
      <c r="AC337" s="4">
        <f t="shared" si="104"/>
        <v>0.46802325581395349</v>
      </c>
      <c r="AD337" s="146">
        <v>50</v>
      </c>
      <c r="AE337" s="219">
        <f t="shared" si="98"/>
        <v>50</v>
      </c>
      <c r="AF337" s="262" t="s">
        <v>1777</v>
      </c>
      <c r="AG337" s="212" t="s">
        <v>1778</v>
      </c>
      <c r="AH337" s="23"/>
      <c r="AI337" s="20">
        <f t="shared" si="91"/>
        <v>0</v>
      </c>
      <c r="AJ337" s="19"/>
      <c r="AK337" s="19"/>
      <c r="AL337" s="23"/>
      <c r="AM337" s="25">
        <f t="shared" si="100"/>
        <v>0</v>
      </c>
      <c r="AN337" s="19"/>
      <c r="AO337" s="19"/>
    </row>
    <row r="338" spans="1:41" ht="78" hidden="1" customHeight="1" outlineLevel="1" x14ac:dyDescent="0.25">
      <c r="A338" s="383"/>
      <c r="B338" s="361"/>
      <c r="C338" s="277"/>
      <c r="D338" s="397"/>
      <c r="E338" s="403"/>
      <c r="F338" s="403"/>
      <c r="G338" s="403"/>
      <c r="H338" s="140" t="s">
        <v>812</v>
      </c>
      <c r="I338" s="182" t="s">
        <v>453</v>
      </c>
      <c r="J338" s="3">
        <v>44216</v>
      </c>
      <c r="K338" s="3">
        <v>44560</v>
      </c>
      <c r="L338" s="3">
        <v>44285</v>
      </c>
      <c r="M338" s="4">
        <f t="shared" si="105"/>
        <v>0.2005813953488372</v>
      </c>
      <c r="N338" s="4">
        <f t="shared" si="95"/>
        <v>0.2005813953488372</v>
      </c>
      <c r="O338" s="232">
        <v>1</v>
      </c>
      <c r="P338" s="233">
        <v>0.25</v>
      </c>
      <c r="Q338" s="233">
        <v>0.5</v>
      </c>
      <c r="R338" s="233">
        <v>0.75</v>
      </c>
      <c r="S338" s="233">
        <v>1</v>
      </c>
      <c r="T338" s="28">
        <v>30000000</v>
      </c>
      <c r="U338" s="146">
        <v>20</v>
      </c>
      <c r="V338" s="511">
        <f t="shared" si="99"/>
        <v>20</v>
      </c>
      <c r="W338" s="110" t="s">
        <v>1095</v>
      </c>
      <c r="X338" s="106" t="s">
        <v>1083</v>
      </c>
      <c r="Y338" s="3">
        <v>44216</v>
      </c>
      <c r="Z338" s="3">
        <v>44560</v>
      </c>
      <c r="AA338" s="3">
        <v>44377</v>
      </c>
      <c r="AB338" s="4">
        <f t="shared" si="106"/>
        <v>0.46802325581395349</v>
      </c>
      <c r="AC338" s="4">
        <f t="shared" si="104"/>
        <v>0.46802325581395349</v>
      </c>
      <c r="AD338" s="146">
        <v>10</v>
      </c>
      <c r="AE338" s="219">
        <f t="shared" si="98"/>
        <v>10</v>
      </c>
      <c r="AF338" s="262" t="s">
        <v>1779</v>
      </c>
      <c r="AG338" s="255" t="s">
        <v>1760</v>
      </c>
      <c r="AH338" s="23"/>
      <c r="AI338" s="20">
        <f t="shared" si="91"/>
        <v>0</v>
      </c>
      <c r="AJ338" s="19"/>
      <c r="AK338" s="19"/>
      <c r="AL338" s="23"/>
      <c r="AM338" s="25">
        <f t="shared" si="100"/>
        <v>0</v>
      </c>
      <c r="AN338" s="19"/>
      <c r="AO338" s="19"/>
    </row>
    <row r="339" spans="1:41" ht="59.4" hidden="1" customHeight="1" outlineLevel="1" x14ac:dyDescent="0.25">
      <c r="A339" s="383"/>
      <c r="B339" s="361"/>
      <c r="C339" s="277"/>
      <c r="D339" s="397"/>
      <c r="E339" s="403"/>
      <c r="F339" s="403"/>
      <c r="G339" s="403"/>
      <c r="H339" s="140" t="s">
        <v>1078</v>
      </c>
      <c r="I339" s="182" t="s">
        <v>454</v>
      </c>
      <c r="J339" s="3">
        <v>44216</v>
      </c>
      <c r="K339" s="3">
        <v>44560</v>
      </c>
      <c r="L339" s="3">
        <v>44285</v>
      </c>
      <c r="M339" s="4">
        <f t="shared" si="105"/>
        <v>0.2005813953488372</v>
      </c>
      <c r="N339" s="4">
        <f t="shared" si="95"/>
        <v>0.2005813953488372</v>
      </c>
      <c r="O339" s="232">
        <v>1</v>
      </c>
      <c r="P339" s="233">
        <v>0.25</v>
      </c>
      <c r="Q339" s="233">
        <v>0.5</v>
      </c>
      <c r="R339" s="233">
        <v>0.75</v>
      </c>
      <c r="S339" s="233">
        <v>1</v>
      </c>
      <c r="T339" s="28">
        <v>30000000</v>
      </c>
      <c r="U339" s="146">
        <v>10</v>
      </c>
      <c r="V339" s="511">
        <f t="shared" si="99"/>
        <v>10</v>
      </c>
      <c r="W339" s="110" t="s">
        <v>1062</v>
      </c>
      <c r="X339" s="106" t="s">
        <v>954</v>
      </c>
      <c r="Y339" s="3">
        <v>44216</v>
      </c>
      <c r="Z339" s="3">
        <v>44560</v>
      </c>
      <c r="AA339" s="3">
        <v>44377</v>
      </c>
      <c r="AB339" s="4">
        <f t="shared" si="106"/>
        <v>0.46802325581395349</v>
      </c>
      <c r="AC339" s="4">
        <f t="shared" si="104"/>
        <v>0.46802325581395349</v>
      </c>
      <c r="AD339" s="146">
        <v>25</v>
      </c>
      <c r="AE339" s="219">
        <f t="shared" si="98"/>
        <v>25</v>
      </c>
      <c r="AF339" s="229" t="s">
        <v>1780</v>
      </c>
      <c r="AG339" s="255" t="s">
        <v>1760</v>
      </c>
      <c r="AH339" s="23"/>
      <c r="AI339" s="20">
        <f t="shared" si="91"/>
        <v>0</v>
      </c>
      <c r="AJ339" s="19"/>
      <c r="AK339" s="19"/>
      <c r="AL339" s="23"/>
      <c r="AM339" s="25">
        <f t="shared" si="100"/>
        <v>0</v>
      </c>
      <c r="AN339" s="19"/>
      <c r="AO339" s="19"/>
    </row>
    <row r="340" spans="1:41" ht="136.19999999999999" hidden="1" customHeight="1" outlineLevel="1" x14ac:dyDescent="0.25">
      <c r="A340" s="383"/>
      <c r="B340" s="361"/>
      <c r="C340" s="277"/>
      <c r="D340" s="397"/>
      <c r="E340" s="403"/>
      <c r="F340" s="77" t="s">
        <v>755</v>
      </c>
      <c r="G340" s="77" t="s">
        <v>857</v>
      </c>
      <c r="H340" s="140" t="s">
        <v>1079</v>
      </c>
      <c r="I340" s="182" t="s">
        <v>444</v>
      </c>
      <c r="J340" s="3">
        <v>44216</v>
      </c>
      <c r="K340" s="3">
        <v>44560</v>
      </c>
      <c r="L340" s="3">
        <v>44285</v>
      </c>
      <c r="M340" s="4">
        <f t="shared" si="94"/>
        <v>0.2005813953488372</v>
      </c>
      <c r="N340" s="4">
        <f t="shared" si="95"/>
        <v>0.2005813953488372</v>
      </c>
      <c r="O340" s="232">
        <v>1</v>
      </c>
      <c r="P340" s="233">
        <v>0.25</v>
      </c>
      <c r="Q340" s="233">
        <v>0.5</v>
      </c>
      <c r="R340" s="233">
        <v>0.75</v>
      </c>
      <c r="S340" s="233">
        <v>1</v>
      </c>
      <c r="T340" s="28">
        <v>20000000</v>
      </c>
      <c r="U340" s="146">
        <v>30</v>
      </c>
      <c r="V340" s="511">
        <f t="shared" si="99"/>
        <v>30</v>
      </c>
      <c r="W340" s="110" t="s">
        <v>1096</v>
      </c>
      <c r="X340" s="106" t="s">
        <v>1083</v>
      </c>
      <c r="Y340" s="3">
        <v>44216</v>
      </c>
      <c r="Z340" s="3">
        <v>44560</v>
      </c>
      <c r="AA340" s="3">
        <v>44377</v>
      </c>
      <c r="AB340" s="4">
        <f t="shared" si="106"/>
        <v>0.46802325581395349</v>
      </c>
      <c r="AC340" s="4">
        <f t="shared" si="104"/>
        <v>0.46802325581395349</v>
      </c>
      <c r="AD340" s="146">
        <v>100</v>
      </c>
      <c r="AE340" s="219">
        <f t="shared" si="98"/>
        <v>100</v>
      </c>
      <c r="AF340" s="227" t="s">
        <v>1781</v>
      </c>
      <c r="AG340" s="189" t="s">
        <v>1782</v>
      </c>
      <c r="AH340" s="23"/>
      <c r="AI340" s="20">
        <f t="shared" si="91"/>
        <v>0</v>
      </c>
      <c r="AJ340" s="19"/>
      <c r="AK340" s="19"/>
      <c r="AL340" s="23"/>
      <c r="AM340" s="25">
        <f t="shared" si="100"/>
        <v>0</v>
      </c>
      <c r="AN340" s="19"/>
      <c r="AO340" s="19"/>
    </row>
    <row r="341" spans="1:41" ht="106.2" hidden="1" customHeight="1" outlineLevel="1" x14ac:dyDescent="0.25">
      <c r="A341" s="383"/>
      <c r="B341" s="361"/>
      <c r="C341" s="277"/>
      <c r="D341" s="397"/>
      <c r="E341" s="403"/>
      <c r="F341" s="403" t="s">
        <v>756</v>
      </c>
      <c r="G341" s="403" t="s">
        <v>858</v>
      </c>
      <c r="H341" s="140" t="s">
        <v>449</v>
      </c>
      <c r="I341" s="182" t="s">
        <v>450</v>
      </c>
      <c r="J341" s="3">
        <v>44216</v>
      </c>
      <c r="K341" s="3">
        <v>44560</v>
      </c>
      <c r="L341" s="3">
        <v>44285</v>
      </c>
      <c r="M341" s="4">
        <f t="shared" si="94"/>
        <v>0.2005813953488372</v>
      </c>
      <c r="N341" s="4">
        <f t="shared" si="95"/>
        <v>0.2005813953488372</v>
      </c>
      <c r="O341" s="232">
        <v>1</v>
      </c>
      <c r="P341" s="233">
        <v>0.25</v>
      </c>
      <c r="Q341" s="233">
        <v>0.5</v>
      </c>
      <c r="R341" s="233">
        <v>0.75</v>
      </c>
      <c r="S341" s="233">
        <v>1</v>
      </c>
      <c r="T341" s="28">
        <v>30000000</v>
      </c>
      <c r="U341" s="146">
        <v>25</v>
      </c>
      <c r="V341" s="511">
        <f t="shared" si="99"/>
        <v>25</v>
      </c>
      <c r="W341" s="110" t="s">
        <v>1072</v>
      </c>
      <c r="X341" s="106" t="s">
        <v>1083</v>
      </c>
      <c r="Y341" s="3">
        <v>44216</v>
      </c>
      <c r="Z341" s="3">
        <v>44560</v>
      </c>
      <c r="AA341" s="3">
        <v>44377</v>
      </c>
      <c r="AB341" s="4">
        <f t="shared" si="106"/>
        <v>0.46802325581395349</v>
      </c>
      <c r="AC341" s="4">
        <f t="shared" si="104"/>
        <v>0.46802325581395349</v>
      </c>
      <c r="AD341" s="146">
        <v>50</v>
      </c>
      <c r="AE341" s="219">
        <f t="shared" si="98"/>
        <v>50</v>
      </c>
      <c r="AF341" s="227" t="s">
        <v>1783</v>
      </c>
      <c r="AG341" s="212" t="s">
        <v>1784</v>
      </c>
      <c r="AH341" s="23"/>
      <c r="AI341" s="20">
        <f t="shared" si="91"/>
        <v>0</v>
      </c>
      <c r="AJ341" s="19"/>
      <c r="AK341" s="19"/>
      <c r="AL341" s="23"/>
      <c r="AM341" s="25">
        <f t="shared" si="100"/>
        <v>0</v>
      </c>
      <c r="AN341" s="19"/>
      <c r="AO341" s="19"/>
    </row>
    <row r="342" spans="1:41" ht="163.80000000000001" hidden="1" customHeight="1" outlineLevel="1" x14ac:dyDescent="0.25">
      <c r="A342" s="383"/>
      <c r="B342" s="361"/>
      <c r="C342" s="277"/>
      <c r="D342" s="397"/>
      <c r="E342" s="403"/>
      <c r="F342" s="403"/>
      <c r="G342" s="403"/>
      <c r="H342" s="140" t="s">
        <v>1690</v>
      </c>
      <c r="I342" s="182" t="s">
        <v>444</v>
      </c>
      <c r="J342" s="3">
        <v>44216</v>
      </c>
      <c r="K342" s="3">
        <v>44560</v>
      </c>
      <c r="L342" s="3">
        <v>44285</v>
      </c>
      <c r="M342" s="4">
        <f t="shared" si="94"/>
        <v>0.2005813953488372</v>
      </c>
      <c r="N342" s="4">
        <f t="shared" si="95"/>
        <v>0.2005813953488372</v>
      </c>
      <c r="O342" s="232">
        <v>1</v>
      </c>
      <c r="P342" s="233">
        <v>0.25</v>
      </c>
      <c r="Q342" s="233">
        <v>0.5</v>
      </c>
      <c r="R342" s="233">
        <v>0.75</v>
      </c>
      <c r="S342" s="233">
        <v>1</v>
      </c>
      <c r="T342" s="28">
        <v>10000000</v>
      </c>
      <c r="U342" s="146">
        <v>35</v>
      </c>
      <c r="V342" s="511">
        <f t="shared" si="99"/>
        <v>35</v>
      </c>
      <c r="W342" s="110" t="s">
        <v>1691</v>
      </c>
      <c r="X342" s="106" t="s">
        <v>1083</v>
      </c>
      <c r="Y342" s="3">
        <v>44216</v>
      </c>
      <c r="Z342" s="3">
        <v>44560</v>
      </c>
      <c r="AA342" s="3">
        <v>44377</v>
      </c>
      <c r="AB342" s="4">
        <f t="shared" si="106"/>
        <v>0.46802325581395349</v>
      </c>
      <c r="AC342" s="4">
        <f t="shared" si="104"/>
        <v>0.46802325581395349</v>
      </c>
      <c r="AD342" s="146">
        <v>10</v>
      </c>
      <c r="AE342" s="219">
        <f t="shared" si="98"/>
        <v>10</v>
      </c>
      <c r="AF342" s="227" t="s">
        <v>1785</v>
      </c>
      <c r="AG342" s="252" t="s">
        <v>1760</v>
      </c>
      <c r="AH342" s="23"/>
      <c r="AI342" s="20">
        <f t="shared" si="91"/>
        <v>0</v>
      </c>
      <c r="AJ342" s="19"/>
      <c r="AK342" s="19"/>
      <c r="AL342" s="23"/>
      <c r="AM342" s="25">
        <f t="shared" si="100"/>
        <v>0</v>
      </c>
      <c r="AN342" s="19"/>
      <c r="AO342" s="19"/>
    </row>
    <row r="343" spans="1:41" ht="79.2" hidden="1" outlineLevel="1" x14ac:dyDescent="0.25">
      <c r="A343" s="383"/>
      <c r="B343" s="361"/>
      <c r="C343" s="277"/>
      <c r="D343" s="397"/>
      <c r="E343" s="403"/>
      <c r="F343" s="403"/>
      <c r="G343" s="403"/>
      <c r="H343" s="140" t="s">
        <v>1688</v>
      </c>
      <c r="I343" s="182" t="s">
        <v>1689</v>
      </c>
      <c r="J343" s="3">
        <v>44216</v>
      </c>
      <c r="K343" s="3">
        <v>44560</v>
      </c>
      <c r="L343" s="3">
        <v>44285</v>
      </c>
      <c r="M343" s="4">
        <f t="shared" si="94"/>
        <v>0.2005813953488372</v>
      </c>
      <c r="N343" s="4">
        <f t="shared" si="95"/>
        <v>0.2005813953488372</v>
      </c>
      <c r="O343" s="232">
        <v>1</v>
      </c>
      <c r="P343" s="233">
        <v>0.25</v>
      </c>
      <c r="Q343" s="233">
        <v>0.5</v>
      </c>
      <c r="R343" s="233">
        <v>0.75</v>
      </c>
      <c r="S343" s="233">
        <v>1</v>
      </c>
      <c r="T343" s="28">
        <v>20000000</v>
      </c>
      <c r="U343" s="146">
        <v>10</v>
      </c>
      <c r="V343" s="511">
        <f t="shared" si="99"/>
        <v>10</v>
      </c>
      <c r="W343" s="110" t="s">
        <v>1080</v>
      </c>
      <c r="X343" s="106" t="s">
        <v>954</v>
      </c>
      <c r="Y343" s="3">
        <v>44216</v>
      </c>
      <c r="Z343" s="3">
        <v>44560</v>
      </c>
      <c r="AA343" s="3">
        <v>44377</v>
      </c>
      <c r="AB343" s="4">
        <f t="shared" si="106"/>
        <v>0.46802325581395349</v>
      </c>
      <c r="AC343" s="4">
        <f t="shared" si="104"/>
        <v>0.46802325581395349</v>
      </c>
      <c r="AD343" s="146">
        <v>25</v>
      </c>
      <c r="AE343" s="219">
        <f t="shared" si="98"/>
        <v>25</v>
      </c>
      <c r="AF343" s="227" t="s">
        <v>1786</v>
      </c>
      <c r="AG343" s="256" t="s">
        <v>1787</v>
      </c>
      <c r="AH343" s="23"/>
      <c r="AI343" s="20">
        <f t="shared" si="91"/>
        <v>0</v>
      </c>
      <c r="AJ343" s="19"/>
      <c r="AK343" s="19"/>
      <c r="AL343" s="23"/>
      <c r="AM343" s="25">
        <f t="shared" si="100"/>
        <v>0</v>
      </c>
      <c r="AN343" s="19"/>
      <c r="AO343" s="19"/>
    </row>
    <row r="344" spans="1:41" ht="79.8" hidden="1" customHeight="1" outlineLevel="1" x14ac:dyDescent="0.25">
      <c r="A344" s="383"/>
      <c r="B344" s="361"/>
      <c r="C344" s="277"/>
      <c r="D344" s="397"/>
      <c r="E344" s="403"/>
      <c r="F344" s="77" t="s">
        <v>757</v>
      </c>
      <c r="G344" s="77" t="s">
        <v>859</v>
      </c>
      <c r="H344" s="140" t="s">
        <v>1692</v>
      </c>
      <c r="I344" s="182" t="s">
        <v>1693</v>
      </c>
      <c r="J344" s="3">
        <v>44216</v>
      </c>
      <c r="K344" s="3">
        <v>44560</v>
      </c>
      <c r="L344" s="3">
        <v>44285</v>
      </c>
      <c r="M344" s="4">
        <f t="shared" si="94"/>
        <v>0.2005813953488372</v>
      </c>
      <c r="N344" s="4">
        <f t="shared" si="95"/>
        <v>0.2005813953488372</v>
      </c>
      <c r="O344" s="232">
        <v>1</v>
      </c>
      <c r="P344" s="233">
        <v>0.25</v>
      </c>
      <c r="Q344" s="233">
        <v>0.5</v>
      </c>
      <c r="R344" s="233">
        <v>0.75</v>
      </c>
      <c r="S344" s="233">
        <v>1</v>
      </c>
      <c r="T344" s="28">
        <v>10000000</v>
      </c>
      <c r="U344" s="146">
        <v>10</v>
      </c>
      <c r="V344" s="511">
        <f t="shared" si="99"/>
        <v>10</v>
      </c>
      <c r="W344" s="110" t="s">
        <v>1080</v>
      </c>
      <c r="X344" s="106" t="s">
        <v>954</v>
      </c>
      <c r="Y344" s="3">
        <v>44216</v>
      </c>
      <c r="Z344" s="3">
        <v>44560</v>
      </c>
      <c r="AA344" s="3">
        <v>44377</v>
      </c>
      <c r="AB344" s="4">
        <f t="shared" si="106"/>
        <v>0.46802325581395349</v>
      </c>
      <c r="AC344" s="4">
        <f t="shared" si="104"/>
        <v>0.46802325581395349</v>
      </c>
      <c r="AD344" s="146">
        <v>10</v>
      </c>
      <c r="AE344" s="219">
        <f t="shared" si="98"/>
        <v>10</v>
      </c>
      <c r="AF344" s="263" t="s">
        <v>1785</v>
      </c>
      <c r="AG344" s="255" t="s">
        <v>1760</v>
      </c>
      <c r="AH344" s="23"/>
      <c r="AI344" s="20">
        <f t="shared" si="91"/>
        <v>0</v>
      </c>
      <c r="AJ344" s="19"/>
      <c r="AK344" s="19"/>
      <c r="AL344" s="23"/>
      <c r="AM344" s="25">
        <f t="shared" si="100"/>
        <v>0</v>
      </c>
      <c r="AN344" s="19"/>
      <c r="AO344" s="19"/>
    </row>
    <row r="345" spans="1:41" ht="59.4" hidden="1" customHeight="1" outlineLevel="1" x14ac:dyDescent="0.25">
      <c r="A345" s="383"/>
      <c r="B345" s="361"/>
      <c r="C345" s="277"/>
      <c r="D345" s="397"/>
      <c r="E345" s="403"/>
      <c r="F345" s="403" t="s">
        <v>758</v>
      </c>
      <c r="G345" s="403" t="s">
        <v>860</v>
      </c>
      <c r="H345" s="140" t="s">
        <v>1081</v>
      </c>
      <c r="I345" s="182" t="s">
        <v>455</v>
      </c>
      <c r="J345" s="3">
        <v>44216</v>
      </c>
      <c r="K345" s="3">
        <v>44560</v>
      </c>
      <c r="L345" s="3">
        <v>44285</v>
      </c>
      <c r="M345" s="4">
        <f t="shared" si="94"/>
        <v>0.2005813953488372</v>
      </c>
      <c r="N345" s="4">
        <f t="shared" si="95"/>
        <v>0.2005813953488372</v>
      </c>
      <c r="O345" s="232">
        <v>1</v>
      </c>
      <c r="P345" s="233">
        <v>0.25</v>
      </c>
      <c r="Q345" s="233">
        <v>0.5</v>
      </c>
      <c r="R345" s="233">
        <v>0.75</v>
      </c>
      <c r="S345" s="233">
        <v>1</v>
      </c>
      <c r="T345" s="28">
        <v>15000000</v>
      </c>
      <c r="U345" s="146">
        <v>10</v>
      </c>
      <c r="V345" s="511">
        <f t="shared" si="99"/>
        <v>10</v>
      </c>
      <c r="W345" s="110" t="s">
        <v>1049</v>
      </c>
      <c r="X345" s="106" t="s">
        <v>954</v>
      </c>
      <c r="Y345" s="3">
        <v>44216</v>
      </c>
      <c r="Z345" s="3">
        <v>44560</v>
      </c>
      <c r="AA345" s="3">
        <v>44377</v>
      </c>
      <c r="AB345" s="4">
        <f t="shared" si="106"/>
        <v>0.46802325581395349</v>
      </c>
      <c r="AC345" s="4">
        <f t="shared" si="104"/>
        <v>0.46802325581395349</v>
      </c>
      <c r="AD345" s="146">
        <v>50</v>
      </c>
      <c r="AE345" s="219">
        <f t="shared" si="98"/>
        <v>50</v>
      </c>
      <c r="AF345" s="229" t="s">
        <v>1788</v>
      </c>
      <c r="AG345" s="189" t="s">
        <v>1789</v>
      </c>
      <c r="AH345" s="23"/>
      <c r="AI345" s="20">
        <f t="shared" si="91"/>
        <v>0</v>
      </c>
      <c r="AJ345" s="19"/>
      <c r="AK345" s="19"/>
      <c r="AL345" s="23"/>
      <c r="AM345" s="25">
        <f t="shared" si="100"/>
        <v>0</v>
      </c>
      <c r="AN345" s="19"/>
      <c r="AO345" s="19"/>
    </row>
    <row r="346" spans="1:41" ht="59.4" hidden="1" customHeight="1" outlineLevel="1" x14ac:dyDescent="0.25">
      <c r="A346" s="383"/>
      <c r="B346" s="362"/>
      <c r="C346" s="278"/>
      <c r="D346" s="397"/>
      <c r="E346" s="403"/>
      <c r="F346" s="403"/>
      <c r="G346" s="403"/>
      <c r="H346" s="140" t="s">
        <v>456</v>
      </c>
      <c r="I346" s="182" t="s">
        <v>769</v>
      </c>
      <c r="J346" s="3">
        <v>44216</v>
      </c>
      <c r="K346" s="3">
        <v>44560</v>
      </c>
      <c r="L346" s="3">
        <v>44285</v>
      </c>
      <c r="M346" s="4">
        <f t="shared" si="94"/>
        <v>0.2005813953488372</v>
      </c>
      <c r="N346" s="4">
        <f t="shared" si="95"/>
        <v>0.2005813953488372</v>
      </c>
      <c r="O346" s="232">
        <v>1</v>
      </c>
      <c r="P346" s="233">
        <v>0.25</v>
      </c>
      <c r="Q346" s="233">
        <v>0.5</v>
      </c>
      <c r="R346" s="233">
        <v>0.75</v>
      </c>
      <c r="S346" s="233">
        <v>1</v>
      </c>
      <c r="T346" s="28">
        <v>15000000</v>
      </c>
      <c r="U346" s="146">
        <v>15</v>
      </c>
      <c r="V346" s="511">
        <f t="shared" si="99"/>
        <v>15</v>
      </c>
      <c r="W346" s="110" t="s">
        <v>1082</v>
      </c>
      <c r="X346" s="106" t="s">
        <v>954</v>
      </c>
      <c r="Y346" s="3">
        <v>44216</v>
      </c>
      <c r="Z346" s="3">
        <v>44560</v>
      </c>
      <c r="AA346" s="3">
        <v>44377</v>
      </c>
      <c r="AB346" s="4">
        <f t="shared" si="106"/>
        <v>0.46802325581395349</v>
      </c>
      <c r="AC346" s="4">
        <f t="shared" si="104"/>
        <v>0.46802325581395349</v>
      </c>
      <c r="AD346" s="146">
        <v>50</v>
      </c>
      <c r="AE346" s="219">
        <f t="shared" si="98"/>
        <v>50</v>
      </c>
      <c r="AF346" s="229" t="s">
        <v>1790</v>
      </c>
      <c r="AG346" s="213" t="s">
        <v>1791</v>
      </c>
      <c r="AH346" s="23"/>
      <c r="AI346" s="20">
        <f t="shared" si="91"/>
        <v>0</v>
      </c>
      <c r="AJ346" s="19"/>
      <c r="AK346" s="19"/>
      <c r="AL346" s="23"/>
      <c r="AM346" s="25">
        <f t="shared" si="100"/>
        <v>0</v>
      </c>
      <c r="AN346" s="19"/>
      <c r="AO346" s="19"/>
    </row>
    <row r="347" spans="1:41" ht="180" hidden="1" outlineLevel="1" x14ac:dyDescent="0.25">
      <c r="A347" s="383"/>
      <c r="B347" s="276" t="s">
        <v>362</v>
      </c>
      <c r="C347" s="276" t="s">
        <v>642</v>
      </c>
      <c r="D347" s="424" t="s">
        <v>276</v>
      </c>
      <c r="E347" s="421" t="s">
        <v>693</v>
      </c>
      <c r="F347" s="402" t="s">
        <v>752</v>
      </c>
      <c r="G347" s="402" t="s">
        <v>861</v>
      </c>
      <c r="H347" s="141" t="s">
        <v>813</v>
      </c>
      <c r="I347" s="61" t="s">
        <v>444</v>
      </c>
      <c r="J347" s="3">
        <v>44216</v>
      </c>
      <c r="K347" s="3">
        <v>44560</v>
      </c>
      <c r="L347" s="3">
        <v>44285</v>
      </c>
      <c r="M347" s="4">
        <f t="shared" si="94"/>
        <v>0.2005813953488372</v>
      </c>
      <c r="N347" s="4">
        <f t="shared" si="95"/>
        <v>0.2005813953488372</v>
      </c>
      <c r="O347" s="232">
        <v>1</v>
      </c>
      <c r="P347" s="233">
        <v>0.25</v>
      </c>
      <c r="Q347" s="233">
        <v>0.5</v>
      </c>
      <c r="R347" s="233">
        <v>0.75</v>
      </c>
      <c r="S347" s="233">
        <v>1</v>
      </c>
      <c r="T347" s="28">
        <v>50320000</v>
      </c>
      <c r="U347" s="146">
        <v>25</v>
      </c>
      <c r="V347" s="511">
        <f t="shared" si="99"/>
        <v>25</v>
      </c>
      <c r="W347" s="110" t="s">
        <v>1015</v>
      </c>
      <c r="X347" s="106" t="s">
        <v>1148</v>
      </c>
      <c r="Y347" s="3">
        <v>44216</v>
      </c>
      <c r="Z347" s="3">
        <v>44560</v>
      </c>
      <c r="AA347" s="3">
        <v>44377</v>
      </c>
      <c r="AB347" s="4">
        <f t="shared" si="106"/>
        <v>0.46802325581395349</v>
      </c>
      <c r="AC347" s="4">
        <f t="shared" si="104"/>
        <v>0.46802325581395349</v>
      </c>
      <c r="AD347" s="146">
        <v>50</v>
      </c>
      <c r="AE347" s="219">
        <f t="shared" si="98"/>
        <v>50</v>
      </c>
      <c r="AF347" s="260" t="s">
        <v>1969</v>
      </c>
      <c r="AG347" s="249" t="s">
        <v>1970</v>
      </c>
      <c r="AH347" s="23"/>
      <c r="AI347" s="20">
        <f t="shared" si="91"/>
        <v>0</v>
      </c>
      <c r="AJ347" s="19"/>
      <c r="AK347" s="19"/>
      <c r="AL347" s="23"/>
      <c r="AM347" s="25">
        <f t="shared" si="100"/>
        <v>0</v>
      </c>
      <c r="AN347" s="19"/>
      <c r="AO347" s="19"/>
    </row>
    <row r="348" spans="1:41" ht="90" hidden="1" customHeight="1" outlineLevel="1" x14ac:dyDescent="0.25">
      <c r="A348" s="383"/>
      <c r="B348" s="277"/>
      <c r="C348" s="277"/>
      <c r="D348" s="425"/>
      <c r="E348" s="422"/>
      <c r="F348" s="402"/>
      <c r="G348" s="402"/>
      <c r="H348" s="141" t="s">
        <v>679</v>
      </c>
      <c r="I348" s="61" t="s">
        <v>694</v>
      </c>
      <c r="J348" s="3">
        <v>44216</v>
      </c>
      <c r="K348" s="3">
        <v>44560</v>
      </c>
      <c r="L348" s="3">
        <v>44285</v>
      </c>
      <c r="M348" s="4">
        <f t="shared" si="94"/>
        <v>0.2005813953488372</v>
      </c>
      <c r="N348" s="4">
        <f t="shared" si="95"/>
        <v>0.2005813953488372</v>
      </c>
      <c r="O348" s="232">
        <v>1</v>
      </c>
      <c r="P348" s="233">
        <v>0.25</v>
      </c>
      <c r="Q348" s="233">
        <v>0.5</v>
      </c>
      <c r="R348" s="233">
        <v>0.75</v>
      </c>
      <c r="S348" s="233">
        <v>1</v>
      </c>
      <c r="T348" s="28">
        <v>5000000</v>
      </c>
      <c r="U348" s="146">
        <v>10</v>
      </c>
      <c r="V348" s="511">
        <f t="shared" si="99"/>
        <v>10</v>
      </c>
      <c r="W348" s="110" t="s">
        <v>1012</v>
      </c>
      <c r="X348" s="106" t="s">
        <v>954</v>
      </c>
      <c r="Y348" s="3">
        <v>44216</v>
      </c>
      <c r="Z348" s="3">
        <v>44560</v>
      </c>
      <c r="AA348" s="3">
        <v>44377</v>
      </c>
      <c r="AB348" s="4">
        <f t="shared" si="106"/>
        <v>0.46802325581395349</v>
      </c>
      <c r="AC348" s="4">
        <f t="shared" si="104"/>
        <v>0.46802325581395349</v>
      </c>
      <c r="AD348" s="146">
        <v>10</v>
      </c>
      <c r="AE348" s="219">
        <f t="shared" si="98"/>
        <v>10</v>
      </c>
      <c r="AF348" s="260" t="s">
        <v>1012</v>
      </c>
      <c r="AG348" s="250" t="s">
        <v>954</v>
      </c>
      <c r="AH348" s="23"/>
      <c r="AI348" s="20">
        <f t="shared" si="91"/>
        <v>0</v>
      </c>
      <c r="AJ348" s="19"/>
      <c r="AK348" s="19"/>
      <c r="AL348" s="23"/>
      <c r="AM348" s="25">
        <f t="shared" si="100"/>
        <v>0</v>
      </c>
      <c r="AN348" s="19"/>
      <c r="AO348" s="19"/>
    </row>
    <row r="349" spans="1:41" ht="60" hidden="1" outlineLevel="1" x14ac:dyDescent="0.25">
      <c r="A349" s="383"/>
      <c r="B349" s="277"/>
      <c r="C349" s="277"/>
      <c r="D349" s="425"/>
      <c r="E349" s="422"/>
      <c r="F349" s="402"/>
      <c r="G349" s="402"/>
      <c r="H349" s="141" t="s">
        <v>680</v>
      </c>
      <c r="I349" s="61" t="s">
        <v>645</v>
      </c>
      <c r="J349" s="3">
        <v>44216</v>
      </c>
      <c r="K349" s="3">
        <v>44560</v>
      </c>
      <c r="L349" s="3">
        <v>44285</v>
      </c>
      <c r="M349" s="4">
        <f t="shared" si="94"/>
        <v>0.2005813953488372</v>
      </c>
      <c r="N349" s="4">
        <f t="shared" si="95"/>
        <v>0.2005813953488372</v>
      </c>
      <c r="O349" s="232">
        <v>1</v>
      </c>
      <c r="P349" s="233">
        <v>0.25</v>
      </c>
      <c r="Q349" s="233">
        <v>0.5</v>
      </c>
      <c r="R349" s="233">
        <v>0.75</v>
      </c>
      <c r="S349" s="233">
        <v>1</v>
      </c>
      <c r="T349" s="28">
        <v>4400000</v>
      </c>
      <c r="U349" s="146">
        <v>10</v>
      </c>
      <c r="V349" s="511">
        <f t="shared" si="99"/>
        <v>10</v>
      </c>
      <c r="W349" s="110" t="s">
        <v>1149</v>
      </c>
      <c r="X349" s="106" t="s">
        <v>954</v>
      </c>
      <c r="Y349" s="3">
        <v>44216</v>
      </c>
      <c r="Z349" s="3">
        <v>44560</v>
      </c>
      <c r="AA349" s="3">
        <v>44377</v>
      </c>
      <c r="AB349" s="4">
        <f t="shared" si="106"/>
        <v>0.46802325581395349</v>
      </c>
      <c r="AC349" s="4">
        <f t="shared" si="104"/>
        <v>0.46802325581395349</v>
      </c>
      <c r="AD349" s="146">
        <v>10</v>
      </c>
      <c r="AE349" s="219">
        <f t="shared" si="98"/>
        <v>10</v>
      </c>
      <c r="AF349" s="260" t="s">
        <v>1971</v>
      </c>
      <c r="AG349" s="250" t="s">
        <v>954</v>
      </c>
      <c r="AH349" s="23"/>
      <c r="AI349" s="20">
        <f t="shared" si="91"/>
        <v>0</v>
      </c>
      <c r="AJ349" s="19"/>
      <c r="AK349" s="19"/>
      <c r="AL349" s="23"/>
      <c r="AM349" s="25">
        <f t="shared" si="100"/>
        <v>0</v>
      </c>
      <c r="AN349" s="19"/>
      <c r="AO349" s="19"/>
    </row>
    <row r="350" spans="1:41" ht="150" hidden="1" outlineLevel="1" x14ac:dyDescent="0.25">
      <c r="A350" s="383"/>
      <c r="B350" s="277"/>
      <c r="C350" s="277"/>
      <c r="D350" s="425"/>
      <c r="E350" s="422"/>
      <c r="F350" s="402"/>
      <c r="G350" s="402"/>
      <c r="H350" s="141" t="s">
        <v>681</v>
      </c>
      <c r="I350" s="61" t="s">
        <v>661</v>
      </c>
      <c r="J350" s="3">
        <v>44216</v>
      </c>
      <c r="K350" s="3">
        <v>44560</v>
      </c>
      <c r="L350" s="3">
        <v>44285</v>
      </c>
      <c r="M350" s="4">
        <f t="shared" si="94"/>
        <v>0.2005813953488372</v>
      </c>
      <c r="N350" s="4">
        <f t="shared" si="95"/>
        <v>0.2005813953488372</v>
      </c>
      <c r="O350" s="232">
        <v>1</v>
      </c>
      <c r="P350" s="233">
        <v>0.25</v>
      </c>
      <c r="Q350" s="233">
        <v>0.5</v>
      </c>
      <c r="R350" s="233">
        <v>0.75</v>
      </c>
      <c r="S350" s="233">
        <v>1</v>
      </c>
      <c r="T350" s="28">
        <v>10000000</v>
      </c>
      <c r="U350" s="146">
        <v>25</v>
      </c>
      <c r="V350" s="511">
        <f t="shared" si="99"/>
        <v>25</v>
      </c>
      <c r="W350" s="110" t="s">
        <v>1013</v>
      </c>
      <c r="X350" s="106" t="s">
        <v>954</v>
      </c>
      <c r="Y350" s="3">
        <v>44216</v>
      </c>
      <c r="Z350" s="3">
        <v>44560</v>
      </c>
      <c r="AA350" s="3">
        <v>44377</v>
      </c>
      <c r="AB350" s="4">
        <f t="shared" si="106"/>
        <v>0.46802325581395349</v>
      </c>
      <c r="AC350" s="4">
        <f t="shared" si="104"/>
        <v>0.46802325581395349</v>
      </c>
      <c r="AD350" s="146">
        <v>50</v>
      </c>
      <c r="AE350" s="219">
        <f t="shared" si="98"/>
        <v>50</v>
      </c>
      <c r="AF350" s="260" t="s">
        <v>1972</v>
      </c>
      <c r="AG350" s="249" t="s">
        <v>1973</v>
      </c>
      <c r="AH350" s="23"/>
      <c r="AI350" s="20">
        <f t="shared" si="91"/>
        <v>0</v>
      </c>
      <c r="AJ350" s="19"/>
      <c r="AK350" s="19"/>
      <c r="AL350" s="23"/>
      <c r="AM350" s="25">
        <f t="shared" si="100"/>
        <v>0</v>
      </c>
      <c r="AN350" s="19"/>
      <c r="AO350" s="19"/>
    </row>
    <row r="351" spans="1:41" ht="72" hidden="1" customHeight="1" outlineLevel="1" x14ac:dyDescent="0.25">
      <c r="A351" s="383"/>
      <c r="B351" s="277"/>
      <c r="C351" s="277"/>
      <c r="D351" s="425"/>
      <c r="E351" s="422"/>
      <c r="F351" s="402"/>
      <c r="G351" s="402"/>
      <c r="H351" s="141" t="s">
        <v>682</v>
      </c>
      <c r="I351" s="61" t="s">
        <v>1019</v>
      </c>
      <c r="J351" s="3">
        <v>44216</v>
      </c>
      <c r="K351" s="3">
        <v>44560</v>
      </c>
      <c r="L351" s="3">
        <v>44285</v>
      </c>
      <c r="M351" s="4">
        <f t="shared" si="94"/>
        <v>0.2005813953488372</v>
      </c>
      <c r="N351" s="4">
        <f t="shared" si="95"/>
        <v>0.2005813953488372</v>
      </c>
      <c r="O351" s="232">
        <v>1</v>
      </c>
      <c r="P351" s="233">
        <v>0.25</v>
      </c>
      <c r="Q351" s="233">
        <v>0.5</v>
      </c>
      <c r="R351" s="233">
        <v>0.75</v>
      </c>
      <c r="S351" s="233">
        <v>1</v>
      </c>
      <c r="T351" s="28">
        <v>4000000</v>
      </c>
      <c r="U351" s="146">
        <v>20</v>
      </c>
      <c r="V351" s="511">
        <f t="shared" si="99"/>
        <v>20</v>
      </c>
      <c r="W351" s="110" t="s">
        <v>1014</v>
      </c>
      <c r="X351" s="106" t="s">
        <v>1031</v>
      </c>
      <c r="Y351" s="3">
        <v>44216</v>
      </c>
      <c r="Z351" s="3">
        <v>44560</v>
      </c>
      <c r="AA351" s="3">
        <v>44377</v>
      </c>
      <c r="AB351" s="4">
        <f t="shared" si="106"/>
        <v>0.46802325581395349</v>
      </c>
      <c r="AC351" s="4">
        <f t="shared" si="104"/>
        <v>0.46802325581395349</v>
      </c>
      <c r="AD351" s="146">
        <v>45</v>
      </c>
      <c r="AE351" s="219">
        <f t="shared" si="98"/>
        <v>45</v>
      </c>
      <c r="AF351" s="260" t="s">
        <v>1974</v>
      </c>
      <c r="AG351" s="249" t="s">
        <v>1975</v>
      </c>
      <c r="AH351" s="23"/>
      <c r="AI351" s="20">
        <f t="shared" si="91"/>
        <v>0</v>
      </c>
      <c r="AJ351" s="19"/>
      <c r="AK351" s="19"/>
      <c r="AL351" s="23"/>
      <c r="AM351" s="25">
        <f t="shared" si="100"/>
        <v>0</v>
      </c>
      <c r="AN351" s="19"/>
      <c r="AO351" s="19"/>
    </row>
    <row r="352" spans="1:41" ht="79.2" hidden="1" outlineLevel="1" x14ac:dyDescent="0.25">
      <c r="A352" s="383"/>
      <c r="B352" s="277"/>
      <c r="C352" s="277"/>
      <c r="D352" s="425"/>
      <c r="E352" s="422"/>
      <c r="F352" s="402"/>
      <c r="G352" s="402"/>
      <c r="H352" s="141" t="s">
        <v>683</v>
      </c>
      <c r="I352" s="61" t="s">
        <v>695</v>
      </c>
      <c r="J352" s="3">
        <v>44216</v>
      </c>
      <c r="K352" s="3">
        <v>44560</v>
      </c>
      <c r="L352" s="3">
        <v>44285</v>
      </c>
      <c r="M352" s="4">
        <f t="shared" si="94"/>
        <v>0.2005813953488372</v>
      </c>
      <c r="N352" s="4">
        <f t="shared" si="95"/>
        <v>0.2005813953488372</v>
      </c>
      <c r="O352" s="232">
        <v>1</v>
      </c>
      <c r="P352" s="233">
        <v>0.25</v>
      </c>
      <c r="Q352" s="233">
        <v>0.5</v>
      </c>
      <c r="R352" s="233">
        <v>0.75</v>
      </c>
      <c r="S352" s="233">
        <v>1</v>
      </c>
      <c r="T352" s="30">
        <v>32000000</v>
      </c>
      <c r="U352" s="146">
        <v>25</v>
      </c>
      <c r="V352" s="511">
        <f t="shared" si="99"/>
        <v>25</v>
      </c>
      <c r="W352" s="110" t="s">
        <v>1016</v>
      </c>
      <c r="X352" s="106" t="s">
        <v>1148</v>
      </c>
      <c r="Y352" s="3">
        <v>44216</v>
      </c>
      <c r="Z352" s="3">
        <v>44560</v>
      </c>
      <c r="AA352" s="3">
        <v>44377</v>
      </c>
      <c r="AB352" s="4">
        <f t="shared" si="106"/>
        <v>0.46802325581395349</v>
      </c>
      <c r="AC352" s="4">
        <f t="shared" si="104"/>
        <v>0.46802325581395349</v>
      </c>
      <c r="AD352" s="146">
        <v>50</v>
      </c>
      <c r="AE352" s="219">
        <f t="shared" si="98"/>
        <v>50</v>
      </c>
      <c r="AF352" s="260" t="s">
        <v>1976</v>
      </c>
      <c r="AG352" s="249" t="s">
        <v>1977</v>
      </c>
      <c r="AH352" s="23"/>
      <c r="AI352" s="20">
        <f t="shared" si="91"/>
        <v>0</v>
      </c>
      <c r="AJ352" s="19"/>
      <c r="AK352" s="19"/>
      <c r="AL352" s="23"/>
      <c r="AM352" s="25">
        <f t="shared" si="100"/>
        <v>0</v>
      </c>
      <c r="AN352" s="19"/>
      <c r="AO352" s="19"/>
    </row>
    <row r="353" spans="1:41" ht="60" hidden="1" outlineLevel="1" x14ac:dyDescent="0.25">
      <c r="A353" s="383"/>
      <c r="B353" s="277"/>
      <c r="C353" s="277"/>
      <c r="D353" s="425"/>
      <c r="E353" s="422"/>
      <c r="F353" s="402"/>
      <c r="G353" s="402"/>
      <c r="H353" s="141" t="s">
        <v>1017</v>
      </c>
      <c r="I353" s="61" t="s">
        <v>695</v>
      </c>
      <c r="J353" s="3">
        <v>44216</v>
      </c>
      <c r="K353" s="3">
        <v>44560</v>
      </c>
      <c r="L353" s="3">
        <v>44285</v>
      </c>
      <c r="M353" s="4">
        <f t="shared" si="94"/>
        <v>0.2005813953488372</v>
      </c>
      <c r="N353" s="4">
        <f t="shared" si="95"/>
        <v>0.2005813953488372</v>
      </c>
      <c r="O353" s="232">
        <v>1</v>
      </c>
      <c r="P353" s="233">
        <v>0.25</v>
      </c>
      <c r="Q353" s="233">
        <v>0.5</v>
      </c>
      <c r="R353" s="233">
        <v>0.75</v>
      </c>
      <c r="S353" s="233">
        <v>1</v>
      </c>
      <c r="T353" s="28">
        <v>15000000</v>
      </c>
      <c r="U353" s="146">
        <v>10</v>
      </c>
      <c r="V353" s="511">
        <f t="shared" si="99"/>
        <v>10</v>
      </c>
      <c r="W353" s="110" t="s">
        <v>1018</v>
      </c>
      <c r="X353" s="106" t="s">
        <v>1032</v>
      </c>
      <c r="Y353" s="3">
        <v>44216</v>
      </c>
      <c r="Z353" s="3">
        <v>44560</v>
      </c>
      <c r="AA353" s="3">
        <v>44377</v>
      </c>
      <c r="AB353" s="4">
        <f t="shared" si="106"/>
        <v>0.46802325581395349</v>
      </c>
      <c r="AC353" s="4">
        <f t="shared" si="104"/>
        <v>0.46802325581395349</v>
      </c>
      <c r="AD353" s="146">
        <v>10</v>
      </c>
      <c r="AE353" s="219">
        <f t="shared" si="98"/>
        <v>10</v>
      </c>
      <c r="AF353" s="260" t="s">
        <v>1018</v>
      </c>
      <c r="AG353" s="252" t="s">
        <v>954</v>
      </c>
      <c r="AH353" s="23"/>
      <c r="AI353" s="20">
        <f t="shared" si="91"/>
        <v>0</v>
      </c>
      <c r="AJ353" s="19"/>
      <c r="AK353" s="19"/>
      <c r="AL353" s="23"/>
      <c r="AM353" s="25">
        <f t="shared" si="100"/>
        <v>0</v>
      </c>
      <c r="AN353" s="19"/>
      <c r="AO353" s="19"/>
    </row>
    <row r="354" spans="1:41" ht="93.6" hidden="1" customHeight="1" outlineLevel="1" x14ac:dyDescent="0.25">
      <c r="A354" s="383"/>
      <c r="B354" s="277"/>
      <c r="C354" s="277"/>
      <c r="D354" s="425"/>
      <c r="E354" s="422"/>
      <c r="F354" s="402"/>
      <c r="G354" s="402"/>
      <c r="H354" s="141" t="s">
        <v>684</v>
      </c>
      <c r="I354" s="61" t="s">
        <v>695</v>
      </c>
      <c r="J354" s="3">
        <v>44216</v>
      </c>
      <c r="K354" s="3">
        <v>44560</v>
      </c>
      <c r="L354" s="3">
        <v>44285</v>
      </c>
      <c r="M354" s="4">
        <f t="shared" si="94"/>
        <v>0.2005813953488372</v>
      </c>
      <c r="N354" s="4">
        <f t="shared" si="95"/>
        <v>0.2005813953488372</v>
      </c>
      <c r="O354" s="232">
        <v>1</v>
      </c>
      <c r="P354" s="233">
        <v>0.25</v>
      </c>
      <c r="Q354" s="233">
        <v>0.5</v>
      </c>
      <c r="R354" s="233">
        <v>0.75</v>
      </c>
      <c r="S354" s="233">
        <v>1</v>
      </c>
      <c r="T354" s="28">
        <v>30000000</v>
      </c>
      <c r="U354" s="146">
        <v>10</v>
      </c>
      <c r="V354" s="511">
        <f t="shared" si="99"/>
        <v>10</v>
      </c>
      <c r="W354" s="110" t="s">
        <v>1018</v>
      </c>
      <c r="X354" s="106" t="s">
        <v>1031</v>
      </c>
      <c r="Y354" s="3">
        <v>44216</v>
      </c>
      <c r="Z354" s="3">
        <v>44560</v>
      </c>
      <c r="AA354" s="3">
        <v>44377</v>
      </c>
      <c r="AB354" s="4">
        <f t="shared" si="106"/>
        <v>0.46802325581395349</v>
      </c>
      <c r="AC354" s="4">
        <f t="shared" si="104"/>
        <v>0.46802325581395349</v>
      </c>
      <c r="AD354" s="146">
        <v>10</v>
      </c>
      <c r="AE354" s="219">
        <f t="shared" si="98"/>
        <v>10</v>
      </c>
      <c r="AF354" s="260" t="s">
        <v>1018</v>
      </c>
      <c r="AG354" s="252" t="s">
        <v>954</v>
      </c>
      <c r="AH354" s="23"/>
      <c r="AI354" s="20">
        <f t="shared" si="91"/>
        <v>0</v>
      </c>
      <c r="AJ354" s="19"/>
      <c r="AK354" s="19"/>
      <c r="AL354" s="23"/>
      <c r="AM354" s="25">
        <f t="shared" si="100"/>
        <v>0</v>
      </c>
      <c r="AN354" s="19"/>
      <c r="AO354" s="19"/>
    </row>
    <row r="355" spans="1:41" ht="60" hidden="1" outlineLevel="1" x14ac:dyDescent="0.25">
      <c r="A355" s="383"/>
      <c r="B355" s="277"/>
      <c r="C355" s="277"/>
      <c r="D355" s="425"/>
      <c r="E355" s="422"/>
      <c r="F355" s="402"/>
      <c r="G355" s="402"/>
      <c r="H355" s="141" t="s">
        <v>685</v>
      </c>
      <c r="I355" s="61" t="s">
        <v>695</v>
      </c>
      <c r="J355" s="3">
        <v>44216</v>
      </c>
      <c r="K355" s="3">
        <v>44560</v>
      </c>
      <c r="L355" s="3">
        <v>44285</v>
      </c>
      <c r="M355" s="4">
        <f t="shared" si="94"/>
        <v>0.2005813953488372</v>
      </c>
      <c r="N355" s="4">
        <f t="shared" si="95"/>
        <v>0.2005813953488372</v>
      </c>
      <c r="O355" s="232">
        <v>1</v>
      </c>
      <c r="P355" s="233">
        <v>0.25</v>
      </c>
      <c r="Q355" s="233">
        <v>0.5</v>
      </c>
      <c r="R355" s="233">
        <v>0.75</v>
      </c>
      <c r="S355" s="233">
        <v>1</v>
      </c>
      <c r="T355" s="28">
        <v>28000000</v>
      </c>
      <c r="U355" s="146">
        <v>15</v>
      </c>
      <c r="V355" s="511">
        <f t="shared" si="99"/>
        <v>15</v>
      </c>
      <c r="W355" s="110" t="s">
        <v>1020</v>
      </c>
      <c r="X355" s="106" t="s">
        <v>1031</v>
      </c>
      <c r="Y355" s="3">
        <v>44216</v>
      </c>
      <c r="Z355" s="3">
        <v>44560</v>
      </c>
      <c r="AA355" s="3">
        <v>44377</v>
      </c>
      <c r="AB355" s="4">
        <f t="shared" si="106"/>
        <v>0.46802325581395349</v>
      </c>
      <c r="AC355" s="4">
        <f t="shared" si="104"/>
        <v>0.46802325581395349</v>
      </c>
      <c r="AD355" s="146">
        <v>10</v>
      </c>
      <c r="AE355" s="219">
        <f t="shared" si="98"/>
        <v>10</v>
      </c>
      <c r="AF355" s="260" t="s">
        <v>2023</v>
      </c>
      <c r="AG355" s="252" t="s">
        <v>954</v>
      </c>
      <c r="AH355" s="23"/>
      <c r="AI355" s="20">
        <f t="shared" si="91"/>
        <v>0</v>
      </c>
      <c r="AJ355" s="19"/>
      <c r="AK355" s="19"/>
      <c r="AL355" s="23"/>
      <c r="AM355" s="25">
        <f t="shared" si="100"/>
        <v>0</v>
      </c>
      <c r="AN355" s="19"/>
      <c r="AO355" s="19"/>
    </row>
    <row r="356" spans="1:41" ht="60" hidden="1" outlineLevel="1" x14ac:dyDescent="0.25">
      <c r="A356" s="383"/>
      <c r="B356" s="277"/>
      <c r="C356" s="277"/>
      <c r="D356" s="425"/>
      <c r="E356" s="422"/>
      <c r="F356" s="402"/>
      <c r="G356" s="402"/>
      <c r="H356" s="141" t="s">
        <v>686</v>
      </c>
      <c r="I356" s="61" t="s">
        <v>695</v>
      </c>
      <c r="J356" s="3">
        <v>44216</v>
      </c>
      <c r="K356" s="3">
        <v>44560</v>
      </c>
      <c r="L356" s="3">
        <v>44285</v>
      </c>
      <c r="M356" s="4">
        <f t="shared" si="94"/>
        <v>0.2005813953488372</v>
      </c>
      <c r="N356" s="4">
        <f t="shared" si="95"/>
        <v>0.2005813953488372</v>
      </c>
      <c r="O356" s="232">
        <v>1</v>
      </c>
      <c r="P356" s="233">
        <v>0.25</v>
      </c>
      <c r="Q356" s="233">
        <v>0.5</v>
      </c>
      <c r="R356" s="233">
        <v>0.75</v>
      </c>
      <c r="S356" s="233">
        <v>1</v>
      </c>
      <c r="T356" s="28">
        <v>36000000</v>
      </c>
      <c r="U356" s="146">
        <v>10</v>
      </c>
      <c r="V356" s="511">
        <f t="shared" si="99"/>
        <v>10</v>
      </c>
      <c r="W356" s="110" t="s">
        <v>1018</v>
      </c>
      <c r="X356" s="106" t="s">
        <v>1031</v>
      </c>
      <c r="Y356" s="3">
        <v>44216</v>
      </c>
      <c r="Z356" s="3">
        <v>44560</v>
      </c>
      <c r="AA356" s="3">
        <v>44377</v>
      </c>
      <c r="AB356" s="4">
        <f t="shared" si="106"/>
        <v>0.46802325581395349</v>
      </c>
      <c r="AC356" s="4">
        <f t="shared" si="104"/>
        <v>0.46802325581395349</v>
      </c>
      <c r="AD356" s="146">
        <v>10</v>
      </c>
      <c r="AE356" s="219">
        <f t="shared" si="98"/>
        <v>10</v>
      </c>
      <c r="AF356" s="260" t="s">
        <v>1018</v>
      </c>
      <c r="AG356" s="252" t="s">
        <v>954</v>
      </c>
      <c r="AH356" s="23"/>
      <c r="AI356" s="20">
        <f t="shared" si="91"/>
        <v>0</v>
      </c>
      <c r="AJ356" s="19"/>
      <c r="AK356" s="19"/>
      <c r="AL356" s="23"/>
      <c r="AM356" s="25">
        <f t="shared" si="100"/>
        <v>0</v>
      </c>
      <c r="AN356" s="19"/>
      <c r="AO356" s="19"/>
    </row>
    <row r="357" spans="1:41" ht="138" hidden="1" customHeight="1" outlineLevel="1" x14ac:dyDescent="0.25">
      <c r="A357" s="383"/>
      <c r="B357" s="277"/>
      <c r="C357" s="277"/>
      <c r="D357" s="425"/>
      <c r="E357" s="422"/>
      <c r="F357" s="402"/>
      <c r="G357" s="402"/>
      <c r="H357" s="141" t="s">
        <v>687</v>
      </c>
      <c r="I357" s="61" t="s">
        <v>697</v>
      </c>
      <c r="J357" s="3">
        <v>44216</v>
      </c>
      <c r="K357" s="3">
        <v>44560</v>
      </c>
      <c r="L357" s="3">
        <v>44285</v>
      </c>
      <c r="M357" s="4">
        <f t="shared" si="94"/>
        <v>0.2005813953488372</v>
      </c>
      <c r="N357" s="4">
        <f t="shared" si="95"/>
        <v>0.2005813953488372</v>
      </c>
      <c r="O357" s="232">
        <v>1</v>
      </c>
      <c r="P357" s="233">
        <v>0.25</v>
      </c>
      <c r="Q357" s="233">
        <v>0.5</v>
      </c>
      <c r="R357" s="233">
        <v>0.75</v>
      </c>
      <c r="S357" s="233">
        <v>1</v>
      </c>
      <c r="T357" s="28">
        <v>300000000</v>
      </c>
      <c r="U357" s="146">
        <v>10</v>
      </c>
      <c r="V357" s="511">
        <f t="shared" si="99"/>
        <v>10</v>
      </c>
      <c r="W357" s="110" t="s">
        <v>1021</v>
      </c>
      <c r="X357" s="106" t="s">
        <v>954</v>
      </c>
      <c r="Y357" s="3">
        <v>44216</v>
      </c>
      <c r="Z357" s="3">
        <v>44560</v>
      </c>
      <c r="AA357" s="3">
        <v>44377</v>
      </c>
      <c r="AB357" s="4">
        <f t="shared" si="106"/>
        <v>0.46802325581395349</v>
      </c>
      <c r="AC357" s="4">
        <f t="shared" si="104"/>
        <v>0.46802325581395349</v>
      </c>
      <c r="AD357" s="146">
        <v>10</v>
      </c>
      <c r="AE357" s="219">
        <f t="shared" si="98"/>
        <v>10</v>
      </c>
      <c r="AF357" s="260" t="s">
        <v>1978</v>
      </c>
      <c r="AG357" s="250" t="s">
        <v>954</v>
      </c>
      <c r="AH357" s="23"/>
      <c r="AI357" s="20">
        <f t="shared" si="91"/>
        <v>0</v>
      </c>
      <c r="AJ357" s="19"/>
      <c r="AK357" s="19"/>
      <c r="AL357" s="23"/>
      <c r="AM357" s="25">
        <f t="shared" si="100"/>
        <v>0</v>
      </c>
      <c r="AN357" s="19"/>
      <c r="AO357" s="19"/>
    </row>
    <row r="358" spans="1:41" ht="60" hidden="1" outlineLevel="1" x14ac:dyDescent="0.25">
      <c r="A358" s="383"/>
      <c r="B358" s="277"/>
      <c r="C358" s="277"/>
      <c r="D358" s="425"/>
      <c r="E358" s="422"/>
      <c r="F358" s="402"/>
      <c r="G358" s="402"/>
      <c r="H358" s="141" t="s">
        <v>688</v>
      </c>
      <c r="I358" s="61" t="s">
        <v>697</v>
      </c>
      <c r="J358" s="3">
        <v>44216</v>
      </c>
      <c r="K358" s="3">
        <v>44560</v>
      </c>
      <c r="L358" s="3">
        <v>44285</v>
      </c>
      <c r="M358" s="4">
        <f t="shared" si="94"/>
        <v>0.2005813953488372</v>
      </c>
      <c r="N358" s="4">
        <f t="shared" si="95"/>
        <v>0.2005813953488372</v>
      </c>
      <c r="O358" s="232">
        <v>1</v>
      </c>
      <c r="P358" s="233">
        <v>0.25</v>
      </c>
      <c r="Q358" s="233">
        <v>0.5</v>
      </c>
      <c r="R358" s="233">
        <v>0.75</v>
      </c>
      <c r="S358" s="233">
        <v>1</v>
      </c>
      <c r="T358" s="28">
        <v>200000000</v>
      </c>
      <c r="U358" s="146">
        <v>50</v>
      </c>
      <c r="V358" s="511">
        <f t="shared" si="99"/>
        <v>50</v>
      </c>
      <c r="W358" s="110" t="s">
        <v>1022</v>
      </c>
      <c r="X358" s="106" t="s">
        <v>954</v>
      </c>
      <c r="Y358" s="3">
        <v>44216</v>
      </c>
      <c r="Z358" s="3">
        <v>44560</v>
      </c>
      <c r="AA358" s="3">
        <v>44377</v>
      </c>
      <c r="AB358" s="4">
        <f t="shared" si="106"/>
        <v>0.46802325581395349</v>
      </c>
      <c r="AC358" s="4">
        <f t="shared" si="104"/>
        <v>0.46802325581395349</v>
      </c>
      <c r="AD358" s="146">
        <v>10</v>
      </c>
      <c r="AE358" s="219">
        <f t="shared" si="98"/>
        <v>10</v>
      </c>
      <c r="AF358" s="260" t="s">
        <v>1979</v>
      </c>
      <c r="AG358" s="252" t="s">
        <v>954</v>
      </c>
      <c r="AH358" s="23"/>
      <c r="AI358" s="20">
        <f t="shared" ref="AI358:AI382" si="107">+AH358</f>
        <v>0</v>
      </c>
      <c r="AJ358" s="19"/>
      <c r="AK358" s="19"/>
      <c r="AL358" s="23"/>
      <c r="AM358" s="25">
        <f t="shared" si="100"/>
        <v>0</v>
      </c>
      <c r="AN358" s="19"/>
      <c r="AO358" s="19"/>
    </row>
    <row r="359" spans="1:41" ht="93.6" hidden="1" customHeight="1" outlineLevel="1" x14ac:dyDescent="0.25">
      <c r="A359" s="383"/>
      <c r="B359" s="277"/>
      <c r="C359" s="277"/>
      <c r="D359" s="425"/>
      <c r="E359" s="422"/>
      <c r="F359" s="402"/>
      <c r="G359" s="402"/>
      <c r="H359" s="141" t="s">
        <v>1023</v>
      </c>
      <c r="I359" s="61" t="s">
        <v>699</v>
      </c>
      <c r="J359" s="3">
        <v>44216</v>
      </c>
      <c r="K359" s="3">
        <v>44560</v>
      </c>
      <c r="L359" s="3">
        <v>44285</v>
      </c>
      <c r="M359" s="4">
        <f t="shared" si="94"/>
        <v>0.2005813953488372</v>
      </c>
      <c r="N359" s="4">
        <f t="shared" si="95"/>
        <v>0.2005813953488372</v>
      </c>
      <c r="O359" s="232">
        <v>1</v>
      </c>
      <c r="P359" s="233">
        <v>0.25</v>
      </c>
      <c r="Q359" s="233">
        <v>0.5</v>
      </c>
      <c r="R359" s="233">
        <v>0.75</v>
      </c>
      <c r="S359" s="233">
        <v>1</v>
      </c>
      <c r="T359" s="28">
        <v>4000000</v>
      </c>
      <c r="U359" s="146">
        <v>25</v>
      </c>
      <c r="V359" s="511">
        <f t="shared" si="99"/>
        <v>25</v>
      </c>
      <c r="W359" s="110" t="s">
        <v>1024</v>
      </c>
      <c r="X359" s="106" t="s">
        <v>1030</v>
      </c>
      <c r="Y359" s="3">
        <v>44216</v>
      </c>
      <c r="Z359" s="3">
        <v>44560</v>
      </c>
      <c r="AA359" s="3">
        <v>44377</v>
      </c>
      <c r="AB359" s="4">
        <f t="shared" si="106"/>
        <v>0.46802325581395349</v>
      </c>
      <c r="AC359" s="4">
        <f t="shared" si="104"/>
        <v>0.46802325581395349</v>
      </c>
      <c r="AD359" s="146">
        <v>25</v>
      </c>
      <c r="AE359" s="219">
        <f t="shared" si="98"/>
        <v>25</v>
      </c>
      <c r="AF359" s="260" t="s">
        <v>1980</v>
      </c>
      <c r="AG359" s="252" t="s">
        <v>954</v>
      </c>
      <c r="AH359" s="23"/>
      <c r="AI359" s="20">
        <f t="shared" si="107"/>
        <v>0</v>
      </c>
      <c r="AJ359" s="19"/>
      <c r="AK359" s="19"/>
      <c r="AL359" s="23"/>
      <c r="AM359" s="25">
        <f t="shared" si="100"/>
        <v>0</v>
      </c>
      <c r="AN359" s="19"/>
      <c r="AO359" s="19"/>
    </row>
    <row r="360" spans="1:41" ht="60" hidden="1" outlineLevel="1" x14ac:dyDescent="0.25">
      <c r="A360" s="383"/>
      <c r="B360" s="277"/>
      <c r="C360" s="277"/>
      <c r="D360" s="425"/>
      <c r="E360" s="422"/>
      <c r="F360" s="402"/>
      <c r="G360" s="402"/>
      <c r="H360" s="141" t="s">
        <v>690</v>
      </c>
      <c r="I360" s="61" t="s">
        <v>699</v>
      </c>
      <c r="J360" s="3">
        <v>44216</v>
      </c>
      <c r="K360" s="3">
        <v>44560</v>
      </c>
      <c r="L360" s="3">
        <v>44285</v>
      </c>
      <c r="M360" s="4">
        <f t="shared" si="94"/>
        <v>0.2005813953488372</v>
      </c>
      <c r="N360" s="4">
        <f t="shared" si="95"/>
        <v>0.2005813953488372</v>
      </c>
      <c r="O360" s="232">
        <v>1</v>
      </c>
      <c r="P360" s="233">
        <v>0.25</v>
      </c>
      <c r="Q360" s="233">
        <v>0.5</v>
      </c>
      <c r="R360" s="233">
        <v>0.75</v>
      </c>
      <c r="S360" s="233">
        <v>1</v>
      </c>
      <c r="T360" s="28">
        <v>6000000</v>
      </c>
      <c r="U360" s="146">
        <v>25</v>
      </c>
      <c r="V360" s="511">
        <f t="shared" si="99"/>
        <v>25</v>
      </c>
      <c r="W360" s="110" t="s">
        <v>1024</v>
      </c>
      <c r="X360" s="106" t="s">
        <v>1030</v>
      </c>
      <c r="Y360" s="3">
        <v>44216</v>
      </c>
      <c r="Z360" s="3">
        <v>44560</v>
      </c>
      <c r="AA360" s="3">
        <v>44377</v>
      </c>
      <c r="AB360" s="4">
        <f t="shared" si="106"/>
        <v>0.46802325581395349</v>
      </c>
      <c r="AC360" s="4">
        <f t="shared" si="104"/>
        <v>0.46802325581395349</v>
      </c>
      <c r="AD360" s="146">
        <v>25</v>
      </c>
      <c r="AE360" s="219">
        <f t="shared" si="98"/>
        <v>25</v>
      </c>
      <c r="AF360" s="260" t="s">
        <v>1980</v>
      </c>
      <c r="AG360" s="252" t="s">
        <v>954</v>
      </c>
      <c r="AH360" s="23"/>
      <c r="AI360" s="20">
        <f t="shared" si="107"/>
        <v>0</v>
      </c>
      <c r="AJ360" s="19"/>
      <c r="AK360" s="19"/>
      <c r="AL360" s="23"/>
      <c r="AM360" s="25">
        <f t="shared" si="100"/>
        <v>0</v>
      </c>
      <c r="AN360" s="19"/>
      <c r="AO360" s="19"/>
    </row>
    <row r="361" spans="1:41" ht="60" hidden="1" outlineLevel="1" x14ac:dyDescent="0.25">
      <c r="A361" s="383"/>
      <c r="B361" s="277"/>
      <c r="C361" s="277"/>
      <c r="D361" s="425"/>
      <c r="E361" s="422"/>
      <c r="F361" s="402"/>
      <c r="G361" s="402"/>
      <c r="H361" s="141" t="s">
        <v>691</v>
      </c>
      <c r="I361" s="61" t="s">
        <v>699</v>
      </c>
      <c r="J361" s="3">
        <v>44216</v>
      </c>
      <c r="K361" s="3">
        <v>44560</v>
      </c>
      <c r="L361" s="3">
        <v>44285</v>
      </c>
      <c r="M361" s="4">
        <f t="shared" si="94"/>
        <v>0.2005813953488372</v>
      </c>
      <c r="N361" s="4">
        <f t="shared" si="95"/>
        <v>0.2005813953488372</v>
      </c>
      <c r="O361" s="232">
        <v>1</v>
      </c>
      <c r="P361" s="233">
        <v>0.25</v>
      </c>
      <c r="Q361" s="233">
        <v>0.5</v>
      </c>
      <c r="R361" s="233">
        <v>0.75</v>
      </c>
      <c r="S361" s="233">
        <v>1</v>
      </c>
      <c r="T361" s="28">
        <v>8000000</v>
      </c>
      <c r="U361" s="146">
        <v>25</v>
      </c>
      <c r="V361" s="511">
        <f t="shared" si="99"/>
        <v>25</v>
      </c>
      <c r="W361" s="110" t="s">
        <v>1024</v>
      </c>
      <c r="X361" s="106" t="s">
        <v>1030</v>
      </c>
      <c r="Y361" s="3">
        <v>44216</v>
      </c>
      <c r="Z361" s="3">
        <v>44560</v>
      </c>
      <c r="AA361" s="3">
        <v>44377</v>
      </c>
      <c r="AB361" s="4">
        <f t="shared" si="106"/>
        <v>0.46802325581395349</v>
      </c>
      <c r="AC361" s="4">
        <f t="shared" si="104"/>
        <v>0.46802325581395349</v>
      </c>
      <c r="AD361" s="146">
        <v>25</v>
      </c>
      <c r="AE361" s="219">
        <f t="shared" si="98"/>
        <v>25</v>
      </c>
      <c r="AF361" s="260" t="s">
        <v>1980</v>
      </c>
      <c r="AG361" s="252" t="s">
        <v>954</v>
      </c>
      <c r="AH361" s="23"/>
      <c r="AI361" s="20">
        <f t="shared" si="107"/>
        <v>0</v>
      </c>
      <c r="AJ361" s="19"/>
      <c r="AK361" s="19"/>
      <c r="AL361" s="23"/>
      <c r="AM361" s="25">
        <f t="shared" si="100"/>
        <v>0</v>
      </c>
      <c r="AN361" s="19"/>
      <c r="AO361" s="19"/>
    </row>
    <row r="362" spans="1:41" ht="79.2" hidden="1" outlineLevel="1" x14ac:dyDescent="0.25">
      <c r="A362" s="383"/>
      <c r="B362" s="277"/>
      <c r="C362" s="277"/>
      <c r="D362" s="425"/>
      <c r="E362" s="422"/>
      <c r="F362" s="402"/>
      <c r="G362" s="402"/>
      <c r="H362" s="141" t="s">
        <v>2028</v>
      </c>
      <c r="I362" s="61" t="s">
        <v>699</v>
      </c>
      <c r="J362" s="3">
        <v>44216</v>
      </c>
      <c r="K362" s="3">
        <v>44560</v>
      </c>
      <c r="L362" s="3">
        <v>44285</v>
      </c>
      <c r="M362" s="4">
        <f t="shared" si="94"/>
        <v>0.2005813953488372</v>
      </c>
      <c r="N362" s="4">
        <f t="shared" si="95"/>
        <v>0.2005813953488372</v>
      </c>
      <c r="O362" s="232">
        <v>1</v>
      </c>
      <c r="P362" s="233">
        <v>0.25</v>
      </c>
      <c r="Q362" s="233">
        <v>0.5</v>
      </c>
      <c r="R362" s="233">
        <v>0.75</v>
      </c>
      <c r="S362" s="233">
        <v>1</v>
      </c>
      <c r="T362" s="28">
        <v>10000000</v>
      </c>
      <c r="U362" s="146">
        <v>25</v>
      </c>
      <c r="V362" s="511">
        <f t="shared" si="99"/>
        <v>25</v>
      </c>
      <c r="W362" s="110" t="s">
        <v>1024</v>
      </c>
      <c r="X362" s="106" t="s">
        <v>1030</v>
      </c>
      <c r="Y362" s="3">
        <v>44216</v>
      </c>
      <c r="Z362" s="3">
        <v>44560</v>
      </c>
      <c r="AA362" s="3">
        <v>44377</v>
      </c>
      <c r="AB362" s="4">
        <f t="shared" si="106"/>
        <v>0.46802325581395349</v>
      </c>
      <c r="AC362" s="4">
        <f t="shared" si="104"/>
        <v>0.46802325581395349</v>
      </c>
      <c r="AD362" s="146">
        <v>40</v>
      </c>
      <c r="AE362" s="219">
        <f t="shared" si="98"/>
        <v>40</v>
      </c>
      <c r="AF362" s="260" t="s">
        <v>1981</v>
      </c>
      <c r="AG362" s="249" t="s">
        <v>1982</v>
      </c>
      <c r="AH362" s="23"/>
      <c r="AI362" s="20">
        <f t="shared" si="107"/>
        <v>0</v>
      </c>
      <c r="AJ362" s="19"/>
      <c r="AK362" s="19"/>
      <c r="AL362" s="23"/>
      <c r="AM362" s="25">
        <f t="shared" si="100"/>
        <v>0</v>
      </c>
      <c r="AN362" s="19"/>
      <c r="AO362" s="19"/>
    </row>
    <row r="363" spans="1:41" ht="60" hidden="1" outlineLevel="1" x14ac:dyDescent="0.25">
      <c r="A363" s="383"/>
      <c r="B363" s="277"/>
      <c r="C363" s="277"/>
      <c r="D363" s="425"/>
      <c r="E363" s="422"/>
      <c r="F363" s="402"/>
      <c r="G363" s="402"/>
      <c r="H363" s="141" t="s">
        <v>2029</v>
      </c>
      <c r="I363" s="61" t="s">
        <v>699</v>
      </c>
      <c r="J363" s="3">
        <v>44216</v>
      </c>
      <c r="K363" s="3">
        <v>44560</v>
      </c>
      <c r="L363" s="3">
        <v>44285</v>
      </c>
      <c r="M363" s="4">
        <f t="shared" si="94"/>
        <v>0.2005813953488372</v>
      </c>
      <c r="N363" s="4">
        <f t="shared" si="95"/>
        <v>0.2005813953488372</v>
      </c>
      <c r="O363" s="232">
        <v>1</v>
      </c>
      <c r="P363" s="233">
        <v>0.25</v>
      </c>
      <c r="Q363" s="233">
        <v>0.5</v>
      </c>
      <c r="R363" s="233">
        <v>0.75</v>
      </c>
      <c r="S363" s="233">
        <v>1</v>
      </c>
      <c r="T363" s="28">
        <v>12000000</v>
      </c>
      <c r="U363" s="146">
        <v>25</v>
      </c>
      <c r="V363" s="511">
        <f t="shared" si="99"/>
        <v>25</v>
      </c>
      <c r="W363" s="110" t="s">
        <v>1024</v>
      </c>
      <c r="X363" s="106" t="s">
        <v>1030</v>
      </c>
      <c r="Y363" s="3">
        <v>44216</v>
      </c>
      <c r="Z363" s="3">
        <v>44560</v>
      </c>
      <c r="AA363" s="3">
        <v>44377</v>
      </c>
      <c r="AB363" s="4">
        <f t="shared" si="106"/>
        <v>0.46802325581395349</v>
      </c>
      <c r="AC363" s="4">
        <f t="shared" si="104"/>
        <v>0.46802325581395349</v>
      </c>
      <c r="AD363" s="146">
        <v>25</v>
      </c>
      <c r="AE363" s="219">
        <f t="shared" si="98"/>
        <v>25</v>
      </c>
      <c r="AF363" s="260" t="s">
        <v>1980</v>
      </c>
      <c r="AG363" s="252" t="s">
        <v>954</v>
      </c>
      <c r="AH363" s="23"/>
      <c r="AI363" s="20">
        <f t="shared" si="107"/>
        <v>0</v>
      </c>
      <c r="AJ363" s="19"/>
      <c r="AK363" s="19"/>
      <c r="AL363" s="23"/>
      <c r="AM363" s="25">
        <f t="shared" si="100"/>
        <v>0</v>
      </c>
      <c r="AN363" s="19"/>
      <c r="AO363" s="19"/>
    </row>
    <row r="364" spans="1:41" ht="60" hidden="1" outlineLevel="1" x14ac:dyDescent="0.25">
      <c r="A364" s="383"/>
      <c r="B364" s="277"/>
      <c r="C364" s="277"/>
      <c r="D364" s="425"/>
      <c r="E364" s="422"/>
      <c r="F364" s="402"/>
      <c r="G364" s="402"/>
      <c r="H364" s="141" t="s">
        <v>692</v>
      </c>
      <c r="I364" s="61" t="s">
        <v>700</v>
      </c>
      <c r="J364" s="3">
        <v>44216</v>
      </c>
      <c r="K364" s="3">
        <v>44560</v>
      </c>
      <c r="L364" s="3">
        <v>44285</v>
      </c>
      <c r="M364" s="4">
        <f t="shared" si="94"/>
        <v>0.2005813953488372</v>
      </c>
      <c r="N364" s="4">
        <f t="shared" si="95"/>
        <v>0.2005813953488372</v>
      </c>
      <c r="O364" s="232">
        <v>1</v>
      </c>
      <c r="P364" s="233">
        <v>0.25</v>
      </c>
      <c r="Q364" s="233">
        <v>0.5</v>
      </c>
      <c r="R364" s="233">
        <v>0.75</v>
      </c>
      <c r="S364" s="233">
        <v>1</v>
      </c>
      <c r="T364" s="28">
        <v>5000000</v>
      </c>
      <c r="U364" s="146">
        <v>10</v>
      </c>
      <c r="V364" s="511">
        <f t="shared" si="99"/>
        <v>10</v>
      </c>
      <c r="W364" s="110" t="s">
        <v>1025</v>
      </c>
      <c r="X364" s="106" t="s">
        <v>954</v>
      </c>
      <c r="Y364" s="3">
        <v>44216</v>
      </c>
      <c r="Z364" s="3">
        <v>44560</v>
      </c>
      <c r="AA364" s="3">
        <v>44377</v>
      </c>
      <c r="AB364" s="4">
        <f t="shared" si="106"/>
        <v>0.46802325581395349</v>
      </c>
      <c r="AC364" s="4">
        <f t="shared" si="104"/>
        <v>0.46802325581395349</v>
      </c>
      <c r="AD364" s="146">
        <v>10</v>
      </c>
      <c r="AE364" s="219">
        <f t="shared" si="98"/>
        <v>10</v>
      </c>
      <c r="AF364" s="260" t="s">
        <v>1980</v>
      </c>
      <c r="AG364" s="252" t="s">
        <v>954</v>
      </c>
      <c r="AH364" s="23"/>
      <c r="AI364" s="20">
        <f t="shared" si="107"/>
        <v>0</v>
      </c>
      <c r="AJ364" s="19"/>
      <c r="AK364" s="19"/>
      <c r="AL364" s="23"/>
      <c r="AM364" s="25">
        <f t="shared" si="100"/>
        <v>0</v>
      </c>
      <c r="AN364" s="19"/>
      <c r="AO364" s="19"/>
    </row>
    <row r="365" spans="1:41" ht="96" hidden="1" customHeight="1" outlineLevel="1" x14ac:dyDescent="0.25">
      <c r="A365" s="383"/>
      <c r="B365" s="277"/>
      <c r="C365" s="277"/>
      <c r="D365" s="425"/>
      <c r="E365" s="423"/>
      <c r="F365" s="88" t="s">
        <v>933</v>
      </c>
      <c r="G365" s="197" t="s">
        <v>1681</v>
      </c>
      <c r="H365" s="141" t="s">
        <v>934</v>
      </c>
      <c r="I365" s="61" t="s">
        <v>935</v>
      </c>
      <c r="J365" s="3">
        <v>44216</v>
      </c>
      <c r="K365" s="3">
        <v>44560</v>
      </c>
      <c r="L365" s="3">
        <v>44285</v>
      </c>
      <c r="M365" s="4">
        <f t="shared" si="94"/>
        <v>0.2005813953488372</v>
      </c>
      <c r="N365" s="4">
        <f t="shared" si="95"/>
        <v>0.2005813953488372</v>
      </c>
      <c r="O365" s="232">
        <v>1</v>
      </c>
      <c r="P365" s="233">
        <v>0.25</v>
      </c>
      <c r="Q365" s="233">
        <v>0.5</v>
      </c>
      <c r="R365" s="233">
        <v>0.75</v>
      </c>
      <c r="S365" s="233">
        <v>1</v>
      </c>
      <c r="T365" s="28" t="s">
        <v>954</v>
      </c>
      <c r="U365" s="146">
        <v>10</v>
      </c>
      <c r="V365" s="511">
        <f t="shared" si="99"/>
        <v>10</v>
      </c>
      <c r="W365" s="110" t="s">
        <v>1025</v>
      </c>
      <c r="X365" s="106" t="s">
        <v>954</v>
      </c>
      <c r="Y365" s="3">
        <v>44216</v>
      </c>
      <c r="Z365" s="3">
        <v>44560</v>
      </c>
      <c r="AA365" s="3">
        <v>44377</v>
      </c>
      <c r="AB365" s="4">
        <f t="shared" si="106"/>
        <v>0.46802325581395349</v>
      </c>
      <c r="AC365" s="4">
        <f t="shared" si="104"/>
        <v>0.46802325581395349</v>
      </c>
      <c r="AD365" s="146">
        <v>10</v>
      </c>
      <c r="AE365" s="219">
        <f t="shared" si="98"/>
        <v>10</v>
      </c>
      <c r="AF365" s="260" t="s">
        <v>1980</v>
      </c>
      <c r="AG365" s="252" t="s">
        <v>954</v>
      </c>
      <c r="AH365" s="23"/>
      <c r="AI365" s="20">
        <f t="shared" si="107"/>
        <v>0</v>
      </c>
      <c r="AJ365" s="19"/>
      <c r="AK365" s="19"/>
      <c r="AL365" s="23"/>
      <c r="AM365" s="25">
        <f t="shared" si="100"/>
        <v>0</v>
      </c>
      <c r="AN365" s="19"/>
      <c r="AO365" s="19"/>
    </row>
    <row r="366" spans="1:41" ht="96" hidden="1" customHeight="1" outlineLevel="1" x14ac:dyDescent="0.25">
      <c r="A366" s="383"/>
      <c r="B366" s="277"/>
      <c r="C366" s="277"/>
      <c r="D366" s="425"/>
      <c r="E366" s="421" t="s">
        <v>869</v>
      </c>
      <c r="F366" s="88" t="s">
        <v>872</v>
      </c>
      <c r="G366" s="88" t="s">
        <v>871</v>
      </c>
      <c r="H366" s="141" t="s">
        <v>873</v>
      </c>
      <c r="I366" s="61" t="s">
        <v>874</v>
      </c>
      <c r="J366" s="3">
        <v>44216</v>
      </c>
      <c r="K366" s="3">
        <v>44560</v>
      </c>
      <c r="L366" s="3">
        <v>44285</v>
      </c>
      <c r="M366" s="4">
        <f t="shared" si="94"/>
        <v>0.2005813953488372</v>
      </c>
      <c r="N366" s="4">
        <f t="shared" si="95"/>
        <v>0.2005813953488372</v>
      </c>
      <c r="O366" s="232">
        <v>1</v>
      </c>
      <c r="P366" s="233">
        <v>0.25</v>
      </c>
      <c r="Q366" s="233">
        <v>0.5</v>
      </c>
      <c r="R366" s="233">
        <v>0.75</v>
      </c>
      <c r="S366" s="233">
        <v>1</v>
      </c>
      <c r="T366" s="28" t="s">
        <v>954</v>
      </c>
      <c r="U366" s="146">
        <v>10</v>
      </c>
      <c r="V366" s="511">
        <f t="shared" si="99"/>
        <v>10</v>
      </c>
      <c r="W366" s="110" t="s">
        <v>1025</v>
      </c>
      <c r="X366" s="106" t="s">
        <v>954</v>
      </c>
      <c r="Y366" s="3">
        <v>44216</v>
      </c>
      <c r="Z366" s="3">
        <v>44560</v>
      </c>
      <c r="AA366" s="3">
        <v>44377</v>
      </c>
      <c r="AB366" s="4">
        <f t="shared" si="106"/>
        <v>0.46802325581395349</v>
      </c>
      <c r="AC366" s="4">
        <f t="shared" si="104"/>
        <v>0.46802325581395349</v>
      </c>
      <c r="AD366" s="146">
        <v>30</v>
      </c>
      <c r="AE366" s="219">
        <f t="shared" si="98"/>
        <v>30</v>
      </c>
      <c r="AF366" s="260" t="s">
        <v>1983</v>
      </c>
      <c r="AG366" s="188" t="s">
        <v>1984</v>
      </c>
      <c r="AH366" s="23"/>
      <c r="AI366" s="20">
        <f t="shared" si="107"/>
        <v>0</v>
      </c>
      <c r="AJ366" s="19"/>
      <c r="AK366" s="19"/>
      <c r="AL366" s="23"/>
      <c r="AM366" s="25">
        <f t="shared" si="100"/>
        <v>0</v>
      </c>
      <c r="AN366" s="19"/>
      <c r="AO366" s="19"/>
    </row>
    <row r="367" spans="1:41" ht="96" hidden="1" customHeight="1" outlineLevel="1" x14ac:dyDescent="0.25">
      <c r="A367" s="383"/>
      <c r="B367" s="277"/>
      <c r="C367" s="277"/>
      <c r="D367" s="425"/>
      <c r="E367" s="422"/>
      <c r="F367" s="48" t="s">
        <v>875</v>
      </c>
      <c r="G367" s="52" t="s">
        <v>870</v>
      </c>
      <c r="H367" s="141" t="s">
        <v>689</v>
      </c>
      <c r="I367" s="61" t="s">
        <v>698</v>
      </c>
      <c r="J367" s="3">
        <v>44216</v>
      </c>
      <c r="K367" s="3">
        <v>44560</v>
      </c>
      <c r="L367" s="3">
        <v>44285</v>
      </c>
      <c r="M367" s="4">
        <f t="shared" si="94"/>
        <v>0.2005813953488372</v>
      </c>
      <c r="N367" s="4">
        <f t="shared" si="95"/>
        <v>0.2005813953488372</v>
      </c>
      <c r="O367" s="232">
        <v>1</v>
      </c>
      <c r="P367" s="233">
        <v>0.25</v>
      </c>
      <c r="Q367" s="233">
        <v>0.5</v>
      </c>
      <c r="R367" s="233">
        <v>0.75</v>
      </c>
      <c r="S367" s="233">
        <v>1</v>
      </c>
      <c r="T367" s="28">
        <v>4000000</v>
      </c>
      <c r="U367" s="146">
        <v>25</v>
      </c>
      <c r="V367" s="511">
        <f t="shared" si="99"/>
        <v>25</v>
      </c>
      <c r="W367" s="110" t="s">
        <v>1361</v>
      </c>
      <c r="X367" s="106" t="s">
        <v>954</v>
      </c>
      <c r="Y367" s="3">
        <v>44216</v>
      </c>
      <c r="Z367" s="3">
        <v>44560</v>
      </c>
      <c r="AA367" s="3">
        <v>44377</v>
      </c>
      <c r="AB367" s="4">
        <f t="shared" si="106"/>
        <v>0.46802325581395349</v>
      </c>
      <c r="AC367" s="4">
        <f t="shared" si="104"/>
        <v>0.46802325581395349</v>
      </c>
      <c r="AD367" s="146">
        <v>30</v>
      </c>
      <c r="AE367" s="219">
        <f t="shared" si="98"/>
        <v>30</v>
      </c>
      <c r="AF367" s="260" t="s">
        <v>1985</v>
      </c>
      <c r="AG367" s="252" t="s">
        <v>954</v>
      </c>
      <c r="AH367" s="23"/>
      <c r="AI367" s="20">
        <f t="shared" si="107"/>
        <v>0</v>
      </c>
      <c r="AJ367" s="19"/>
      <c r="AK367" s="19"/>
      <c r="AL367" s="23"/>
      <c r="AM367" s="25">
        <f t="shared" si="100"/>
        <v>0</v>
      </c>
      <c r="AN367" s="19"/>
      <c r="AO367" s="19"/>
    </row>
    <row r="368" spans="1:41" ht="96" hidden="1" customHeight="1" outlineLevel="1" x14ac:dyDescent="0.25">
      <c r="A368" s="383"/>
      <c r="B368" s="278"/>
      <c r="C368" s="278"/>
      <c r="D368" s="426"/>
      <c r="E368" s="423"/>
      <c r="F368" s="48" t="s">
        <v>931</v>
      </c>
      <c r="G368" s="52" t="s">
        <v>932</v>
      </c>
      <c r="H368" s="142" t="s">
        <v>945</v>
      </c>
      <c r="I368" s="61" t="s">
        <v>1026</v>
      </c>
      <c r="J368" s="3">
        <v>44216</v>
      </c>
      <c r="K368" s="3">
        <v>44560</v>
      </c>
      <c r="L368" s="3">
        <v>44285</v>
      </c>
      <c r="M368" s="4">
        <f t="shared" si="94"/>
        <v>0.2005813953488372</v>
      </c>
      <c r="N368" s="4">
        <f t="shared" si="95"/>
        <v>0.2005813953488372</v>
      </c>
      <c r="O368" s="232">
        <v>1</v>
      </c>
      <c r="P368" s="233">
        <v>0.25</v>
      </c>
      <c r="Q368" s="233">
        <v>0.5</v>
      </c>
      <c r="R368" s="233">
        <v>0.75</v>
      </c>
      <c r="S368" s="233">
        <v>1</v>
      </c>
      <c r="T368" s="29">
        <v>20000000</v>
      </c>
      <c r="U368" s="146">
        <v>25</v>
      </c>
      <c r="V368" s="511">
        <f t="shared" si="99"/>
        <v>25</v>
      </c>
      <c r="W368" s="110" t="s">
        <v>1027</v>
      </c>
      <c r="X368" s="106" t="s">
        <v>954</v>
      </c>
      <c r="Y368" s="3">
        <v>44216</v>
      </c>
      <c r="Z368" s="3">
        <v>44560</v>
      </c>
      <c r="AA368" s="3">
        <v>44377</v>
      </c>
      <c r="AB368" s="4">
        <f t="shared" si="106"/>
        <v>0.46802325581395349</v>
      </c>
      <c r="AC368" s="4">
        <f t="shared" si="104"/>
        <v>0.46802325581395349</v>
      </c>
      <c r="AD368" s="146">
        <v>40</v>
      </c>
      <c r="AE368" s="219">
        <f t="shared" si="98"/>
        <v>40</v>
      </c>
      <c r="AF368" s="260" t="s">
        <v>1986</v>
      </c>
      <c r="AG368" s="249" t="s">
        <v>1987</v>
      </c>
      <c r="AH368" s="23"/>
      <c r="AI368" s="20">
        <f t="shared" si="107"/>
        <v>0</v>
      </c>
      <c r="AJ368" s="19"/>
      <c r="AK368" s="19"/>
      <c r="AL368" s="23"/>
      <c r="AM368" s="25">
        <f t="shared" si="100"/>
        <v>0</v>
      </c>
      <c r="AN368" s="19"/>
      <c r="AO368" s="19"/>
    </row>
    <row r="369" spans="1:41" ht="106.8" hidden="1" customHeight="1" outlineLevel="1" x14ac:dyDescent="0.25">
      <c r="A369" s="383"/>
      <c r="B369" s="68" t="s">
        <v>362</v>
      </c>
      <c r="C369" s="68" t="s">
        <v>642</v>
      </c>
      <c r="D369" s="419" t="s">
        <v>273</v>
      </c>
      <c r="E369" s="100" t="s">
        <v>693</v>
      </c>
      <c r="F369" s="87" t="s">
        <v>752</v>
      </c>
      <c r="G369" s="87" t="s">
        <v>861</v>
      </c>
      <c r="H369" s="143" t="s">
        <v>814</v>
      </c>
      <c r="I369" s="62" t="s">
        <v>329</v>
      </c>
      <c r="J369" s="3">
        <v>44216</v>
      </c>
      <c r="K369" s="3">
        <v>44560</v>
      </c>
      <c r="L369" s="3">
        <v>44285</v>
      </c>
      <c r="M369" s="4">
        <f t="shared" si="94"/>
        <v>0.2005813953488372</v>
      </c>
      <c r="N369" s="4">
        <f t="shared" si="95"/>
        <v>0.2005813953488372</v>
      </c>
      <c r="O369" s="232">
        <v>1</v>
      </c>
      <c r="P369" s="233">
        <v>0.25</v>
      </c>
      <c r="Q369" s="233">
        <v>0.5</v>
      </c>
      <c r="R369" s="233">
        <v>0.75</v>
      </c>
      <c r="S369" s="233">
        <v>1</v>
      </c>
      <c r="T369" s="28">
        <v>56200000</v>
      </c>
      <c r="U369" s="146">
        <v>10</v>
      </c>
      <c r="V369" s="511">
        <f t="shared" si="99"/>
        <v>10</v>
      </c>
      <c r="W369" s="110" t="s">
        <v>1362</v>
      </c>
      <c r="X369" s="106" t="s">
        <v>954</v>
      </c>
      <c r="Y369" s="3">
        <v>44216</v>
      </c>
      <c r="Z369" s="3">
        <v>44560</v>
      </c>
      <c r="AA369" s="3">
        <v>44377</v>
      </c>
      <c r="AB369" s="4">
        <f t="shared" si="106"/>
        <v>0.46802325581395349</v>
      </c>
      <c r="AC369" s="4">
        <f t="shared" si="104"/>
        <v>0.46802325581395349</v>
      </c>
      <c r="AD369" s="146">
        <v>10</v>
      </c>
      <c r="AE369" s="219">
        <f t="shared" si="98"/>
        <v>10</v>
      </c>
      <c r="AF369" s="227" t="s">
        <v>1712</v>
      </c>
      <c r="AG369" s="252" t="s">
        <v>954</v>
      </c>
      <c r="AH369" s="23"/>
      <c r="AI369" s="20">
        <f t="shared" si="107"/>
        <v>0</v>
      </c>
      <c r="AJ369" s="19"/>
      <c r="AK369" s="19"/>
      <c r="AL369" s="23"/>
      <c r="AM369" s="25">
        <f t="shared" si="100"/>
        <v>0</v>
      </c>
      <c r="AN369" s="19"/>
      <c r="AO369" s="19"/>
    </row>
    <row r="370" spans="1:41" ht="105" hidden="1" customHeight="1" outlineLevel="1" x14ac:dyDescent="0.25">
      <c r="A370" s="383"/>
      <c r="B370" s="279" t="s">
        <v>322</v>
      </c>
      <c r="C370" s="279" t="s">
        <v>335</v>
      </c>
      <c r="D370" s="420"/>
      <c r="E370" s="406" t="s">
        <v>764</v>
      </c>
      <c r="F370" s="406" t="s">
        <v>763</v>
      </c>
      <c r="G370" s="406" t="s">
        <v>862</v>
      </c>
      <c r="H370" s="143" t="s">
        <v>1028</v>
      </c>
      <c r="I370" s="62" t="s">
        <v>701</v>
      </c>
      <c r="J370" s="3">
        <v>44216</v>
      </c>
      <c r="K370" s="3">
        <v>44560</v>
      </c>
      <c r="L370" s="3">
        <v>44285</v>
      </c>
      <c r="M370" s="4">
        <f t="shared" ref="M370:M381" si="108">+(+_xlfn.DAYS(J370,L370))/(_xlfn.DAYS(J370,K370))</f>
        <v>0.2005813953488372</v>
      </c>
      <c r="N370" s="4">
        <f t="shared" ref="N370:N381" si="109">+IF(M370&gt;=100,100,IF(M370&lt;=0,0,M370))</f>
        <v>0.2005813953488372</v>
      </c>
      <c r="O370" s="232">
        <v>1</v>
      </c>
      <c r="P370" s="233">
        <v>0.25</v>
      </c>
      <c r="Q370" s="233">
        <v>0.5</v>
      </c>
      <c r="R370" s="233">
        <v>0.75</v>
      </c>
      <c r="S370" s="233">
        <v>1</v>
      </c>
      <c r="T370" s="28">
        <v>10000000</v>
      </c>
      <c r="U370" s="146">
        <v>25</v>
      </c>
      <c r="V370" s="511">
        <f t="shared" si="99"/>
        <v>25</v>
      </c>
      <c r="W370" s="110" t="s">
        <v>1363</v>
      </c>
      <c r="X370" s="106" t="s">
        <v>1029</v>
      </c>
      <c r="Y370" s="3">
        <v>44216</v>
      </c>
      <c r="Z370" s="3">
        <v>44560</v>
      </c>
      <c r="AA370" s="3">
        <v>44377</v>
      </c>
      <c r="AB370" s="4">
        <f t="shared" si="106"/>
        <v>0.46802325581395349</v>
      </c>
      <c r="AC370" s="4">
        <f t="shared" si="104"/>
        <v>0.46802325581395349</v>
      </c>
      <c r="AD370" s="146">
        <v>50</v>
      </c>
      <c r="AE370" s="219">
        <f t="shared" si="98"/>
        <v>50</v>
      </c>
      <c r="AF370" s="260" t="s">
        <v>1988</v>
      </c>
      <c r="AG370" s="249" t="s">
        <v>1989</v>
      </c>
      <c r="AH370" s="23"/>
      <c r="AI370" s="20">
        <f t="shared" si="107"/>
        <v>0</v>
      </c>
      <c r="AJ370" s="19"/>
      <c r="AK370" s="19"/>
      <c r="AL370" s="23"/>
      <c r="AM370" s="25">
        <f t="shared" si="100"/>
        <v>0</v>
      </c>
      <c r="AN370" s="19"/>
      <c r="AO370" s="19"/>
    </row>
    <row r="371" spans="1:41" ht="75" hidden="1" outlineLevel="1" x14ac:dyDescent="0.25">
      <c r="A371" s="383"/>
      <c r="B371" s="283"/>
      <c r="C371" s="283"/>
      <c r="D371" s="420"/>
      <c r="E371" s="407"/>
      <c r="F371" s="407"/>
      <c r="G371" s="407"/>
      <c r="H371" s="143" t="s">
        <v>696</v>
      </c>
      <c r="I371" s="62" t="s">
        <v>702</v>
      </c>
      <c r="J371" s="3">
        <v>44216</v>
      </c>
      <c r="K371" s="3">
        <v>44560</v>
      </c>
      <c r="L371" s="3">
        <v>44285</v>
      </c>
      <c r="M371" s="4">
        <f t="shared" si="108"/>
        <v>0.2005813953488372</v>
      </c>
      <c r="N371" s="4">
        <f t="shared" si="109"/>
        <v>0.2005813953488372</v>
      </c>
      <c r="O371" s="232">
        <v>1</v>
      </c>
      <c r="P371" s="233">
        <v>0.25</v>
      </c>
      <c r="Q371" s="233">
        <v>0.5</v>
      </c>
      <c r="R371" s="233">
        <v>0.75</v>
      </c>
      <c r="S371" s="233">
        <v>1</v>
      </c>
      <c r="T371" s="28">
        <v>20000000</v>
      </c>
      <c r="U371" s="146">
        <v>30</v>
      </c>
      <c r="V371" s="511">
        <f t="shared" si="99"/>
        <v>30</v>
      </c>
      <c r="W371" s="110" t="s">
        <v>1033</v>
      </c>
      <c r="X371" s="106" t="s">
        <v>954</v>
      </c>
      <c r="Y371" s="3">
        <v>44216</v>
      </c>
      <c r="Z371" s="3">
        <v>44560</v>
      </c>
      <c r="AA371" s="3">
        <v>44377</v>
      </c>
      <c r="AB371" s="4">
        <f t="shared" si="106"/>
        <v>0.46802325581395349</v>
      </c>
      <c r="AC371" s="4">
        <f t="shared" si="104"/>
        <v>0.46802325581395349</v>
      </c>
      <c r="AD371" s="146">
        <v>30</v>
      </c>
      <c r="AE371" s="219">
        <f t="shared" si="98"/>
        <v>30</v>
      </c>
      <c r="AF371" s="227" t="s">
        <v>1990</v>
      </c>
      <c r="AG371" s="252" t="s">
        <v>954</v>
      </c>
      <c r="AH371" s="23"/>
      <c r="AI371" s="20">
        <f t="shared" si="107"/>
        <v>0</v>
      </c>
      <c r="AJ371" s="19"/>
      <c r="AK371" s="19"/>
      <c r="AL371" s="23"/>
      <c r="AM371" s="25">
        <f t="shared" si="100"/>
        <v>0</v>
      </c>
      <c r="AN371" s="19"/>
      <c r="AO371" s="19"/>
    </row>
    <row r="372" spans="1:41" ht="60" hidden="1" outlineLevel="1" x14ac:dyDescent="0.25">
      <c r="A372" s="383"/>
      <c r="B372" s="283"/>
      <c r="C372" s="283"/>
      <c r="D372" s="420"/>
      <c r="E372" s="408"/>
      <c r="F372" s="408"/>
      <c r="G372" s="408"/>
      <c r="H372" s="143" t="s">
        <v>1713</v>
      </c>
      <c r="I372" s="62" t="s">
        <v>883</v>
      </c>
      <c r="J372" s="3">
        <v>44216</v>
      </c>
      <c r="K372" s="3">
        <v>44560</v>
      </c>
      <c r="L372" s="3">
        <v>44285</v>
      </c>
      <c r="M372" s="4">
        <f>+(+_xlfn.DAYS(J372,L372))/(_xlfn.DAYS(J372,K372))</f>
        <v>0.2005813953488372</v>
      </c>
      <c r="N372" s="4">
        <f>+IF(M372&gt;=100,100,IF(M372&lt;=0,0,M372))</f>
        <v>0.2005813953488372</v>
      </c>
      <c r="O372" s="232">
        <v>1</v>
      </c>
      <c r="P372" s="233">
        <v>0.25</v>
      </c>
      <c r="Q372" s="233">
        <v>0.5</v>
      </c>
      <c r="R372" s="233">
        <v>0.75</v>
      </c>
      <c r="S372" s="233">
        <v>1</v>
      </c>
      <c r="T372" s="28">
        <v>3000000</v>
      </c>
      <c r="U372" s="146">
        <v>40</v>
      </c>
      <c r="V372" s="511">
        <f>+U372</f>
        <v>40</v>
      </c>
      <c r="W372" s="178" t="s">
        <v>1714</v>
      </c>
      <c r="X372" s="106" t="s">
        <v>954</v>
      </c>
      <c r="Y372" s="3">
        <v>44216</v>
      </c>
      <c r="Z372" s="3">
        <v>44560</v>
      </c>
      <c r="AA372" s="3">
        <v>44377</v>
      </c>
      <c r="AB372" s="4">
        <f>+(+_xlfn.DAYS(Y372,AA372))/(_xlfn.DAYS(Y372,Z372))</f>
        <v>0.46802325581395349</v>
      </c>
      <c r="AC372" s="4">
        <f>+IF(AB372&gt;=100,100,IF(AB372&lt;=0,0,AB372))</f>
        <v>0.46802325581395349</v>
      </c>
      <c r="AD372" s="146">
        <v>50</v>
      </c>
      <c r="AE372" s="219">
        <f t="shared" si="98"/>
        <v>50</v>
      </c>
      <c r="AF372" s="227" t="s">
        <v>1715</v>
      </c>
      <c r="AG372" s="252" t="s">
        <v>954</v>
      </c>
      <c r="AH372" s="23"/>
      <c r="AI372" s="20">
        <f t="shared" si="107"/>
        <v>0</v>
      </c>
      <c r="AJ372" s="19"/>
      <c r="AK372" s="19"/>
      <c r="AL372" s="23"/>
      <c r="AM372" s="25">
        <f t="shared" si="100"/>
        <v>0</v>
      </c>
      <c r="AN372" s="19"/>
      <c r="AO372" s="19"/>
    </row>
    <row r="373" spans="1:41" ht="108" hidden="1" customHeight="1" outlineLevel="1" x14ac:dyDescent="0.25">
      <c r="A373" s="383"/>
      <c r="B373" s="277"/>
      <c r="C373" s="68" t="s">
        <v>401</v>
      </c>
      <c r="D373" s="290" t="s">
        <v>277</v>
      </c>
      <c r="E373" s="99" t="s">
        <v>678</v>
      </c>
      <c r="F373" s="76" t="s">
        <v>736</v>
      </c>
      <c r="G373" s="76" t="s">
        <v>840</v>
      </c>
      <c r="H373" s="144" t="s">
        <v>815</v>
      </c>
      <c r="I373" s="63" t="s">
        <v>329</v>
      </c>
      <c r="J373" s="3">
        <v>44216</v>
      </c>
      <c r="K373" s="3">
        <v>44560</v>
      </c>
      <c r="L373" s="3">
        <v>44285</v>
      </c>
      <c r="M373" s="4">
        <f t="shared" si="108"/>
        <v>0.2005813953488372</v>
      </c>
      <c r="N373" s="4">
        <f t="shared" si="109"/>
        <v>0.2005813953488372</v>
      </c>
      <c r="O373" s="232">
        <v>1</v>
      </c>
      <c r="P373" s="233">
        <v>0.25</v>
      </c>
      <c r="Q373" s="233">
        <v>0.5</v>
      </c>
      <c r="R373" s="233">
        <v>0.75</v>
      </c>
      <c r="S373" s="233">
        <v>1</v>
      </c>
      <c r="T373" s="28">
        <v>18600000</v>
      </c>
      <c r="U373" s="146">
        <v>10</v>
      </c>
      <c r="V373" s="511">
        <f t="shared" si="99"/>
        <v>10</v>
      </c>
      <c r="W373" s="110" t="s">
        <v>1034</v>
      </c>
      <c r="X373" s="106" t="s">
        <v>954</v>
      </c>
      <c r="Y373" s="3">
        <v>44216</v>
      </c>
      <c r="Z373" s="3">
        <v>44560</v>
      </c>
      <c r="AA373" s="3">
        <v>44377</v>
      </c>
      <c r="AB373" s="4">
        <f t="shared" ref="AB373:AB375" si="110">+(+_xlfn.DAYS(Y373,AA373))/(_xlfn.DAYS(Y373,Z373))</f>
        <v>0.46802325581395349</v>
      </c>
      <c r="AC373" s="4">
        <f t="shared" ref="AC373:AC375" si="111">+IF(AB373&gt;=100,100,IF(AB373&lt;=0,0,AB373))</f>
        <v>0.46802325581395349</v>
      </c>
      <c r="AD373" s="146">
        <v>10</v>
      </c>
      <c r="AE373" s="219">
        <f t="shared" si="98"/>
        <v>10</v>
      </c>
      <c r="AF373" s="260" t="s">
        <v>1034</v>
      </c>
      <c r="AG373" s="250" t="s">
        <v>954</v>
      </c>
      <c r="AH373" s="23"/>
      <c r="AI373" s="20">
        <f t="shared" si="107"/>
        <v>0</v>
      </c>
      <c r="AJ373" s="19"/>
      <c r="AK373" s="19"/>
      <c r="AL373" s="23"/>
      <c r="AM373" s="25">
        <f t="shared" si="100"/>
        <v>0</v>
      </c>
      <c r="AN373" s="19"/>
      <c r="AO373" s="19"/>
    </row>
    <row r="374" spans="1:41" ht="72" hidden="1" customHeight="1" outlineLevel="1" x14ac:dyDescent="0.25">
      <c r="A374" s="383"/>
      <c r="B374" s="277"/>
      <c r="C374" s="319" t="s">
        <v>378</v>
      </c>
      <c r="D374" s="291"/>
      <c r="E374" s="401" t="s">
        <v>395</v>
      </c>
      <c r="F374" s="401" t="s">
        <v>714</v>
      </c>
      <c r="G374" s="401" t="s">
        <v>825</v>
      </c>
      <c r="H374" s="144" t="s">
        <v>703</v>
      </c>
      <c r="I374" s="63" t="s">
        <v>707</v>
      </c>
      <c r="J374" s="3">
        <v>44216</v>
      </c>
      <c r="K374" s="3">
        <v>44560</v>
      </c>
      <c r="L374" s="3">
        <v>44285</v>
      </c>
      <c r="M374" s="4">
        <f t="shared" si="108"/>
        <v>0.2005813953488372</v>
      </c>
      <c r="N374" s="4">
        <f t="shared" si="109"/>
        <v>0.2005813953488372</v>
      </c>
      <c r="O374" s="232">
        <v>1</v>
      </c>
      <c r="P374" s="233">
        <v>0.25</v>
      </c>
      <c r="Q374" s="233">
        <v>0.5</v>
      </c>
      <c r="R374" s="233">
        <v>0.75</v>
      </c>
      <c r="S374" s="233">
        <v>1</v>
      </c>
      <c r="T374" s="28">
        <v>2000000</v>
      </c>
      <c r="U374" s="146">
        <v>25</v>
      </c>
      <c r="V374" s="511">
        <f t="shared" si="99"/>
        <v>25</v>
      </c>
      <c r="W374" s="110" t="s">
        <v>1035</v>
      </c>
      <c r="X374" s="106" t="s">
        <v>954</v>
      </c>
      <c r="Y374" s="3">
        <v>44216</v>
      </c>
      <c r="Z374" s="3">
        <v>44560</v>
      </c>
      <c r="AA374" s="3">
        <v>44377</v>
      </c>
      <c r="AB374" s="4">
        <f t="shared" si="110"/>
        <v>0.46802325581395349</v>
      </c>
      <c r="AC374" s="4">
        <f t="shared" si="111"/>
        <v>0.46802325581395349</v>
      </c>
      <c r="AD374" s="146">
        <v>50</v>
      </c>
      <c r="AE374" s="219">
        <f t="shared" si="98"/>
        <v>50</v>
      </c>
      <c r="AF374" s="260" t="s">
        <v>1991</v>
      </c>
      <c r="AG374" s="249" t="s">
        <v>1992</v>
      </c>
      <c r="AH374" s="23"/>
      <c r="AI374" s="20">
        <f t="shared" si="107"/>
        <v>0</v>
      </c>
      <c r="AJ374" s="19"/>
      <c r="AK374" s="19"/>
      <c r="AL374" s="23"/>
      <c r="AM374" s="25">
        <f t="shared" si="100"/>
        <v>0</v>
      </c>
      <c r="AN374" s="19"/>
      <c r="AO374" s="19"/>
    </row>
    <row r="375" spans="1:41" ht="60" hidden="1" outlineLevel="1" x14ac:dyDescent="0.25">
      <c r="A375" s="383"/>
      <c r="B375" s="277"/>
      <c r="C375" s="319"/>
      <c r="D375" s="291"/>
      <c r="E375" s="401"/>
      <c r="F375" s="401"/>
      <c r="G375" s="401"/>
      <c r="H375" s="144" t="s">
        <v>704</v>
      </c>
      <c r="I375" s="63" t="s">
        <v>484</v>
      </c>
      <c r="J375" s="3">
        <v>44216</v>
      </c>
      <c r="K375" s="3">
        <v>44560</v>
      </c>
      <c r="L375" s="3">
        <v>44285</v>
      </c>
      <c r="M375" s="4">
        <f t="shared" si="108"/>
        <v>0.2005813953488372</v>
      </c>
      <c r="N375" s="4">
        <f t="shared" si="109"/>
        <v>0.2005813953488372</v>
      </c>
      <c r="O375" s="232">
        <v>1</v>
      </c>
      <c r="P375" s="233">
        <v>0.25</v>
      </c>
      <c r="Q375" s="233">
        <v>0.5</v>
      </c>
      <c r="R375" s="233">
        <v>0.75</v>
      </c>
      <c r="S375" s="233">
        <v>1</v>
      </c>
      <c r="T375" s="28">
        <v>5000000</v>
      </c>
      <c r="U375" s="146">
        <v>10</v>
      </c>
      <c r="V375" s="511">
        <f t="shared" si="99"/>
        <v>10</v>
      </c>
      <c r="W375" s="110" t="s">
        <v>1036</v>
      </c>
      <c r="X375" s="106" t="s">
        <v>954</v>
      </c>
      <c r="Y375" s="3">
        <v>44216</v>
      </c>
      <c r="Z375" s="3">
        <v>44560</v>
      </c>
      <c r="AA375" s="3">
        <v>44377</v>
      </c>
      <c r="AB375" s="4">
        <f t="shared" si="110"/>
        <v>0.46802325581395349</v>
      </c>
      <c r="AC375" s="4">
        <f t="shared" si="111"/>
        <v>0.46802325581395349</v>
      </c>
      <c r="AD375" s="146">
        <v>10</v>
      </c>
      <c r="AE375" s="219">
        <f t="shared" si="98"/>
        <v>10</v>
      </c>
      <c r="AF375" s="260" t="s">
        <v>1034</v>
      </c>
      <c r="AG375" s="250" t="s">
        <v>954</v>
      </c>
      <c r="AH375" s="23"/>
      <c r="AI375" s="20">
        <f t="shared" si="107"/>
        <v>0</v>
      </c>
      <c r="AJ375" s="19"/>
      <c r="AK375" s="19"/>
      <c r="AL375" s="23"/>
      <c r="AM375" s="25">
        <f t="shared" si="100"/>
        <v>0</v>
      </c>
      <c r="AN375" s="19"/>
      <c r="AO375" s="19"/>
    </row>
    <row r="376" spans="1:41" ht="72" hidden="1" customHeight="1" outlineLevel="1" x14ac:dyDescent="0.25">
      <c r="A376" s="383"/>
      <c r="B376" s="277"/>
      <c r="C376" s="279" t="s">
        <v>335</v>
      </c>
      <c r="D376" s="291"/>
      <c r="E376" s="439" t="s">
        <v>706</v>
      </c>
      <c r="F376" s="439" t="s">
        <v>749</v>
      </c>
      <c r="G376" s="439" t="s">
        <v>852</v>
      </c>
      <c r="H376" s="144" t="s">
        <v>1150</v>
      </c>
      <c r="I376" s="63" t="s">
        <v>511</v>
      </c>
      <c r="J376" s="3">
        <v>44216</v>
      </c>
      <c r="K376" s="3">
        <v>44560</v>
      </c>
      <c r="L376" s="3">
        <v>44285</v>
      </c>
      <c r="M376" s="4">
        <f>+(+_xlfn.DAYS(J376,L376))/(_xlfn.DAYS(J376,K376))</f>
        <v>0.2005813953488372</v>
      </c>
      <c r="N376" s="4">
        <f>+IF(M376&gt;=100,100,IF(M376&lt;=0,0,M376))</f>
        <v>0.2005813953488372</v>
      </c>
      <c r="O376" s="232">
        <v>1</v>
      </c>
      <c r="P376" s="233">
        <v>0.25</v>
      </c>
      <c r="Q376" s="233">
        <v>0.5</v>
      </c>
      <c r="R376" s="233">
        <v>0.75</v>
      </c>
      <c r="S376" s="233">
        <v>1</v>
      </c>
      <c r="T376" s="28">
        <v>5000000</v>
      </c>
      <c r="U376" s="146">
        <v>25</v>
      </c>
      <c r="V376" s="511">
        <f t="shared" si="99"/>
        <v>25</v>
      </c>
      <c r="W376" s="110" t="s">
        <v>1151</v>
      </c>
      <c r="X376" s="106" t="s">
        <v>954</v>
      </c>
      <c r="Y376" s="3">
        <v>44216</v>
      </c>
      <c r="Z376" s="3">
        <v>44560</v>
      </c>
      <c r="AA376" s="3">
        <v>44377</v>
      </c>
      <c r="AB376" s="4">
        <f>+(+_xlfn.DAYS(Y376,AA376))/(_xlfn.DAYS(Y376,Z376))</f>
        <v>0.46802325581395349</v>
      </c>
      <c r="AC376" s="4">
        <f>+IF(AB376&gt;=100,100,IF(AB376&lt;=0,0,AB376))</f>
        <v>0.46802325581395349</v>
      </c>
      <c r="AD376" s="146">
        <v>50</v>
      </c>
      <c r="AE376" s="219">
        <f t="shared" si="98"/>
        <v>50</v>
      </c>
      <c r="AF376" s="260" t="s">
        <v>1993</v>
      </c>
      <c r="AG376" s="249" t="s">
        <v>1994</v>
      </c>
      <c r="AH376" s="23"/>
      <c r="AI376" s="20">
        <f t="shared" si="107"/>
        <v>0</v>
      </c>
      <c r="AJ376" s="19"/>
      <c r="AK376" s="19"/>
      <c r="AL376" s="23"/>
      <c r="AM376" s="25">
        <f t="shared" si="100"/>
        <v>0</v>
      </c>
      <c r="AN376" s="19"/>
      <c r="AO376" s="19"/>
    </row>
    <row r="377" spans="1:41" ht="90" hidden="1" customHeight="1" outlineLevel="1" x14ac:dyDescent="0.25">
      <c r="A377" s="383"/>
      <c r="B377" s="277"/>
      <c r="C377" s="283"/>
      <c r="D377" s="291"/>
      <c r="E377" s="440"/>
      <c r="F377" s="440"/>
      <c r="G377" s="440"/>
      <c r="H377" s="144" t="s">
        <v>712</v>
      </c>
      <c r="I377" s="63" t="s">
        <v>663</v>
      </c>
      <c r="J377" s="3">
        <v>44216</v>
      </c>
      <c r="K377" s="3">
        <v>44560</v>
      </c>
      <c r="L377" s="3">
        <v>44285</v>
      </c>
      <c r="M377" s="4">
        <f t="shared" si="108"/>
        <v>0.2005813953488372</v>
      </c>
      <c r="N377" s="4">
        <f t="shared" si="109"/>
        <v>0.2005813953488372</v>
      </c>
      <c r="O377" s="232">
        <v>1</v>
      </c>
      <c r="P377" s="233">
        <v>0.25</v>
      </c>
      <c r="Q377" s="233">
        <v>0.5</v>
      </c>
      <c r="R377" s="233">
        <v>0.75</v>
      </c>
      <c r="S377" s="233">
        <v>1</v>
      </c>
      <c r="T377" s="28">
        <v>5000000</v>
      </c>
      <c r="U377" s="146">
        <v>10</v>
      </c>
      <c r="V377" s="511">
        <f t="shared" si="99"/>
        <v>10</v>
      </c>
      <c r="W377" s="110" t="s">
        <v>1034</v>
      </c>
      <c r="X377" s="106" t="s">
        <v>954</v>
      </c>
      <c r="Y377" s="3">
        <v>44216</v>
      </c>
      <c r="Z377" s="3">
        <v>44560</v>
      </c>
      <c r="AA377" s="3">
        <v>44377</v>
      </c>
      <c r="AB377" s="4">
        <f t="shared" ref="AB377:AB380" si="112">+(+_xlfn.DAYS(Y377,AA377))/(_xlfn.DAYS(Y377,Z377))</f>
        <v>0.46802325581395349</v>
      </c>
      <c r="AC377" s="4">
        <f t="shared" ref="AC377:AC380" si="113">+IF(AB377&gt;=100,100,IF(AB377&lt;=0,0,AB377))</f>
        <v>0.46802325581395349</v>
      </c>
      <c r="AD377" s="146">
        <v>10</v>
      </c>
      <c r="AE377" s="219">
        <f t="shared" si="98"/>
        <v>10</v>
      </c>
      <c r="AF377" s="260" t="s">
        <v>1034</v>
      </c>
      <c r="AG377" s="250" t="s">
        <v>954</v>
      </c>
      <c r="AH377" s="23"/>
      <c r="AI377" s="20">
        <f t="shared" si="107"/>
        <v>0</v>
      </c>
      <c r="AJ377" s="19"/>
      <c r="AK377" s="19"/>
      <c r="AL377" s="23"/>
      <c r="AM377" s="25">
        <f t="shared" si="100"/>
        <v>0</v>
      </c>
      <c r="AN377" s="19"/>
      <c r="AO377" s="19"/>
    </row>
    <row r="378" spans="1:41" ht="62.4" hidden="1" outlineLevel="1" x14ac:dyDescent="0.25">
      <c r="A378" s="383"/>
      <c r="B378" s="277"/>
      <c r="C378" s="283"/>
      <c r="D378" s="291"/>
      <c r="E378" s="440"/>
      <c r="F378" s="440"/>
      <c r="G378" s="440"/>
      <c r="H378" s="144" t="s">
        <v>705</v>
      </c>
      <c r="I378" s="63" t="s">
        <v>709</v>
      </c>
      <c r="J378" s="3">
        <v>44216</v>
      </c>
      <c r="K378" s="3">
        <v>44560</v>
      </c>
      <c r="L378" s="3">
        <v>44285</v>
      </c>
      <c r="M378" s="4">
        <f t="shared" si="108"/>
        <v>0.2005813953488372</v>
      </c>
      <c r="N378" s="4">
        <f t="shared" si="109"/>
        <v>0.2005813953488372</v>
      </c>
      <c r="O378" s="232">
        <v>1</v>
      </c>
      <c r="P378" s="233">
        <v>0.25</v>
      </c>
      <c r="Q378" s="233">
        <v>0.5</v>
      </c>
      <c r="R378" s="233">
        <v>0.75</v>
      </c>
      <c r="S378" s="233">
        <v>1</v>
      </c>
      <c r="T378" s="28">
        <v>10000000</v>
      </c>
      <c r="U378" s="146">
        <v>10</v>
      </c>
      <c r="V378" s="511">
        <f t="shared" si="99"/>
        <v>10</v>
      </c>
      <c r="W378" s="110" t="s">
        <v>1365</v>
      </c>
      <c r="X378" s="106" t="s">
        <v>954</v>
      </c>
      <c r="Y378" s="3">
        <v>44216</v>
      </c>
      <c r="Z378" s="3">
        <v>44560</v>
      </c>
      <c r="AA378" s="3">
        <v>44377</v>
      </c>
      <c r="AB378" s="4">
        <f t="shared" si="112"/>
        <v>0.46802325581395349</v>
      </c>
      <c r="AC378" s="4">
        <f t="shared" si="113"/>
        <v>0.46802325581395349</v>
      </c>
      <c r="AD378" s="146">
        <v>10</v>
      </c>
      <c r="AE378" s="219">
        <f t="shared" si="98"/>
        <v>10</v>
      </c>
      <c r="AF378" s="260" t="s">
        <v>1034</v>
      </c>
      <c r="AG378" s="250" t="s">
        <v>954</v>
      </c>
      <c r="AH378" s="23"/>
      <c r="AI378" s="20">
        <f t="shared" si="107"/>
        <v>0</v>
      </c>
      <c r="AJ378" s="19"/>
      <c r="AK378" s="19"/>
      <c r="AL378" s="23"/>
      <c r="AM378" s="25">
        <f t="shared" si="100"/>
        <v>0</v>
      </c>
      <c r="AN378" s="19"/>
      <c r="AO378" s="19"/>
    </row>
    <row r="379" spans="1:41" ht="150" hidden="1" outlineLevel="1" x14ac:dyDescent="0.25">
      <c r="A379" s="383"/>
      <c r="B379" s="277"/>
      <c r="C379" s="283"/>
      <c r="D379" s="291"/>
      <c r="E379" s="440"/>
      <c r="F379" s="440"/>
      <c r="G379" s="440"/>
      <c r="H379" s="144" t="s">
        <v>710</v>
      </c>
      <c r="I379" s="63" t="s">
        <v>663</v>
      </c>
      <c r="J379" s="225">
        <v>44216</v>
      </c>
      <c r="K379" s="3">
        <v>44560</v>
      </c>
      <c r="L379" s="3">
        <v>44285</v>
      </c>
      <c r="M379" s="4">
        <f t="shared" si="108"/>
        <v>0.2005813953488372</v>
      </c>
      <c r="N379" s="4">
        <f t="shared" si="109"/>
        <v>0.2005813953488372</v>
      </c>
      <c r="O379" s="232">
        <v>1</v>
      </c>
      <c r="P379" s="233">
        <v>0.25</v>
      </c>
      <c r="Q379" s="233">
        <v>0.5</v>
      </c>
      <c r="R379" s="233">
        <v>0.75</v>
      </c>
      <c r="S379" s="233">
        <v>1</v>
      </c>
      <c r="T379" s="28">
        <v>1000000</v>
      </c>
      <c r="U379" s="146">
        <v>10</v>
      </c>
      <c r="V379" s="511">
        <f t="shared" si="99"/>
        <v>10</v>
      </c>
      <c r="W379" s="110" t="s">
        <v>1364</v>
      </c>
      <c r="X379" s="106" t="s">
        <v>954</v>
      </c>
      <c r="Y379" s="225">
        <v>44216</v>
      </c>
      <c r="Z379" s="3">
        <v>44560</v>
      </c>
      <c r="AA379" s="3">
        <v>44377</v>
      </c>
      <c r="AB379" s="4">
        <f t="shared" si="112"/>
        <v>0.46802325581395349</v>
      </c>
      <c r="AC379" s="4">
        <f t="shared" si="113"/>
        <v>0.46802325581395349</v>
      </c>
      <c r="AD379" s="146">
        <v>35</v>
      </c>
      <c r="AE379" s="219">
        <f t="shared" si="98"/>
        <v>35</v>
      </c>
      <c r="AF379" s="260" t="s">
        <v>1995</v>
      </c>
      <c r="AG379" s="249" t="s">
        <v>1996</v>
      </c>
      <c r="AH379" s="23"/>
      <c r="AI379" s="20">
        <f t="shared" si="107"/>
        <v>0</v>
      </c>
      <c r="AJ379" s="19"/>
      <c r="AK379" s="19"/>
      <c r="AL379" s="23"/>
      <c r="AM379" s="25">
        <f t="shared" si="100"/>
        <v>0</v>
      </c>
      <c r="AN379" s="19"/>
      <c r="AO379" s="19"/>
    </row>
    <row r="380" spans="1:41" ht="151.19999999999999" hidden="1" customHeight="1" outlineLevel="1" x14ac:dyDescent="0.25">
      <c r="A380" s="383"/>
      <c r="B380" s="277"/>
      <c r="C380" s="283"/>
      <c r="D380" s="291"/>
      <c r="E380" s="441"/>
      <c r="F380" s="441"/>
      <c r="G380" s="441"/>
      <c r="H380" s="226" t="s">
        <v>1559</v>
      </c>
      <c r="I380" s="144" t="s">
        <v>2001</v>
      </c>
      <c r="J380" s="225">
        <v>44216</v>
      </c>
      <c r="K380" s="3">
        <v>44560</v>
      </c>
      <c r="L380" s="3">
        <v>44285</v>
      </c>
      <c r="M380" s="4">
        <f t="shared" si="108"/>
        <v>0.2005813953488372</v>
      </c>
      <c r="N380" s="4">
        <f t="shared" si="109"/>
        <v>0.2005813953488372</v>
      </c>
      <c r="O380" s="232">
        <v>1</v>
      </c>
      <c r="P380" s="233" t="s">
        <v>954</v>
      </c>
      <c r="Q380" s="233">
        <v>0.4</v>
      </c>
      <c r="R380" s="233">
        <v>0.8</v>
      </c>
      <c r="S380" s="233">
        <v>1</v>
      </c>
      <c r="T380" s="191" t="s">
        <v>954</v>
      </c>
      <c r="U380" s="112" t="s">
        <v>954</v>
      </c>
      <c r="V380" s="511"/>
      <c r="W380" s="112" t="s">
        <v>954</v>
      </c>
      <c r="X380" s="112" t="s">
        <v>954</v>
      </c>
      <c r="Y380" s="225">
        <v>44216</v>
      </c>
      <c r="Z380" s="3">
        <v>44560</v>
      </c>
      <c r="AA380" s="3">
        <v>44377</v>
      </c>
      <c r="AB380" s="4">
        <f t="shared" si="112"/>
        <v>0.46802325581395349</v>
      </c>
      <c r="AC380" s="4">
        <f t="shared" si="113"/>
        <v>0.46802325581395349</v>
      </c>
      <c r="AD380" s="146">
        <v>50</v>
      </c>
      <c r="AE380" s="219">
        <f t="shared" si="98"/>
        <v>50</v>
      </c>
      <c r="AF380" s="260" t="s">
        <v>1999</v>
      </c>
      <c r="AG380" s="257" t="s">
        <v>2000</v>
      </c>
      <c r="AH380" s="42"/>
      <c r="AI380" s="20">
        <f t="shared" si="107"/>
        <v>0</v>
      </c>
      <c r="AJ380" s="19"/>
      <c r="AK380" s="19"/>
      <c r="AL380" s="23"/>
      <c r="AM380" s="25">
        <f t="shared" si="100"/>
        <v>0</v>
      </c>
      <c r="AN380" s="19"/>
      <c r="AO380" s="19"/>
    </row>
    <row r="381" spans="1:41" ht="288" hidden="1" outlineLevel="1" x14ac:dyDescent="0.25">
      <c r="A381" s="383"/>
      <c r="B381" s="278"/>
      <c r="C381" s="280"/>
      <c r="D381" s="291"/>
      <c r="E381" s="99" t="s">
        <v>569</v>
      </c>
      <c r="F381" s="76" t="s">
        <v>746</v>
      </c>
      <c r="G381" s="76" t="s">
        <v>849</v>
      </c>
      <c r="H381" s="144" t="s">
        <v>1037</v>
      </c>
      <c r="I381" s="63" t="s">
        <v>708</v>
      </c>
      <c r="J381" s="3">
        <v>44216</v>
      </c>
      <c r="K381" s="3">
        <v>44560</v>
      </c>
      <c r="L381" s="3">
        <v>44285</v>
      </c>
      <c r="M381" s="4">
        <f t="shared" si="108"/>
        <v>0.2005813953488372</v>
      </c>
      <c r="N381" s="4">
        <f t="shared" si="109"/>
        <v>0.2005813953488372</v>
      </c>
      <c r="O381" s="232">
        <v>1</v>
      </c>
      <c r="P381" s="233">
        <v>0.25</v>
      </c>
      <c r="Q381" s="233">
        <v>0.5</v>
      </c>
      <c r="R381" s="233">
        <v>0.75</v>
      </c>
      <c r="S381" s="233">
        <v>1</v>
      </c>
      <c r="T381" s="28">
        <v>4000000</v>
      </c>
      <c r="U381" s="146">
        <v>27</v>
      </c>
      <c r="V381" s="511">
        <f t="shared" si="99"/>
        <v>27</v>
      </c>
      <c r="W381" s="110" t="s">
        <v>1152</v>
      </c>
      <c r="X381" s="106" t="s">
        <v>954</v>
      </c>
      <c r="Y381" s="3">
        <v>44216</v>
      </c>
      <c r="Z381" s="3">
        <v>44560</v>
      </c>
      <c r="AA381" s="3">
        <v>44377</v>
      </c>
      <c r="AB381" s="4">
        <f t="shared" ref="AB381" si="114">+(+_xlfn.DAYS(Y381,AA381))/(_xlfn.DAYS(Y381,Z381))</f>
        <v>0.46802325581395349</v>
      </c>
      <c r="AC381" s="4">
        <f t="shared" ref="AC381" si="115">+IF(AB381&gt;=100,100,IF(AB381&lt;=0,0,AB381))</f>
        <v>0.46802325581395349</v>
      </c>
      <c r="AD381" s="146">
        <v>50</v>
      </c>
      <c r="AE381" s="219">
        <f t="shared" ref="AE381:AE382" si="116">+AD381</f>
        <v>50</v>
      </c>
      <c r="AF381" s="260" t="s">
        <v>1997</v>
      </c>
      <c r="AG381" s="249" t="s">
        <v>1998</v>
      </c>
      <c r="AH381" s="23"/>
      <c r="AI381" s="20">
        <f t="shared" si="107"/>
        <v>0</v>
      </c>
      <c r="AJ381" s="19"/>
      <c r="AK381" s="19"/>
      <c r="AL381" s="23"/>
      <c r="AM381" s="25">
        <f t="shared" si="100"/>
        <v>0</v>
      </c>
      <c r="AN381" s="19"/>
      <c r="AO381" s="19"/>
    </row>
    <row r="382" spans="1:41" ht="202.8" customHeight="1" collapsed="1" thickBot="1" x14ac:dyDescent="0.3">
      <c r="A382" s="416" t="s">
        <v>290</v>
      </c>
      <c r="B382" s="417"/>
      <c r="C382" s="417"/>
      <c r="D382" s="417"/>
      <c r="E382" s="417"/>
      <c r="F382" s="417"/>
      <c r="G382" s="417"/>
      <c r="H382" s="417"/>
      <c r="I382" s="417"/>
      <c r="J382" s="417"/>
      <c r="K382" s="418"/>
      <c r="L382" s="38">
        <v>44285</v>
      </c>
      <c r="M382" s="46" cm="1">
        <f t="array" ref="M382">+AVERAGE((M309:M381)*100)</f>
        <v>20.058139534883743</v>
      </c>
      <c r="N382" s="46">
        <f>+IF(M382&gt;=100,100,IF(M382&lt;=0,0,M382))</f>
        <v>20.058139534883743</v>
      </c>
      <c r="O382" s="232">
        <v>1</v>
      </c>
      <c r="P382" s="233">
        <v>0.25</v>
      </c>
      <c r="Q382" s="233">
        <v>0.5</v>
      </c>
      <c r="R382" s="233">
        <v>0.75</v>
      </c>
      <c r="S382" s="233">
        <v>1</v>
      </c>
      <c r="T382" s="40">
        <f>+SUM(T309:T381)</f>
        <v>1908520000</v>
      </c>
      <c r="U382" s="39">
        <f>AVERAGE(U312,U314:U320,U322,U323:U326,U328,U330:U333,U336,U338,U340:U342,,U345:U347,U350:U352,U355,U358:U363,U367,U368,U370,U371,U374,U376,U381)</f>
        <v>26</v>
      </c>
      <c r="V382" s="512">
        <f t="shared" si="99"/>
        <v>26</v>
      </c>
      <c r="W382" s="112" t="s">
        <v>1502</v>
      </c>
      <c r="X382" s="106" t="s">
        <v>954</v>
      </c>
      <c r="Y382" s="384"/>
      <c r="Z382" s="385"/>
      <c r="AA382" s="38">
        <v>44377</v>
      </c>
      <c r="AB382" s="39" cm="1">
        <f t="array" ref="AB382">+AVERAGE((AB309:AB381)*100)</f>
        <v>46.802325581395394</v>
      </c>
      <c r="AC382" s="39" cm="1">
        <f t="array" ref="AC382">+AVERAGE((AC309:AC381)*100)</f>
        <v>46.802325581395394</v>
      </c>
      <c r="AD382" s="39">
        <f>AVERAGE(AD309:AD381)</f>
        <v>38.287671232876711</v>
      </c>
      <c r="AE382" s="512">
        <f t="shared" si="116"/>
        <v>38.287671232876711</v>
      </c>
      <c r="AF382" s="227" t="s">
        <v>2033</v>
      </c>
      <c r="AG382" s="112" t="s">
        <v>954</v>
      </c>
      <c r="AH382" s="42"/>
      <c r="AI382" s="20">
        <f t="shared" si="107"/>
        <v>0</v>
      </c>
      <c r="AJ382" s="41"/>
      <c r="AK382" s="41"/>
      <c r="AL382" s="42"/>
      <c r="AM382" s="25">
        <f t="shared" si="100"/>
        <v>0</v>
      </c>
      <c r="AN382" s="41"/>
      <c r="AO382" s="41"/>
    </row>
    <row r="383" spans="1:41" x14ac:dyDescent="0.3">
      <c r="F383" s="33"/>
      <c r="I383" s="183" t="s">
        <v>909</v>
      </c>
      <c r="T383" s="67">
        <f>+T382+T308+T167+T64</f>
        <v>15915655318.68</v>
      </c>
      <c r="V383" s="113"/>
    </row>
    <row r="384" spans="1:41" ht="28.2" thickBot="1" x14ac:dyDescent="0.3">
      <c r="F384" s="33"/>
    </row>
    <row r="385" spans="1:29" ht="13.8" customHeight="1" thickTop="1" thickBot="1" x14ac:dyDescent="0.3">
      <c r="A385" s="410" t="s">
        <v>316</v>
      </c>
      <c r="B385" s="411"/>
      <c r="C385" s="411"/>
      <c r="D385" s="411"/>
      <c r="E385" s="411"/>
      <c r="F385" s="411"/>
      <c r="G385" s="412"/>
      <c r="H385" s="409" t="s">
        <v>317</v>
      </c>
      <c r="I385" s="404" t="s">
        <v>318</v>
      </c>
      <c r="J385" s="404"/>
      <c r="K385" s="404"/>
      <c r="L385" s="404"/>
      <c r="M385" s="404"/>
      <c r="N385" s="404"/>
      <c r="O385" s="404"/>
      <c r="P385" s="404" t="s">
        <v>319</v>
      </c>
      <c r="Q385" s="405"/>
      <c r="R385" s="386" t="s">
        <v>320</v>
      </c>
      <c r="S385" s="387"/>
      <c r="T385" s="387"/>
      <c r="U385" s="387"/>
      <c r="V385" s="387"/>
      <c r="W385" s="388"/>
      <c r="X385" s="392">
        <v>1</v>
      </c>
      <c r="Y385" s="235"/>
      <c r="Z385" s="235"/>
      <c r="AA385" s="235"/>
      <c r="AB385" s="235"/>
      <c r="AC385" s="235"/>
    </row>
    <row r="386" spans="1:29" ht="13.2" customHeight="1" thickTop="1" thickBot="1" x14ac:dyDescent="0.3">
      <c r="A386" s="413"/>
      <c r="B386" s="414"/>
      <c r="C386" s="414"/>
      <c r="D386" s="414"/>
      <c r="E386" s="414"/>
      <c r="F386" s="414"/>
      <c r="G386" s="415"/>
      <c r="H386" s="409"/>
      <c r="I386" s="404"/>
      <c r="J386" s="404"/>
      <c r="K386" s="404"/>
      <c r="L386" s="404"/>
      <c r="M386" s="404"/>
      <c r="N386" s="404"/>
      <c r="O386" s="404"/>
      <c r="P386" s="404"/>
      <c r="Q386" s="405"/>
      <c r="R386" s="389"/>
      <c r="S386" s="390"/>
      <c r="T386" s="390"/>
      <c r="U386" s="390"/>
      <c r="V386" s="390"/>
      <c r="W386" s="391"/>
      <c r="X386" s="392"/>
      <c r="Y386" s="235"/>
      <c r="Z386" s="235"/>
      <c r="AA386" s="235"/>
      <c r="AB386" s="235"/>
      <c r="AC386" s="235"/>
    </row>
    <row r="387" spans="1:29" ht="1.8" customHeight="1" x14ac:dyDescent="0.25">
      <c r="F387" s="33"/>
      <c r="H387" s="145"/>
    </row>
    <row r="388" spans="1:29" x14ac:dyDescent="0.25">
      <c r="F388" s="33"/>
    </row>
    <row r="389" spans="1:29" x14ac:dyDescent="0.25">
      <c r="F389" s="33"/>
    </row>
    <row r="390" spans="1:29" x14ac:dyDescent="0.25">
      <c r="F390" s="33"/>
    </row>
    <row r="391" spans="1:29" x14ac:dyDescent="0.25">
      <c r="F391" s="33"/>
    </row>
    <row r="392" spans="1:29" x14ac:dyDescent="0.25">
      <c r="F392" s="33"/>
    </row>
    <row r="393" spans="1:29" x14ac:dyDescent="0.25">
      <c r="F393" s="33"/>
    </row>
    <row r="394" spans="1:29" x14ac:dyDescent="0.25">
      <c r="F394" s="33"/>
    </row>
    <row r="395" spans="1:29" x14ac:dyDescent="0.25">
      <c r="F395" s="33"/>
    </row>
    <row r="396" spans="1:29" x14ac:dyDescent="0.25">
      <c r="F396" s="33"/>
    </row>
    <row r="397" spans="1:29" x14ac:dyDescent="0.25">
      <c r="F397" s="33"/>
    </row>
    <row r="398" spans="1:29" x14ac:dyDescent="0.25">
      <c r="F398" s="33"/>
    </row>
    <row r="399" spans="1:29" x14ac:dyDescent="0.25">
      <c r="F399" s="33"/>
    </row>
    <row r="400" spans="1:29" x14ac:dyDescent="0.25">
      <c r="F400" s="33"/>
    </row>
    <row r="401" spans="6:6" x14ac:dyDescent="0.25">
      <c r="F401" s="33"/>
    </row>
    <row r="402" spans="6:6" x14ac:dyDescent="0.25">
      <c r="F402" s="33"/>
    </row>
    <row r="403" spans="6:6" x14ac:dyDescent="0.25">
      <c r="F403" s="33"/>
    </row>
    <row r="404" spans="6:6" x14ac:dyDescent="0.25">
      <c r="F404" s="33"/>
    </row>
    <row r="405" spans="6:6" x14ac:dyDescent="0.25">
      <c r="F405" s="33"/>
    </row>
    <row r="406" spans="6:6" x14ac:dyDescent="0.25">
      <c r="F406" s="33"/>
    </row>
    <row r="407" spans="6:6" x14ac:dyDescent="0.25">
      <c r="F407" s="33"/>
    </row>
    <row r="408" spans="6:6" x14ac:dyDescent="0.25">
      <c r="F408" s="33"/>
    </row>
    <row r="409" spans="6:6" x14ac:dyDescent="0.25">
      <c r="F409" s="33"/>
    </row>
    <row r="410" spans="6:6" x14ac:dyDescent="0.25">
      <c r="F410" s="33"/>
    </row>
    <row r="411" spans="6:6" x14ac:dyDescent="0.25">
      <c r="F411" s="33"/>
    </row>
    <row r="412" spans="6:6" x14ac:dyDescent="0.25">
      <c r="F412" s="33"/>
    </row>
    <row r="413" spans="6:6" x14ac:dyDescent="0.25">
      <c r="F413" s="33"/>
    </row>
    <row r="414" spans="6:6" x14ac:dyDescent="0.25">
      <c r="F414" s="33"/>
    </row>
    <row r="415" spans="6:6" x14ac:dyDescent="0.25">
      <c r="F415" s="33"/>
    </row>
    <row r="416" spans="6:6" x14ac:dyDescent="0.25">
      <c r="F416" s="33"/>
    </row>
    <row r="417" spans="6:6" x14ac:dyDescent="0.25">
      <c r="F417" s="33"/>
    </row>
    <row r="418" spans="6:6" x14ac:dyDescent="0.25">
      <c r="F418" s="33"/>
    </row>
    <row r="419" spans="6:6" x14ac:dyDescent="0.25">
      <c r="F419" s="33"/>
    </row>
    <row r="420" spans="6:6" x14ac:dyDescent="0.25">
      <c r="F420" s="33"/>
    </row>
    <row r="421" spans="6:6" x14ac:dyDescent="0.25">
      <c r="F421" s="33"/>
    </row>
    <row r="422" spans="6:6" x14ac:dyDescent="0.25">
      <c r="F422" s="33"/>
    </row>
    <row r="423" spans="6:6" x14ac:dyDescent="0.25">
      <c r="F423" s="33"/>
    </row>
    <row r="424" spans="6:6" x14ac:dyDescent="0.25">
      <c r="F424" s="33"/>
    </row>
    <row r="425" spans="6:6" x14ac:dyDescent="0.25">
      <c r="F425" s="33"/>
    </row>
    <row r="426" spans="6:6" x14ac:dyDescent="0.25">
      <c r="F426" s="33"/>
    </row>
    <row r="427" spans="6:6" x14ac:dyDescent="0.25">
      <c r="F427" s="33"/>
    </row>
    <row r="428" spans="6:6" x14ac:dyDescent="0.25">
      <c r="F428" s="33"/>
    </row>
    <row r="429" spans="6:6" x14ac:dyDescent="0.25">
      <c r="F429" s="33"/>
    </row>
    <row r="430" spans="6:6" x14ac:dyDescent="0.25">
      <c r="F430" s="33"/>
    </row>
    <row r="431" spans="6:6" x14ac:dyDescent="0.25">
      <c r="F431" s="33"/>
    </row>
    <row r="432" spans="6:6" x14ac:dyDescent="0.25">
      <c r="F432" s="33"/>
    </row>
    <row r="433" spans="6:6" x14ac:dyDescent="0.25">
      <c r="F433" s="33"/>
    </row>
    <row r="434" spans="6:6" x14ac:dyDescent="0.25">
      <c r="F434" s="33"/>
    </row>
    <row r="435" spans="6:6" x14ac:dyDescent="0.25">
      <c r="F435" s="33"/>
    </row>
    <row r="436" spans="6:6" x14ac:dyDescent="0.25">
      <c r="F436" s="33"/>
    </row>
    <row r="437" spans="6:6" x14ac:dyDescent="0.25">
      <c r="F437" s="33"/>
    </row>
    <row r="438" spans="6:6" x14ac:dyDescent="0.25">
      <c r="F438" s="33"/>
    </row>
    <row r="439" spans="6:6" x14ac:dyDescent="0.25">
      <c r="F439" s="33"/>
    </row>
    <row r="440" spans="6:6" x14ac:dyDescent="0.25">
      <c r="F440" s="33"/>
    </row>
    <row r="441" spans="6:6" x14ac:dyDescent="0.25">
      <c r="F441" s="33"/>
    </row>
    <row r="442" spans="6:6" x14ac:dyDescent="0.25">
      <c r="F442" s="33"/>
    </row>
    <row r="443" spans="6:6" x14ac:dyDescent="0.25">
      <c r="F443" s="33"/>
    </row>
    <row r="444" spans="6:6" x14ac:dyDescent="0.25">
      <c r="F444" s="33"/>
    </row>
    <row r="445" spans="6:6" x14ac:dyDescent="0.25">
      <c r="F445" s="33"/>
    </row>
    <row r="446" spans="6:6" x14ac:dyDescent="0.25">
      <c r="F446" s="33"/>
    </row>
    <row r="447" spans="6:6" x14ac:dyDescent="0.25">
      <c r="F447" s="33"/>
    </row>
    <row r="448" spans="6:6" x14ac:dyDescent="0.25">
      <c r="F448" s="33"/>
    </row>
    <row r="449" spans="6:6" x14ac:dyDescent="0.25">
      <c r="F449" s="33"/>
    </row>
    <row r="450" spans="6:6" x14ac:dyDescent="0.25">
      <c r="F450" s="33"/>
    </row>
    <row r="451" spans="6:6" x14ac:dyDescent="0.25">
      <c r="F451" s="33"/>
    </row>
    <row r="452" spans="6:6" x14ac:dyDescent="0.25">
      <c r="F452" s="33"/>
    </row>
    <row r="453" spans="6:6" x14ac:dyDescent="0.25">
      <c r="F453" s="33"/>
    </row>
    <row r="454" spans="6:6" x14ac:dyDescent="0.25">
      <c r="F454" s="33"/>
    </row>
    <row r="455" spans="6:6" x14ac:dyDescent="0.25">
      <c r="F455" s="33"/>
    </row>
    <row r="456" spans="6:6" x14ac:dyDescent="0.25">
      <c r="F456" s="33"/>
    </row>
    <row r="457" spans="6:6" x14ac:dyDescent="0.25">
      <c r="F457" s="33"/>
    </row>
    <row r="458" spans="6:6" x14ac:dyDescent="0.25">
      <c r="F458" s="33"/>
    </row>
    <row r="459" spans="6:6" x14ac:dyDescent="0.25">
      <c r="F459" s="33"/>
    </row>
    <row r="460" spans="6:6" x14ac:dyDescent="0.25">
      <c r="F460" s="33"/>
    </row>
    <row r="461" spans="6:6" x14ac:dyDescent="0.25">
      <c r="F461" s="33"/>
    </row>
    <row r="462" spans="6:6" x14ac:dyDescent="0.25">
      <c r="F462" s="33"/>
    </row>
    <row r="463" spans="6:6" x14ac:dyDescent="0.25">
      <c r="F463" s="33"/>
    </row>
    <row r="464" spans="6:6" x14ac:dyDescent="0.25">
      <c r="F464" s="33"/>
    </row>
    <row r="465" spans="6:6" x14ac:dyDescent="0.25">
      <c r="F465" s="33"/>
    </row>
    <row r="466" spans="6:6" x14ac:dyDescent="0.25">
      <c r="F466" s="33"/>
    </row>
    <row r="467" spans="6:6" x14ac:dyDescent="0.25">
      <c r="F467" s="33"/>
    </row>
    <row r="468" spans="6:6" x14ac:dyDescent="0.25">
      <c r="F468" s="33"/>
    </row>
    <row r="469" spans="6:6" x14ac:dyDescent="0.25">
      <c r="F469" s="33"/>
    </row>
    <row r="470" spans="6:6" x14ac:dyDescent="0.25">
      <c r="F470" s="33"/>
    </row>
    <row r="471" spans="6:6" x14ac:dyDescent="0.25">
      <c r="F471" s="33"/>
    </row>
    <row r="472" spans="6:6" x14ac:dyDescent="0.25">
      <c r="F472" s="33"/>
    </row>
  </sheetData>
  <dataConsolidate/>
  <mergeCells count="336">
    <mergeCell ref="Y167:Z167"/>
    <mergeCell ref="Y308:Z308"/>
    <mergeCell ref="Y382:Z382"/>
    <mergeCell ref="G50:G56"/>
    <mergeCell ref="F50:F56"/>
    <mergeCell ref="A65:A165"/>
    <mergeCell ref="B41:B49"/>
    <mergeCell ref="C41:C49"/>
    <mergeCell ref="E74:E83"/>
    <mergeCell ref="C74:C83"/>
    <mergeCell ref="B74:B83"/>
    <mergeCell ref="B84:B97"/>
    <mergeCell ref="C84:C90"/>
    <mergeCell ref="G222:G223"/>
    <mergeCell ref="C65:C73"/>
    <mergeCell ref="B100:B103"/>
    <mergeCell ref="B65:B73"/>
    <mergeCell ref="G376:G380"/>
    <mergeCell ref="Y5:Y6"/>
    <mergeCell ref="Z5:Z6"/>
    <mergeCell ref="AA5:AA6"/>
    <mergeCell ref="AC5:AC6"/>
    <mergeCell ref="E84:E95"/>
    <mergeCell ref="G178:G221"/>
    <mergeCell ref="I84:I85"/>
    <mergeCell ref="E289:E291"/>
    <mergeCell ref="H197:H201"/>
    <mergeCell ref="H194:H196"/>
    <mergeCell ref="H187:H193"/>
    <mergeCell ref="A64:K64"/>
    <mergeCell ref="I130:I131"/>
    <mergeCell ref="E253:E260"/>
    <mergeCell ref="F253:F260"/>
    <mergeCell ref="F104:F105"/>
    <mergeCell ref="E104:E105"/>
    <mergeCell ref="F115:F116"/>
    <mergeCell ref="E115:E119"/>
    <mergeCell ref="F57:F58"/>
    <mergeCell ref="G57:G58"/>
    <mergeCell ref="C98:C99"/>
    <mergeCell ref="E98:E99"/>
    <mergeCell ref="D74:D97"/>
    <mergeCell ref="E96:E97"/>
    <mergeCell ref="D98:D99"/>
    <mergeCell ref="D100:D107"/>
    <mergeCell ref="B98:B99"/>
    <mergeCell ref="F87:F90"/>
    <mergeCell ref="D65:D73"/>
    <mergeCell ref="E227:E228"/>
    <mergeCell ref="B19:B21"/>
    <mergeCell ref="C19:C21"/>
    <mergeCell ref="D19:D21"/>
    <mergeCell ref="E19:E21"/>
    <mergeCell ref="E60:E61"/>
    <mergeCell ref="D141:D165"/>
    <mergeCell ref="A168:A306"/>
    <mergeCell ref="E57:E59"/>
    <mergeCell ref="B168:B176"/>
    <mergeCell ref="C168:C176"/>
    <mergeCell ref="B178:B219"/>
    <mergeCell ref="C178:C219"/>
    <mergeCell ref="C141:C165"/>
    <mergeCell ref="C297:C304"/>
    <mergeCell ref="B287:B288"/>
    <mergeCell ref="D178:D225"/>
    <mergeCell ref="F19:F21"/>
    <mergeCell ref="G19:G21"/>
    <mergeCell ref="F27:F29"/>
    <mergeCell ref="G27:G29"/>
    <mergeCell ref="G37:G40"/>
    <mergeCell ref="G30:G32"/>
    <mergeCell ref="B22:B26"/>
    <mergeCell ref="G33:G35"/>
    <mergeCell ref="F33:F35"/>
    <mergeCell ref="E27:E35"/>
    <mergeCell ref="C27:C35"/>
    <mergeCell ref="B27:B35"/>
    <mergeCell ref="D27:D35"/>
    <mergeCell ref="C22:C26"/>
    <mergeCell ref="D7:D12"/>
    <mergeCell ref="E7:E12"/>
    <mergeCell ref="F7:F12"/>
    <mergeCell ref="G7:G12"/>
    <mergeCell ref="B7:B12"/>
    <mergeCell ref="C7:C12"/>
    <mergeCell ref="B13:B15"/>
    <mergeCell ref="C13:C15"/>
    <mergeCell ref="B16:B17"/>
    <mergeCell ref="C16:C17"/>
    <mergeCell ref="E16:E17"/>
    <mergeCell ref="F16:F17"/>
    <mergeCell ref="G16:G17"/>
    <mergeCell ref="E121:E130"/>
    <mergeCell ref="C240:C241"/>
    <mergeCell ref="B226:B228"/>
    <mergeCell ref="B238:B241"/>
    <mergeCell ref="D168:D177"/>
    <mergeCell ref="F98:F99"/>
    <mergeCell ref="F178:F221"/>
    <mergeCell ref="E232:E235"/>
    <mergeCell ref="F232:F235"/>
    <mergeCell ref="B141:B165"/>
    <mergeCell ref="C226:C228"/>
    <mergeCell ref="F222:F223"/>
    <mergeCell ref="B113:B114"/>
    <mergeCell ref="B104:B107"/>
    <mergeCell ref="E178:E225"/>
    <mergeCell ref="D226:D235"/>
    <mergeCell ref="C232:C235"/>
    <mergeCell ref="B231:B235"/>
    <mergeCell ref="B132:B139"/>
    <mergeCell ref="B115:B120"/>
    <mergeCell ref="E240:E241"/>
    <mergeCell ref="D236:D241"/>
    <mergeCell ref="D285:D286"/>
    <mergeCell ref="C292:C293"/>
    <mergeCell ref="B289:B291"/>
    <mergeCell ref="F309:F311"/>
    <mergeCell ref="F341:F343"/>
    <mergeCell ref="C282:C283"/>
    <mergeCell ref="B229:B230"/>
    <mergeCell ref="A309:A381"/>
    <mergeCell ref="C333:C346"/>
    <mergeCell ref="B333:B346"/>
    <mergeCell ref="C374:C375"/>
    <mergeCell ref="B347:B368"/>
    <mergeCell ref="B268:B269"/>
    <mergeCell ref="C268:C269"/>
    <mergeCell ref="B373:B381"/>
    <mergeCell ref="C229:C230"/>
    <mergeCell ref="B250:B264"/>
    <mergeCell ref="C347:C368"/>
    <mergeCell ref="B297:B304"/>
    <mergeCell ref="F376:F380"/>
    <mergeCell ref="E376:E380"/>
    <mergeCell ref="D296:D306"/>
    <mergeCell ref="D287:D295"/>
    <mergeCell ref="E292:E294"/>
    <mergeCell ref="A308:K308"/>
    <mergeCell ref="B305:B306"/>
    <mergeCell ref="C305:C306"/>
    <mergeCell ref="F289:F291"/>
    <mergeCell ref="E347:E365"/>
    <mergeCell ref="G370:G372"/>
    <mergeCell ref="G309:G311"/>
    <mergeCell ref="E297:E304"/>
    <mergeCell ref="F297:F304"/>
    <mergeCell ref="B370:B372"/>
    <mergeCell ref="C370:C372"/>
    <mergeCell ref="G297:G304"/>
    <mergeCell ref="G289:G291"/>
    <mergeCell ref="G292:G293"/>
    <mergeCell ref="G312:G332"/>
    <mergeCell ref="F312:F332"/>
    <mergeCell ref="E309:E332"/>
    <mergeCell ref="D309:D332"/>
    <mergeCell ref="C309:C332"/>
    <mergeCell ref="B309:B332"/>
    <mergeCell ref="F374:F375"/>
    <mergeCell ref="F347:F364"/>
    <mergeCell ref="F345:F346"/>
    <mergeCell ref="P385:Q386"/>
    <mergeCell ref="G335:G339"/>
    <mergeCell ref="G341:G343"/>
    <mergeCell ref="G345:G346"/>
    <mergeCell ref="G347:G364"/>
    <mergeCell ref="F370:F372"/>
    <mergeCell ref="H385:H386"/>
    <mergeCell ref="I385:O386"/>
    <mergeCell ref="A385:G386"/>
    <mergeCell ref="E374:E375"/>
    <mergeCell ref="A382:K382"/>
    <mergeCell ref="C376:C381"/>
    <mergeCell ref="D369:D372"/>
    <mergeCell ref="E366:E368"/>
    <mergeCell ref="D347:D368"/>
    <mergeCell ref="G374:G375"/>
    <mergeCell ref="F335:F339"/>
    <mergeCell ref="E335:E346"/>
    <mergeCell ref="D333:D346"/>
    <mergeCell ref="E370:E372"/>
    <mergeCell ref="R385:W386"/>
    <mergeCell ref="X385:X386"/>
    <mergeCell ref="O5:O6"/>
    <mergeCell ref="U5:X5"/>
    <mergeCell ref="P5:S5"/>
    <mergeCell ref="T5:T6"/>
    <mergeCell ref="A5:A6"/>
    <mergeCell ref="B5:B6"/>
    <mergeCell ref="C5:C6"/>
    <mergeCell ref="D5:D6"/>
    <mergeCell ref="E5:E6"/>
    <mergeCell ref="H5:H6"/>
    <mergeCell ref="F91:F94"/>
    <mergeCell ref="N5:N6"/>
    <mergeCell ref="E101:E102"/>
    <mergeCell ref="L5:L6"/>
    <mergeCell ref="D13:D15"/>
    <mergeCell ref="D22:D26"/>
    <mergeCell ref="G13:G15"/>
    <mergeCell ref="F268:F269"/>
    <mergeCell ref="C50:C59"/>
    <mergeCell ref="H84:H85"/>
    <mergeCell ref="F84:F85"/>
    <mergeCell ref="C100:C102"/>
    <mergeCell ref="AD5:AG5"/>
    <mergeCell ref="AH5:AK5"/>
    <mergeCell ref="AL5:AO5"/>
    <mergeCell ref="A1:AN4"/>
    <mergeCell ref="E22:E26"/>
    <mergeCell ref="E37:E40"/>
    <mergeCell ref="F65:F73"/>
    <mergeCell ref="F13:F15"/>
    <mergeCell ref="F30:F32"/>
    <mergeCell ref="I5:I6"/>
    <mergeCell ref="J5:J6"/>
    <mergeCell ref="K5:K6"/>
    <mergeCell ref="G65:G73"/>
    <mergeCell ref="E65:E73"/>
    <mergeCell ref="F37:F40"/>
    <mergeCell ref="F5:F6"/>
    <mergeCell ref="F22:F26"/>
    <mergeCell ref="E13:E15"/>
    <mergeCell ref="G5:G6"/>
    <mergeCell ref="F60:F61"/>
    <mergeCell ref="G60:G61"/>
    <mergeCell ref="G22:G26"/>
    <mergeCell ref="A7:A62"/>
    <mergeCell ref="Y64:Z64"/>
    <mergeCell ref="F74:F77"/>
    <mergeCell ref="F78:F79"/>
    <mergeCell ref="E106:E107"/>
    <mergeCell ref="D50:D59"/>
    <mergeCell ref="B121:B131"/>
    <mergeCell ref="D16:D18"/>
    <mergeCell ref="C37:C40"/>
    <mergeCell ref="B37:B40"/>
    <mergeCell ref="B60:B62"/>
    <mergeCell ref="B50:B59"/>
    <mergeCell ref="C60:C61"/>
    <mergeCell ref="B108:B112"/>
    <mergeCell ref="C108:C112"/>
    <mergeCell ref="C115:C119"/>
    <mergeCell ref="C121:C131"/>
    <mergeCell ref="E50:E56"/>
    <mergeCell ref="D37:D40"/>
    <mergeCell ref="D60:D62"/>
    <mergeCell ref="C91:C97"/>
    <mergeCell ref="C113:C114"/>
    <mergeCell ref="C104:C107"/>
    <mergeCell ref="T80:T81"/>
    <mergeCell ref="G227:G228"/>
    <mergeCell ref="T130:T131"/>
    <mergeCell ref="G141:G164"/>
    <mergeCell ref="F141:F164"/>
    <mergeCell ref="G132:G139"/>
    <mergeCell ref="F132:F139"/>
    <mergeCell ref="E141:E164"/>
    <mergeCell ref="I80:I81"/>
    <mergeCell ref="A167:K167"/>
    <mergeCell ref="F227:F228"/>
    <mergeCell ref="G124:G129"/>
    <mergeCell ref="F80:F81"/>
    <mergeCell ref="F121:F123"/>
    <mergeCell ref="G104:G105"/>
    <mergeCell ref="H80:H81"/>
    <mergeCell ref="E132:E139"/>
    <mergeCell ref="D108:D112"/>
    <mergeCell ref="E108:E112"/>
    <mergeCell ref="F108:F112"/>
    <mergeCell ref="G108:G112"/>
    <mergeCell ref="C132:C139"/>
    <mergeCell ref="F168:F175"/>
    <mergeCell ref="G168:G175"/>
    <mergeCell ref="D242:D249"/>
    <mergeCell ref="B292:B293"/>
    <mergeCell ref="B282:B283"/>
    <mergeCell ref="C289:C291"/>
    <mergeCell ref="D250:D265"/>
    <mergeCell ref="E168:E176"/>
    <mergeCell ref="D115:D140"/>
    <mergeCell ref="F124:F129"/>
    <mergeCell ref="E246:E247"/>
    <mergeCell ref="G115:G116"/>
    <mergeCell ref="G121:G123"/>
    <mergeCell ref="G240:G241"/>
    <mergeCell ref="G246:G247"/>
    <mergeCell ref="G253:G260"/>
    <mergeCell ref="B279:B281"/>
    <mergeCell ref="B266:B267"/>
    <mergeCell ref="C272:C275"/>
    <mergeCell ref="B270:B278"/>
    <mergeCell ref="C242:C243"/>
    <mergeCell ref="C244:C245"/>
    <mergeCell ref="C253:C261"/>
    <mergeCell ref="C262:C263"/>
    <mergeCell ref="F292:F294"/>
    <mergeCell ref="G98:G99"/>
    <mergeCell ref="D373:D381"/>
    <mergeCell ref="G41:G49"/>
    <mergeCell ref="F41:F49"/>
    <mergeCell ref="E41:E49"/>
    <mergeCell ref="D41:D49"/>
    <mergeCell ref="G113:G114"/>
    <mergeCell ref="F113:F114"/>
    <mergeCell ref="E113:E114"/>
    <mergeCell ref="D113:D114"/>
    <mergeCell ref="F96:F97"/>
    <mergeCell ref="G74:G77"/>
    <mergeCell ref="G91:G94"/>
    <mergeCell ref="G87:G90"/>
    <mergeCell ref="G268:G269"/>
    <mergeCell ref="G273:G275"/>
    <mergeCell ref="G277:G278"/>
    <mergeCell ref="F240:F241"/>
    <mergeCell ref="G282:G283"/>
    <mergeCell ref="G279:G281"/>
    <mergeCell ref="E268:E269"/>
    <mergeCell ref="F246:F247"/>
    <mergeCell ref="F277:F278"/>
    <mergeCell ref="G232:G235"/>
    <mergeCell ref="C276:C278"/>
    <mergeCell ref="B248:B249"/>
    <mergeCell ref="B242:B247"/>
    <mergeCell ref="F273:F275"/>
    <mergeCell ref="D266:D269"/>
    <mergeCell ref="C279:C281"/>
    <mergeCell ref="F279:F281"/>
    <mergeCell ref="E279:E281"/>
    <mergeCell ref="E272:E275"/>
    <mergeCell ref="E277:E278"/>
    <mergeCell ref="D270:D283"/>
    <mergeCell ref="E282:E283"/>
    <mergeCell ref="F282:F283"/>
    <mergeCell ref="C270:C271"/>
    <mergeCell ref="C246:C247"/>
  </mergeCells>
  <conditionalFormatting sqref="M308">
    <cfRule type="colorScale" priority="300">
      <colorScale>
        <cfvo type="num" val="50"/>
        <cfvo type="num" val="70"/>
        <cfvo type="num" val="90"/>
        <color rgb="FFF8696B"/>
        <color rgb="FFFFEB84"/>
        <color rgb="FF63BE7B"/>
      </colorScale>
    </cfRule>
    <cfRule type="colorScale" priority="301">
      <colorScale>
        <cfvo type="min"/>
        <cfvo type="percentile" val="50"/>
        <cfvo type="max"/>
        <color rgb="FFF8696B"/>
        <color rgb="FFFFEB84"/>
        <color rgb="FF63BE7B"/>
      </colorScale>
    </cfRule>
  </conditionalFormatting>
  <conditionalFormatting sqref="N308">
    <cfRule type="colorScale" priority="255">
      <colorScale>
        <cfvo type="num" val="50"/>
        <cfvo type="num" val="70"/>
        <cfvo type="num" val="90"/>
        <color rgb="FFF8696B"/>
        <color rgb="FFFFEB84"/>
        <color rgb="FF63BE7B"/>
      </colorScale>
    </cfRule>
    <cfRule type="colorScale" priority="256">
      <colorScale>
        <cfvo type="min"/>
        <cfvo type="percentile" val="50"/>
        <cfvo type="max"/>
        <color rgb="FFF8696B"/>
        <color rgb="FFFFEB84"/>
        <color rgb="FF63BE7B"/>
      </colorScale>
    </cfRule>
  </conditionalFormatting>
  <conditionalFormatting sqref="M64:N64">
    <cfRule type="colorScale" priority="542">
      <colorScale>
        <cfvo type="num" val="50"/>
        <cfvo type="num" val="70"/>
        <cfvo type="num" val="90"/>
        <color rgb="FFF8696B"/>
        <color rgb="FFFFEB84"/>
        <color rgb="FF63BE7B"/>
      </colorScale>
    </cfRule>
    <cfRule type="colorScale" priority="543">
      <colorScale>
        <cfvo type="min"/>
        <cfvo type="percentile" val="50"/>
        <cfvo type="max"/>
        <color rgb="FFF8696B"/>
        <color rgb="FFFFEB84"/>
        <color rgb="FF63BE7B"/>
      </colorScale>
    </cfRule>
  </conditionalFormatting>
  <conditionalFormatting sqref="W9:W10 W12">
    <cfRule type="iconSet" priority="1799">
      <iconSet iconSet="3Symbols">
        <cfvo type="percent" val="0"/>
        <cfvo type="percent" val="33"/>
        <cfvo type="percent" val="67"/>
      </iconSet>
    </cfRule>
  </conditionalFormatting>
  <conditionalFormatting sqref="V183">
    <cfRule type="iconSet" priority="145">
      <iconSet iconSet="3Symbols">
        <cfvo type="percent" val="0"/>
        <cfvo type="num" val="65"/>
        <cfvo type="num" val="90"/>
      </iconSet>
    </cfRule>
  </conditionalFormatting>
  <conditionalFormatting sqref="V207">
    <cfRule type="iconSet" priority="144">
      <iconSet iconSet="3Symbols">
        <cfvo type="percent" val="0"/>
        <cfvo type="num" val="65"/>
        <cfvo type="num" val="90"/>
      </iconSet>
    </cfRule>
  </conditionalFormatting>
  <conditionalFormatting sqref="V208">
    <cfRule type="iconSet" priority="143">
      <iconSet iconSet="3Symbols">
        <cfvo type="percent" val="0"/>
        <cfvo type="num" val="65"/>
        <cfvo type="num" val="90"/>
      </iconSet>
    </cfRule>
  </conditionalFormatting>
  <conditionalFormatting sqref="V217">
    <cfRule type="iconSet" priority="136">
      <iconSet iconSet="3Symbols">
        <cfvo type="percent" val="0"/>
        <cfvo type="num" val="65"/>
        <cfvo type="num" val="90"/>
      </iconSet>
    </cfRule>
  </conditionalFormatting>
  <conditionalFormatting sqref="AM7:AM12">
    <cfRule type="iconSet" priority="130">
      <iconSet iconSet="3Symbols" showValue="0">
        <cfvo type="percent" val="0"/>
        <cfvo type="num" val="65"/>
        <cfvo type="num" val="90"/>
      </iconSet>
    </cfRule>
  </conditionalFormatting>
  <conditionalFormatting sqref="M167:N167">
    <cfRule type="colorScale" priority="122">
      <colorScale>
        <cfvo type="num" val="50"/>
        <cfvo type="num" val="70"/>
        <cfvo type="num" val="90"/>
        <color rgb="FFF8696B"/>
        <color rgb="FFFFEB84"/>
        <color rgb="FF63BE7B"/>
      </colorScale>
    </cfRule>
    <cfRule type="colorScale" priority="123">
      <colorScale>
        <cfvo type="min"/>
        <cfvo type="percentile" val="50"/>
        <cfvo type="max"/>
        <color rgb="FFF8696B"/>
        <color rgb="FFFFEB84"/>
        <color rgb="FF63BE7B"/>
      </colorScale>
    </cfRule>
  </conditionalFormatting>
  <conditionalFormatting sqref="U167">
    <cfRule type="colorScale" priority="118">
      <colorScale>
        <cfvo type="num" val="50"/>
        <cfvo type="num" val="70"/>
        <cfvo type="num" val="90"/>
        <color rgb="FFF8696B"/>
        <color rgb="FFFFEB84"/>
        <color rgb="FF63BE7B"/>
      </colorScale>
    </cfRule>
    <cfRule type="colorScale" priority="119">
      <colorScale>
        <cfvo type="min"/>
        <cfvo type="percentile" val="50"/>
        <cfvo type="max"/>
        <color rgb="FFF8696B"/>
        <color rgb="FFFFEB84"/>
        <color rgb="FF63BE7B"/>
      </colorScale>
    </cfRule>
  </conditionalFormatting>
  <conditionalFormatting sqref="U382">
    <cfRule type="colorScale" priority="116">
      <colorScale>
        <cfvo type="num" val="50"/>
        <cfvo type="num" val="70"/>
        <cfvo type="num" val="90"/>
        <color rgb="FFF8696B"/>
        <color rgb="FFFFEB84"/>
        <color rgb="FF63BE7B"/>
      </colorScale>
    </cfRule>
    <cfRule type="colorScale" priority="117">
      <colorScale>
        <cfvo type="min"/>
        <cfvo type="percentile" val="50"/>
        <cfvo type="max"/>
        <color rgb="FFF8696B"/>
        <color rgb="FFFFEB84"/>
        <color rgb="FF63BE7B"/>
      </colorScale>
    </cfRule>
  </conditionalFormatting>
  <conditionalFormatting sqref="U308">
    <cfRule type="colorScale" priority="114">
      <colorScale>
        <cfvo type="num" val="50"/>
        <cfvo type="num" val="70"/>
        <cfvo type="num" val="90"/>
        <color rgb="FFF8696B"/>
        <color rgb="FFFFEB84"/>
        <color rgb="FF63BE7B"/>
      </colorScale>
    </cfRule>
    <cfRule type="colorScale" priority="115">
      <colorScale>
        <cfvo type="min"/>
        <cfvo type="percentile" val="50"/>
        <cfvo type="max"/>
        <color rgb="FFF8696B"/>
        <color rgb="FFFFEB84"/>
        <color rgb="FF63BE7B"/>
      </colorScale>
    </cfRule>
  </conditionalFormatting>
  <conditionalFormatting sqref="U64">
    <cfRule type="colorScale" priority="112">
      <colorScale>
        <cfvo type="num" val="50"/>
        <cfvo type="num" val="70"/>
        <cfvo type="num" val="90"/>
        <color rgb="FFF8696B"/>
        <color rgb="FFFFEB84"/>
        <color rgb="FF63BE7B"/>
      </colorScale>
    </cfRule>
    <cfRule type="colorScale" priority="113">
      <colorScale>
        <cfvo type="min"/>
        <cfvo type="percentile" val="50"/>
        <cfvo type="max"/>
        <color rgb="FFF8696B"/>
        <color rgb="FFFFEB84"/>
        <color rgb="FF63BE7B"/>
      </colorScale>
    </cfRule>
  </conditionalFormatting>
  <conditionalFormatting sqref="AE68:AE69">
    <cfRule type="iconSet" priority="110">
      <iconSet iconSet="3Symbols" showValue="0">
        <cfvo type="percent" val="0"/>
        <cfvo type="num" val="65"/>
        <cfvo type="num" val="90"/>
      </iconSet>
    </cfRule>
  </conditionalFormatting>
  <conditionalFormatting sqref="AE178">
    <cfRule type="iconSet" priority="109">
      <iconSet iconSet="3Symbols" showValue="0">
        <cfvo type="percent" val="0"/>
        <cfvo type="num" val="65"/>
        <cfvo type="num" val="90"/>
      </iconSet>
    </cfRule>
  </conditionalFormatting>
  <conditionalFormatting sqref="AE179">
    <cfRule type="iconSet" priority="108">
      <iconSet iconSet="3Symbols" showValue="0">
        <cfvo type="percent" val="0"/>
        <cfvo type="num" val="65"/>
        <cfvo type="num" val="90"/>
      </iconSet>
    </cfRule>
  </conditionalFormatting>
  <conditionalFormatting sqref="AE180">
    <cfRule type="iconSet" priority="107">
      <iconSet iconSet="3Symbols" showValue="0">
        <cfvo type="percent" val="0"/>
        <cfvo type="num" val="65"/>
        <cfvo type="num" val="90"/>
      </iconSet>
    </cfRule>
  </conditionalFormatting>
  <conditionalFormatting sqref="AE181">
    <cfRule type="iconSet" priority="106">
      <iconSet iconSet="3Symbols" showValue="0">
        <cfvo type="percent" val="0"/>
        <cfvo type="num" val="65"/>
        <cfvo type="num" val="90"/>
      </iconSet>
    </cfRule>
  </conditionalFormatting>
  <conditionalFormatting sqref="AE182">
    <cfRule type="iconSet" priority="105">
      <iconSet iconSet="3Symbols" showValue="0">
        <cfvo type="percent" val="0"/>
        <cfvo type="num" val="65"/>
        <cfvo type="num" val="90"/>
      </iconSet>
    </cfRule>
  </conditionalFormatting>
  <conditionalFormatting sqref="AE183">
    <cfRule type="iconSet" priority="104">
      <iconSet iconSet="3Symbols" showValue="0">
        <cfvo type="percent" val="0"/>
        <cfvo type="num" val="65"/>
        <cfvo type="num" val="90"/>
      </iconSet>
    </cfRule>
  </conditionalFormatting>
  <conditionalFormatting sqref="AE184">
    <cfRule type="iconSet" priority="103">
      <iconSet iconSet="3Symbols" showValue="0">
        <cfvo type="percent" val="0"/>
        <cfvo type="num" val="65"/>
        <cfvo type="num" val="90"/>
      </iconSet>
    </cfRule>
  </conditionalFormatting>
  <conditionalFormatting sqref="AE185">
    <cfRule type="iconSet" priority="102">
      <iconSet iconSet="3Symbols" showValue="0">
        <cfvo type="percent" val="0"/>
        <cfvo type="num" val="65"/>
        <cfvo type="num" val="90"/>
      </iconSet>
    </cfRule>
  </conditionalFormatting>
  <conditionalFormatting sqref="AE186">
    <cfRule type="iconSet" priority="101">
      <iconSet iconSet="3Symbols" showValue="0">
        <cfvo type="percent" val="0"/>
        <cfvo type="num" val="65"/>
        <cfvo type="num" val="90"/>
      </iconSet>
    </cfRule>
  </conditionalFormatting>
  <conditionalFormatting sqref="AE187:AE193">
    <cfRule type="iconSet" priority="100">
      <iconSet iconSet="3Symbols" showValue="0">
        <cfvo type="percent" val="0"/>
        <cfvo type="num" val="65"/>
        <cfvo type="num" val="90"/>
      </iconSet>
    </cfRule>
  </conditionalFormatting>
  <conditionalFormatting sqref="AE194:AE201">
    <cfRule type="iconSet" priority="99">
      <iconSet iconSet="3Symbols" showValue="0">
        <cfvo type="percent" val="0"/>
        <cfvo type="num" val="65"/>
        <cfvo type="num" val="90"/>
      </iconSet>
    </cfRule>
  </conditionalFormatting>
  <conditionalFormatting sqref="AE202">
    <cfRule type="iconSet" priority="96">
      <iconSet iconSet="3Symbols" showValue="0">
        <cfvo type="percent" val="0"/>
        <cfvo type="num" val="65"/>
        <cfvo type="num" val="90"/>
      </iconSet>
    </cfRule>
  </conditionalFormatting>
  <conditionalFormatting sqref="AE203">
    <cfRule type="iconSet" priority="95">
      <iconSet iconSet="3Symbols" showValue="0">
        <cfvo type="percent" val="0"/>
        <cfvo type="num" val="65"/>
        <cfvo type="num" val="90"/>
      </iconSet>
    </cfRule>
  </conditionalFormatting>
  <conditionalFormatting sqref="AE222:AE227">
    <cfRule type="iconSet" priority="94">
      <iconSet iconSet="3Symbols" showValue="0">
        <cfvo type="percent" val="0"/>
        <cfvo type="num" val="65"/>
        <cfvo type="num" val="90"/>
      </iconSet>
    </cfRule>
  </conditionalFormatting>
  <conditionalFormatting sqref="AE204">
    <cfRule type="iconSet" priority="93">
      <iconSet iconSet="3Symbols" showValue="0">
        <cfvo type="percent" val="0"/>
        <cfvo type="num" val="65"/>
        <cfvo type="num" val="90"/>
      </iconSet>
    </cfRule>
  </conditionalFormatting>
  <conditionalFormatting sqref="AE205">
    <cfRule type="iconSet" priority="92">
      <iconSet iconSet="3Symbols" showValue="0">
        <cfvo type="percent" val="0"/>
        <cfvo type="num" val="65"/>
        <cfvo type="num" val="90"/>
      </iconSet>
    </cfRule>
  </conditionalFormatting>
  <conditionalFormatting sqref="AE206">
    <cfRule type="iconSet" priority="91">
      <iconSet iconSet="3Symbols" showValue="0">
        <cfvo type="percent" val="0"/>
        <cfvo type="num" val="65"/>
        <cfvo type="num" val="90"/>
      </iconSet>
    </cfRule>
  </conditionalFormatting>
  <conditionalFormatting sqref="AE207">
    <cfRule type="iconSet" priority="90">
      <iconSet iconSet="3Symbols" showValue="0">
        <cfvo type="percent" val="0"/>
        <cfvo type="num" val="65"/>
        <cfvo type="num" val="90"/>
      </iconSet>
    </cfRule>
  </conditionalFormatting>
  <conditionalFormatting sqref="AE208">
    <cfRule type="iconSet" priority="89">
      <iconSet iconSet="3Symbols" showValue="0">
        <cfvo type="percent" val="0"/>
        <cfvo type="num" val="65"/>
        <cfvo type="num" val="90"/>
      </iconSet>
    </cfRule>
  </conditionalFormatting>
  <conditionalFormatting sqref="AE209">
    <cfRule type="iconSet" priority="88">
      <iconSet iconSet="3Symbols" showValue="0">
        <cfvo type="percent" val="0"/>
        <cfvo type="num" val="65"/>
        <cfvo type="num" val="90"/>
      </iconSet>
    </cfRule>
  </conditionalFormatting>
  <conditionalFormatting sqref="AE210">
    <cfRule type="iconSet" priority="87">
      <iconSet iconSet="3Symbols" showValue="0">
        <cfvo type="percent" val="0"/>
        <cfvo type="num" val="65"/>
        <cfvo type="num" val="90"/>
      </iconSet>
    </cfRule>
  </conditionalFormatting>
  <conditionalFormatting sqref="AE211">
    <cfRule type="iconSet" priority="86">
      <iconSet iconSet="3Symbols" showValue="0">
        <cfvo type="percent" val="0"/>
        <cfvo type="num" val="65"/>
        <cfvo type="num" val="90"/>
      </iconSet>
    </cfRule>
  </conditionalFormatting>
  <conditionalFormatting sqref="AE212">
    <cfRule type="iconSet" priority="85">
      <iconSet iconSet="3Symbols" showValue="0">
        <cfvo type="percent" val="0"/>
        <cfvo type="num" val="65"/>
        <cfvo type="num" val="90"/>
      </iconSet>
    </cfRule>
  </conditionalFormatting>
  <conditionalFormatting sqref="AE213">
    <cfRule type="iconSet" priority="84">
      <iconSet iconSet="3Symbols" showValue="0">
        <cfvo type="percent" val="0"/>
        <cfvo type="num" val="65"/>
        <cfvo type="num" val="90"/>
      </iconSet>
    </cfRule>
  </conditionalFormatting>
  <conditionalFormatting sqref="AE214">
    <cfRule type="iconSet" priority="83">
      <iconSet iconSet="3Symbols" showValue="0">
        <cfvo type="percent" val="0"/>
        <cfvo type="num" val="65"/>
        <cfvo type="num" val="90"/>
      </iconSet>
    </cfRule>
  </conditionalFormatting>
  <conditionalFormatting sqref="AE215">
    <cfRule type="iconSet" priority="82">
      <iconSet iconSet="3Symbols" showValue="0">
        <cfvo type="percent" val="0"/>
        <cfvo type="num" val="65"/>
        <cfvo type="num" val="90"/>
      </iconSet>
    </cfRule>
  </conditionalFormatting>
  <conditionalFormatting sqref="AE216">
    <cfRule type="iconSet" priority="81">
      <iconSet iconSet="3Symbols" showValue="0">
        <cfvo type="percent" val="0"/>
        <cfvo type="num" val="65"/>
        <cfvo type="num" val="90"/>
      </iconSet>
    </cfRule>
  </conditionalFormatting>
  <conditionalFormatting sqref="AE217">
    <cfRule type="iconSet" priority="80">
      <iconSet iconSet="3Symbols" showValue="0">
        <cfvo type="percent" val="0"/>
        <cfvo type="num" val="65"/>
        <cfvo type="num" val="90"/>
      </iconSet>
    </cfRule>
  </conditionalFormatting>
  <conditionalFormatting sqref="AE218">
    <cfRule type="iconSet" priority="79">
      <iconSet iconSet="3Symbols" showValue="0">
        <cfvo type="percent" val="0"/>
        <cfvo type="num" val="65"/>
        <cfvo type="num" val="90"/>
      </iconSet>
    </cfRule>
  </conditionalFormatting>
  <conditionalFormatting sqref="AE219">
    <cfRule type="iconSet" priority="78">
      <iconSet iconSet="3Symbols" showValue="0">
        <cfvo type="percent" val="0"/>
        <cfvo type="num" val="65"/>
        <cfvo type="num" val="90"/>
      </iconSet>
    </cfRule>
  </conditionalFormatting>
  <conditionalFormatting sqref="AE220">
    <cfRule type="iconSet" priority="77">
      <iconSet iconSet="3Symbols" showValue="0">
        <cfvo type="percent" val="0"/>
        <cfvo type="num" val="65"/>
        <cfvo type="num" val="90"/>
      </iconSet>
    </cfRule>
  </conditionalFormatting>
  <conditionalFormatting sqref="AE221">
    <cfRule type="iconSet" priority="76">
      <iconSet iconSet="3Symbols" showValue="0">
        <cfvo type="percent" val="0"/>
        <cfvo type="num" val="65"/>
        <cfvo type="num" val="90"/>
      </iconSet>
    </cfRule>
  </conditionalFormatting>
  <conditionalFormatting sqref="AE7:AE63 AE70:AE166 AE228:AE307 AE309:AE381 AE168:AE177 AE65:AE67">
    <cfRule type="iconSet" priority="1946">
      <iconSet iconSet="3Symbols" showValue="0">
        <cfvo type="percent" val="0"/>
        <cfvo type="num" val="65"/>
        <cfvo type="num" val="90"/>
      </iconSet>
    </cfRule>
  </conditionalFormatting>
  <conditionalFormatting sqref="AB308">
    <cfRule type="colorScale" priority="29">
      <colorScale>
        <cfvo type="num" val="50"/>
        <cfvo type="num" val="70"/>
        <cfvo type="num" val="90"/>
        <color rgb="FFF8696B"/>
        <color rgb="FFFFEB84"/>
        <color rgb="FF63BE7B"/>
      </colorScale>
    </cfRule>
    <cfRule type="colorScale" priority="30">
      <colorScale>
        <cfvo type="min"/>
        <cfvo type="percentile" val="50"/>
        <cfvo type="max"/>
        <color rgb="FFF8696B"/>
        <color rgb="FFFFEB84"/>
        <color rgb="FF63BE7B"/>
      </colorScale>
    </cfRule>
  </conditionalFormatting>
  <conditionalFormatting sqref="AB382">
    <cfRule type="colorScale" priority="27">
      <colorScale>
        <cfvo type="num" val="50"/>
        <cfvo type="num" val="70"/>
        <cfvo type="num" val="90"/>
        <color rgb="FFF8696B"/>
        <color rgb="FFFFEB84"/>
        <color rgb="FF63BE7B"/>
      </colorScale>
    </cfRule>
    <cfRule type="colorScale" priority="28">
      <colorScale>
        <cfvo type="min"/>
        <cfvo type="percentile" val="50"/>
        <cfvo type="max"/>
        <color rgb="FFF8696B"/>
        <color rgb="FFFFEB84"/>
        <color rgb="FF63BE7B"/>
      </colorScale>
    </cfRule>
  </conditionalFormatting>
  <conditionalFormatting sqref="AC382">
    <cfRule type="colorScale" priority="25">
      <colorScale>
        <cfvo type="num" val="50"/>
        <cfvo type="num" val="70"/>
        <cfvo type="num" val="90"/>
        <color rgb="FFF8696B"/>
        <color rgb="FFFFEB84"/>
        <color rgb="FF63BE7B"/>
      </colorScale>
    </cfRule>
    <cfRule type="colorScale" priority="26">
      <colorScale>
        <cfvo type="min"/>
        <cfvo type="percentile" val="50"/>
        <cfvo type="max"/>
        <color rgb="FFF8696B"/>
        <color rgb="FFFFEB84"/>
        <color rgb="FF63BE7B"/>
      </colorScale>
    </cfRule>
  </conditionalFormatting>
  <conditionalFormatting sqref="AC308">
    <cfRule type="colorScale" priority="23">
      <colorScale>
        <cfvo type="num" val="50"/>
        <cfvo type="num" val="70"/>
        <cfvo type="num" val="90"/>
        <color rgb="FFF8696B"/>
        <color rgb="FFFFEB84"/>
        <color rgb="FF63BE7B"/>
      </colorScale>
    </cfRule>
    <cfRule type="colorScale" priority="24">
      <colorScale>
        <cfvo type="min"/>
        <cfvo type="percentile" val="50"/>
        <cfvo type="max"/>
        <color rgb="FFF8696B"/>
        <color rgb="FFFFEB84"/>
        <color rgb="FF63BE7B"/>
      </colorScale>
    </cfRule>
  </conditionalFormatting>
  <conditionalFormatting sqref="AB64:AC64">
    <cfRule type="colorScale" priority="31">
      <colorScale>
        <cfvo type="num" val="50"/>
        <cfvo type="num" val="70"/>
        <cfvo type="num" val="90"/>
        <color rgb="FFF8696B"/>
        <color rgb="FFFFEB84"/>
        <color rgb="FF63BE7B"/>
      </colorScale>
    </cfRule>
    <cfRule type="colorScale" priority="32">
      <colorScale>
        <cfvo type="min"/>
        <cfvo type="percentile" val="50"/>
        <cfvo type="max"/>
        <color rgb="FFF8696B"/>
        <color rgb="FFFFEB84"/>
        <color rgb="FF63BE7B"/>
      </colorScale>
    </cfRule>
  </conditionalFormatting>
  <conditionalFormatting sqref="AB167:AC167">
    <cfRule type="colorScale" priority="21">
      <colorScale>
        <cfvo type="num" val="50"/>
        <cfvo type="num" val="70"/>
        <cfvo type="num" val="90"/>
        <color rgb="FFF8696B"/>
        <color rgb="FFFFEB84"/>
        <color rgb="FF63BE7B"/>
      </colorScale>
    </cfRule>
    <cfRule type="colorScale" priority="22">
      <colorScale>
        <cfvo type="min"/>
        <cfvo type="percentile" val="50"/>
        <cfvo type="max"/>
        <color rgb="FFF8696B"/>
        <color rgb="FFFFEB84"/>
        <color rgb="FF63BE7B"/>
      </colorScale>
    </cfRule>
  </conditionalFormatting>
  <conditionalFormatting sqref="V209:V216 V184:V206 V7:V182 V218:V382">
    <cfRule type="iconSet" priority="2003">
      <iconSet iconSet="3Symbols">
        <cfvo type="percent" val="0"/>
        <cfvo type="num" val="65"/>
        <cfvo type="num" val="90"/>
      </iconSet>
    </cfRule>
  </conditionalFormatting>
  <conditionalFormatting sqref="AI7:AI382">
    <cfRule type="iconSet" priority="2024">
      <iconSet iconSet="3Symbols" showValue="0">
        <cfvo type="percent" val="0"/>
        <cfvo type="num" val="65"/>
        <cfvo type="num" val="90"/>
      </iconSet>
    </cfRule>
  </conditionalFormatting>
  <conditionalFormatting sqref="AM13:AM382">
    <cfRule type="iconSet" priority="2026">
      <iconSet iconSet="3Symbols" showValue="0">
        <cfvo type="percent" val="0"/>
        <cfvo type="num" val="65"/>
        <cfvo type="num" val="90"/>
      </iconSet>
    </cfRule>
  </conditionalFormatting>
  <conditionalFormatting sqref="M382">
    <cfRule type="colorScale" priority="19">
      <colorScale>
        <cfvo type="num" val="50"/>
        <cfvo type="num" val="70"/>
        <cfvo type="num" val="90"/>
        <color rgb="FFF8696B"/>
        <color rgb="FFFFEB84"/>
        <color rgb="FF63BE7B"/>
      </colorScale>
    </cfRule>
    <cfRule type="colorScale" priority="20">
      <colorScale>
        <cfvo type="min"/>
        <cfvo type="percentile" val="50"/>
        <cfvo type="max"/>
        <color rgb="FFF8696B"/>
        <color rgb="FFFFEB84"/>
        <color rgb="FF63BE7B"/>
      </colorScale>
    </cfRule>
  </conditionalFormatting>
  <conditionalFormatting sqref="N382">
    <cfRule type="colorScale" priority="17">
      <colorScale>
        <cfvo type="num" val="50"/>
        <cfvo type="num" val="70"/>
        <cfvo type="num" val="90"/>
        <color rgb="FFF8696B"/>
        <color rgb="FFFFEB84"/>
        <color rgb="FF63BE7B"/>
      </colorScale>
    </cfRule>
    <cfRule type="colorScale" priority="18">
      <colorScale>
        <cfvo type="min"/>
        <cfvo type="percentile" val="50"/>
        <cfvo type="max"/>
        <color rgb="FFF8696B"/>
        <color rgb="FFFFEB84"/>
        <color rgb="FF63BE7B"/>
      </colorScale>
    </cfRule>
  </conditionalFormatting>
  <conditionalFormatting sqref="AD382">
    <cfRule type="colorScale" priority="15">
      <colorScale>
        <cfvo type="num" val="50"/>
        <cfvo type="num" val="70"/>
        <cfvo type="num" val="90"/>
        <color rgb="FFF8696B"/>
        <color rgb="FFFFEB84"/>
        <color rgb="FF63BE7B"/>
      </colorScale>
    </cfRule>
    <cfRule type="colorScale" priority="16">
      <colorScale>
        <cfvo type="min"/>
        <cfvo type="percentile" val="50"/>
        <cfvo type="max"/>
        <color rgb="FFF8696B"/>
        <color rgb="FFFFEB84"/>
        <color rgb="FF63BE7B"/>
      </colorScale>
    </cfRule>
  </conditionalFormatting>
  <conditionalFormatting sqref="AD308">
    <cfRule type="colorScale" priority="13">
      <colorScale>
        <cfvo type="num" val="50"/>
        <cfvo type="num" val="70"/>
        <cfvo type="num" val="90"/>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AD167">
    <cfRule type="colorScale" priority="11">
      <colorScale>
        <cfvo type="num" val="50"/>
        <cfvo type="num" val="70"/>
        <cfvo type="num" val="90"/>
        <color rgb="FFF8696B"/>
        <color rgb="FFFFEB84"/>
        <color rgb="FF63BE7B"/>
      </colorScale>
    </cfRule>
    <cfRule type="colorScale" priority="12">
      <colorScale>
        <cfvo type="min"/>
        <cfvo type="percentile" val="50"/>
        <cfvo type="max"/>
        <color rgb="FFF8696B"/>
        <color rgb="FFFFEB84"/>
        <color rgb="FF63BE7B"/>
      </colorScale>
    </cfRule>
  </conditionalFormatting>
  <conditionalFormatting sqref="AD64">
    <cfRule type="colorScale" priority="9">
      <colorScale>
        <cfvo type="num" val="50"/>
        <cfvo type="num" val="70"/>
        <cfvo type="num" val="90"/>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AE382">
    <cfRule type="iconSet" priority="8">
      <iconSet iconSet="3Symbols">
        <cfvo type="percent" val="0"/>
        <cfvo type="num" val="65"/>
        <cfvo type="num" val="90"/>
      </iconSet>
    </cfRule>
  </conditionalFormatting>
  <conditionalFormatting sqref="AE308">
    <cfRule type="iconSet" priority="6">
      <iconSet iconSet="3Symbols">
        <cfvo type="percent" val="0"/>
        <cfvo type="num" val="65"/>
        <cfvo type="num" val="90"/>
      </iconSet>
    </cfRule>
  </conditionalFormatting>
  <conditionalFormatting sqref="AE167">
    <cfRule type="iconSet" priority="4">
      <iconSet iconSet="3Symbols">
        <cfvo type="percent" val="0"/>
        <cfvo type="num" val="65"/>
        <cfvo type="num" val="90"/>
      </iconSet>
    </cfRule>
  </conditionalFormatting>
  <conditionalFormatting sqref="AE64">
    <cfRule type="iconSet" priority="2">
      <iconSet iconSet="3Symbols">
        <cfvo type="percent" val="0"/>
        <cfvo type="num" val="65"/>
        <cfvo type="num" val="90"/>
      </iconSet>
    </cfRule>
  </conditionalFormatting>
  <hyperlinks>
    <hyperlink ref="X111" r:id="rId1" display="https://itceduco-my.sharepoint.com/:f:/g/personal/gestiondocumental_itc_edu_co/EpNykcnxoX9Mk6dvXsnC_xkBq8Qe4wpP0zKFjoPXnh9mqQ?e=cIQz4e" xr:uid="{9CFEAF1A-E4C2-4341-806B-F94339C828D8}"/>
    <hyperlink ref="X112" r:id="rId2" display="https://itceduco-my.sharepoint.com/:f:/g/personal/gestiondocumental_itc_edu_co/EpNykcnxoX9Mk6dvXsnC_xkBq8Qe4wpP0zKFjoPXnh9mqQ?e=cIQz4e" xr:uid="{2FB434E3-8603-4130-A7F2-E0632ACC678F}"/>
    <hyperlink ref="X122" r:id="rId3" xr:uid="{3180D193-480E-4390-B447-171DE48F246A}"/>
    <hyperlink ref="X77" r:id="rId4" display="https://itceduco-my.sharepoint.com/:f:/g/personal/arquitectura_itc_edu_co/EquumE2UfARDvUNE9WEHC0gBzDIPA-uIA1FxmP4I2g6DpQ?e=TEfMbN" xr:uid="{0B8D796F-5098-426C-8059-54048BEC941C}"/>
    <hyperlink ref="X370" r:id="rId5" xr:uid="{7A1DD1E9-9AD2-4291-87C3-67A9CABDC817}"/>
    <hyperlink ref="X227" r:id="rId6" display="https://itceduco-my.sharepoint.com/personal/auxviceacademica_itc_edu_co/_layouts/15/onedrive.aspx?id=%2Fpersonal%2Fauxviceacademica%5Fitc%5Fedu%5Fco%2FDocuments%2FEVIDENCIAS%20PLAN%20DE%20ACCI%C3%93N&amp;originalPath=aHR0cHM6Ly9pdGNlZHVjby1teS5zaGFyZXBvaW50LmNvbS86ZjovZy9wZXJzb25hbC9hdXh2aWNlYWNhZGVtaWNhX2l0Y19lZHVfY28vRW02QjFUNzF2Uk5Nb2ttcDJCckVYZkFCNXAwa1dDRl93Y3gyeF9tdVdlMzB5UT9ydGltZT1hVWZoTGpJQTJVZw" xr:uid="{00FD7A03-CE35-430E-968F-700582E1A71C}"/>
    <hyperlink ref="X250" r:id="rId7" display="https://itceduco-my.sharepoint.com/:f:/g/personal/procesos_itc_edu_co/EoL4cM5ir0VGjjbVnI-d_pgB6Bgvtn_SOouW74q5zKkmMg?e=Xw0nzP" xr:uid="{6375C403-5638-4CED-A174-60FA98533C3B}"/>
    <hyperlink ref="X323" r:id="rId8" display="https://www.etitc.edu.co/es/noticia/10" xr:uid="{6E04D925-C0C7-4F95-BB9C-F3E45367393A}"/>
    <hyperlink ref="X322" r:id="rId9"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xr:uid="{6E3BE384-FC03-451E-966F-5B27D8A5ADE0}"/>
    <hyperlink ref="X325" r:id="rId10"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xr:uid="{32F9EF6C-E7A7-4633-909D-49F98D4A2E1D}"/>
    <hyperlink ref="X326" r:id="rId11"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xr:uid="{BEB0C815-3F0D-4557-9BED-485E42951A32}"/>
    <hyperlink ref="X328" r:id="rId12"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xr:uid="{202C51ED-D106-479C-B23B-F44663E09B93}"/>
    <hyperlink ref="X331" r:id="rId13"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xr:uid="{95D5DBE9-2FB0-40DD-A682-BE0B6D640AB7}"/>
    <hyperlink ref="X333" r:id="rId14"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xr:uid="{895ECFBC-F4D3-4EE6-972F-5C741ACFEC43}"/>
    <hyperlink ref="X336" r:id="rId15"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xr:uid="{CF0F159B-F990-4FC1-B6D8-B8A7419F687E}"/>
    <hyperlink ref="X338" r:id="rId16"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xr:uid="{A396E62A-2E4E-4271-B03E-0F638C0BFFBD}"/>
    <hyperlink ref="X340" r:id="rId17"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xr:uid="{3CCC00A9-C1FD-4983-88DC-E9023019CB02}"/>
    <hyperlink ref="X341" r:id="rId18"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xr:uid="{8C2B3F99-9DFA-4A24-87AA-854DF935979D}"/>
    <hyperlink ref="X342" r:id="rId19"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xr:uid="{B1432E32-2F24-469F-A02E-2AF37F58DD24}"/>
    <hyperlink ref="X330" r:id="rId20" xr:uid="{16EF0ECD-C201-4430-A906-089773AC885D}"/>
    <hyperlink ref="X20" r:id="rId21" xr:uid="{8CA4C82E-3121-4114-B92E-E8472FAEABD8}"/>
    <hyperlink ref="X21" r:id="rId22" xr:uid="{5FCF290D-2C19-4A25-BB6C-F7D180181C95}"/>
    <hyperlink ref="X66" r:id="rId23" xr:uid="{0B02625C-7B71-479B-BCA6-C63414EF97AA}"/>
    <hyperlink ref="X60" r:id="rId24" display="https://integratic.mintic.gov.co/AZDigital/Publica/DescargaArchivo.php?ArId=199218&amp;Hash=6ee948c8c632c712663c65785fbadc0f559d66df" xr:uid="{67C7E802-5BEA-4BFD-9A9C-A9C8C980679A}"/>
    <hyperlink ref="X142" r:id="rId25" display="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xr:uid="{DD8DE2CB-C540-46EE-924E-A62B948A2A49}"/>
    <hyperlink ref="X144" r:id="rId26" display="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xr:uid="{76D13851-2D1A-4E5A-92BF-FE8788B005CA}"/>
    <hyperlink ref="X145" r:id="rId27" display="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xr:uid="{61A6191E-AE3A-424A-891F-88CAE7DDDE92}"/>
    <hyperlink ref="X146" r:id="rId28" display="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xr:uid="{B873A73C-4F90-4563-8917-D6FD17594561}"/>
    <hyperlink ref="X147" r:id="rId29" display="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xr:uid="{0ED0DB19-57CC-4D36-979B-047E3419E35F}"/>
    <hyperlink ref="X148" r:id="rId30" display="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xr:uid="{25EE123B-B42C-4862-9CE7-38B0D524F35D}"/>
    <hyperlink ref="X151" r:id="rId31" display="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xr:uid="{207C8F2F-39D9-41BC-8BE1-711996EF939E}"/>
    <hyperlink ref="X163" r:id="rId32" display="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xr:uid="{D78B98D3-A4BD-44DB-982E-4FEE84AC5074}"/>
    <hyperlink ref="X98" r:id="rId33" tooltip="https://itceduco-my.sharepoint.com/:f:/g/personal/almacen_itc_edu_co/eugrucyhontburexjesvhbkboq6xrpul7ddjrmm9axe9xw?e=oxso9v" display="https://itceduco-my.sharepoint.com/:f:/g/personal/almacen_itc_edu_co/EuGRuCyhoNtBuREXJESvHBkBoQ6xrPul7dDJRmm9AxE9Xw?e=oxso9V" xr:uid="{FB51C978-856A-4441-A937-FEC7009D634C}"/>
    <hyperlink ref="X51" r:id="rId34" xr:uid="{96ECC922-C764-4A91-9ECC-6ABDCCA9EE5E}"/>
    <hyperlink ref="X7" r:id="rId35" xr:uid="{10677758-22DA-463B-9DF5-5045FB3871C8}"/>
    <hyperlink ref="X9" r:id="rId36" xr:uid="{9A9BE5B9-6B36-4179-9C55-4D5233999D70}"/>
    <hyperlink ref="X26" r:id="rId37" xr:uid="{3EC7F6B4-17A7-40C0-86EA-2D97C33BDCD8}"/>
    <hyperlink ref="X84" r:id="rId38" xr:uid="{FD5B7F35-FD03-4C00-91C4-ECDA25047A1A}"/>
    <hyperlink ref="X89" r:id="rId39" xr:uid="{14C41793-D34F-46E7-97E3-EB8962D5BEF0}"/>
    <hyperlink ref="X117" r:id="rId40" xr:uid="{FDE1F6EE-50E8-4D90-BE25-464656C382BC}"/>
    <hyperlink ref="X33" r:id="rId41" xr:uid="{FC504E51-D2A2-4FA3-9AE5-875086A1C824}"/>
    <hyperlink ref="X179" r:id="rId42" xr:uid="{FBFEE3E7-5B27-4194-80A9-412AB1A69B30}"/>
    <hyperlink ref="X180" r:id="rId43" xr:uid="{70F01CF1-C13E-49B5-9F98-74AD29E1026D}"/>
    <hyperlink ref="X214" r:id="rId44" display="https://itceduco-my.sharepoint.com/personal/arteycultura_itc_edu_co/_layouts/15/onedrive.aspx?ct=1618851533738&amp;or=OWA%2DNT&amp;cid=61bbc004%2Ddb8e%2D3036%2Ded91%2D2e594721661c&amp;originalPath=aHR0cHM6Ly9pdGNlZHVjby1teS5zaGFyZXBvaW50LmNvbS86ZjovZy9wZXJzb25hbC9hcnRleWN1bHR1cmFfaXRjX2VkdV9jby9FaE51SG5BRXFqSk91TC1JN3pqb0E1UUIwNDNUTk9jeHRZTWFpbWFXM2s2R1FBP3J0aW1lPTRfclJhbFFEMlVn&amp;id=%2Fpersonal%2Farteycultura%5Fitc%5Fedu%5Fco%2FDocuments%2FCentro%20de%20Expresi%C3%B3n%2FPLAN%20DE%20ACCI%C3%93N" xr:uid="{047CC184-F516-47AE-B5FF-0F618532D8BD}"/>
    <hyperlink ref="X215" r:id="rId45" display="https://itceduco-my.sharepoint.com/personal/arteycultura_itc_edu_co/_layouts/15/onedrive.aspx?ct=1618851533738&amp;or=OWA%2DNT&amp;cid=61bbc004%2Ddb8e%2D3036%2Ded91%2D2e594721661c&amp;originalPath=aHR0cHM6Ly9pdGNlZHVjby1teS5zaGFyZXBvaW50LmNvbS86ZjovZy9wZXJzb25hbC9hcnRleWN1bHR1cmFfaXRjX2VkdV9jby9FaE51SG5BRXFqSk91TC1JN3pqb0E1UUIwNDNUTk9jeHRZTWFpbWFXM2s2R1FBP3J0aW1lPTRfclJhbFFEMlVn&amp;id=%2Fpersonal%2Farteycultura%5Fitc%5Fedu%5Fco%2FDocuments%2FCentro%20de%20Expresi%C3%B3n%2FPLAN%20DE%20ACCI%C3%93N" xr:uid="{6AD5D678-9D51-4183-BBB0-193F9DC1FFD5}"/>
    <hyperlink ref="X217" r:id="rId46" display="https://itceduco-my.sharepoint.com/personal/arteycultura_itc_edu_co/_layouts/15/onedrive.aspx?ct=1618851533738&amp;or=OWA%2DNT&amp;cid=61bbc004%2Ddb8e%2D3036%2Ded91%2D2e594721661c&amp;originalPath=aHR0cHM6Ly9pdGNlZHVjby1teS5zaGFyZXBvaW50LmNvbS86ZjovZy9wZXJzb25hbC9hcnRleWN1bHR1cmFfaXRjX2VkdV9jby9FaE51SG5BRXFqSk91TC1JN3pqb0E1UUIwNDNUTk9jeHRZTWFpbWFXM2s2R1FBP3J0aW1lPTRfclJhbFFEMlVn&amp;id=%2Fpersonal%2Farteycultura%5Fitc%5Fedu%5Fco%2FDocuments%2FCentro%20de%20Expresi%C3%B3n%2FPLAN%20DE%20ACCI%C3%93N" xr:uid="{D80813CF-6BB4-4575-AC8A-8E58D60E05DD}"/>
    <hyperlink ref="X219" r:id="rId47" display="https://itceduco-my.sharepoint.com/personal/arteycultura_itc_edu_co/_layouts/15/onedrive.aspx?ct=1618851533738&amp;or=OWA%2DNT&amp;cid=61bbc004%2Ddb8e%2D3036%2Ded91%2D2e594721661c&amp;originalPath=aHR0cHM6Ly9pdGNlZHVjby1teS5zaGFyZXBvaW50LmNvbS86ZjovZy9wZXJzb25hbC9hcnRleWN1bHR1cmFfaXRjX2VkdV9jby9FaE51SG5BRXFqSk91TC1JN3pqb0E1UUIwNDNUTk9jeHRZTWFpbWFXM2s2R1FBP3J0aW1lPTRfclJhbFFEMlVn&amp;id=%2Fpersonal%2Farteycultura%5Fitc%5Fedu%5Fco%2FDocuments%2FCentro%20de%20Expresi%C3%B3n%2FPLAN%20DE%20ACCI%C3%93N" xr:uid="{F7E60E10-4DA6-4ABF-BF53-AC7E774AD203}"/>
    <hyperlink ref="X19" r:id="rId48" xr:uid="{DA5698B2-4D24-44EF-AF99-32C0346F8F2F}"/>
    <hyperlink ref="AG17" r:id="rId49" xr:uid="{4D31A482-B069-46AD-B526-EE7313F973E6}"/>
    <hyperlink ref="AG142" r:id="rId50" display="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xr:uid="{40EF8753-507F-4A0F-8C57-9833ABA41989}"/>
    <hyperlink ref="AG24" r:id="rId51" display="https://itceduco-my.sharepoint.com/personal/asuntosdisciplinarios_itc_edu_co/_layouts/15/onedrive.aspx?id=%2Fpersonal%2Fasuntosdisciplinarios%5Fitc%5Fedu%5Fco%2FDocuments%2FDISCIPLINARIOS%20ALEJANDRA%20GONZ%C3%81LEZ%2FSEGUIMIENTO%20PLAN%20DE%20ACCI%C3%93N%20%2D%20SEGUNDO%20TRIMESTRE&amp;ct=1625776604582&amp;or=OWA%2DNT&amp;cid=5fc615ff%2De2db%2D4e50%2D6bd3%2D836edee9b52e&amp;originalPath=aHR0cHM6Ly9pdGNlZHVjby1teS5zaGFyZXBvaW50LmNvbS86ZjovZy9wZXJzb25hbC9hc3VudG9zZGlzY2lwbGluYXJpb3NfaXRjX2VkdV9jby9FZ25rcXZFS0NoWktrT09HV0lrNS03OEIxWk84ZUl4NVNtdFdmdnFSQlZIdGhnP3J0aW1lPXdJODRIVkJDMlVn" xr:uid="{3246434A-DE9D-4FC1-9132-116F6E9F6B59}"/>
    <hyperlink ref="AG99" r:id="rId52" xr:uid="{42FE99E0-27CF-44F2-96A6-041DE06E2623}"/>
    <hyperlink ref="AG164" r:id="rId53" display="https://itceduco-my.sharepoint.com/personal/gestionit_itc_edu_co/_layouts/15/onedrive.aspx?id=%2Fpersonal%2Fgestionit%5Fitc%5Fedu%5Fco%2FDocuments%2FGestionIT%2F2021%2FEstudios%20Previos&amp;ct=1626056122123&amp;or=OWA%2DNT&amp;cid=77192b5b%2Ded59%2D4817%2D43a3%2D17e4eb63cc94&amp;originalPath=aHR0cHM6Ly9pdGNlZHVjby1teS5zaGFyZXBvaW50LmNvbS86ZjovZy9wZXJzb25hbC9nZXN0aW9uaXRfaXRjX2VkdV9jby9FaFdUQll5cTU0NUVpSkd1b0dSMlRQMEJfUWVOM3RnRzlsSkJoUFdMWFdPSE9nP3J0aW1lPTVVdXA1OXBFMlVn" xr:uid="{9916093E-2130-4FED-8DDA-8125AE276644}"/>
    <hyperlink ref="AG165" r:id="rId54" display="https://itceduco-my.sharepoint.com/personal/gestionit_itc_edu_co/_layouts/15/onedrive.aspx?id=%2Fpersonal%2Fgestionit%5Fitc%5Fedu%5Fco%2FDocuments%2FGestionIT%2F2021%2FEstudios%20Previos&amp;ct=1626056122123&amp;or=OWA%2DNT&amp;cid=77192b5b%2Ded59%2D4817%2D43a3%2D17e4eb63cc94&amp;originalPath=aHR0cHM6Ly9pdGNlZHVjby1teS5zaGFyZXBvaW50LmNvbS86ZjovZy9wZXJzb25hbC9nZXN0aW9uaXRfaXRjX2VkdV9jby9FaFdUQll5cTU0NUVpSkd1b0dSMlRQMEJfUWVOM3RnRzlsSkJoUFdMWFdPSE9nP3J0aW1lPTVVdXA1OXBFMlVn" xr:uid="{ACFD787A-FBC6-49F4-8AB5-5EAD6F136A09}"/>
    <hyperlink ref="AG28" r:id="rId55" display="https://www.contraloria.gov.co/web/sireci" xr:uid="{FA7D27EA-43C6-405F-A364-A3D05C482E78}"/>
    <hyperlink ref="AG34" r:id="rId56" xr:uid="{F426C0D2-1E6E-4CFC-A935-021808711E07}"/>
    <hyperlink ref="AG35" r:id="rId57" xr:uid="{F98D0621-8A6C-4955-A52D-43C289B4AF14}"/>
    <hyperlink ref="AG7" r:id="rId58" xr:uid="{709B72ED-2FCF-4667-8766-0933F911F046}"/>
    <hyperlink ref="AG9" r:id="rId59" xr:uid="{A3722D1B-6D38-40CC-91D6-C35BDF2E566C}"/>
    <hyperlink ref="AG11" r:id="rId60" display="https://etitc.edu.co/archives/informeausteridad23.pdf_x000a_" xr:uid="{ED38A34B-3113-4C60-B844-89A584C745E0}"/>
    <hyperlink ref="X226" r:id="rId61" display="https://itceduco-my.sharepoint.com/personal/auxviceacademica_itc_edu_co/_layouts/15/onedrive.aspx?id=%2Fpersonal%2Fauxviceacademica%5Fitc%5Fedu%5Fco%2FDocuments%2FEVIDENCIAS%20PLAN%20DE%20ACCI%C3%93N&amp;ct=1617803207925&amp;or=OWA%2DNT&amp;cid=3521f671%2Dfcff%2Deb5a%2D1687%2De39603d91738&amp;originalPath=aHR0cHM6Ly9pdGNlZHVjby1teS5zaGFyZXBvaW50LmNvbS86ZjovZy9wZXJzb25hbC9hdXh2aWNlYWNhZGVtaWNhX2l0Y19lZHVfY28vRW02QjFUNzF2Uk5Nb2ttcDJCckVYZkFCNXAwa1dDRl93Y3gyeF9tdVdlMzB5UT9ydGltZT1MWWdnbU12NTJFZw" xr:uid="{1B7751AD-C9A8-4E47-BB30-0ADFE145459F}"/>
    <hyperlink ref="X334" r:id="rId62"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xr:uid="{E3839E82-6E6C-4780-9012-5F8572BD1025}"/>
    <hyperlink ref="AG312" r:id="rId63" xr:uid="{1AE99383-D745-46E7-BCBB-AF7DEBEF0003}"/>
    <hyperlink ref="AG314" r:id="rId64" xr:uid="{AAFCD6B9-2F74-4359-A081-ED58AA2E6E85}"/>
    <hyperlink ref="AG315" r:id="rId65" xr:uid="{DF01D6FC-0C01-4BAA-B595-4DDEBABDF84E}"/>
    <hyperlink ref="AG316" r:id="rId66" xr:uid="{1C3AC84A-B433-4B58-8F68-27EE2A04518C}"/>
    <hyperlink ref="AG317" r:id="rId67" xr:uid="{9FA4B2B7-9FA0-444A-B6E2-00876939DA76}"/>
    <hyperlink ref="AG318" r:id="rId68" display="https://itceduco-my.sharepoint.com/personal/auxviceinvestigacion_itc_edu_co/_layouts/15/onedrive.aspx?id=%2Fpersonal%2Fauxviceinvestigacion%5Fitc%5Fedu%5Fco%2FDocuments%2FVIET%202021%2FPlan%20de%20Acci%C3%B3n%2D%20seguimiento%20julio%2D2021%2FFinanciaci%C3%B3n%20proyectos%20conv%2E%2008%2D2020%2F210625%20P59%20Informe%20%20productos%20%20I%2E%2D2020%2Epdf&amp;parent=%2Fpersonal%2Fauxviceinvestigacion%5Fitc%5Fedu%5Fco%2FDocuments%2FVIET%202021%2FPlan%20de%20Acci%C3%B3n%2D%20seguimiento%20julio%2D2021%2FFinanciaci%C3%B3n%20proyectos%20conv%2E%2008%2D2020" xr:uid="{760BF429-86D1-4885-9992-C3D6D8C3F1CA}"/>
    <hyperlink ref="AG320" r:id="rId69" display="https://itceduco-my.sharepoint.com/personal/auxviceinvestigacion_itc_edu_co/_layouts/15/onedrive.aspx?id=%2Fpersonal%2Fauxviceinvestigacion%5Fitc%5Fedu%5Fco%2FDocuments%2FVIET%202021%2FPlan%20de%20Acci%C3%B3n%2D%20seguimiento%20julio%2D2021%2FRenovaci%C3%B3n%20Web%20Of%20Science" xr:uid="{6AB7171C-E41E-45B7-B164-70E5F5EA684C}"/>
    <hyperlink ref="AG322" r:id="rId70" xr:uid="{7AB629E4-A867-4E74-B251-97C921262E75}"/>
    <hyperlink ref="AG323" r:id="rId71" xr:uid="{933AE8EB-7CFF-42A1-9DA2-4EC3F61D4E6E}"/>
    <hyperlink ref="AG324" r:id="rId72" display="https://itceduco-my.sharepoint.com/personal/auxviceinvestigacion_itc_edu_co/_layouts/15/onedrive.aspx?id=%2Fpersonal%2Fauxviceinvestigacion%5Fitc%5Fedu%5Fco%2FDocuments%2FVIET%202021%2FPlan%20de%20Acci%C3%B3n%2D%20seguimiento%20julio%2D2021%2FCelebraci%C3%B3n%20d%C3%ADa%20de%20la%20Tierra%20y%20Hacking%20Day" xr:uid="{95139B0C-8331-4167-BF09-9DEE7D630BC8}"/>
    <hyperlink ref="AG325" r:id="rId73" display="https://itceduco-my.sharepoint.com/personal/auxviceinvestigacion_itc_edu_co/_layouts/15/onedrive.aspx?id=%2Fpersonal%2Fauxviceinvestigacion%5Fitc%5Fedu%5Fco%2FDocuments%2FVIET%202021%2FPlan%20de%20Acci%C3%B3n%2D%20seguimiento%20julio%2D2021%2FAfiliaci%C3%B3n%20Redcolsi%2FRES%2E%20037%20%2D%202021%20%20REDCOLSI%2Epdf&amp;parent=%2Fpersonal%2Fauxviceinvestigacion%5Fitc%5Fedu%5Fco%2FDocuments%2FVIET%202021%2FPlan%20de%20Acci%C3%B3n%2D%20seguimiento%20julio%2D2021%2FAfiliaci%C3%B3n%20Redcolsi" xr:uid="{8071C990-8F18-4E06-83A9-88F71B31380B}"/>
    <hyperlink ref="AG326" r:id="rId74" xr:uid="{2D122D75-FAB5-4DEE-A648-D520085E8017}"/>
    <hyperlink ref="AG328" r:id="rId75" display="https://itceduco-my.sharepoint.com/personal/auxviceinvestigacion_itc_edu_co/_layouts/15/onedrive.aspx?id=%2Fpersonal%2Fauxviceinvestigacion%5Fitc%5Fedu%5Fco%2FDocuments%2FVIET%202021%2FPlan%20de%20Acci%C3%B3n%2D%20seguimiento%20julio%2D2021%2FEncuentro%20Nodo%20Bogot%C3%A1%2FPresentaci%C3%B3n%20Semillero%20Automatools%20%2D%20Redcolsi%20Nodo%20Bogot%C3%A1%2Epdf&amp;parent=%2Fpersonal%2Fauxviceinvestigacion%5Fitc%5Fedu%5Fco%2FDocuments%2FVIET%202021%2FPlan%20de%20Acci%C3%B3n%2D%20seguimiento%20julio%2D2021%2FEncuentro%20Nodo%20Bogot%C3%A1" xr:uid="{712D9A99-A9E5-4037-9C13-414128566E24}"/>
    <hyperlink ref="AG329" r:id="rId76" display="https://itceduco-my.sharepoint.com/personal/auxviceinvestigacion_itc_edu_co/_layouts/15/onedrive.aspx?id=%2Fpersonal%2Fauxviceinvestigacion%5Fitc%5Fedu%5Fco%2FDocuments%2FVIET%202021%2FPlan%20de%20Acci%C3%B3n%2D%20seguimiento%20julio%2D2021%2FEncuentro%20semilleros%20de%20investigaci%C3%B3n%20y%20evaluaci%C3%B3n%20proyectos" xr:uid="{06C1DFBE-3CE2-4985-8252-C3D32AE92C57}"/>
    <hyperlink ref="AG331" r:id="rId77" display="https://itceduco-my.sharepoint.com/personal/auxviceinvestigacion_itc_edu_co/_layouts/15/onedrive.aspx?id=%2Fpersonal%2Fauxviceinvestigacion%5Fitc%5Fedu%5Fco%2FDocuments%2FVIET%202021%2FPlan%20de%20Acci%C3%B3n%2D%20seguimiento%20julio%2D2021%2FPrestaci%C3%B3n%20de%20servicios%20Contratistas" xr:uid="{98FEFF68-0D9C-49FF-86B7-E5F8DEBF3992}"/>
    <hyperlink ref="AG330" r:id="rId78" xr:uid="{37E67B19-D6E6-40C1-A6A8-A6CFE9F124EA}"/>
    <hyperlink ref="AG332" r:id="rId79" xr:uid="{CCC514DE-E691-4E97-B222-8AFDDC63301E}"/>
    <hyperlink ref="AG333" r:id="rId80" display="https://itceduco-my.sharepoint.com/personal/auxviceinvestigacion_itc_edu_co/_layouts/15/onedrive.aspx?originalPath=aHR0cHM6Ly9pdGNlZHVjby1teS5zaGFyZXBvaW50LmNvbS86ZjovZy9wZXJzb25hbC9hdXh2aWNlaW52ZXN0aWdhY2lvbl9pdGNfZWR1X2NvL0VscFpDLVRIdGpaTW5YRXJVUFVlT19jQkJWRVVrS1pvZjNheE5DZG51ekZkYlE%5FcnRpbWU9WENxekdtRkMyVWc&amp;CT=1625860625489&amp;OR=OWA%2DNT&amp;CID=b071311d%2D0511%2D4d83%2D9fc1%2D26a7152ea286&amp;id=%2Fpersonal%2Fauxviceinvestigacion%5Fitc%5Fedu%5Fco%2FDocuments%2FVIET%202021%2FInforme%20Connect%20Bogota%CC%81%2FEntregable%202" xr:uid="{D0BBEC66-358A-4E04-95D8-4E5B74BEA395}"/>
    <hyperlink ref="AG336" r:id="rId81" display="https://itceduco-my.sharepoint.com/personal/auxviceinvestigacion_itc_edu_co/_layouts/15/onedrive.aspx?id=%2Fpersonal%2Fauxviceinvestigacion%5Fitc%5Fedu%5Fco%2FDocuments%2FVIET%202021%2FPlan%20de%20Acci%C3%B3n%2D%20seguimiento%20julio%2D2021%2FAnualidad%20Patente%20Prensa%20de%20Alacr%C3%A1n%2FSOPORTE%20DE%20PAGO%2EPDF&amp;parent=%2Fpersonal%2Fauxviceinvestigacion%5Fitc%5Fedu%5Fco%2FDocuments%2FVIET%202021%2FPlan%20de%20Acci%C3%B3n%2D%20seguimiento%20julio%2D2021%2FAnualidad%20Patente%20Prensa%20de%20Alacr%C3%A1n" xr:uid="{2170A419-0032-4975-9CA1-06AFA02EA57A}"/>
    <hyperlink ref="AG337" r:id="rId82" display="https://itceduco-my.sharepoint.com/personal/auxviceinvestigacion_itc_edu_co/_layouts/15/onedrive.aspx?id=%2Fpersonal%2Fauxviceinvestigacion%5Fitc%5Fedu%5Fco%2FDocuments%2FVIET%202021%2FPlan%20de%20Acci%C3%B3n%2D%20seguimiento%20julio%2D2021%2FMovilidad%20Nacional%20e%20Internacional" xr:uid="{3F451FCA-9529-41E3-B2B5-1FD2AE6A6FF0}"/>
    <hyperlink ref="AG341" r:id="rId83" display="https://itceduco-my.sharepoint.com/personal/auxviceinvestigacion_itc_edu_co/_layouts/15/onedrive.aspx?id=%2Fpersonal%2Fauxviceinvestigacion%5Fitc%5Fedu%5Fco%2FDocuments%2FVIET%202021%2FPlan%20de%20Acci%C3%B3n%2D%20seguimiento%20julio%2D2021%2FEncuentro%20Nodo%20Bogot%C3%A1%2FPago%20Inscripci%C3%B3n%203%20semilleros%20Redcolsi%20Nodo%20Bogot%C3%A1%2Epdf&amp;parent=%2Fpersonal%2Fauxviceinvestigacion%5Fitc%5Fedu%5Fco%2FDocuments%2FVIET%202021%2FPlan%20de%20Acci%C3%B3n%2D%20seguimiento%20julio%2D2021%2FEncuentro%20Nodo%20Bogot%C3%A1" xr:uid="{6DE4EFE5-1BAC-4404-A48A-72A1C0AD88A1}"/>
    <hyperlink ref="AG340" r:id="rId84" xr:uid="{0949A354-1D24-41F4-A19F-56D366860A40}"/>
    <hyperlink ref="AG343" r:id="rId85" xr:uid="{C209C089-9885-466B-A5FC-78CB477CFBC6}"/>
    <hyperlink ref="AG345" r:id="rId86" display="https://itceduco-my.sharepoint.com/personal/auxviceinvestigacion_itc_edu_co/_layouts/15/onedrive.aspx?id=%2Fpersonal%2Fauxviceinvestigacion%5Fitc%5Fedu%5Fco%2FDocuments%2FVIET%202021%2FPlan%20de%20Acci%C3%B3n%2D%20seguimiento%20julio%2D2021%2FPublicaciones%20VIET%2D%20Comunicados&amp;ct=1626479252549&amp;or=OWA%2DNT&amp;cid=c8aa8823%2D90cf%2D9563%2D2622%2D92ed4898ca86&amp;originalPath=aHR0cHM6Ly9pdGNlZHVjby1teS5zaGFyZXBvaW50LmNvbS86ZjovZy9wZXJzb25hbC9hdXh2aWNlaW52ZXN0aWdhY2lvbl9pdGNfZWR1X2NvL0V2RFFZY0FfeTBoRGhkUkJ6UzNaZFdzQjZiVGd5RWZDSDc4OWRhVEVGVnhJQnc%5FcnRpbWU9RXJMWkZMUkkyVWc" xr:uid="{B3EC2F29-6A63-40E6-B1F2-FC65772761C8}"/>
    <hyperlink ref="AG346" r:id="rId87" display="https://itceduco-my.sharepoint.com/personal/secrectoria_itc_edu_co/_layouts/15/onedrive.aspx?FolderCTID=0x012000E757E38DA72E114EBE7ABDBED78E83E6&amp;id=%2Fpersonal%2Fsecrectoria%5Fitc%5Fedu%5Fco%2FDocuments%2FEVIDENCIAS%20TRABAJO%20EN%20CASA%202021%2FVICEINVESTIGACI%C3%93N%2FINVESTIGACI%C3%93N%2FMar%C3%ADa%20Alejandra%20Mill%C3%A1n%20Ram%C3%ADrez%2FJulio%202021" xr:uid="{B0F1D129-BD07-4F28-934A-DDBCCDB65E8E}"/>
    <hyperlink ref="AG334" r:id="rId88" xr:uid="{D7D6AA7F-CCD7-4A3D-9C2A-9AB6145E8B8F}"/>
    <hyperlink ref="AG25" r:id="rId89" xr:uid="{D556ABD5-9259-4CCC-9895-77FCCC828B2D}"/>
    <hyperlink ref="AG65" r:id="rId90" xr:uid="{01AC81B4-E1E7-4811-AE84-2C24E31653D0}"/>
    <hyperlink ref="X65" r:id="rId91" xr:uid="{B7733708-BA19-424E-B03F-05584C038188}"/>
    <hyperlink ref="AG66" r:id="rId92" xr:uid="{64B60856-6BD7-45E0-80B0-CED8C71414ED}"/>
    <hyperlink ref="AG67" r:id="rId93" xr:uid="{CCCC9C58-5C31-425D-AED5-68C19DD0A2C2}"/>
    <hyperlink ref="AG68" r:id="rId94" xr:uid="{60F4C9C1-6FB8-4101-81DA-A8E14E2D9B13}"/>
    <hyperlink ref="AG72" r:id="rId95" xr:uid="{FE7D9926-3C27-4291-AD7A-09DDD5719C82}"/>
    <hyperlink ref="AG178" r:id="rId96" xr:uid="{B8B5E604-B0FA-48F4-B2E0-E02CC4A10B48}"/>
    <hyperlink ref="AG179" r:id="rId97" xr:uid="{FF8886B3-D5D4-4969-B528-E4639A6A0CAC}"/>
    <hyperlink ref="AG180" r:id="rId98" xr:uid="{EA60DF69-7F72-435B-9E7D-0DCADB09B4AC}"/>
    <hyperlink ref="AG181" r:id="rId99" xr:uid="{80D1E513-EBFC-4D76-90F1-74B65AC6C88C}"/>
    <hyperlink ref="AG182" r:id="rId100" xr:uid="{2A93E455-878F-4C44-814A-64346E79700A}"/>
    <hyperlink ref="AG185" r:id="rId101" xr:uid="{54B37ACA-4FC8-43AC-B945-433021BDB88B}"/>
    <hyperlink ref="AG187" r:id="rId102" xr:uid="{8A65480D-739E-43BB-9A0F-56A6A0E7FD10}"/>
    <hyperlink ref="AG188" r:id="rId103" xr:uid="{A4FA887A-0C1E-4B12-A188-CB60A2E50A68}"/>
    <hyperlink ref="AG189" r:id="rId104" xr:uid="{580221CE-58F9-4A5E-81D6-95413D0F560F}"/>
    <hyperlink ref="AG190" r:id="rId105" xr:uid="{9E66838D-9F1C-437D-A78E-33484BCCBCBB}"/>
    <hyperlink ref="AG191" r:id="rId106" xr:uid="{40C768B8-3AFD-4D26-B175-CBCEDA44647E}"/>
    <hyperlink ref="AG192" r:id="rId107" xr:uid="{68FAEE08-B848-4DCC-A47B-78941FE06970}"/>
    <hyperlink ref="AG193" r:id="rId108" xr:uid="{C73E17B6-BE4C-4776-8BDF-08B74EEBBF04}"/>
    <hyperlink ref="AG195" r:id="rId109" xr:uid="{723A0C43-24A9-4B8F-8F2D-A5DF0FE4FBA6}"/>
    <hyperlink ref="AG196" r:id="rId110" xr:uid="{766D779D-B723-44DA-8E9C-88E5DDC99F4E}"/>
    <hyperlink ref="AG198" r:id="rId111" xr:uid="{C5B79E32-3A1D-45B1-A0CB-061DFD8539B5}"/>
    <hyperlink ref="AG199" r:id="rId112" xr:uid="{AE073188-FEBD-44DC-B350-4AE19480157B}"/>
    <hyperlink ref="AG200" r:id="rId113" xr:uid="{D9BA6BEF-E040-46C1-B234-44D9FC6F2499}"/>
    <hyperlink ref="AG201" r:id="rId114" xr:uid="{B37D0D8D-1281-4DF0-BB3F-6C4CE1A47B6A}"/>
    <hyperlink ref="AG202" display="https://itceduco-my.sharepoint.com/personal/auxbienestar_itc_edu_co/_layouts/15/onedrive.aspx?id=%2Fpersonal%2Fauxbienestar%5Fitc%5Fedu%5Fco%2FDocuments%2FBIENESTAR%20UNIVERSITARIO%202021%2FEVIDENCIAS%20PLAN%20DE%20ACCI%C3%93N%20SEGUNDO%20TRIMESTRES&amp;ct=16" xr:uid="{FEC64D9C-A4A8-4E4B-A057-D15AB48D2E90}"/>
    <hyperlink ref="AG203" display="https://itceduco-my.sharepoint.com/personal/auxbienestar_itc_edu_co/_layouts/15/onedrive.aspx?id=%2Fpersonal%2Fauxbienestar%5Fitc%5Fedu%5Fco%2FDocuments%2FBIENESTAR%20UNIVERSITARIO%202021%2FEVIDENCIAS%20PLAN%20DE%20ACCI%C3%93N%20SEGUNDO%20TRIMESTRES&amp;ct=16" xr:uid="{2F20A26D-9568-45DB-92E4-A346DAB533D5}"/>
    <hyperlink ref="AG204" display="https://itceduco-my.sharepoint.com/personal/pastoralpes_itc_edu_co/_layouts/15/onedrive.aspx?id=%2Fpersonal%2Fpastoralpes%5Fitc%5Fedu%5Fco%2FDocuments%2FActividades%20reportadas&amp;ct=1627475709573&amp;or=OWA%2DNT&amp;cid=b7b5a731%2D6a54%2Dc4d2%2D3eee%2D1891a4d9617e" xr:uid="{6FDD1D0D-9986-4067-A61A-5623C74490E0}"/>
    <hyperlink ref="AG207" display="https://itceduco-my.sharepoint.com/personal/pastoralpes_itc_edu_co/_layouts/15/onedrive.aspx?id=%2Fpersonal%2Fpastoralpes%5Fitc%5Fedu%5Fco%2FDocuments%2FActividades%20reportadas&amp;ct=1627475709573&amp;or=OWA%2DNT&amp;cid=b7b5a731%2D6a54%2Dc4d2%2D3eee%2D1891a4d9617e" xr:uid="{6CB6F55A-EEAF-4422-903F-21B2B917913B}"/>
    <hyperlink ref="AG208" display="https://itceduco-my.sharepoint.com/personal/pastoralpes_itc_edu_co/_layouts/15/onedrive.aspx?id=%2Fpersonal%2Fpastoralpes%5Fitc%5Fedu%5Fco%2FDocuments%2FActividades%20reportadas&amp;ct=1627475709573&amp;or=OWA%2DNT&amp;cid=b7b5a731%2D6a54%2Dc4d2%2D3eee%2D1891a4d9617e" xr:uid="{B3A58290-D08E-424B-A096-40CB4573BC3D}"/>
    <hyperlink ref="AG209" display="https://itceduco-my.sharepoint.com/personal/pastoralpes_itc_edu_co/_layouts/15/onedrive.aspx?id=%2Fpersonal%2Fpastoralpes%5Fitc%5Fedu%5Fco%2FDocuments%2FActividades%20reportadas&amp;ct=1627475709573&amp;or=OWA%2DNT&amp;cid=b7b5a731%2D6a54%2Dc4d2%2D3eee%2D1891a4d9617e" xr:uid="{9034C864-33AA-4843-8A7D-C1EF082C8CF1}"/>
    <hyperlink ref="AG210" r:id="rId115" xr:uid="{F1457C00-85AB-4442-B855-1F11D8AE58F0}"/>
    <hyperlink ref="AG211" display="https://itceduco-my.sharepoint.com/:f:/r/personal/enfermeria_itc_edu_co/Documents/ATENCI%C3%93N%20EN%20SALUD%20PES%202021/Plan%20de%20acci%C3%B3n%20salud%202021/Segundo%20trimestre/Cotizaciones%20desfibrilador%20servicio%20enfermer%C3%ADa?csf=1&amp;web=1&amp;e=X7" xr:uid="{630E7E6E-9181-4B60-909B-4EBA6A49EE31}"/>
    <hyperlink ref="AG214" display="https://itceduco-my.sharepoint.com/personal/arteycultura_itc_edu_co/_layouts/15/onedrive.aspx?id=%2Fpersonal%2Farteycultura%5Fitc%5Fedu%5Fco%2FDocuments%2FPLAN%20DE%20ACCI%C3%93N%20II%20ENTREGA&amp;ct=1627476295945&amp;or=OWA%2DNT&amp;cid=8da031ff%2D89e3%2D1514%2D9ec" xr:uid="{DE9BF75A-2BA9-4428-A52B-361EA1A87A81}"/>
    <hyperlink ref="AG215" display="https://itceduco-my.sharepoint.com/personal/arteycultura_itc_edu_co/_layouts/15/onedrive.aspx?id=%2Fpersonal%2Farteycultura%5Fitc%5Fedu%5Fco%2FDocuments%2FPLAN%20DE%20ACCI%C3%93N%20II%20ENTREGA&amp;ct=1627476295945&amp;or=OWA%2DNT&amp;cid=8da031ff%2D89e3%2D1514%2D9ec" xr:uid="{8F0FB12B-AE45-4DA6-9D7C-B49804C65A40}"/>
    <hyperlink ref="AG216" display="https://itceduco-my.sharepoint.com/personal/arteycultura_itc_edu_co/_layouts/15/onedrive.aspx?id=%2Fpersonal%2Farteycultura%5Fitc%5Fedu%5Fco%2FDocuments%2FPLAN%20DE%20ACCI%C3%93N%20II%20ENTREGA&amp;ct=1627476295945&amp;or=OWA%2DNT&amp;cid=8da031ff%2D89e3%2D1514%2D9ec" xr:uid="{3346DA43-539C-4DFB-AF71-742C969E7E6E}"/>
    <hyperlink ref="AG219" display="https://itceduco-my.sharepoint.com/personal/arteycultura_itc_edu_co/_layouts/15/onedrive.aspx?id=%2Fpersonal%2Farteycultura%5Fitc%5Fedu%5Fco%2FDocuments%2FPLAN%20DE%20ACCI%C3%93N%20II%20ENTREGA&amp;ct=1627476295945&amp;or=OWA%2DNT&amp;cid=8da031ff%2D89e3%2D1514%2D9ec" xr:uid="{FDD13B6C-4CDA-46C3-837B-285B61305A52}"/>
    <hyperlink ref="AG220" r:id="rId116" xr:uid="{32619468-546D-4917-80DD-4B9F5F475D92}"/>
    <hyperlink ref="AG221" r:id="rId117" xr:uid="{BB5F2019-356A-4F7E-A219-7C46E7316784}"/>
    <hyperlink ref="AG268" display="https://itceduco-my.sharepoint.com/personal/mecanica_itc_edu_co/_layouts/15/onedrive.aspx?id=%2Fpersonal%2Fmecanica%5Fitc%5Fedu%5Fco%2FDocuments%2F7%2EASUNTOS%20ACADEMICOS%2F3%2EProyectos%20Integradores%2FPROYECTOS%20INTEGRADORES%202021%2D1%2FMenciones%20" xr:uid="{3EA65385-85BB-45D5-B6C1-CC74AACB492A}"/>
    <hyperlink ref="AG347" r:id="rId118" xr:uid="{5F182857-767B-4D52-B12E-34466A7530E6}"/>
    <hyperlink ref="AG350" r:id="rId119" xr:uid="{4C0D58E3-24B9-47C7-9718-7BFF005E4CAB}"/>
    <hyperlink ref="AG351" r:id="rId120" xr:uid="{F468823B-A4F8-4228-8EE1-0F6FA6AD984A}"/>
    <hyperlink ref="AG352" r:id="rId121" xr:uid="{2B5DC60F-DBC2-43DF-8CEF-AE3183548465}"/>
    <hyperlink ref="AG362" r:id="rId122" xr:uid="{44CDB839-4ED2-416C-9CBF-1DC0914D93BA}"/>
    <hyperlink ref="AG368" r:id="rId123" xr:uid="{07357202-591D-470C-98C1-78BAE9F1118A}"/>
    <hyperlink ref="AG370" r:id="rId124" xr:uid="{3B8F2807-07C4-4204-AB48-3CB1A754045F}"/>
    <hyperlink ref="AG374" r:id="rId125" xr:uid="{2199B97F-8670-426F-83D6-D0314FA757F5}"/>
    <hyperlink ref="AG376" r:id="rId126" xr:uid="{A2898076-C24C-4118-9AE7-4E11CAE77BF2}"/>
    <hyperlink ref="AG379" r:id="rId127" xr:uid="{77CE93F7-1C6A-4201-809C-DF3279B7D6D3}"/>
    <hyperlink ref="AG381" r:id="rId128" xr:uid="{463C5C3F-6409-4721-8037-28F575102EDB}"/>
    <hyperlink ref="AG380" r:id="rId129" xr:uid="{4B469489-CA33-40E9-8659-ADCBAFE3B0DC}"/>
    <hyperlink ref="AG252" r:id="rId130" xr:uid="{31F721F8-B7C6-46B6-ADBD-4A04C21F25DF}"/>
    <hyperlink ref="AG253" r:id="rId131" xr:uid="{52B9C80E-3111-4A63-A238-DA2A78A426BC}"/>
    <hyperlink ref="AG254" r:id="rId132" xr:uid="{39DD2FEF-BA85-4D08-8BC6-44C68B929669}"/>
    <hyperlink ref="AG255" r:id="rId133" xr:uid="{0F71060A-68C6-4927-A235-A5AC5279CE92}"/>
    <hyperlink ref="AG257" r:id="rId134" xr:uid="{A4542BF2-0640-4EDE-8CB9-9BCB1F4931D9}"/>
    <hyperlink ref="AG263" r:id="rId135" xr:uid="{41BE3481-B39F-4CD4-806C-04FB96B77A8C}"/>
  </hyperlinks>
  <printOptions gridLinesSet="0"/>
  <pageMargins left="0.75" right="0.75" top="1" bottom="1" header="0.5" footer="0.5"/>
  <pageSetup fitToWidth="0" fitToHeight="0" orientation="portrait" r:id="rId136"/>
  <headerFooter alignWithMargins="0"/>
  <drawing r:id="rId137"/>
  <legacyDrawing r:id="rId138"/>
  <extLst>
    <ext xmlns:x14="http://schemas.microsoft.com/office/spreadsheetml/2009/9/main" uri="{78C0D931-6437-407d-A8EE-F0AAD7539E65}">
      <x14:conditionalFormattings>
        <x14:conditionalFormatting xmlns:xm="http://schemas.microsoft.com/office/excel/2006/main">
          <x14:cfRule type="iconSet" priority="129" id="{7E90ACCA-2046-4F0E-83B9-002554E0C960}">
            <x14:iconSet custom="1">
              <x14:cfvo type="percent">
                <xm:f>0</xm:f>
              </x14:cfvo>
              <x14:cfvo type="num">
                <xm:f>55</xm:f>
              </x14:cfvo>
              <x14:cfvo type="num">
                <xm:f>85</xm:f>
              </x14:cfvo>
              <x14:cfIcon iconSet="3Flags" iconId="0"/>
              <x14:cfIcon iconSet="3Flags" iconId="1"/>
              <x14:cfIcon iconSet="3Flags" iconId="2"/>
            </x14:iconSet>
          </x14:cfRule>
          <xm:sqref>V64</xm:sqref>
        </x14:conditionalFormatting>
        <x14:conditionalFormatting xmlns:xm="http://schemas.microsoft.com/office/excel/2006/main">
          <x14:cfRule type="iconSet" priority="128" id="{D402544D-4A2C-4A8E-A920-1A26B6F95696}">
            <x14:iconSet custom="1">
              <x14:cfvo type="percent">
                <xm:f>0</xm:f>
              </x14:cfvo>
              <x14:cfvo type="num">
                <xm:f>55</xm:f>
              </x14:cfvo>
              <x14:cfvo type="num">
                <xm:f>85</xm:f>
              </x14:cfvo>
              <x14:cfIcon iconSet="3Flags" iconId="0"/>
              <x14:cfIcon iconSet="3Flags" iconId="1"/>
              <x14:cfIcon iconSet="3Flags" iconId="2"/>
            </x14:iconSet>
          </x14:cfRule>
          <xm:sqref>V167</xm:sqref>
        </x14:conditionalFormatting>
        <x14:conditionalFormatting xmlns:xm="http://schemas.microsoft.com/office/excel/2006/main">
          <x14:cfRule type="iconSet" priority="121" id="{184B4360-CA97-4215-A60D-E66C6F0BCFC4}">
            <x14:iconSet custom="1">
              <x14:cfvo type="percent">
                <xm:f>0</xm:f>
              </x14:cfvo>
              <x14:cfvo type="num">
                <xm:f>55</xm:f>
              </x14:cfvo>
              <x14:cfvo type="num">
                <xm:f>85</xm:f>
              </x14:cfvo>
              <x14:cfIcon iconSet="3Flags" iconId="0"/>
              <x14:cfIcon iconSet="3Flags" iconId="1"/>
              <x14:cfIcon iconSet="3Flags" iconId="2"/>
            </x14:iconSet>
          </x14:cfRule>
          <xm:sqref>V308</xm:sqref>
        </x14:conditionalFormatting>
        <x14:conditionalFormatting xmlns:xm="http://schemas.microsoft.com/office/excel/2006/main">
          <x14:cfRule type="iconSet" priority="120" id="{181B0553-5B92-41E2-AFEF-50BD323BDCB4}">
            <x14:iconSet custom="1">
              <x14:cfvo type="percent">
                <xm:f>0</xm:f>
              </x14:cfvo>
              <x14:cfvo type="num">
                <xm:f>55</xm:f>
              </x14:cfvo>
              <x14:cfvo type="num">
                <xm:f>85</xm:f>
              </x14:cfvo>
              <x14:cfIcon iconSet="3Flags" iconId="0"/>
              <x14:cfIcon iconSet="3Flags" iconId="1"/>
              <x14:cfIcon iconSet="3Flags" iconId="2"/>
            </x14:iconSet>
          </x14:cfRule>
          <xm:sqref>V382</xm:sqref>
        </x14:conditionalFormatting>
        <x14:conditionalFormatting xmlns:xm="http://schemas.microsoft.com/office/excel/2006/main">
          <x14:cfRule type="iconSet" priority="7" id="{7164D6EE-4425-429E-9E63-3F3FAE84589C}">
            <x14:iconSet custom="1">
              <x14:cfvo type="percent">
                <xm:f>0</xm:f>
              </x14:cfvo>
              <x14:cfvo type="num">
                <xm:f>55</xm:f>
              </x14:cfvo>
              <x14:cfvo type="num">
                <xm:f>85</xm:f>
              </x14:cfvo>
              <x14:cfIcon iconSet="3Flags" iconId="0"/>
              <x14:cfIcon iconSet="3Flags" iconId="1"/>
              <x14:cfIcon iconSet="3Flags" iconId="2"/>
            </x14:iconSet>
          </x14:cfRule>
          <xm:sqref>AE382</xm:sqref>
        </x14:conditionalFormatting>
        <x14:conditionalFormatting xmlns:xm="http://schemas.microsoft.com/office/excel/2006/main">
          <x14:cfRule type="iconSet" priority="5" id="{26ECE8F7-F507-4C77-8BAD-B9EAF222E13B}">
            <x14:iconSet custom="1">
              <x14:cfvo type="percent">
                <xm:f>0</xm:f>
              </x14:cfvo>
              <x14:cfvo type="num">
                <xm:f>55</xm:f>
              </x14:cfvo>
              <x14:cfvo type="num">
                <xm:f>85</xm:f>
              </x14:cfvo>
              <x14:cfIcon iconSet="3Flags" iconId="0"/>
              <x14:cfIcon iconSet="3Flags" iconId="1"/>
              <x14:cfIcon iconSet="3Flags" iconId="2"/>
            </x14:iconSet>
          </x14:cfRule>
          <xm:sqref>AE308</xm:sqref>
        </x14:conditionalFormatting>
        <x14:conditionalFormatting xmlns:xm="http://schemas.microsoft.com/office/excel/2006/main">
          <x14:cfRule type="iconSet" priority="3" id="{AEF38F87-97A2-411A-B3EA-D2F19A90F0AD}">
            <x14:iconSet custom="1">
              <x14:cfvo type="percent">
                <xm:f>0</xm:f>
              </x14:cfvo>
              <x14:cfvo type="num">
                <xm:f>55</xm:f>
              </x14:cfvo>
              <x14:cfvo type="num">
                <xm:f>85</xm:f>
              </x14:cfvo>
              <x14:cfIcon iconSet="3Flags" iconId="0"/>
              <x14:cfIcon iconSet="3Flags" iconId="1"/>
              <x14:cfIcon iconSet="3Flags" iconId="2"/>
            </x14:iconSet>
          </x14:cfRule>
          <xm:sqref>AE167</xm:sqref>
        </x14:conditionalFormatting>
        <x14:conditionalFormatting xmlns:xm="http://schemas.microsoft.com/office/excel/2006/main">
          <x14:cfRule type="iconSet" priority="1" id="{99484BF4-4164-43D4-8C2E-740DA40FC0CE}">
            <x14:iconSet custom="1">
              <x14:cfvo type="percent">
                <xm:f>0</xm:f>
              </x14:cfvo>
              <x14:cfvo type="num">
                <xm:f>55</xm:f>
              </x14:cfvo>
              <x14:cfvo type="num">
                <xm:f>85</xm:f>
              </x14:cfvo>
              <x14:cfIcon iconSet="3Flags" iconId="0"/>
              <x14:cfIcon iconSet="3Flags" iconId="1"/>
              <x14:cfIcon iconSet="3Flags" iconId="2"/>
            </x14:iconSet>
          </x14:cfRule>
          <xm:sqref>AE64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A7677-3123-494D-B1FA-3679747B5CC8}">
  <dimension ref="A1"/>
  <sheetViews>
    <sheetView workbookViewId="0">
      <selection activeCell="A4" sqref="A4"/>
    </sheetView>
  </sheetViews>
  <sheetFormatPr baseColWidth="10" defaultRowHeight="13.2"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726CED12EE6C4DA72313C57F0D11B6" ma:contentTypeVersion="13" ma:contentTypeDescription="Create a new document." ma:contentTypeScope="" ma:versionID="5b84e9f4043e43034093e05401e848e9">
  <xsd:schema xmlns:xsd="http://www.w3.org/2001/XMLSchema" xmlns:xs="http://www.w3.org/2001/XMLSchema" xmlns:p="http://schemas.microsoft.com/office/2006/metadata/properties" xmlns:ns3="969894f1-c9c0-4d50-8a0a-9ccee5b03c2f" xmlns:ns4="926a8a4a-afcc-43ec-bde3-e1208bc272bd" targetNamespace="http://schemas.microsoft.com/office/2006/metadata/properties" ma:root="true" ma:fieldsID="f2b66fcb1641a0f701c61922cbcc4c04" ns3:_="" ns4:_="">
    <xsd:import namespace="969894f1-c9c0-4d50-8a0a-9ccee5b03c2f"/>
    <xsd:import namespace="926a8a4a-afcc-43ec-bde3-e1208bc272b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GenerationTime" minOccurs="0"/>
                <xsd:element ref="ns4:MediaServiceEventHashCod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9894f1-c9c0-4d50-8a0a-9ccee5b03c2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6a8a4a-afcc-43ec-bde3-e1208bc272b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63305D-6236-4C56-A7F5-E7F5B2DCAA6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BAB121C-0D54-449E-A3C1-DCD06D27E3A5}">
  <ds:schemaRefs>
    <ds:schemaRef ds:uri="http://schemas.microsoft.com/sharepoint/v3/contenttype/forms"/>
  </ds:schemaRefs>
</ds:datastoreItem>
</file>

<file path=customXml/itemProps3.xml><?xml version="1.0" encoding="utf-8"?>
<ds:datastoreItem xmlns:ds="http://schemas.openxmlformats.org/officeDocument/2006/customXml" ds:itemID="{6405077B-6F11-4B50-8A07-BF3892F6F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9894f1-c9c0-4d50-8a0a-9ccee5b03c2f"/>
    <ds:schemaRef ds:uri="926a8a4a-afcc-43ec-bde3-e1208bc272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Area</vt:lpstr>
      <vt:lpstr>Plan de Acción 2021</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FERNANDO PINZON GALVIS</dc:creator>
  <cp:keywords/>
  <dc:description/>
  <cp:lastModifiedBy>mylife</cp:lastModifiedBy>
  <cp:revision/>
  <dcterms:created xsi:type="dcterms:W3CDTF">2019-12-26T17:32:37Z</dcterms:created>
  <dcterms:modified xsi:type="dcterms:W3CDTF">2021-08-04T20:17:35Z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0x01010043726CED12EE6C4DA72313C57F0D11B6</vt:lpwstr>
  </property>
</Properties>
</file>