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https://itceduco-my.sharepoint.com/personal/estadistica_itc_edu_co/Documents/D.F.P.G/2022/2. Plan de Necesidades/"/>
    </mc:Choice>
  </mc:AlternateContent>
  <xr:revisionPtr revIDLastSave="301" documentId="8_{CD5FE62E-55EB-EF41-94CD-8F1E75F36A1F}" xr6:coauthVersionLast="47" xr6:coauthVersionMax="47" xr10:uidLastSave="{5D66DA8D-7FAE-41F1-8E89-19133166FDDF}"/>
  <bookViews>
    <workbookView xWindow="-108" yWindow="-108" windowWidth="23256" windowHeight="12456" firstSheet="3" activeTab="7" xr2:uid="{00000000-000D-0000-FFFF-FFFF00000000}"/>
  </bookViews>
  <sheets>
    <sheet name="Instructivo" sheetId="11" state="hidden" r:id="rId1"/>
    <sheet name="Rectoría" sheetId="4" r:id="rId2"/>
    <sheet name="Vicerrectoría Académica" sheetId="13" r:id="rId3"/>
    <sheet name="IBTI " sheetId="15" r:id="rId4"/>
    <sheet name="GIT Extensión y Proy." sheetId="16" r:id="rId5"/>
    <sheet name="Vicerrectoría de Investigación" sheetId="12" r:id="rId6"/>
    <sheet name="Vicerrectoría Administrativa" sheetId="14" r:id="rId7"/>
    <sheet name="Resumen" sheetId="10" r:id="rId8"/>
    <sheet name="Hoja2" sheetId="2" state="hidden" r:id="rId9"/>
  </sheets>
  <definedNames>
    <definedName name="_xlnm.Print_Area" localSheetId="3">'IBTI '!$A$6:$I$8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9" i="4" l="1"/>
  <c r="J60" i="4"/>
  <c r="J59" i="4"/>
  <c r="J58" i="4"/>
  <c r="J57" i="4"/>
  <c r="J56" i="4"/>
  <c r="J55" i="4"/>
  <c r="J54" i="4"/>
  <c r="J53" i="4"/>
  <c r="J52" i="4"/>
  <c r="J14" i="4"/>
  <c r="J13" i="4"/>
  <c r="J12" i="4"/>
  <c r="J15" i="4" l="1"/>
  <c r="C6" i="10" s="1"/>
  <c r="C27" i="10"/>
  <c r="C26" i="10"/>
  <c r="C25" i="10"/>
  <c r="I6" i="16"/>
  <c r="I59" i="16" s="1"/>
  <c r="I7" i="16"/>
  <c r="I8" i="16"/>
  <c r="I9" i="16"/>
  <c r="I10" i="16"/>
  <c r="I11" i="16"/>
  <c r="I12" i="16"/>
  <c r="I13"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61" i="16"/>
  <c r="I62" i="16"/>
  <c r="I69" i="16" s="1"/>
  <c r="I63" i="16"/>
  <c r="I64" i="16"/>
  <c r="I65" i="16"/>
  <c r="I66" i="16"/>
  <c r="I67" i="16"/>
  <c r="I68" i="16"/>
  <c r="I96" i="16"/>
  <c r="I97" i="16"/>
  <c r="I98" i="16" l="1"/>
  <c r="B70" i="16" s="1"/>
  <c r="C20" i="10" l="1"/>
  <c r="J87" i="4" l="1"/>
  <c r="J86" i="4"/>
  <c r="J85" i="4"/>
  <c r="J84" i="4"/>
  <c r="J83" i="4"/>
  <c r="J82" i="4"/>
  <c r="J81" i="4"/>
  <c r="J80" i="4"/>
  <c r="J79" i="4"/>
  <c r="J78" i="4"/>
  <c r="J77" i="4"/>
  <c r="J76" i="4"/>
  <c r="J75" i="4"/>
  <c r="J74" i="4"/>
  <c r="J73" i="4"/>
  <c r="J10" i="4"/>
  <c r="J9" i="4"/>
  <c r="J7" i="4"/>
  <c r="J6" i="4"/>
  <c r="J88" i="4" l="1"/>
  <c r="C23" i="10"/>
  <c r="I28" i="15"/>
  <c r="I6" i="15"/>
  <c r="I7" i="15" s="1"/>
  <c r="I10" i="15"/>
  <c r="I11" i="15"/>
  <c r="I15" i="15"/>
  <c r="I16" i="15"/>
  <c r="I17" i="15"/>
  <c r="I18" i="15"/>
  <c r="I19" i="15"/>
  <c r="I20" i="15"/>
  <c r="I27" i="15" s="1"/>
  <c r="I21" i="15"/>
  <c r="I22" i="15"/>
  <c r="I23" i="15"/>
  <c r="I24" i="15"/>
  <c r="I25" i="15"/>
  <c r="I26" i="15" l="1"/>
  <c r="I12" i="15"/>
  <c r="C19" i="10" l="1"/>
  <c r="J89" i="13"/>
  <c r="J105" i="13"/>
  <c r="J104" i="13"/>
  <c r="J103" i="13"/>
  <c r="J102" i="13"/>
  <c r="J101" i="13"/>
  <c r="J100" i="13"/>
  <c r="J99" i="13"/>
  <c r="J98" i="13"/>
  <c r="J97" i="13"/>
  <c r="J96" i="13"/>
  <c r="J95" i="13"/>
  <c r="J94" i="13"/>
  <c r="J93" i="13"/>
  <c r="J92" i="13"/>
  <c r="J91" i="13"/>
  <c r="J90" i="13"/>
  <c r="J88" i="13"/>
  <c r="J106" i="13" l="1"/>
  <c r="J19" i="4" l="1"/>
  <c r="J18" i="4"/>
  <c r="J17" i="4"/>
  <c r="C36" i="10"/>
  <c r="C35" i="10"/>
  <c r="C34" i="10"/>
  <c r="C33" i="10"/>
  <c r="C32" i="10"/>
  <c r="I146" i="14"/>
  <c r="I131" i="14"/>
  <c r="I111" i="14"/>
  <c r="I106" i="14"/>
  <c r="I101" i="14"/>
  <c r="I97" i="14"/>
  <c r="I91" i="14"/>
  <c r="C31" i="10" s="1"/>
  <c r="I35" i="14"/>
  <c r="C29" i="10" s="1"/>
  <c r="I87" i="14"/>
  <c r="C30" i="10" s="1"/>
  <c r="H6" i="14"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I147" i="14"/>
  <c r="I98" i="14"/>
  <c r="I99" i="14"/>
  <c r="I112" i="14"/>
  <c r="I113" i="14"/>
  <c r="I114" i="14"/>
  <c r="I115" i="14"/>
  <c r="I116" i="14"/>
  <c r="I117" i="14"/>
  <c r="I118" i="14"/>
  <c r="I119" i="14"/>
  <c r="I120" i="14"/>
  <c r="I121" i="14"/>
  <c r="I122" i="14"/>
  <c r="I123" i="14"/>
  <c r="I124" i="14"/>
  <c r="I126" i="14"/>
  <c r="I127" i="14"/>
  <c r="I128" i="14"/>
  <c r="I129" i="14"/>
  <c r="I130" i="14"/>
  <c r="C37" i="10" l="1"/>
  <c r="J22" i="13"/>
  <c r="J35" i="13"/>
  <c r="J45" i="13"/>
  <c r="J55" i="13"/>
  <c r="J56" i="13"/>
  <c r="J57" i="13"/>
  <c r="J58" i="13"/>
  <c r="J59" i="13"/>
  <c r="J78" i="13"/>
  <c r="J81" i="13"/>
  <c r="J82" i="13"/>
  <c r="J83" i="13"/>
  <c r="J85" i="13"/>
  <c r="J86" i="13"/>
  <c r="J107" i="13"/>
  <c r="J108" i="13"/>
  <c r="J109" i="13"/>
  <c r="J110" i="13"/>
  <c r="J111" i="13"/>
  <c r="J112" i="13"/>
  <c r="J113" i="13"/>
  <c r="J114" i="13"/>
  <c r="J115" i="13"/>
  <c r="J116" i="13"/>
  <c r="J117" i="13"/>
  <c r="J118" i="13"/>
  <c r="J119" i="13"/>
  <c r="J120" i="13"/>
  <c r="J121" i="13"/>
  <c r="J122" i="13"/>
  <c r="J123" i="13"/>
  <c r="J124" i="13"/>
  <c r="J125" i="13"/>
  <c r="J126" i="13"/>
  <c r="J127" i="13"/>
  <c r="J128" i="13"/>
  <c r="J129" i="13"/>
  <c r="J130" i="13"/>
  <c r="J131" i="13"/>
  <c r="J132" i="13"/>
  <c r="J133" i="13"/>
  <c r="J134" i="13"/>
  <c r="J135" i="13"/>
  <c r="J136" i="13"/>
  <c r="J137" i="13"/>
  <c r="J138" i="13"/>
  <c r="J139" i="13"/>
  <c r="J140" i="13"/>
  <c r="J141" i="13"/>
  <c r="J142" i="13"/>
  <c r="J143" i="13"/>
  <c r="J145" i="13"/>
  <c r="J146" i="13"/>
  <c r="J147" i="13"/>
  <c r="J144" i="13" l="1"/>
  <c r="J61" i="13"/>
  <c r="C16" i="10" s="1"/>
  <c r="J35" i="4"/>
  <c r="J34" i="4"/>
  <c r="J33" i="4"/>
  <c r="J32" i="4"/>
  <c r="J31" i="4"/>
  <c r="J29" i="4"/>
  <c r="J28" i="4"/>
  <c r="J27" i="4"/>
  <c r="J26" i="4"/>
  <c r="J50" i="4"/>
  <c r="J49" i="4"/>
  <c r="J48" i="4"/>
  <c r="J47" i="4"/>
  <c r="I46" i="4"/>
  <c r="J46" i="4" s="1"/>
  <c r="J45" i="4"/>
  <c r="J44" i="4"/>
  <c r="J43" i="4"/>
  <c r="J42" i="4"/>
  <c r="J41" i="4"/>
  <c r="J40" i="4"/>
  <c r="J39" i="4"/>
  <c r="I38" i="4"/>
  <c r="J38" i="4" s="1"/>
  <c r="I37" i="4"/>
  <c r="J37" i="4" s="1"/>
  <c r="J36" i="4" l="1"/>
  <c r="C24" i="10"/>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H48" i="12"/>
  <c r="I48" i="12"/>
  <c r="J68" i="4"/>
  <c r="J66" i="4"/>
  <c r="J71" i="4" l="1"/>
  <c r="J70" i="4"/>
  <c r="J72" i="4" l="1"/>
  <c r="J65" i="4"/>
  <c r="C12" i="10" s="1"/>
  <c r="J61" i="4"/>
  <c r="J51" i="4"/>
  <c r="C10" i="10" s="1"/>
  <c r="C28" i="10" l="1"/>
  <c r="C13" i="10"/>
  <c r="C11" i="10"/>
  <c r="C9" i="10" l="1"/>
  <c r="J8" i="4" l="1"/>
  <c r="C14" i="10"/>
  <c r="C4" i="10" l="1"/>
  <c r="J25" i="4" l="1"/>
  <c r="C8" i="10" s="1"/>
  <c r="J16" i="4" l="1"/>
  <c r="J20" i="4" s="1"/>
  <c r="C7" i="10" s="1"/>
  <c r="J11" i="4" l="1"/>
  <c r="C15" i="10" s="1"/>
  <c r="C38" i="10" s="1"/>
  <c r="C5" i="10" l="1"/>
  <c r="C22" i="10" l="1"/>
  <c r="J148" i="13" l="1"/>
  <c r="J84" i="13"/>
  <c r="J149" i="13"/>
  <c r="J87" i="13"/>
</calcChain>
</file>

<file path=xl/sharedStrings.xml><?xml version="1.0" encoding="utf-8"?>
<sst xmlns="http://schemas.openxmlformats.org/spreadsheetml/2006/main" count="1563" uniqueCount="705">
  <si>
    <t>ADQUISICIONES BIENES Y SERVICIOS</t>
  </si>
  <si>
    <t>Dependencia</t>
  </si>
  <si>
    <t>Área</t>
  </si>
  <si>
    <t>Estrategia</t>
  </si>
  <si>
    <t>Tipo</t>
  </si>
  <si>
    <t>Cantidad</t>
  </si>
  <si>
    <t>Valor unitario</t>
  </si>
  <si>
    <t>Valor total</t>
  </si>
  <si>
    <t>Eje Plan Estratégico</t>
  </si>
  <si>
    <t>RECTORÍA</t>
  </si>
  <si>
    <t>Despacho de Rectoría</t>
  </si>
  <si>
    <t>Lo Institucional: La transformación cultural de la ETITC</t>
  </si>
  <si>
    <t>PE-11- Implementación de estrategias de comunicación externas e internas y fortalecimiento de la gestión documental: LA ETITC COMUNICA</t>
  </si>
  <si>
    <t>Prestación de servicios</t>
  </si>
  <si>
    <t>Lo Ambiental: Un nuevo acuerdo por la vida y para la vida en contexto ambiental</t>
  </si>
  <si>
    <t>SUBTOTAL</t>
  </si>
  <si>
    <t>Oficina de Control Interno</t>
  </si>
  <si>
    <t>PE-5- MIPG y los sistemas de gestión para una gobernanza transparente</t>
  </si>
  <si>
    <t>Oficina de Relaciones Internacionales e Interinstitucionales</t>
  </si>
  <si>
    <t>PE-12- Internacionalización para ampliar fronteras de conocimiento</t>
  </si>
  <si>
    <t>Capacitación</t>
  </si>
  <si>
    <t>Apoyo</t>
  </si>
  <si>
    <t>Adquisición</t>
  </si>
  <si>
    <t>Oficina Asesora de Planeación</t>
  </si>
  <si>
    <t xml:space="preserve">Servicio </t>
  </si>
  <si>
    <t>Inscripción</t>
  </si>
  <si>
    <t>Impresión</t>
  </si>
  <si>
    <t>Renovación</t>
  </si>
  <si>
    <t>TOTAL</t>
  </si>
  <si>
    <t>CLASIF. DE CONFIDENCIALIDAD</t>
  </si>
  <si>
    <t>IPB</t>
  </si>
  <si>
    <t>CLASIF. DE INTEGRIDAD</t>
  </si>
  <si>
    <t>M</t>
  </si>
  <si>
    <t>CLASIF. DE DISPONIBILIDAD</t>
  </si>
  <si>
    <t>IBTI</t>
  </si>
  <si>
    <t>Los social: Un acuerdo para lo fundamental</t>
  </si>
  <si>
    <t>PE-15- El IBTI y su papel significativo en la consolidación de la Escuela</t>
  </si>
  <si>
    <t>Proyectos</t>
  </si>
  <si>
    <t>Viáticos</t>
  </si>
  <si>
    <t>VICERRECTORÍA DE INVESTIGACIÓN, EXTENSIÓN Y TRANSFERENCIA</t>
  </si>
  <si>
    <t>PE. 17 Centro de Pensamiento y Desarrollo Tecnológico</t>
  </si>
  <si>
    <t>PE. 18. Fortalecimiento Permanente en Competencias en Investigación, Ciencia, Tecnología e Innovación en la ETITC.</t>
  </si>
  <si>
    <t>Convenio</t>
  </si>
  <si>
    <t>Honorarios</t>
  </si>
  <si>
    <t>Publicación</t>
  </si>
  <si>
    <t>VICERRECTORÍA ADMINISTRATIVA Y FINANCIERA</t>
  </si>
  <si>
    <t>Infraestructura eléctrica</t>
  </si>
  <si>
    <t>Mantenimiento</t>
  </si>
  <si>
    <t>Planta física</t>
  </si>
  <si>
    <t>Suministro</t>
  </si>
  <si>
    <t>Consultoría</t>
  </si>
  <si>
    <t>Construcción</t>
  </si>
  <si>
    <t>Compraventa</t>
  </si>
  <si>
    <t>Proceso</t>
  </si>
  <si>
    <t>Adecuación</t>
  </si>
  <si>
    <t>Alquiler</t>
  </si>
  <si>
    <t>Asistencia</t>
  </si>
  <si>
    <t>Arrendamiento</t>
  </si>
  <si>
    <t>Cursos</t>
  </si>
  <si>
    <t>Dotación</t>
  </si>
  <si>
    <t>Diseño</t>
  </si>
  <si>
    <t xml:space="preserve">Estudios </t>
  </si>
  <si>
    <t>Hora cátedra</t>
  </si>
  <si>
    <t>Restauración</t>
  </si>
  <si>
    <t>Taller</t>
  </si>
  <si>
    <t>VICERRECTORÍA ACADÉMICA</t>
  </si>
  <si>
    <t>Facultad de Electromecánica</t>
  </si>
  <si>
    <t>Facultad de Mecatrónica</t>
  </si>
  <si>
    <t>Facultad de Procesos Industriales</t>
  </si>
  <si>
    <t>Facultad de Mecánica</t>
  </si>
  <si>
    <t>Facultad de Sistemas</t>
  </si>
  <si>
    <t>Facultad de Especializaciones</t>
  </si>
  <si>
    <t>Registro y Control Académico</t>
  </si>
  <si>
    <t>Bienestar Universitario</t>
  </si>
  <si>
    <t>Biblioteca y Medios Educativos</t>
  </si>
  <si>
    <t>Talleres y Laboratorios</t>
  </si>
  <si>
    <t>Instalaciones Kennedy</t>
  </si>
  <si>
    <t>Almacen</t>
  </si>
  <si>
    <t>PE-5- MIPG - y los sistemas de gestión para una gobernanza transparente</t>
  </si>
  <si>
    <t>PE-9- Tecnologías de información y comunicaciones al servicio de la academia y la ciencia</t>
  </si>
  <si>
    <t>Gestión Documental</t>
  </si>
  <si>
    <t>Talento Humano</t>
  </si>
  <si>
    <t>Vicerrectoría Administrativa y Financiera</t>
  </si>
  <si>
    <t>PE-7- Consolidación y aseguramiento del Talento Humano para el mejoramiento de las capacidades en las plantas administrativas y docentes</t>
  </si>
  <si>
    <t>PE-10- Transformación digital de la ETITC</t>
  </si>
  <si>
    <t>PE-4- Modelo de gestión académica curricular soportada en resultados de aprendizaje y competencias</t>
  </si>
  <si>
    <t>Centro de Lenguas</t>
  </si>
  <si>
    <t>PE-6 Egresados como embajadores institucionales</t>
  </si>
  <si>
    <t>Egresados</t>
  </si>
  <si>
    <t>Centro de Extensión y Proyección Social</t>
  </si>
  <si>
    <t>Secretaría General</t>
  </si>
  <si>
    <t>PLAN DE NECESIDADES 2022</t>
  </si>
  <si>
    <t xml:space="preserve">¿Qué se necesita comprar o contratar para ejecutar el proyecto? </t>
  </si>
  <si>
    <t>Total solicitado</t>
  </si>
  <si>
    <t>Área de Calidad</t>
  </si>
  <si>
    <t>Área de Seguridad de la Información</t>
  </si>
  <si>
    <t>Área de Comunicaciones</t>
  </si>
  <si>
    <t>Área de Gestión Ambiental</t>
  </si>
  <si>
    <t>Área de Autoevaluación</t>
  </si>
  <si>
    <t>Área de Aseguramiento de la Calidad</t>
  </si>
  <si>
    <t xml:space="preserve"> Proyecto Estratégico</t>
  </si>
  <si>
    <t>PE-27- Diseñar y ofertar nuevos programas de pregrado con alta pertinencia regional rural</t>
  </si>
  <si>
    <t>PE-1- Acreditación institucional de Alta Calidad</t>
  </si>
  <si>
    <t>PE-16- Desarrollo integral y transformación social de la comunidad: bienestar comprometido con la permanencia</t>
  </si>
  <si>
    <t>PE-9- Tecnologías de información y comunicaciones al servicio de a academia y la ciencia</t>
  </si>
  <si>
    <t>PE-13- Gestión integral de inmuebles</t>
  </si>
  <si>
    <t xml:space="preserve"> Meta Estratégica</t>
  </si>
  <si>
    <t>Meta Estratégica</t>
  </si>
  <si>
    <t>VICERRECTORÍA DE INVESTIGACIÓN</t>
  </si>
  <si>
    <t>PE-26- Actualización de la infraestructura física, cumpliendo normativas aplicables y generando espacios adecuados para el desarrollo de actividades académicas y de bienestar en el marco de la sostenibilidad.</t>
  </si>
  <si>
    <t>Área de Contratación</t>
  </si>
  <si>
    <t>PE-11- Implementación de estrategias de comunicación externas e internas y fortalecimiento de la gestión documental: LA ETITC COMUNICA.</t>
  </si>
  <si>
    <t xml:space="preserve">PE-22- Política institucional ambiental en la ETITC alineada al sistema de gestión ambiental </t>
  </si>
  <si>
    <t>1)</t>
  </si>
  <si>
    <t>Identifique el área que lidera</t>
  </si>
  <si>
    <t xml:space="preserve">2) </t>
  </si>
  <si>
    <t>Identifique el Proyecto Estratégico al cuál pertenece su área (puede ser más de un proyecto)</t>
  </si>
  <si>
    <t>3)</t>
  </si>
  <si>
    <t>Identifique a cuales Metas Estratégicas apunta su área</t>
  </si>
  <si>
    <t>4)</t>
  </si>
  <si>
    <t>Identifique a cuál Estrategia pertenece su área (puede ser más de una Estrategia), a partir del PDI 2021-2024</t>
  </si>
  <si>
    <t>5)</t>
  </si>
  <si>
    <t>6)</t>
  </si>
  <si>
    <t>Plasme las necesidades de su área para operar y ejecutar los proyectos en la vigencia 2022, teniendo en cuenta lo siguiente:</t>
  </si>
  <si>
    <t>5.1)</t>
  </si>
  <si>
    <t>En la columna "Tipo", encontrará una lista desplegable con las modalidades de adquisición, elija la que más se ajuste a la necesidad de su área</t>
  </si>
  <si>
    <t>5.2)</t>
  </si>
  <si>
    <t>En la columna "¿Qué se necesita comprar o contratar para ejecutar el proyecto? ", describa de manera concisa el objeto a adquirir o contratar.</t>
  </si>
  <si>
    <t>5.3)</t>
  </si>
  <si>
    <t>5.4)</t>
  </si>
  <si>
    <t>En la columna "Cantidad", establezca el número de unidades a adquirir o contratar; para el caso de contratos de prestación de servicios diligencie el número de meses a contratar.</t>
  </si>
  <si>
    <t>En la columna "Valor unitario" diligencie el valor de cada unidad a adquirir o contratar; para el caso de contratos de prestación de servicios, diligencie el valor mensual a pagar.</t>
  </si>
  <si>
    <t>5.5)</t>
  </si>
  <si>
    <t>La columna "Valor total" está formulada, no es necesario modificarla</t>
  </si>
  <si>
    <t>7)</t>
  </si>
  <si>
    <t>El responsable del área (Rector, Vicerrector, Director del IBTI o Profesional del CEPS), debe verificar la información contenida antes de enviar la información, para ello debe tener en cuenta que entre las áreas que conforman, por ejemplo una Vicerrectoría no soliciten objetos iguales (como capacitaciones, adquisición de hardware o software).</t>
  </si>
  <si>
    <t>El responsable del área (Vicerrector, Director del IBTI o Profesional del CEPS) debe enviar el Plan de Necesidades consolidado y diligenciado a la Oficina Asesora de Planeación (planeacion@itc.edu.co, con copia a estadistica@itc.edu.co), en los plazos establecidos.</t>
  </si>
  <si>
    <t>Notas:</t>
  </si>
  <si>
    <t>No se recibirá un Plan de Necesidades en formato distinto al presente excel, por favor no convertirlo a word, pdf o imagen, ya que no será tenido en cuenta.</t>
  </si>
  <si>
    <t>2)</t>
  </si>
  <si>
    <t>Por favor leer antes de diligenciar el formato:</t>
  </si>
  <si>
    <t>Puede incluir las filas que sean necesarias, así como Proyectos Estratégicos, los que aparecen en el formato son de referencia.</t>
  </si>
  <si>
    <t>Para el caso de Rectoría, los líderes de cada área serán quienes envíen el Plan de Necesidades a la Oficina Asesora de Planeación, para este caso no será el Rector quien realice esta tarea.</t>
  </si>
  <si>
    <t>Pueden solicitar apoyo a la Oficina Asesora de Planeación para diligenciar el presente formato en los plazos establecidos, a los siguientes contactos:
- David Fernando Pinzón Galvis: estadistica@itc.edu.co
- Sebastián Kerguelen Deguiovann: bancodeproyectos@itc.edu.co
- Wilson Andrés León Botache: plandeaccion@itc.edu.co</t>
  </si>
  <si>
    <t>Informática y Telecomunicaciones</t>
  </si>
  <si>
    <t>Insumos para el taller de fundición</t>
  </si>
  <si>
    <t>Mantenimiento de equipos de laboratorio quimica y fisica  tales como fuentes de energia  dc y ac,  microscopios binoculares y monoculares de tres objetivos , balanzas electronicas.</t>
  </si>
  <si>
    <t xml:space="preserve">Adquisicion de equipos de laboratorio para fisica y quimica  </t>
  </si>
  <si>
    <t>Isumos para el laboratorio de sistemas</t>
  </si>
  <si>
    <t>Mantenimiento de las impresoras del taller de diseño</t>
  </si>
  <si>
    <t>Insumos para el taller de disño</t>
  </si>
  <si>
    <t>Mantenimiento preventivo y correctivo y calibración de los equipos del taller de electrónica.</t>
  </si>
  <si>
    <t>Compra venta de equipos de instrumentación como apoyo a las actividades academicas para los estudiantes de IBTI y PES de talleres y Laboratorios del taller de electrónica.</t>
  </si>
  <si>
    <t>Mantenimiento preventivo y correctivo de equipos y maquinaria del taller de Metalisteria</t>
  </si>
  <si>
    <t>Suministro de insumos para el desarrollo de las actividades academico tecnicas  de los PES, IBTI y Programas de extension del taller de Metalisteria</t>
  </si>
  <si>
    <t>Suministro de gases industriales para el taller de metalisteria</t>
  </si>
  <si>
    <t>Mantenimiento de horno de induccion y mexcladora de rulos (Fundición)</t>
  </si>
  <si>
    <t>Mantenimiento y calibración para los equipos del taller de Motores, para el desarrollo de las clases teorico-practicas en apoyo a IBTI, PES y extensión y desarrollo</t>
  </si>
  <si>
    <t>Suministro de materiales e insumos para el taller de Motores.</t>
  </si>
  <si>
    <t xml:space="preserve">Mantenimiento y calibración de: Motores monofasicos, trifasicos, transformadores monofasicos y trifasicos, torrecilla para medidas y máquinas electrícas DL 1013M3, multimetros, osciloscopios, módulos inductivos, capacitivos y resistivos DL Lorenzo, cámara termográfica, analizador de redes, variacs. </t>
  </si>
  <si>
    <t>Compra de insumos de consumo para el taller de electricidad</t>
  </si>
  <si>
    <t>Mantenimiento preventivo y correctivo y calibración de los equipos del taller de Mecánica</t>
  </si>
  <si>
    <t>Mantenimiento preventivo y correctivo y calibración de los equipos del taller de Automatización industrial</t>
  </si>
  <si>
    <t>Mantenimiento preventivo y correctivo y calibración de los equipos del taller de FAB LAB</t>
  </si>
  <si>
    <t>Mantenimiento preventivo y correctivo y calibración de los equipos del taller de insustria 4.0</t>
  </si>
  <si>
    <t>Mantenimiento preventivo y correctivo y calibración de los equipos del taller instalaciones eléctricas B.T.</t>
  </si>
  <si>
    <t>Mantenimiento preventivo y correctivo y calibración de los equipos del taller de domótica</t>
  </si>
  <si>
    <t>Suministro de materiales e insumos para el taller de Mecánica.</t>
  </si>
  <si>
    <t>Suministro de materiales e insumos para el taller de FAB LAB</t>
  </si>
  <si>
    <t>Suministro de materiales e insumos para el taller de Insustria 4.0</t>
  </si>
  <si>
    <t>Suministro de materiales e insumos para el taller de Automatización industrial</t>
  </si>
  <si>
    <t>Suministro de materiales e insumos para el taller de Instalaciones eléctricas de B.T.</t>
  </si>
  <si>
    <t>Suministro de materiales e insumos para el taller de Domótica</t>
  </si>
  <si>
    <t>Suministro de materiales e insumos para el taller de Tratamientos térmicos</t>
  </si>
  <si>
    <t>Mantenimiento preventivo y correctivo y calibración de los equipos del taller de tratamientos térmicos</t>
  </si>
  <si>
    <t>Presentación digital de los talleres y laboratorios</t>
  </si>
  <si>
    <t>Modernización taller de fundición</t>
  </si>
  <si>
    <t>Laboratorio de vehículos eléctricos</t>
  </si>
  <si>
    <t>Interventoría proyectos especiales</t>
  </si>
  <si>
    <t>Contratación Laboratoristas</t>
  </si>
  <si>
    <t>Organizar el espacio adecuado para el "Laboratorio de Metrología"</t>
  </si>
  <si>
    <t>Modernización Taller metalistería/Soldadura</t>
  </si>
  <si>
    <t xml:space="preserve">PAPELERÍA:
DIPLOMAS EDUCACIÓN SUPERIOR
ACTAS DE GRADO EDUCACIÓN SUPERIOR
PROMESAS DE GRADO EDUCACIÓN SUPERIOR
PROMESAS DE GRADO BACHILLERATO
ACTA DE GRADO BACHILLERATO
TARJETAS DE INVITACIÓN A GRADOS
CARPETAS PARA DIPLOMAS                                                                                                      CERTIFICADOS DE BASICA
EMPASTE DE LIBROS DE ACTAS DE GRADO
</t>
  </si>
  <si>
    <t xml:space="preserve">2000  
2000   
1000 
600 
1000  
1000
1500 
5 
10
</t>
  </si>
  <si>
    <t xml:space="preserve">PINES DE SOLAPA:
DE TÉCNICOS PROFESIONALES
DE TECNÓLOGOS
DE INGENIEROS
DE BACHILLERES 
</t>
  </si>
  <si>
    <t xml:space="preserve">1000 
1000 
1000 
1000 
</t>
  </si>
  <si>
    <t xml:space="preserve">6500
6500
6500
6500
</t>
  </si>
  <si>
    <t>AUDITORIO PARA GRADOS IBTI Y PES</t>
  </si>
  <si>
    <t xml:space="preserve">MARCACIÓN DE DIPLOMAS                                                      MARCACIÓN DE TARJETAS DE INVITACIONES A GRADO                            </t>
  </si>
  <si>
    <t xml:space="preserve">1900 
3400 
</t>
  </si>
  <si>
    <t>600
500</t>
  </si>
  <si>
    <t>SERVICIO MUSICAL GRADOS</t>
  </si>
  <si>
    <t>PRESTACIÓN DE SERVICIOS PROFESIONALES CON PERSONA NATURAL PARA APOYAR LAS ACTIVIDADES JURIDICAS, JUDICIALES Y ADMINISTRATIVAS QUE ADELANTA LA SECRETARÍA GENERAL DE LA ESCUELA TECNOLÓGICA INSTITUTO TÉCNICO CENTRAL.</t>
  </si>
  <si>
    <t>ME-5- Alinear el modelo MIPG con el Sistema Integrado de Gestión (SIG) para la acreditación</t>
  </si>
  <si>
    <t>jornadas día de la tierra, hacking day</t>
  </si>
  <si>
    <t>faltante</t>
  </si>
  <si>
    <t>Adquision DOI</t>
  </si>
  <si>
    <t>Adquision ISBN</t>
  </si>
  <si>
    <t>Diseño e impresión publicaciones revista letras y cuadernos</t>
  </si>
  <si>
    <t>Corrector de estilo</t>
  </si>
  <si>
    <t>Pares evaluadores</t>
  </si>
  <si>
    <t xml:space="preserve">Prestación de servicios profesionales como contratista de la Revista Letras Con*Ciecia para apoyar las actividades de la Vicerrectoría de Investigación de la ETITC </t>
  </si>
  <si>
    <t>ME-49 Gestionar y crear el proyecto editorial de la Escuela Tecnológica Instituto  Técnico Central</t>
  </si>
  <si>
    <t>Diseño del Observatorio tecnológico y de innovación</t>
  </si>
  <si>
    <t>ME. 48. Diseñar y estructurar el Observatorio Tecnológico y de Innovación de la ETITC</t>
  </si>
  <si>
    <t xml:space="preserve">Actividades para fortalecimiento de la Red de investigación e innovación de la ETITC </t>
  </si>
  <si>
    <t xml:space="preserve">Afiliación de investigadores a asociaciones y redes de investigación </t>
  </si>
  <si>
    <t>ME. 47. Fortalecer las redes de innovación y alianzas estratégicas de cooperación con otros actores del Sistema Nacional de Ciencia Tecnología e Innovación – SNCTI, sector público, privado y academia para actividades de Investigación, Desarrollo e Innovación - I+D+i.</t>
  </si>
  <si>
    <t xml:space="preserve">Identificación, proyección y protección de productos de investigación con potencial tecnológico y empresarial </t>
  </si>
  <si>
    <t>I Encuentro Red de Investigación e Innovación</t>
  </si>
  <si>
    <t xml:space="preserve">Mantenimiento de la Patente Prensa de Alacrán con Tensor de Trinquete </t>
  </si>
  <si>
    <t>Pago de anualidad de la Patente Prensa de Alacrán con Tensor de Trinquete en la SIC</t>
  </si>
  <si>
    <t xml:space="preserve">ME. 46. Implementar el programa Incubadora tecnológica: Identificación y proyección de productos de investigación con potencial tecnológico y empresarial (spin-off, star-up, patentes...).  </t>
  </si>
  <si>
    <t xml:space="preserve">Prestación de servicios profesionales como contratista de Innovación para apoyar las actividades de la Vicerrectoría de Investigación de la ETITC </t>
  </si>
  <si>
    <t>Capacitación en temáticas de innovación</t>
  </si>
  <si>
    <t xml:space="preserve">Capacitación en temáticas de propiedad intelectual </t>
  </si>
  <si>
    <t xml:space="preserve">Capacitación en temáticas de emprendimiento </t>
  </si>
  <si>
    <t>Inscripción participación investigadores de la ETITC</t>
  </si>
  <si>
    <t>ME-45-Implementar programa de transferencia de conocimiento (fortalecer la visibilidad e impacto del conocimiento según los resultados de investigación generados por la actividad científica tecnológica, académica, social e industrial de la ETITC)</t>
  </si>
  <si>
    <t>PE-19 Innovaciòn para el fortalecimiento institucional y el desarrollo social</t>
  </si>
  <si>
    <t xml:space="preserve">Renovación y capacitación de la herramienta Turnitin </t>
  </si>
  <si>
    <t>Publicación en revista científica (APC)</t>
  </si>
  <si>
    <t xml:space="preserve">Conmemoración dia del investigador </t>
  </si>
  <si>
    <t>Renovación Web Of Science</t>
  </si>
  <si>
    <t>Encuentro Nodo Bogotá y Nacional Redcolsi</t>
  </si>
  <si>
    <t>XI Encuentro de Semilleros de Investigación</t>
  </si>
  <si>
    <t>IX Campamento de Semilleros de Investigación</t>
  </si>
  <si>
    <t>Afiliación a Redcolsi</t>
  </si>
  <si>
    <t>Convenio SUE- Proyectos de Investigación</t>
  </si>
  <si>
    <t xml:space="preserve">Convocatoria 02   Proyectos Disciplinares  Financiación  2  proyectos </t>
  </si>
  <si>
    <t>Acompañamiento consolidación grupos de investigación</t>
  </si>
  <si>
    <t xml:space="preserve">Convocatoria 10-2022  Financiación  5 proyectos de investigación para grupos  </t>
  </si>
  <si>
    <t>II Encuentro de Mujeres</t>
  </si>
  <si>
    <t>II Encuentro Institucional Docentes investigadores</t>
  </si>
  <si>
    <t>Prestación de servicios profesionales como Apoyo a Investigación en Plataformas para apoyar las actividades de la Vicerrectoría de Investigación de la ETITC.</t>
  </si>
  <si>
    <t xml:space="preserve">Prestación de servicios profesionales para la gestión y promoción de los procesos relacionados con la investigación de los estudiantes de la Vicerrectoría de Investigación de la ETITC </t>
  </si>
  <si>
    <t xml:space="preserve">ME. 44. Diseñar  e implementar  un Programa de fortalecimiento de grupos de investigación y ampliación de las modalidades de investigación. </t>
  </si>
  <si>
    <t xml:space="preserve">Inscripción 15 profesores en curso de formulación de proyectos </t>
  </si>
  <si>
    <t xml:space="preserve">Cursos de habilidades investigativas </t>
  </si>
  <si>
    <t>Inscripción 15 profesores en curso de redacción de artículos</t>
  </si>
  <si>
    <t xml:space="preserve">ME-43- Diseñar  e implementar  un Programa de capacitación permanente para la Investigación, Ciencia, Tecnología e Innovación y de fortalecimiento de la investigación en la ETITC. </t>
  </si>
  <si>
    <t xml:space="preserve">Implementar la red institucional y de alianzas estratégicas del Centro de Pensamiento </t>
  </si>
  <si>
    <t>prestación de servicios profesionales como contratista para desarrollar y ejecutar labores de acompañamiento y asesoria del Centro de Pensamiento para apoyar las actividades de la Vicerrectoría de Investigación de la ETITC</t>
  </si>
  <si>
    <t xml:space="preserve">Prestación de servicios profesionales como contratista Coordinador del Centro de Pensamiento para apoyar las actividades de la Vicerrectoría de Investigación de la ETITC </t>
  </si>
  <si>
    <t>Proyecto Centro de Pensamiento y Desarrollo Tecnológico</t>
  </si>
  <si>
    <t>ME-40-Establecer la red Institucional y de alianzas estratégicas del Centro con los respectivos soportes que la respaldan</t>
  </si>
  <si>
    <t>Estudio de prefactibilidad Centro de Pensamiento y Desarrollo Tecnológico</t>
  </si>
  <si>
    <t xml:space="preserve">ME-38 Elaborar los estudios de prefactibilidad, justificación técnica, el diagnóstico de recursos humanos,  financieros y disponibilidad de infraestructura  y tecnología de la información, vinculadas a las actividades de investigación, desarrollo e innovación del Centro de Pensamiento y Desarrollo Tecnológico </t>
  </si>
  <si>
    <t>Profesional en Ingeniería Ambiental Administración Ambiental o afines con experiencia en implementación de la norma ISO14001:2015. Preferiblemente con formación como Auditor Interno en ISO 1401.</t>
  </si>
  <si>
    <t>Tecnologo o tecnico en saneamiento ambiental, gestión ambiental o afines para el apoyo en la implementación del Sistema de Gestión Ambiental.</t>
  </si>
  <si>
    <t>Contratar los servicios de un ente autorizado para obtener la certificación del Sistema de Gestión Ambiental bajo la norma ISO 14001:2015, con alcance para la cede central.</t>
  </si>
  <si>
    <t xml:space="preserve">Computador para el area de Gestión Ambiental </t>
  </si>
  <si>
    <t>Contratación de un laboratorio certificado y autorizado por el IDEAM para la toma de muestras y analisis para la caracterización de los Vertimientos No Domesticos de la sede Central, con base en la Res. 631 de 2015.</t>
  </si>
  <si>
    <t>Contratación de un laboratorio acreditado y autorizado por el IDEAM para la toma de muestra y caracterización de los equipos que puedan contener PCB. (maquina electroerosionadora transformados de la subestación eléctrica)</t>
  </si>
  <si>
    <t>Contratar a un laboratorio autorizado y acreditado por el IDEAM para realizar un Estudio de Emisiones que permita caracterizar la calidad del  aire en talleres de metalisteria y modeleria  y cafeteria, incluyendo el diseño y calculos del sistema de control de emisiones y altura del ducto de ventilación.</t>
  </si>
  <si>
    <t>Evaluación de trámites ambientales ante la Secretaría Distrital de Ambiente</t>
  </si>
  <si>
    <t>Adecuación de invernadero para la impelmentación de una huerta urbana que apoye los proceso de educación ambeintal de la ETITC</t>
  </si>
  <si>
    <t>Adquisición de elementos para elmanejo adecuado del aceite lubricante usado:
6 Estibas antiderrame Capacidad: 60.5 galones / 229 litros
1 Tanque Doble Pared para Aceite Usado, 300 Litros
1 Carro para bidón de 180-220 Kg (para transporte interno)
1 bandeja de drenaje de aceite, portatil, de bajo perfil, con bomba manual</t>
  </si>
  <si>
    <t xml:space="preserve">Adquisición de Caja cartón coarrugado con bolsas interiores de PE de 0,05 mm de grosor, ideales para la recogida, transporte y eliminación de crist ales rotos en el laboratorio, 203x203x254 mm </t>
  </si>
  <si>
    <t>Contratación de una empresa autorizada con licencia ambiental vigente para la recolección, tratamiento y disposición final de RESPEL (residuos peligrosos)icluyendo residuos biosanitarios.</t>
  </si>
  <si>
    <t>Señalización para Cuarto de almacenamiento de residuos, alamcenamiento de RESPEL, almacenamiento de Aceite Insudtrial Usado, remarcación de canecas de puntos ecológicos.</t>
  </si>
  <si>
    <t xml:space="preserve">Cosultoria para realizar el inventario de consumo energetico y evaluar el potencial de reducción a traves de propuestas para mejorar la eficiencia energetica de la isntitución. </t>
  </si>
  <si>
    <t>ME-56 Implementar una política ambiental bajo consideraciones de sostenibilidad.</t>
  </si>
  <si>
    <t>ME-60 realizar la adecuada disposición de todos los residuos producidos  en el area de infraestructura, talleres y laboratorios</t>
  </si>
  <si>
    <t>ME-58  lograr el 10% de ahorro energético</t>
  </si>
  <si>
    <t>PE-10-Transformación  digital de la ETITC</t>
  </si>
  <si>
    <t>ME-19-Implementar un modelo estratégico para impulsar la evolución digital de la ETITC, plasmado en el PETI.</t>
  </si>
  <si>
    <t xml:space="preserve">Equipo MSI KATANA GF66-11UC/COREi5 11400H+16GB 3200+M2 NVME512G+4GB RTX3050+15,6" IPS 144Hz FHD/FREE para el desarrollo de pruebas de Pentesting </t>
  </si>
  <si>
    <t>ME-12-Dar continuidad al Talento Humano integral en las plantas de personal.</t>
  </si>
  <si>
    <t xml:space="preserve">Curso o Capacitación en formación técnica de Lider Implementador ISO/IEC 27001:2013 Sistema de Gestión de Seguridad de la Información </t>
  </si>
  <si>
    <t>Curso o Capacitación en formación basados en el marco de trabajo como el modelo C2M2 (Modelo de Madurez de Capacidad de Ciberseguridad), la serie de normas ISO 27000 y la ISO 31000:2009 de Gestión del Riesgo para fomentar cultura de Gobernanza Digital</t>
  </si>
  <si>
    <t>Curso o Capacitación de Certified Ethical Hacker V11</t>
  </si>
  <si>
    <t>Certificado por Ec-Council para cumplir con los lineamientos de GEL</t>
  </si>
  <si>
    <t>ME-20-Continuidad al cumplimiento del 100% la Política de Gobierno Digital durante el 2022</t>
  </si>
  <si>
    <t>Renovación de 50 licencias de la herramienta de correlacionamiento de eventos de seguridad SEM Y Adquisición de Network Configuration Manager durante un año.</t>
  </si>
  <si>
    <t>Renovación de licenciamiento Deslock y Safética</t>
  </si>
  <si>
    <t>Organizar actividades necesarias para las auditorías de seguimiento de la certificación NTC ISO IEC 27001:2013</t>
  </si>
  <si>
    <t>Adquisición de servicios para la Implementación del protocolo IPv6 para la ETITC</t>
  </si>
  <si>
    <t>Prestación de servicios para el Análisis de Vulnerabilidades y Ethical Hacking a nuestros sistemas de información</t>
  </si>
  <si>
    <t>Desarrollo de un plan que permita la inclusión de los estudiantres de Posgrado a los planes y programas de Bienestar Universitario</t>
  </si>
  <si>
    <t>Institucional</t>
  </si>
  <si>
    <t>Vinculación de la industria con proyectos a desarrollar a corto plazo que permitan la relación industria &amp; academia (programas de posgrado)</t>
  </si>
  <si>
    <t>PE-20- Centro de capacitación industrial como espacio de cualificación para la empleabilidad a mediando plazo</t>
  </si>
  <si>
    <t>Inscripción de equipos Maratón nacional de programación</t>
  </si>
  <si>
    <t>PE12. Internacionalización para ampliar fronteras del conocimiento</t>
  </si>
  <si>
    <t>Fase II - Laboratorio de IA y Ciencia de Datos</t>
  </si>
  <si>
    <t>PE-18 Fortalecimiento permanente en competencias de investigacion, ciencia, tecnologia e innovación en la ETITC</t>
  </si>
  <si>
    <t>Kits de informática forense (3) y formación</t>
  </si>
  <si>
    <t>Seminario de ingeniería de Sistemas</t>
  </si>
  <si>
    <t>PE-1- Acreditación Institucional de Alta Calidad</t>
  </si>
  <si>
    <t>Proyecto Articulador</t>
  </si>
  <si>
    <t>Formación latex - profesores de la facultad.</t>
  </si>
  <si>
    <t>Fortalecimiento de competencias disciplinares de los profesores de la facultad.</t>
  </si>
  <si>
    <t>Reunión docente - Curricular</t>
  </si>
  <si>
    <r>
      <t>PE-4-</t>
    </r>
    <r>
      <rPr>
        <sz val="10"/>
        <rFont val="Arial Narrow"/>
        <family val="2"/>
      </rPr>
      <t xml:space="preserve"> Modelo de gestión académica curricular soportada en resultados de aprendizaje y competencias</t>
    </r>
  </si>
  <si>
    <t>Diseño y construcción del programa de Maestría relacionada con Seguirdad Informática (Documento mestro y anexos)</t>
  </si>
  <si>
    <t>PE-14- Nuevos programas  de pregrado y posgrado</t>
  </si>
  <si>
    <t>Sede - Circuitos de maratones</t>
  </si>
  <si>
    <t>EHSP 2021 Internacional</t>
  </si>
  <si>
    <t>Infomatrix 2022</t>
  </si>
  <si>
    <t>Renovación licencia Enterprise Archictect</t>
  </si>
  <si>
    <t>Encuetro Nacional REDIS - Redde decanos y directores de Ingeniería de Sistemas</t>
  </si>
  <si>
    <t>Seminarios en gestión  del  mantenimiento mantenimiento, Ensayos No destructivos, estimación de la vida residual de calderas y recipientes a presión</t>
  </si>
  <si>
    <t>institucional</t>
  </si>
  <si>
    <t>Para participar en el concurso de  vehiculo tracción eléctica VTE.</t>
  </si>
  <si>
    <t>Para participar en el concurso de vehiculo de tracción humana VTH</t>
  </si>
  <si>
    <t>Certificación internacional como inspectores de soldaduras CWI/AWS, inspectores AME, Inpectores en ensayos No destructivos.</t>
  </si>
  <si>
    <t>Renovación licencia FlexSim</t>
  </si>
  <si>
    <t>Oferta de cursos, propuestos por la facultad a la Oficina de extension. e-learning FlexSim</t>
  </si>
  <si>
    <r>
      <t xml:space="preserve">PE-21- </t>
    </r>
    <r>
      <rPr>
        <sz val="10"/>
        <rFont val="Arial Narrow"/>
        <family val="2"/>
      </rPr>
      <t>Proyección Social más allá de las fronteras</t>
    </r>
  </si>
  <si>
    <t>Social</t>
  </si>
  <si>
    <t>Certificación Lean Mangement como opción de grado</t>
  </si>
  <si>
    <t>PE1. Acreditación Institucional de Alta Calidad</t>
  </si>
  <si>
    <t>Reunión docentes facultad para mejora curricular del programa</t>
  </si>
  <si>
    <t xml:space="preserve">Alojamiento experto internacional en X Congreso Internacional en gestión del conocimiento en Ing. </t>
  </si>
  <si>
    <t>Tiquetes Participación experto internacional en X Congreso de gestión del Conocimiento en Ingeniería</t>
  </si>
  <si>
    <t>Capacitación en manejo de software especializado Flexsim (por 3 asistentes)</t>
  </si>
  <si>
    <t>V Encuentro de la red de programa de ingeniería Industrial</t>
  </si>
  <si>
    <t>Tiquetes y alojamiento experto internacional en II Congreso  Internacional de Educacion en Ciencias Sociales</t>
  </si>
  <si>
    <t>Participación experto internacional en II Congreso  Internacional de Educacion en Ciencias Sociales</t>
  </si>
  <si>
    <t>Evento fortaleciemiento habilidades y competencias egresados facultad Mecatronica</t>
  </si>
  <si>
    <t xml:space="preserve">PE-6- Egresados como embajadores institucionales </t>
  </si>
  <si>
    <t>Robomatrix 2022</t>
  </si>
  <si>
    <t>Evento STEM, tecnologias convergentes y robotica, (Estudiantes educacion media)</t>
  </si>
  <si>
    <t xml:space="preserve">PE-15-El IBTI y su papel significativo en la consolidación de la Escuela </t>
  </si>
  <si>
    <t>Encuentro Nacional RIIMA - Red de Ingenieria Mecatronica (Decanos y Directores de programa)</t>
  </si>
  <si>
    <t xml:space="preserve">Certificación internacional como inspectores de soldaduras CWI/AWS, </t>
  </si>
  <si>
    <t>Proyecto de grado: Diseño y fabricación de Cargador de bateria para vehiculo electrico tipo Wallbox en 2 proyectos: Diseño de sistema de potencia y diseño de sistema de control.</t>
  </si>
  <si>
    <t>PE-18 Fortalecimiento permanente en competencias de investigacion, cinecia, tecnologia e innovación en la ETITC</t>
  </si>
  <si>
    <t>Proyecto de grado: Diseño y Fabricacion de Vehiculo Electrico distribuido en 3 proyectos: Diseño y Fabricaccion de carroceria en fibra de vidrio o fibra de Carbono. Diseño y fabricacion de chasis y elementos de suspension y Diseño Electrico. Incluye compra de motor electrico y sistemas de carga, almacenamiento de energia y equipamiento electrico. Incluye adecuacion de taller de fibra de vidrio o carbono.</t>
  </si>
  <si>
    <t>Almacen para suministro de componentes para proyectos de grado a partir de componentes de equipos de laboratorios que se daran de baja y se encuentran en buen estado. Estos elementos permitirar la reduccion de costos en las etapas de implentación de proyectos de grado.</t>
  </si>
  <si>
    <t xml:space="preserve">Campaña en el sector de la ETITC para apoyar y  mejorar la tecnologia y procesos constructivos con que se trabaja en los talleres en el sector de la ETITC zona Centro. </t>
  </si>
  <si>
    <t>2 Encuentro Nacional de la red de Facultades de ELectromecanica RIEM</t>
  </si>
  <si>
    <t>Capacitación especializada en SolidWorks Simulation (8 participantes)</t>
  </si>
  <si>
    <t>Capacitación especializada en SolidWorks Electrical (8 participantes)</t>
  </si>
  <si>
    <t>Fortaleciemiento de habilidades y competencias egresados facultad Electromecanica. Programas de capacitacion, Charlas tecnicas en temas especializados de la Electromecánica.</t>
  </si>
  <si>
    <t>Diseño y construcción de los nuevos plan de estudios de a nivel de pregrado. Ingenieria en Energias.</t>
  </si>
  <si>
    <t>PE-14- Nuevos programas de pregrado y posgrado</t>
  </si>
  <si>
    <t>Facultades</t>
  </si>
  <si>
    <t>Diseño y construcción de los nuevos plan de estudios a nivel de pregrado. Ingenieria Ambiental.</t>
  </si>
  <si>
    <t>Fortalecimiento comunidad egresados</t>
  </si>
  <si>
    <t>Lo Institucional:  La transformación cultural de la ETITC</t>
  </si>
  <si>
    <t>Servicio de elaboracion de folletos, pendones, souvenir y demás materiales fisicos y digitales publicitario del programa.</t>
  </si>
  <si>
    <t>PE- 11- Implementación de estrategias de comunicación externas e internas y fortalecimiento de la gestión documental: LA ETITC COMUNICA</t>
  </si>
  <si>
    <t>Plataforma academica segundo idioma</t>
  </si>
  <si>
    <t>PE-3- Lenguas Extranjeras como oportunidad para la movilidad internacional</t>
  </si>
  <si>
    <t>Facultades- Vicerrectoría Académica</t>
  </si>
  <si>
    <t>Diseño  y evaluacion microcurricular soportada en resultados de aprendizaje y competencias</t>
  </si>
  <si>
    <t>Membresías</t>
  </si>
  <si>
    <t>Movilidades (Asistencia Encuentro con redes Acofi, Congreso Acofi, asistencia a eventos nacionales e internacionals en representación de la ETITC) Decanos y Vicerrector Academico</t>
  </si>
  <si>
    <t>PE12. . Internacionalización para ampliar fronteras del conocimiento</t>
  </si>
  <si>
    <t>Movilidades Internacionales (docentes)</t>
  </si>
  <si>
    <t>Movilidades Internacionales (estudiantes)</t>
  </si>
  <si>
    <t>PE12.  Internacionalización para ampliar fronteras del conocimiento</t>
  </si>
  <si>
    <t>Movilidades Nacionales. Inscripciones, pasajes, viáticos (Docentes)</t>
  </si>
  <si>
    <t>Movilidades Nacionales. Inscripiciones, pasajes,  y auxilio de viaje (estudiantes)</t>
  </si>
  <si>
    <t>Auxiliar Administrativo Facultad (Sistemas, Mecánica, Mecatrónica, Especializaciones) (11.5 Meses)</t>
  </si>
  <si>
    <t>PE5. MIPG y Los sistemas de gestión para una gobernanza transparente</t>
  </si>
  <si>
    <t>Profesional de Apoyo Facultad para el apoyo de la gestión (11.5 Meses)</t>
  </si>
  <si>
    <t>Prestación servicios profesionales apoyo a la gestion (11.5 Meses)</t>
  </si>
  <si>
    <t>Vicerrectoría Académica</t>
  </si>
  <si>
    <t>Prestación Servicios Profesionales Aseguramiento de Calidad (11.5 Meses)</t>
  </si>
  <si>
    <t>Despacho Vicerrector y Facultades</t>
  </si>
  <si>
    <t>Profesional de calidad</t>
  </si>
  <si>
    <t>Renovación afiliación con Icontec</t>
  </si>
  <si>
    <t>Auditoría de seguimiento NTC ISO 9001:2015 e ISO 27001:2013</t>
  </si>
  <si>
    <t>Capacitación NTC 6047-2013 ACCESIBILIDAD AL MEDIO FÍSICO. ESPACIOS DE SERVICIO AL CIUDADANO EN LA ADMINISTRACIÓN</t>
  </si>
  <si>
    <t>Modulo de plan de mejoramiento Kawat</t>
  </si>
  <si>
    <t>Estrategias publicitarias de apropiación del SIACET</t>
  </si>
  <si>
    <t>Aseguramiento de la calidad</t>
  </si>
  <si>
    <t>Finalización de los componentes del SIGAF Academico</t>
  </si>
  <si>
    <t>prestación de servicios</t>
  </si>
  <si>
    <t>Soporte, mantenimiento y actualizaciones red WIFI</t>
  </si>
  <si>
    <t xml:space="preserve">Instalación de un (1) canal de internet dedicado 5 GB , dos (2) MPLS 1 GB cada uno para las extensiones tintal y carvajal y uno (1) de doce (12) MB para calle 18 </t>
  </si>
  <si>
    <t>insumos de mantenimiento portatiles dañados + elementos para soporte y mantenimiento</t>
  </si>
  <si>
    <t>compraventa</t>
  </si>
  <si>
    <t>Un mantenimiento correctivo y dos Mantenimientos preventivos de impresoras y scanners</t>
  </si>
  <si>
    <t>Adquisición de insumos para impresoras</t>
  </si>
  <si>
    <t>Renovación del soporte de la herramienta para biblioteca KOHA (fecha de vencimiento:)</t>
  </si>
  <si>
    <t>Adquisición de herramienta para backups en la nube de One Drive</t>
  </si>
  <si>
    <t>renovación de dos licencias de AdobeCcreative + 1 Adobe DC pro</t>
  </si>
  <si>
    <t>Renovación soporte y actualizacion SIAC (fecha de vencimiento: )</t>
  </si>
  <si>
    <t>Renovación Software Enterprise Architect (Fecha de vencimiento: )</t>
  </si>
  <si>
    <t>Renovación soporte plataforma Gnosoft (fecha de vencimiento:  )</t>
  </si>
  <si>
    <t>Renovación software Simapro (fecha de vencimiento:)</t>
  </si>
  <si>
    <t>Renovación software Solidworks (fecha de vencimiento:)</t>
  </si>
  <si>
    <t xml:space="preserve">Impresora </t>
  </si>
  <si>
    <t>Digitalización hojas de vida Archivo de Gestión</t>
  </si>
  <si>
    <t xml:space="preserve">Reestructuracion de la Planta </t>
  </si>
  <si>
    <t xml:space="preserve">Pruebas Psicotecnicas </t>
  </si>
  <si>
    <t>Software de Nomina</t>
  </si>
  <si>
    <t xml:space="preserve">Scaner de formato continuo </t>
  </si>
  <si>
    <t xml:space="preserve">Computadores </t>
  </si>
  <si>
    <t>Contrato de Prestaión  de Servicios</t>
  </si>
  <si>
    <t>Gestion de Talento Humano</t>
  </si>
  <si>
    <t xml:space="preserve">PE-7- Consolidación y aseguramiento del talento Humano para el Mejoramiento de las capacidades en las plantas administrativa y docentes </t>
  </si>
  <si>
    <t>Apoyo Educativo (Doctorados, Maestrias, pregrados)</t>
  </si>
  <si>
    <t>Lenguaje claro 
• Comunicación asertiva 
• Empatía y solidaridad 
• Resolucion de conflictos de Intereses
• Ética de lo público 
• Competencias comportamentales 
• Resoliencia y resolución  pacifica de conflictos 
• Vocación de servicio 
• Diversidad e inclusión en el servicio público</t>
  </si>
  <si>
    <t>Capacitación- Eje 4. Probidad y ética de lo público</t>
  </si>
  <si>
    <t>Operación de sistemas de información y plataformas tecnológicas para la  gestión de datos 
Apropiacion y uso de las tecnologias 
• Comunicación y lenguaje tecnológico 
Etica en el contexto digital 
• Solución de problemas con tecnología</t>
  </si>
  <si>
    <t>Capacitación- Eje 3. Transformación digital</t>
  </si>
  <si>
    <t xml:space="preserve">Participación ciudadana en el diseño e implementación de políticas públicas
• Marco de políticas de transparencia y gobernanza pública 
• Modelos de Seguimiento a la inversión pública 
• Seguridad ciudadana , analisis de impacto normativo, seguridad ciudadana  </t>
  </si>
  <si>
    <t>Capacitación- Eje 2. Creación de valor Público</t>
  </si>
  <si>
    <t xml:space="preserve">Competitividad e innovación, Razonamiento Matematico ,Ciudades sostenibles,  Economía Naranja,  Big Data, analisis de indicadores y estadisticas , cambio culatural para la experimentación  </t>
  </si>
  <si>
    <t>Capacitación- Eje 1: Gestión del Conocimiento y la Innovación-</t>
  </si>
  <si>
    <t xml:space="preserve">Administartivos, Servicios generales, y enfermerias  profesor Bto.DOTACIÓN </t>
  </si>
  <si>
    <t xml:space="preserve">Contrato de Prestaión  de Servicios, Compensar Programa de Binestar Laboral Alianzas  Intreinstitucionales </t>
  </si>
  <si>
    <t xml:space="preserve">Uso de  las tecnologias -Trnasformacion Digital </t>
  </si>
  <si>
    <t>Inclusión -Convivencial Social</t>
  </si>
  <si>
    <t xml:space="preserve">Higiene Mental ,Prevención de Nuevos Riesgos a la Salud y Efectos Pospandemia- Salud Mental </t>
  </si>
  <si>
    <t xml:space="preserve">Factores Psicosociales ,Equilibrio entre la Vida Laboral y Familiar,Calidad de Vida Laboral- Equilibrio Psicosocial </t>
  </si>
  <si>
    <t xml:space="preserve">Binestar Laboral </t>
  </si>
  <si>
    <t xml:space="preserve">PE-5- MIPG y los sistemas de gestión para una gobernanza transparente </t>
  </si>
  <si>
    <t>PRESTACIÓN DE SERVICIOS PROFESIONALES PARA APOYAR EL ÁREA DE ADQUISICIONES DE LA ESCUELA TECNOLÓGICA INSTITUTO TÉCNICO CENTRAL EN LAS ACTIVIDADES RELACIONADAS CON LA ADQUISICIÓN DE BIENES EN LA ETAPA PRECONTRACTUAL, CONTRACTUAL Y POSCONTRACTUAL DE LA ENTIDAD Y EN LA CUSTODIA DE LOS EXPEDIENTES CONTRACTUALES.</t>
  </si>
  <si>
    <t>PRESTACIÓN DE SERVICIOS PROFESIONALES COMO APOYO A LA GESTIÓN EN LA ESTRUCTURACIÓN TÉCNICA DE PROCESOS CONTRACTUALES PARA EL AREA DE ADQUISICIONES DE LA ESCUELA TECNOLOGICA INSTITUTO TECNICO CENTRAL.</t>
  </si>
  <si>
    <t>PRESTACIÓN DE SERVICIOS PROFESIONALES PARA APOYAR AL ÁREA DE ADQUISICIONES EN LAS ETAPAS PRECONTRACTUAL, CONTRACTUAL Y POSCONTRACTUAL DE LOS PROCESOS DE ADQUISICIÓN DE BIENES QUE ADELANTA LA ESCUELA TECNOLÓGICA INSTITUTO TÉCNICO CENTRAL.</t>
  </si>
  <si>
    <t>PRESTACIÓN DE SERVICIOS PROFESIONALES ESPECIALIZADOS, PARA APOYAR EL PROCESO DE ADQUISICIONES DE LA ESCUELA TECNOLÓGICA INSTITUTO TÉCNICO CENTRAL, EN LAS ETAPAS PRECONTRACTUALES, CONTRACTUALES Y POS CONTRACTUALES ASIGNADOS</t>
  </si>
  <si>
    <t>PRESTACIÓN DE SERVICIOS DE APOYO A LA GESTION, PARA LA APLICACIÓN, ACTUALIZACIÓN  Y SEGUIMIENTO DE LOS INSTRUMENTOS ARCHIVISTICOS ETITC EN CUMPLIMIENTO DE  LA LEY 594 – LEY GENERAL DE  ARCHIVOS Y DECRETO 2609 DE 2012.</t>
  </si>
  <si>
    <t>PRESTACIÓN DE SERVICIOS DE APOYO A LA GESTIÓN, CON PERSONA NATURAL PARA DESARROLLAR LAS ACTIVIDADES DE GESTION DOCUMENTAL CONFORME A LEY 594 DE 2000 REQUIERE ESCUELA TECNOLÓGICA INSTITUTO TÉCNICO CENTRAL</t>
  </si>
  <si>
    <t>PRESTACIÓN DE SERVICIOS DE APOYO A LA GESTIÓN, CON PERSONA NATURAL PARA DESARROLLAR LAS ACTIVIDADES EN CUMPLIMIENTO A LA LEY 594 DE 2000 PARA EL MANEJO DE LA GESTIÓN DOCUMENTAL DE ESCUELA TECNOLÓGICA INSTITUTO TÉCNICO CENTRAL</t>
  </si>
  <si>
    <t>PRESTACIÓN DE SERVICIOS PROFESIONALES EN EL ÁREA DE ATENCIÓN AL CIUDADANO, PARA APOYAR LA ATENCIÓN A LOS REQUERIMIENTOS DE INFORMACIÓN, RESOLUCIÓN DE PQRSD, LA ELABORACION DE INFORMES, Y EL FORTALECIMIENTO DE LOS CANALES DE LA ESCUELA TECNOLÓGICA INSTITUTO TÉCNICO CENTRAL.</t>
  </si>
  <si>
    <t>Contratación de profesional con posgrado para apoyo a la supervisión de los contratos de aseo, vigilancia, seguros, además de los servicios de transporte y parqueaderos. (11 MESES)</t>
  </si>
  <si>
    <t>Contratación de profesional con posgrado para apoyo a la gestión de la Vicerrectoría  Administrativa. (11 MESES)</t>
  </si>
  <si>
    <t>IMPRESORA CONTABILIDAD Y PRESUPUESTO</t>
  </si>
  <si>
    <t>FACTURA</t>
  </si>
  <si>
    <t>COMPRA DE IMPRESORA KIOSERA LASER</t>
  </si>
  <si>
    <t>COMPRA DE TOKENS</t>
  </si>
  <si>
    <t>APOYO A LA GESTION AREA DE TESORERIA</t>
  </si>
  <si>
    <t>OPS</t>
  </si>
  <si>
    <t>APOYO A LA GESTION AREA DE PRESUPUESTO</t>
  </si>
  <si>
    <t>Financiera</t>
  </si>
  <si>
    <t>Compra de una (1) impresora  de etiquetas zebra.</t>
  </si>
  <si>
    <t>Apoyo a la gestión de Almacen</t>
  </si>
  <si>
    <t xml:space="preserve">Prestación de servicios para realizar las actividades de proteccion mantenimiento, mejoramiento, recuperación y conservación de la cobertura vegetal de las zonas verdes de la ETITC </t>
  </si>
  <si>
    <t>Adecuación y mantenimiento del invernadero y piscicultura</t>
  </si>
  <si>
    <t>APOYO A LA GESTIÓN COMO PRESTACIÓN DE SERVICIOS EN EL ÁREA DE PLANTA FÍSICA COMO JARDINERO DE TODAS LAS INSTALACIONES DE LA ESCUELA TECNOLÓGICA INSTITUTO TÉCNICO CENTRAL PARA LA VIGENCIA 2022</t>
  </si>
  <si>
    <t>ME-61 - Adecuar espacios verdes verticales y horizontales</t>
  </si>
  <si>
    <t>PE-25 - Diseño e implementación de espacios de "Concepto verde" que mejoren la vida académica en las sedes de la ETITC</t>
  </si>
  <si>
    <t>Contenedores de basura para las sedes</t>
  </si>
  <si>
    <t>Mantenimiento preventivo anual del prototipo en bioconstrucción</t>
  </si>
  <si>
    <t>ME-60 - Realizar la adecuada disposición de todos los residuos producidos en el área de infraestructura, talleres y laboratorios</t>
  </si>
  <si>
    <t>PE-24 - Optimización en el consumo de energía eléctrica y uso de energías alternativas</t>
  </si>
  <si>
    <t>Mantenimiento especializado (patologías y remodelación) del sótano. Incluye tratamiento a patologías y mantenimiento de espacios interiores.</t>
  </si>
  <si>
    <t>Estudios de patología de muros, techos, pisos y cimentación del sótano. Incluye propuesta de mejoramiento y autorización ante las entidades competentes.</t>
  </si>
  <si>
    <t>ALQUILER DE SISTEMA DE DESODORIZACIÓN DE BAÑOS INCLUIDA LA INSTALACIÓN, SERVICIO DE RECARGA MENSUAL, MANTENIMIENTO DEL SISTEMA Y ASESORÍA PERSONALIZADA EN LA ESCUELA  TECNOLÓGICA INSTITUTO TÉCNICO CENTRAL Y SUS SEDES DURANTE LA VIGENCIA 2022</t>
  </si>
  <si>
    <t>Interventoría técnica, administrativa, financiera, contable y jurídica de la construcción sistema piloto de recolección de agua lluvia en el bloque J de la sede Central de la ETITC</t>
  </si>
  <si>
    <t>Construcción sistema piloto de recolección de agua lluvia en el bloque J de la sede Central de la ETITC</t>
  </si>
  <si>
    <t>ME-56- Implementar una política ambiental bajo consideraciones de sostenibilidad</t>
  </si>
  <si>
    <t>PE-22- Política institucional ambiental en la ETITC alineada al Sistema de Gestión Ambiental</t>
  </si>
  <si>
    <t>Mantenimiento especializado de patios, canchas y sus elementos. Aplicación de pintura, nivelación, cambio y reposición de elementos faltantes o fracturados en adoquin de arcilla, nivelación y reparación de fisuras en canchas de asfalto y cambio de mallas para canchas de volleyball (1), futbol (8) y basketball (8).</t>
  </si>
  <si>
    <t>Suministro de biciparqueaderos. 90 unidades. Incluye todos los elementos necesarios para adquirir el sello de calidad del biciparqueadero de la Secretaría de Movilidad</t>
  </si>
  <si>
    <t>Suministro de mobiliario especializado para espacios de gran afluencia: comedor (interior y exterior)</t>
  </si>
  <si>
    <t>Suministro de mobiliario para la modernización de las oficinas, talleres y laboratorios y salones de clase. (Bloques AB, C, D, F, G y H) Acuerdo marco</t>
  </si>
  <si>
    <t>Suministro de mobiliario especializado para salas de sistemas con equipos fijos, espacios flexibles y para salones de dibujo</t>
  </si>
  <si>
    <t>ME-68 - Gestionar las dotaciones de las instalaciones y sede principal para la permanencia y aumento de la oferta</t>
  </si>
  <si>
    <t>Estudio técnico de seguridad humana y accesibilidad universal en el cumplimiento de la normativa vigente. Incluye diseño arquitectónico, estructural, redes y trámites ante entidades competentes.</t>
  </si>
  <si>
    <t>ME-66 - Adaptación progresiva de la planta física para implementa la normativa de movilidad reducida</t>
  </si>
  <si>
    <t>Interventoría para  la obra para la adecuación de la casa y edificio de la Calle 18 para su corecto funcionamiento. Incluye intervención fisica y dotación de mobiliario.</t>
  </si>
  <si>
    <t>Realizar la obra para la adecuación de la casa y edificio de la Calle 18 para su corecto funcionamiento. Incluye intervención fisica y dotación de mobiliario.</t>
  </si>
  <si>
    <t>ME-65 - Adecuación completa de la sede de la Calle 18</t>
  </si>
  <si>
    <t>Interventoría técnica del diseño arquitectónico, estructural, de redes y trámites del nuevo edificio de bienestar y parqueaderos en la sede Central de la ETITC</t>
  </si>
  <si>
    <t>ME-67 - Optimización de la oferta de parqueaderos en la sede Central</t>
  </si>
  <si>
    <t>Diseño arquitectónico, estructural, de redes y trámites del nuevo edificio de bienestar y parqueaderos en la sede Central de la ETITC</t>
  </si>
  <si>
    <t>ME-63 - Construir espacios adecuados para la ubicación del gimnasio y areas para desarrollo de actividades de bienestar estudiantil (Administrativos y docentes)</t>
  </si>
  <si>
    <t>Interventoría para realizar la consultoría técnica encaminada a desarrollar el proceso de revisión técnica, actualización de diseños y obtención de licenciamiento y permisos necesarios para el desarrollo del proyecto denominado “reforzamiento estructural del instituto técnico central – etapa 2, conjunto arquitectónico de la Escuela Tecnológica Instituto Técnico Central declarado inmueble Bien de Interés Cultural de Orden Nacional.</t>
  </si>
  <si>
    <t>Realizar la consultoría técnica encaminada a desarrollar el proceso de revisión técnica, actualización de diseños y obtención de licenciamiento y permisos necesarios para el desarrollo del proyecto denominado “reforzamiento estructural del instituto técnico central – etapa 2, conjunto arquitectónico de la Escuela Tecnológica Instituto Técnico Central declarado inmueble Bien de Interés Cultural de Orden Nacional.</t>
  </si>
  <si>
    <t>ME-62 - Adelantar el 50% del reforzamiento estructural de la sede principal</t>
  </si>
  <si>
    <t>Suministro de materiales y herramientas para el mantenimiento locativo de la Planta Física de la Escuela Tecnológica Instituto Técnico Central y sus sedes.</t>
  </si>
  <si>
    <t>INTERVENTORÍA PARA LA PRESTACIÓN DE SERVICIOS ESPECIALIZADOS EN CONSERVACIÓN DEL PATRIMONIO PARA REALIZAR LA ACTUALIZACIÓN, COMPLEMENTACIÓN, ACTIVIDADES COMPLEMENTARIAS  Y APROBACIÓN DEL PLAN ESPECIAL DE MANEJO Y PROTECCIÓN -PEMP- DE LA SEDE CENTRAL DE LA ESCUELA TECNOLÓGICA INSTITUTO TÉCNICO CENTRAL (ETITC), EN SUS ETAPAS DE DIAGNÓSTICO, ESTUDIOS TÉCNICOS Y PROPUESTA PARA ESTABLECER LOS LINEAMIENTOS DE USO, CONDICIONES DE MANEJO, NIVELES DE INTERVENCIÓN PARA ESTE BIEN DE INTERÉS CULTURAL DE ORDEN NACIONAL. INCLUYE LEVANTAMIENTO ARQUITECTÓNICO, ESTUDIO FITOSANITARIO DE ESTRUCTURAS EN MADERA Y ESTUDIO DE PATOLOGÍAS.</t>
  </si>
  <si>
    <t>PRESTACIÓN DE SERVICIOS ESPECIALIZADOS EN CONSERVACIÓN DEL PATRIMONIO PARA REALIZAR LA ACTUALIZACIÓN, COMPLEMENTACIÓN, ACTIVIDADES COMPLEMENTARIAS  Y APROBACIÓN DEL PLAN ESPECIAL DE MANEJO Y PROTECCIÓN -PEMP- DE LA SEDE CENTRAL DE LA ESCUELA TECNOLÓGICA INSTITUTO TÉCNICO CENTRAL (ETITC), EN SUS ETAPAS DE DIAGNÓSTICO, ESTUDIOS TÉCNICOS Y PROPUESTA PARA ESTABLECER LOS LINEAMIENTOS DE USO, CONDICIONES DE MANEJO, NIVELES DE INTERVENCIÓN PARA ESTE BIEN DE INTERÉS CULTURAL DE ORDEN NACIONAL. INCLUYE LEVANTAMIENTO ARQUITECTÓNICO, ESTUDIO FITOSANITARIO DE ESTRUCTURAS EN MADERA Y ESTUDIO DE PATOLOGÍAS.</t>
  </si>
  <si>
    <t>INTERVENTORÍA INTEGRAL PARA LAS ADECUACIONES FISICAS Y TRABAJOS COMPLEMENTARIOS PARA LOS AJUSTES DEL ESPACIO DEL LABORATORIO DE CIENCIAS FLUIDOTERMICAS Y EL ARCHIVO GENERAL DE LA ESCUELA TECNOLOGICA INSTITUTO TECNICO CENTRAL.</t>
  </si>
  <si>
    <t>ADECUACIONES FISICAS Y TRABAJOS COMPLEMENTARIOS PARA LOS AJUSTES DEL ESPACIO DEL LABORATORIO DE CIENCIAS FLUIDOTERMICAS Y EL ARCHIVO GENERAL DE LA ESCUELA TECNOLOGICA INSTITUTO TECNICO CENTRAL.</t>
  </si>
  <si>
    <t>COMPRAVENTA DE MOBILIARIO ESPECIALIZADO PARA EL ESPACIO DE BIENESTAR DE DOCENTES Y ADMINISTRATIVOS Y PARA ALMACENAR ELEMENTOS COMPLEMENTARIOS DE LAS PANTALLAS TÁCTILES DESALONES DE CLASE DE LA ESCUELA TECNOLÓGICA INSTITUTO TÉCNICO CENTRAL.</t>
  </si>
  <si>
    <t>Interventoría técnica, administrativa, financiera, contable y jurídica de Fase III - Mantenimiento de cubiertas, fachadas y espacios interiores</t>
  </si>
  <si>
    <t>Fase III - Mantenimiento de cubiertas, fachadas y espacios interiores</t>
  </si>
  <si>
    <t>Diseño arquitectónico y de redes para el proyecto de remodelación de las baterías de baños de la sede Central de la ETITC. Incluye trámites de aprobación</t>
  </si>
  <si>
    <t xml:space="preserve">Diseño de extracción mecánica para la cocina, laboratorio de física y química y centro de impresión de la Sede Central en cumplimiento de la normativa vigente. Incluye trámites y autorizaciones ante las entidades competentes. </t>
  </si>
  <si>
    <t xml:space="preserve">Proyecto - Plan de eficiencia energetica - Realizar la instalación de paneles solares en los bloques F, G y H, sistema conectado a red electrica actual, para el ahorro de energia. </t>
  </si>
  <si>
    <t>Prestación del servicio integral de mantenimiento preventivo, correctivo, y/o intervenciones menores en la sede Central, sede Calle 18, sede Carvajal y sede Tintal, donde la Escuela Tecnológica Instituto Técnico Central presta sus servicios; incluido el suministro del personal mínimo, materiales, equipos, repuestos y accesorios para los bienes muebles e inmuebles y la infraestructura física instalada en los mismos.</t>
  </si>
  <si>
    <t xml:space="preserve">Mantenimiento sistema de bombeo, lavado de tanques, limpieza trampa de grasas, desinfección de espacios y tratamiento de hongos. </t>
  </si>
  <si>
    <t>APOYO A LA GESTIÓN COMO PRESTACIÓN DE SERVICIOS EN EL ÁREA DE PLANTA FÍSICA COMO AUXILIAR DE MANTENIMIENTO LOCATIVO DE TODAS LAS INSTALACIONES DE LA ESCUELA TECNOLÓGICA INSTITUTO TÉCNICO CENTRAL PARA LA VIGENCIA 2022</t>
  </si>
  <si>
    <t>APOYO A LA GESTIÓN COMO PRESTACIÓN DE SERVICIOS EN EL ÁREA DE PLANTA FÍSICA COMO AYUDANTE DE MANTENIMIENTO DE TODAS LAS INSTALACIONES DE LA ESCUELA TECNOLÓGICA INSTITUTO TÉCNICO CENTRAL PARA LA VIGENCIA 2022</t>
  </si>
  <si>
    <t>APOYO A LA GESTIÓN COMO PRESTACIÓN DE SERVICIOS EN EL ÁREA DE PLANTA FÍSICA COMO FONTANERO DE TODAS LAS INSTALACIONES DE LA ESCUELA TECNOLÓGICA INSTITUTO TÉCNICO CENTRAL PARA LA VIGENCIA 2022</t>
  </si>
  <si>
    <t>APOYO A LA GESTIÓN COMO PRESTACIÓN DE SERVICIOS EN EL ÁREA DE PLANTA FÍSICA COMO ALBAÑIL DE TODAS LAS INSTALACIONES DE LA ESCUELA TECNOLÓGICA INSTITUTO TÉCNICO CENTRAL PARA LA VIGENCIA 2022</t>
  </si>
  <si>
    <t>APOYO A LA GESTIÓN COMO PRESTACIÓN DE SERVICIOS EN EL ÁREA DE PLANTA FÍSICA COMO EBANISTA Y CARPINTERO DE TODAS LAS INSTALACIONES DE LA ESCUELA TECNOLÓGICA INSTITUTO TÉCNICO CENTRAL PARA LA VIGENCIA 2022</t>
  </si>
  <si>
    <t>APOYO A LA GESTIÓN COMO PRESTACIÓN DE SERVICIOS EN EL ÁREA DE PLANTA FÍSICA COMO PINTOR DE TODAS LAS INSTALACIONES DE LA ESCUELA TECNOLÓGICA INSTITUTO TÉCNICO CENTRAL PARA LA VIGENCIA 2022</t>
  </si>
  <si>
    <t>PRESTACIÓN DE SERVICIOS COMO APOYO A LA GESTIÓN DEL ÁREA DE PLANTA FÍSICA COMO AUXILIAR DE ARQUITECTURA DE LA ESCUELA TECNOLÓGICA INSTITUTO TÉCNICO CENTRAL</t>
  </si>
  <si>
    <t>PRESTACIÓN DE SERVICIOS PROFESIONALES COMO APOYO A LA GESTIÓN DEL MANTENIMIENTO DE LA ESCUELA TECNOLÓGICA INSTITUTO TÉCNICO CENTRAL PARA LA VIGENCIA 2022</t>
  </si>
  <si>
    <t>PRESTACIÓN DE SERVICIOS PROFESIONALES COMO APOYO A LA GESTIÓN DEL BIEN INTERÉS CULTURAL DE LA ESCUELA TECNOLÓGICA INSTITUTO TÉCNICO CENTRAL PARA LA VIGENCIA 2022</t>
  </si>
  <si>
    <t>ME-25 - Determinar el aprovechamiento del inmueble de la calle 18 a partir del POT aprobado</t>
  </si>
  <si>
    <t>PRESTACIÓN DE SERVICIOS PROFESIONALES EN ARQUITECTURA COMO APOYO A LA GESTIÓN DEL ÁREA DE PLANTA FÍSICA DE LAS INSTALACIONES DE LA ESCUELA TECNOLÓGICA INSTITUTO TÉCNICO CENTRAL PARA LA VIGENCIA 2022</t>
  </si>
  <si>
    <t>ME-24 - Englobar todos los predios que integran la sede Central</t>
  </si>
  <si>
    <t>Interventoría para el diseño del modelo operativo de administración de inmuebles de la ETITC junto con el plan de administración e intervención de las instalaciones en comodato de la localidad de Kennedy.</t>
  </si>
  <si>
    <t>Diseñar el modelo operativo de administración de inmuebles de la ETITC junto con el plan de administración e intervención de las instalaciones en comodato de la localidad de Kennedy.</t>
  </si>
  <si>
    <t>ME-26 - Formular el Plan de administración e intervención de las instalaciones en comodato (localidad Kennedy)
ME-27 - Formular e implementar el modelo operativo de administración de inmuebles</t>
  </si>
  <si>
    <t>Interventoría para los estudios de reforzamiento y adecuación de la casa de la sede de la Calle 18 para su correcto funcionamiento. Incluye planimetría, especificaciones, cronograma de obra y presupuesto.</t>
  </si>
  <si>
    <t>Realizar los estudios de reforzamiento y adecuación de la casa y edificio de la sede de la Calle 18 para su correcto funcionamiento. Incluye planimetría, especificaciones, cronograma de obra y presupuesto.</t>
  </si>
  <si>
    <t>PRESTACIÓN DE SERVICIOS PROFESIONALES  COMO APOYO A LA GESTIÓN DE INMUEBLES DE LA ESCUELA TECNOLÓGICA INSTITUTO TÉCNICO CENTRAL Y SUS SEDES PARA LA VIGENCIA 2022</t>
  </si>
  <si>
    <t>ME-24 - Englobar todos los predios que integran la sede Central
ME-25 - Determinar el aprovechamiento del inmueble de la calle 18 a partir del POT aprobado</t>
  </si>
  <si>
    <t>Contratación de la Integración de sistema TOIOTEM al sistema de control de acceso actual de la sede Centro</t>
  </si>
  <si>
    <t>ME-17- Adecuar las capacidades tecnológicas para atender las necesidades de los procesos misionales.</t>
  </si>
  <si>
    <t>Suministro, instalación y puesta en funcionamiento de la fase 1 de una planta de energía solar fotovoltaica en las cubiertas de los bloques F,G,H de la sede Centro.</t>
  </si>
  <si>
    <t>ME-58- Lograr el Diez porciento (10%) de ahorro energético</t>
  </si>
  <si>
    <t>PE-24-Optimización en el cponsumo de energía y uso de energias alternativas</t>
  </si>
  <si>
    <t>Compra de UPS trifásicas para algunos sectores de la sede Centro</t>
  </si>
  <si>
    <t>Compra de materiales para realizar la actualización del cableado eléctrico y de redes de oficinas administrativas, investigación y de personal</t>
  </si>
  <si>
    <t>Ampliación del sistema de CCTV en todas las sedes</t>
  </si>
  <si>
    <t>Compra de Iluminación con sistema de abastecimiento energético por medio fotovoltaico para los parqueaderos de la sede Centro</t>
  </si>
  <si>
    <t>Compra de materiales y herramientas para mantenimiento general de la Escuela</t>
  </si>
  <si>
    <t>Contratación del diseño y cambio de tablero de distribución eléctrica principal con las respectivas protecciones de la sede Centro</t>
  </si>
  <si>
    <t>Contratación del Diseño e implementación del banco de compensación automática (condensadores) de la sede Centro</t>
  </si>
  <si>
    <t>Contratación del Diseño e implementación de malla de tierras de telecomunicaciones de la sede Centro</t>
  </si>
  <si>
    <t>Contratación del Diseño e implementación de malla de tierras electricas de la sede Centro</t>
  </si>
  <si>
    <t>Contratación del mantenimiento correctivo y preventivo especializado de la planta solar fotovoltaica de 22 kWp</t>
  </si>
  <si>
    <t>Contratación del mantenimiento correctivo y preventivo especializado del sistema de audioevacuación</t>
  </si>
  <si>
    <t>Contratación del mantenimiento correctivo y preventivo especializado del sistema de alerta sismica</t>
  </si>
  <si>
    <t>Contratación del mantenimiento correctivo y preventivo especializado del CCTV.</t>
  </si>
  <si>
    <t xml:space="preserve">Contratación del mantenimiento correctivo y preventivo especializado de los controles de acceso </t>
  </si>
  <si>
    <t>Contratación del Mantenimiento preventivo y correctivo de los sistemas audio, video e iluminación artistica (Auditorio, teatro, capilla y sonido general)</t>
  </si>
  <si>
    <t>Contratación del mantenimiento preventivo y correctivo especializado del sistema de automatización de iluminación (GreenMax)</t>
  </si>
  <si>
    <t>Contratación de mantenimiento preventivo y correctivo de sistema de puesta a tierra de la sede Centro (apantallamiento)</t>
  </si>
  <si>
    <t>Contratación de mantenimiento preventivo y correctivo especializado de la plataforma elevadora GENIE</t>
  </si>
  <si>
    <t>Contratación de mantenimiento preventivo, correctivo y certificación de los Sistema automatizados de apertura/cierre puertas calle 15, carrera 17 y patio central</t>
  </si>
  <si>
    <t>Contratación del mantenimiento preventivo y correctivo especializado de las UPS y Reguladores</t>
  </si>
  <si>
    <t>Contratación del mantenimiento preventivo y correctivo especializado de los Aires acondicionados</t>
  </si>
  <si>
    <t>Contratación del mantenimiento preventivo y correctivo especializado de las plantas eléctricas y sus respectivas transferencias automáticas.</t>
  </si>
  <si>
    <t>Contratación de un técnico electricista o afines. (11 MESES)</t>
  </si>
  <si>
    <t>Contratación de un tecnologo electricista o afines. (11 MESES)</t>
  </si>
  <si>
    <t>Contratación de un tecnólogo electrónico (11 MESES)</t>
  </si>
  <si>
    <t>Contratación de un Ingeniero Electromecánico o afines (11 MESES)</t>
  </si>
  <si>
    <t>Prestación de servicios profesionales especializados a la Oficina Asesora de Planeación para acompañar en la formulación y seguimiento de la planeación estratégica, implementación de estrategias de analítica de datos, y puesta en marcha del banco de proyectos institucional.</t>
  </si>
  <si>
    <t>Prestación de servicios profesionales como apoyo a la Oficina Asesora de Planeación, en la implementación del Modelo Integrado de Planeación y Gestión y seguimiento del Plan de Desarrollo Institucional en la Escuela Tecnológica Instituto Técnico Central</t>
  </si>
  <si>
    <t>Prestación de servicios profesionales de apoyo a la Oficina Asesora de Planeación para la identificación de recursos e inversión para programas académicos que responda a los requerimientos de las entidades pertinentes</t>
  </si>
  <si>
    <t>Adquisición herramienta Kawak para seguimiento a planes, matrices de riesgos, indicadores e instrumentos de planeación estratégica</t>
  </si>
  <si>
    <t>Contratación de un tecnico y/o  tecnólogo Bibliotecologo   (10 meses)</t>
  </si>
  <si>
    <t>Contratación de un tecnico y/o  tecnólogo Procesos Industriales  (10 meses)</t>
  </si>
  <si>
    <t>Contratación de un tecnico y/o  tecnólogo Sistemas   (10 meses)</t>
  </si>
  <si>
    <t>Renovación de contenidos y servicios   para la Biblioteca Digital E-Books 7-24, como apoyo a las actividades académicas e investigación de la comunidad en general durante doce (12).  Editorial Pearsons</t>
  </si>
  <si>
    <t xml:space="preserve">Renovación de contenidos y servicios   para la Biblioteca Digital E-Books 7-24, como apoyo a las actividades académicas e investigación de la comunidad en general durante doce (12).  Editorial mc. Graw Hill </t>
  </si>
  <si>
    <t>Renovación Servicio Especializado de Metabiblioteca (servidor en internet modalidad cloud services) de los Sistemas Koha, OJS, Dspace y la implementacion del sistema Metaproxy, Soportes Digitales de Información.</t>
  </si>
  <si>
    <t>Renovación anual de diarios nacionales El TIEMPO, ESPECTADOR PORTAFOLIO y revista
SEMANA</t>
  </si>
  <si>
    <t>Digitalización Proyectos de Grado para Repositorio Institucional</t>
  </si>
  <si>
    <t>Actualización de material bibliográfico impreso</t>
  </si>
  <si>
    <t>Cámara fotográfica Nikon D5600 con lente 18-55 VR</t>
  </si>
  <si>
    <t>Impresora Color Duplex Carnets</t>
  </si>
  <si>
    <t>Cinta Color frente y Negro Reverso</t>
  </si>
  <si>
    <t>Cinta de laminado con holograma</t>
  </si>
  <si>
    <t>Cinta transparente laminado</t>
  </si>
  <si>
    <t>Tarjetas Blancas Calibre 30</t>
  </si>
  <si>
    <t>Servicio de Mantenimiento Preventivo Video Beam</t>
  </si>
  <si>
    <t>Servicio de Mantenimiento Preventivo Impresora Color Duplex Carnets</t>
  </si>
  <si>
    <t>Contratación de un profesional de apoyo  Bibliotecologo (10 meses)</t>
  </si>
  <si>
    <t>ME-17- Adecuar las capacidades tecnológicas para atender las necesidades de los procesos misionales.                                                                                                                                ME-18- Incorporar elementos de tecnología a los talleres ,laboratorios y aulas  para enseñanza remota  sincrónica en modalidad de alternancia.                                                                                                 ME-20- Cumplimiento 100%la política de Gobierno digital para 2021.</t>
  </si>
  <si>
    <t xml:space="preserve">PE-9- Tecnologias de información y Comunicaciones al servicio de la academia y la ciencia                           </t>
  </si>
  <si>
    <t>Inauguración de juegos intercursos</t>
  </si>
  <si>
    <t>Pruebas de seguimiento académico Institucional</t>
  </si>
  <si>
    <t xml:space="preserve">Estímulos </t>
  </si>
  <si>
    <t>Capacitación para docentes</t>
  </si>
  <si>
    <t>Biblioteca</t>
  </si>
  <si>
    <t>Contratistas</t>
  </si>
  <si>
    <t>Jornadas culturales</t>
  </si>
  <si>
    <t>Movilidad</t>
  </si>
  <si>
    <t>Escuelas de Liderazgo</t>
  </si>
  <si>
    <t>Instrumentos hábitos de estudio</t>
  </si>
  <si>
    <t>Materiales</t>
  </si>
  <si>
    <t xml:space="preserve">ME-32- Fortalecer el modelo educativo del Bachillerato que permite aumentar cobertura, favorecer la permanencia y contiunuidad en la Institución.
</t>
  </si>
  <si>
    <t>Lo socia:l un acuerdo para lo institucional</t>
  </si>
  <si>
    <t>Talleres para docentes</t>
  </si>
  <si>
    <t>Convivencias docentes</t>
  </si>
  <si>
    <t xml:space="preserve">ME-16- Centro de Atención al Docente del BTI "La ETITC un lugar para todos"
</t>
  </si>
  <si>
    <t xml:space="preserve">PE-8-Estructuración de la carrera docente </t>
  </si>
  <si>
    <t>Lo Institucional: Un acuerdo para lo fundamental</t>
  </si>
  <si>
    <t>Proceso de Admisiones al IBTI</t>
  </si>
  <si>
    <t xml:space="preserve">ME-33-  De tu escuela a mi escuela y  a  mi universidad
</t>
  </si>
  <si>
    <t>Consultoria</t>
  </si>
  <si>
    <t>Prestación de servicios profesionales  para la elaboracion de los planes maestros del programa de Ingenieria Ambiental por ciclos propedeuticos para la ETITC</t>
  </si>
  <si>
    <t>Prestación de servicios profesionales  para la elaboracion de los planes maestros del programa de Ingenieria de energias renovables por ciclos propedeuticos para la ETITC</t>
  </si>
  <si>
    <t>Prestación de servicios profesionales como apoyo a la gestión de Control Interno de la Escuela Tecnologica Instituto Tecnico Central.</t>
  </si>
  <si>
    <t>Apoyo profesional a las actividades del proceso de Control Interno relacionadas con la gestión financiera de la Escuela Tecnologica Instituto Tecnico Central.</t>
  </si>
  <si>
    <t>Prestación de servicios profesionales con autonomía técnica y administrativa de apoyo a la gestión de la rectoría y el área de comunicaciones en los procesos de comunicación institucional y producción de contenido multimedial de la Escuela Tecnológica Instituto Técnico Central</t>
  </si>
  <si>
    <t>Prestación de servicios profesionales con autonomia técnica y administrativa para administrar los medios digitales -Portal web, emisora, redes sociales- de la Escuela Tecnológica Instituco Técnico Central</t>
  </si>
  <si>
    <t>Prestar los servicios con autonomía técnica y administrativa como apoyo a la gestión en el área de Comunicaciones para la realización y producción de contenido audiovisual de la Escuela Tecnológica Instituto Técnico Central</t>
  </si>
  <si>
    <t>Prestación de servicios profesionales con autonomía técnica y administrativa de apoyo a la gestión de la rectoría en la gestion administrativa y apoyo a la operación del despacho de Rectortia de la ETITC</t>
  </si>
  <si>
    <t>Prestación de servicios profesionales con autonomía técnica y administrativa de apoyo a la gestión de la rectoría y el área de comunicaciones, operación Emisora ETITC</t>
  </si>
  <si>
    <t>Ampliación del sistema de audioevacuación y renovación del sistema de sonido general que cubra la mayoría de espacios de las instalaciones de la sede central de la ETITC</t>
  </si>
  <si>
    <t>Compra de paquete para el envío de 120000 SMS a la comunidad estudiantil de los PES con información de la ETITC</t>
  </si>
  <si>
    <t>Prestación de servicios para realizar el mantenimiento del portal web y páginas web de la emisora y niños de la ETITC</t>
  </si>
  <si>
    <t>Prestación de servicos para apoyar las actividades necesarias en la transición de cambio de dominio de correos institucionales de @itc.edu.co a @etitc.edu.co</t>
  </si>
  <si>
    <t>Puesta en marcha de la emisora web de la ETITC en frecuencia  FM</t>
  </si>
  <si>
    <t>Prestación de servicos para el desarrrollo de la App de la ETITC</t>
  </si>
  <si>
    <t>Compra de material para la divulgación de la oferta educativa y consolidación de la imagen de la ETITC</t>
  </si>
  <si>
    <t>Compra de equipos para diseño y edición de contenido multimedia de la ETITC</t>
  </si>
  <si>
    <t>DUMI institucional para visibilidad de la ETITC</t>
  </si>
  <si>
    <t>Compra de elementos para el mantenimiento preventivo de equipos del área de comunicaciones de la ETITC</t>
  </si>
  <si>
    <t>Celular para uso institucional-llamadas y whatsapp</t>
  </si>
  <si>
    <t>Adquisición  NTC 5550</t>
  </si>
  <si>
    <t>Plataforma virtual bilingüe</t>
  </si>
  <si>
    <t>Prestación de servicios profesionalescomo instructor curso libre de portugués básico 1 de 50 horas.</t>
  </si>
  <si>
    <t>Prestación de servicios profesionalescomo instructor curso libre de portugués básico de 50 horas.</t>
  </si>
  <si>
    <t>Prestación de servicios profesionalescomo instructor curso libre de alemán básico de 50 horas.</t>
  </si>
  <si>
    <t>Prestación de servicios profesionalescomo instructor curso de francés nivel A2 de 120 horas para segundo semestre.</t>
  </si>
  <si>
    <t>Prestación de servicios profesionalescomo instructor curso de francés nivel A1 de 100 horas para segundo semestre.</t>
  </si>
  <si>
    <t>Prestación de servicios profesionalescomo instructor curso de francés nivel A2 de 120 horas para primer semestre.</t>
  </si>
  <si>
    <t>Prestación de servicios profesionalescomo instructor curso de francés nivel A1 de 100 horas para primer semestre.</t>
  </si>
  <si>
    <t>Prestación de servicios profesionalescomo instructor curso de inglés nivel B2b de 100 horas para segundo semestre.</t>
  </si>
  <si>
    <t>Prestación de servicios profesionalescomo instructor curso de inglés nivel B2a de 100 horas para segundo semestre.</t>
  </si>
  <si>
    <t>Prestación de servicios profesionalescomo instructor curso de inglés nivel B1b de 100 horas para segundo semestre.</t>
  </si>
  <si>
    <t>Prestación de servicios profesionalescomo instructor curso de inglés nivel B1a de 100 horas para segundo semestre.</t>
  </si>
  <si>
    <t>Prestación de servicios profesionalescomo instructor para curso de inglés nivel A2 de 120 horas para segundo semestre.</t>
  </si>
  <si>
    <t>Prestación de servicios profesionalescomo instructor curso de inglés nivel A1 de 100 horas para segundo semestre.</t>
  </si>
  <si>
    <t>Prestación de servicios profesionalescomo instructor curso de inglés nivel B2b de 100 horas para primer semestre.</t>
  </si>
  <si>
    <t>Prestación de servicios profesionalescomo instructor curso de inglés nivel B2a de 100 horas para primer semestre.</t>
  </si>
  <si>
    <t>Prestación de servicios profesionalescomo instructor curso de inglés nivel B1b de 100 horas para primer semestre.</t>
  </si>
  <si>
    <t>Prestación de servicios profesionalescomo instructor curso de inglés nivel B1a de 100 horas para primer semestre noctuno</t>
  </si>
  <si>
    <t>Prestación de servicios profesionalescomo instructor curso de inglés nivel B1a de 100 horas para primer semestre.</t>
  </si>
  <si>
    <t>Prestación de servicios profesionalescomo instructor para curso de inglés nivel A2 de 120 horas para primer semestre nocturno.</t>
  </si>
  <si>
    <t>Prestación de servicios profesionalescomo instructor para curso de inglés nivel A2 de 120 horas para primer semestre.</t>
  </si>
  <si>
    <t>Prestación de servicios profesionalescomo instructor curso de inglés nivel A1 de 100 horas para primer semestre.</t>
  </si>
  <si>
    <t xml:space="preserve">PRESTACIÓN DE SERVICIOS PROFESIONALES PARA EL APOYO DE LOS CURSOS DE IDIOMAS COMO TECNICO DE APOYO A LA GESTIÓN DEL AREA DEL CENTRO DE LENGUAS DEL GITEPS </t>
  </si>
  <si>
    <t>ME-3 Desarrollar una política institucional de apropiación de una segunda lengua como parte activa de la gestión curricular y condición para la titulación en el nivel de ingeniería a partir del 2023.</t>
  </si>
  <si>
    <t>PE-3 Lenguas Extranjeras como oportunidad para la movilidad internacional</t>
  </si>
  <si>
    <t xml:space="preserve">ESTIMULOS Y/O RECONOCIMIENTOS PARA EGRESADOS (SOUVENIRES, CURSOS POR EXTENSION, IDIOMAS, DESCUENTOS ETC) </t>
  </si>
  <si>
    <t xml:space="preserve">CONTRATACIÓN DE UNA PERSONA CON CONOCIMIENTO EN SISTEMAS, E INFORMES ESTADISTICOS, COMO APOYO PARA EL DESARROLLO DE ESTADISTICAS DEL OBSERVATORIO LABORAL Y ENCUESTAS REALIZADAS A LOS EGRESADOS </t>
  </si>
  <si>
    <t xml:space="preserve">MANTENIMIENTO BOLSA DE EMPLEO </t>
  </si>
  <si>
    <t>PRESTACION DE SERVICIOS DOCENTE CURSO ACTUALIZACION RETIE CAPACITACION EGRESADOS 50 HORAS</t>
  </si>
  <si>
    <t>CELULAR CON PLAN INSTITUCIONAL-LLAMADAS Y WHATSAPP</t>
  </si>
  <si>
    <t xml:space="preserve">EQUIPO DE COMPUTO PORTATIL </t>
  </si>
  <si>
    <t>PRESTACIÓN DE SERVICIOS PROFESIONALES DE APOYO A LA GESTIÓN EJECUTADO ACTIVIDADES DE APOYO AL AREA DE EGRESADOS DEL GITEPS.</t>
  </si>
  <si>
    <t xml:space="preserve">ME -11, Implementar el sistema de acompañamiento de desarrollo del egresado - SADE,con responsabilidad social y academica. </t>
  </si>
  <si>
    <t>INSCRIPCIONES A CAPACITACION Y EVENTOS NACIOANLES E INTERNACIONALES</t>
  </si>
  <si>
    <t>VISITAS EMPRESARIALES E INSTITUCIONALES</t>
  </si>
  <si>
    <t>PARTICIPACION EN FERIAS INSTITUCIONALES Y EVENTOS ACADEMICOS</t>
  </si>
  <si>
    <t>ME - 50 Consolidar y fortalecer el vínculo entre empresa, estado - academia ETITC.
ME - 51 Gestionar la oferta de asignaturas para procesos de cualificacion como herramienta al mundo laboral y/o homologacion e insercion en la educacion profesional.</t>
  </si>
  <si>
    <t xml:space="preserve">SUMINISTRO DE PLAN INSTITUCIONAL DE CELULAR </t>
  </si>
  <si>
    <t>MONITORES INTELIGENTES Y/O HIBRIDOS</t>
  </si>
  <si>
    <t xml:space="preserve">COMPUTADORES  DE MESA QUE CONTENGAN CAMARA Y AUDIO, </t>
  </si>
  <si>
    <t>COMPUTADORES PORTATILES CON CAMARA Y AUDIO</t>
  </si>
  <si>
    <t>IMPRESORA MULTIFUNCIONAL, LASER A COLOR</t>
  </si>
  <si>
    <t>PAPEL OPALINA 180GR, BLANCO</t>
  </si>
  <si>
    <t>TONER REF HP87X PARA IMPRESORA HP LASER JET MFP M527</t>
  </si>
  <si>
    <t>TINTA ECOTANK EPSON DE COLORES ROJO, AMARILLO, AZUL Y NEGRA</t>
  </si>
  <si>
    <t>RESMAS DE PAPEL ECOLOGICO TAMAÑO OFICIO</t>
  </si>
  <si>
    <t>RESMAS DE PAPEL ECOLOGICO TAMAÑO CARTA</t>
  </si>
  <si>
    <t xml:space="preserve">MATERIAL POP  DEL  GRUPO INTERNO DE TRABAJO EXTENSION Y PROYECCION SOCIAL, (LIBRETAS, CUADERNOS, MEMORIAS, ESFEROS, PENDONES, EXHIBIDORES, PUNTOS DE ATENCION, BOLSAS, ETC.) </t>
  </si>
  <si>
    <t>DISEÑO E IMPRESIÓN DE TODOS LOS PROSPECTOS DE LAS CERTIFICACIONES, CURSOS Y DIPLOMADOS  QUE OFRECE EL GRUPO INTERNO DE TRABAJO EXTENSION Y PROYECCION SOCIAL</t>
  </si>
  <si>
    <t>ME - 50 Consolidar y fortalecer el vínculo entre empresa, estado - academia ETITC
ME - 51 Gestionar la oferta de asignaturas para procesos de cualificacion como herramienta al mundo laboral y/o homologacion e insercion en la educacion profesional.</t>
  </si>
  <si>
    <t>PRESTACION DE SERVICIOS PROFESIONALES PARA APOYAR LAS ACTIVIDADES DEL GITEPS COMO INSTRUCTOR DESARROLLANDO CURSO A LA MEDIDA DE 60 HORAS</t>
  </si>
  <si>
    <t>ME - 51 Gestionar la oferta de asignaturas para procesos de cualificacion como herramienta al mundo laboral y/o homologacion e insercion en la educacion profesional.</t>
  </si>
  <si>
    <t>PRESTACION DE SERVICIOS PROFESIONALES PARA APOYAR LAS ACTIVIDADES DEL GITEPS COMO INSTRUCTOR DESARROLLANDO CURSO LIBRE DE 50 HORAS</t>
  </si>
  <si>
    <t>PRESTACION DE SERVICIOS PROFESIONALES PARA APOYAR LAS ACTIVIDADES DEL GITEPS COMO INSTRUCTOR DESARROLLANDO CURSO A LA MEDIDA DE 40 HORAS</t>
  </si>
  <si>
    <t>PRESTACION DE SERVICIOS PROFESIONALES PARA APOYAR LAS ACTIVIDADES DEL GITEPS COMO INSTRUCTOR DESARROLLANDO CURSO A LA MEDIDA DE 30 HORAS</t>
  </si>
  <si>
    <t>PRESTACION DE SERVICIOS PROFESIONALES PARA APOYAR LAS ACTIVIDADES DEL GITEPS COMO INSTRUCTOR DESARROLLANDO CURSO A LA MEDIDA DE 20 HORAS</t>
  </si>
  <si>
    <t>PRESTACION DE SERVICIOS PROFESIONALES PARA APOYAR LAS ACTIVIDADES DEL GITEPS COMO INSTRUCTOR DESARROLLANDO CURSO LIBRE DE 60 HORAS</t>
  </si>
  <si>
    <t>PRESTACION DE SERVICIOS PROFESIONALES PARA APOYAR LAS ACTIVIDADES DEL GITEPS COMO INSTRUCTOR DESARROLLANDO CURSO LIBRE DE 40 HORAS</t>
  </si>
  <si>
    <t>PRESTACION DE SERVICIOS PROFESIONALES PARA APOYAR LAS ACTIVIDADES DEL GITEPS COMO INSTRUCTOR DESARROLLANDO CURSO LIBRE DE 30 HORAS</t>
  </si>
  <si>
    <t>PRESTACION DE SERVICIOS PROFESIONALES PARA APOYAR LAS ACTIVIDADES DEL GITEPS COMO INSTRUCTOR DESARROLLANDO CURSO LIBRE DE 20 HORAS</t>
  </si>
  <si>
    <t>PRESTACION DE SERVICIOS PROFESIONALES PARA APOYAR LAS ACTIVIDADES DEL GITEPS COMO INSTRUCTOR DESARROLLANDO EL DIPLOMADO DE 100 HORAS</t>
  </si>
  <si>
    <t>PRESTACION DE SERVICIOS PROFESIONALES PARA APOYAR LAS ACTIVIDADES DEL GITEPS COMO INSTRUCTOR DESARROLLANDO EL DIPLOMADO DE 120 HORAS</t>
  </si>
  <si>
    <t xml:space="preserve">PRESTACION DE SERVICIOS PROFESIONALES PARA APOYAR LAS ACTIVIDADES DEL GITEPS COMO INSTRUCTOR DESARROLLANDO LA CERTIFICACIÓN EN LEAN MANAGEMENT SEGUNDO SEMESTRE </t>
  </si>
  <si>
    <t xml:space="preserve">PRESTACION DE SERVICIOS PROFESIONALES PARA APOYAR LAS ACTIVIDADES DEL GITEPS COMO INSTRUCTOR DESARROLLANDO LA CERTIFICACIÓN EN LEAN MANAGEMENT PRIMER SEMESTRE </t>
  </si>
  <si>
    <t>PRESTACION DE SERVICIOS PROFESIONALES PARA APOYAR LAS ACTIVIDADES DEL GITEPS COMO INSTRUCTOR DESARROLLANDO LA CERTIFICACIÓN EN INSTALACIONES ELÉCTRICAS SEGUNDO SEMESTRE</t>
  </si>
  <si>
    <t>PRESTACION DE SERVICIOS PROFESIONALES PARA APOYAR LAS ACTIVIDADES DEL GITEPS  COMO INSTRUCTOR DESARROLLANDO LA CERTIFICACIÓN EN INSTALACIONES ELÉCTRICAS PRIMER SEMESTRE</t>
  </si>
  <si>
    <t>PRESTACION DE SERVICIOS PROFESIONALES PARA APOYAR LAS ACTIVIDADES DEL CENTRO DE EXTENSIÓN Y PROYECCIÓN SOCIAL COMO INSTRUCTOR DESARROLLANDO LA CERTIFICACIÓN CIROS</t>
  </si>
  <si>
    <t>PRESTACION DE SERVICIOS PROFESIONALES PARA APOYAR LAS ACTIVIDADES DEL CENTRO DE EXTENSIÓN Y PROYECCIÓN SOCIAL COMO INSTRUCTOR DESARROLLANDO LA CERTIFICACIÓN F.A.C.T.</t>
  </si>
  <si>
    <t>PRESTACION DE SERVICIOS PROFESIONALES PARA APOYAR LAS ACTIVIDADES DEL CENTRO DE EXTENSIÓN Y PROYECCIÓN SOCIAL COMO INSTRUCTOR DESARROLLANDO LA CERTIFICACIÓN  MANUFACTURA ESBELTA INDUSTRIA 4.0 SEGUNDO SEMESTRE</t>
  </si>
  <si>
    <t>PRESTACION DE SERVICIOS PROFESIONALES PARA APOYAR LAS ACTIVIDADES DEL CENTRO DE EXTENSIÓN Y PROYECCIÓN SOCIAL COMO INSTRUCTOR DESARROLLANDO LA CERTIFICACIÓN  MANUFACTURA ESBELTA INDUSTRIA 4.0 PRIMER SEMESTRE</t>
  </si>
  <si>
    <t>PRESTACION DE SERVICIOS PROFESIONALES PARA APOYAR LAS ACTIVIDADES DEL CENTRO DE EXTENSIÓN Y PROYECCIÓN SOCIAL COMO INSTRUCTOR DESARROLLANDO LA CERTIFICACIÓN AUTOMATIZACION INDUSTRIAL SEGUNDO SEMESTRE</t>
  </si>
  <si>
    <t>PRESTACION DE SERVICIOS PROFESIONALES PARA APOYAR LAS ACTIVIDADES DEL CENTRO DE EXTENSIÓN Y PROYECCIÓN SOCIAL COMO INSTRUCTOR DESARROLLANDO LA CERTIFICACIÓN AUTOMATIZACION INDUSTRIAL INTERSEMESTRAL</t>
  </si>
  <si>
    <t>PRESTACION DE SERVICIOS PROFESIONALES PARA APOYAR LAS ACTIVIDADES DEL CENTRO DE EXTENSIÓN Y PROYECCIÓN SOCIAL COMO INSTRUCTOR DESARROLLANDO LA CERTIFICACIÓN AUTOMATIZACION INDUSTRIAL 120 HORAS PRIMER SEMESTRE</t>
  </si>
  <si>
    <t>PRESTACION DE SERVICIOS PROFESIONALES PARA APOYAR LAS ACTIVIDADES DEL CENTRO DE EXTENSIÓN Y PROYECCIÓN SOCIAL COMO INSTRUCTOR DESARROLLANDO LA ASIGNATURA DE PRINCIPIOS DE FISICA (108 HORAS) EN EL CURSO PRE INGENIERO DURANTE EL SEGUNDO SEMESTRE DE 2022,</t>
  </si>
  <si>
    <t>PRESTACION DE SERVICIOS PROFESIONALES PARA APOYAR LAS ACTIVIDADES DEL CENTRO DE EXTENSIÓN Y PROYECCIÓN SOCIAL COMO INSTRUCTOR DESARROLLANDO LA ASIGNATURA DE MATEMATICAS BASICAS (108 HORAS) EN EL CURSO PRE INGENIERO DURANTE EL SEGUNDO SEMESTRE DE 2022</t>
  </si>
  <si>
    <t>PRESTACION DE SERVICIOS PROFESIONALES PARA APOYAR LAS ACTIVIDADES DEL CENTRO DE EXTENSIÓN Y PROYECCIÓN SOCIAL COMO INSTRUCTOR DESARROLLANDO LA ASIGNATURA DE COMUNICACIÓN ORAL Y ESCRITA (54 HORAS) EN EL CURSO PRE INGENIERO DURANTE EL SEGUNDO SEMESTRE DE 2022</t>
  </si>
  <si>
    <t>PRESTACION DE SERVICIOS PROFESIONALES PARA APOYAR LAS ACTIVIDADES DEL CENTRO DE EXTENSIÓN Y PROYECCIÓN SOCIAL COMO INSTRUCTOR DESARROLLANDO LA ASIGNATURA DE DIBUJO TECNICO (54 HORAS) EN EL CURSO PRE INGENIERO DURANTE EL SEGUNDO SEMESTRE DE 2022,</t>
  </si>
  <si>
    <t>PRESTACION DE SERVICIOS PROFESIONALES PARA APOYAR LAS ACTIVIDADES DEL CENTRO DE EXTENSIÓN Y PROYECCIÓN SOCIAL COMO INSTRUCTOR DESARROLLANDO LA ASIGNATURA DE ORIENTACIÓN PROFESIONAL (36 HORAS) EN EL CURSO PRE INGENIERO DURANTE EL SEGUNDO SEMESTRE DE 2022,</t>
  </si>
  <si>
    <t>PRESTACION DE SERVICIOS PROFESIONALES PARA APOYAR LAS ACTIVIDADES DEL CENTRO DE EXTENSIÓN Y PROYECCIÓN SOCIAL COMO INSTRUCTOR DESARROLLANDO LA ASIGNATURA DE PRINCIPIOS DE FISICA (108 HORAS) EN EL CURSO PRE INGENIERO DURANTE EL PRIMER SEMESTRE DE 2022,</t>
  </si>
  <si>
    <t>PRESTACION DE SERVICIOS PROFESIONALES PARA APOYAR LAS ACTIVIDADES DEL CENTRO DE EXTENSIÓN Y PROYECCIÓN SOCIAL COMO INSTRUCTOR DESARROLLANDO LA ASIGNATURA DE MATEMATICAS BASICAS (108 HORAS) EN EL CURSO PRE INGENIERO DURANTE EL PRIMER SEMESTRE DE 2022</t>
  </si>
  <si>
    <t>PRESTACION DE SERVICIOS PROFESIONALES PARA APOYAR LAS ACTIVIDADES DEL CENTRO DE EXTENSIÓN Y PROYECCIÓN SOCIAL COMO INSTRUCTOR DESARROLLANDO LA ASIGNATURA DE COMUNICACIÓN ORAL Y ESCRITA (54 HORAS) EN EL CURSO PRE INGENIERO DURANTE EL PRIMER SEMESTRE DE 2022</t>
  </si>
  <si>
    <t>PRESTACION DE SERVICIOS PROFESIONALES PARA APOYAR LAS ACTIVIDADES DEL CENTRO DE EXTENSIÓN Y PROYECCIÓN SOCIAL COMO INSTRUCTOR DESARROLLANDO LA ASIGNATURA DE DIBUJO TECNICO (54 HORAS) EN EL CURSO PRE INGENIERO DURANTE EL PRIMER SEMESTRE DE 2022,</t>
  </si>
  <si>
    <t>PRESTACION DE SERVICIOS PROFESIONALES PARA APOYAR LAS ACTIVIDADES DEL CENTRO DE EXTENSIÓN Y PROYECCIÓN SOCIAL COMO INSTRUCTOR DESARROLLANDO LA ASIGNATURA DE ORIENTACIÓN PROFESIONAL (36 HORAS) EN EL CURSO PRE INGENIERO DURANTE EL PRIMER SEMESTRE DE 2022,</t>
  </si>
  <si>
    <t>PRESTACIÓN DE SERVICIOS DE APOYO A LA GESTIÓN EJECUTADO ACTIVIDADES DE MARKETING DEL GRUPO INTERNO DE TRABAJO EXTENSIÓN Y PROYECCIÓN SOCIAL.</t>
  </si>
  <si>
    <r>
      <rPr>
        <b/>
        <sz val="10"/>
        <color theme="1"/>
        <rFont val="Arial"/>
        <family val="2"/>
      </rPr>
      <t xml:space="preserve">ME - 50 </t>
    </r>
    <r>
      <rPr>
        <sz val="10"/>
        <color theme="1"/>
        <rFont val="Arial"/>
        <family val="2"/>
      </rPr>
      <t xml:space="preserve">Consolidar y fortalecer el vínculo entre empresa, estado - academia ETITC
</t>
    </r>
    <r>
      <rPr>
        <b/>
        <sz val="10"/>
        <color theme="1"/>
        <rFont val="Arial"/>
        <family val="2"/>
      </rPr>
      <t>ME - 51</t>
    </r>
    <r>
      <rPr>
        <sz val="10"/>
        <color theme="1"/>
        <rFont val="Arial"/>
        <family val="2"/>
      </rPr>
      <t xml:space="preserve"> Gestionar la oferta de asignaturas para procesos de cualificacion como herramienta al mundo laboral y/o homologacion e insercion en la educacion profesional.
</t>
    </r>
    <r>
      <rPr>
        <b/>
        <sz val="10"/>
        <color theme="1"/>
        <rFont val="Arial"/>
        <family val="2"/>
      </rPr>
      <t>ME - 52</t>
    </r>
    <r>
      <rPr>
        <sz val="10"/>
        <color theme="1"/>
        <rFont val="Arial"/>
        <family val="2"/>
      </rPr>
      <t xml:space="preserve"> Diseñar y estructurar oferta de articulacion</t>
    </r>
    <r>
      <rPr>
        <b/>
        <sz val="10"/>
        <color theme="1"/>
        <rFont val="Arial"/>
        <family val="2"/>
      </rPr>
      <t/>
    </r>
  </si>
  <si>
    <t>PRESTACION DE SERVICIOS PROFESIONALES PARA APOYAR LAS ACTIVIDADES DEL CENTRO DE EXTENSIÓN Y PROYECCIÓN SOCIAL EN LA ESTRUCTURACION Y CARACTERIZACIÓN DEL ENTORNO DE LAS SEDES LA ETITC, PARA LA OFERTA DE SERVICIOS.</t>
  </si>
  <si>
    <r>
      <rPr>
        <b/>
        <sz val="10"/>
        <color theme="1"/>
        <rFont val="Arial"/>
        <family val="2"/>
      </rPr>
      <t xml:space="preserve">ME -54 </t>
    </r>
    <r>
      <rPr>
        <sz val="10"/>
        <color theme="1"/>
        <rFont val="Arial"/>
        <family val="2"/>
      </rPr>
      <t>Estructurar programa de oferta y servicios de proyeccion social.</t>
    </r>
    <r>
      <rPr>
        <b/>
        <sz val="10"/>
        <color theme="1"/>
        <rFont val="Arial"/>
        <family val="2"/>
      </rPr>
      <t xml:space="preserve">
ME - 55</t>
    </r>
    <r>
      <rPr>
        <sz val="10"/>
        <color theme="1"/>
        <rFont val="Arial"/>
        <family val="2"/>
      </rPr>
      <t xml:space="preserve"> Realizar convenios que permitan la participacion en convocatorias que den respuesta a Comunidades Vulnerables.</t>
    </r>
  </si>
  <si>
    <t>"PRESTACION DE SERVICIOS COMO PROFESIONAL DE APOYO A LA GESTION DEL GRUPO INTERNO DE TRABAJO EXTENSIÓN Y PROYECCIÓN SOCIAL DE LA ESCUELATECNOLOGICA INSTITUTO TECNICO CENTRAL."</t>
  </si>
  <si>
    <r>
      <rPr>
        <b/>
        <sz val="10"/>
        <color theme="1"/>
        <rFont val="Arial"/>
        <family val="2"/>
      </rPr>
      <t xml:space="preserve">ME - 50 </t>
    </r>
    <r>
      <rPr>
        <sz val="10"/>
        <color theme="1"/>
        <rFont val="Arial"/>
        <family val="2"/>
      </rPr>
      <t xml:space="preserve">Consolidar y fortalecer el vínculo entre empresa, estado - academia ETITC
</t>
    </r>
    <r>
      <rPr>
        <b/>
        <sz val="10"/>
        <color theme="1"/>
        <rFont val="Arial"/>
        <family val="2"/>
      </rPr>
      <t>ME - 51</t>
    </r>
    <r>
      <rPr>
        <sz val="10"/>
        <color theme="1"/>
        <rFont val="Arial"/>
        <family val="2"/>
      </rPr>
      <t xml:space="preserve"> Gestionar la oferta de asignaturas para procesos de cualificacion como herramienta al mundo laboral y/o homologacion e insercion en la educacion profesional.
</t>
    </r>
    <r>
      <rPr>
        <b/>
        <sz val="10"/>
        <color theme="1"/>
        <rFont val="Arial"/>
        <family val="2"/>
      </rPr>
      <t>ME - 52</t>
    </r>
    <r>
      <rPr>
        <sz val="10"/>
        <color theme="1"/>
        <rFont val="Arial"/>
        <family val="2"/>
      </rPr>
      <t xml:space="preserve"> Diseñar y estructurar oferta de articulacion
</t>
    </r>
    <r>
      <rPr>
        <b/>
        <sz val="10"/>
        <color theme="1"/>
        <rFont val="Arial"/>
        <family val="2"/>
      </rPr>
      <t xml:space="preserve">ME - 53 </t>
    </r>
    <r>
      <rPr>
        <sz val="10"/>
        <color theme="1"/>
        <rFont val="Arial"/>
        <family val="2"/>
      </rPr>
      <t>Identificar capacidades Institucionales</t>
    </r>
  </si>
  <si>
    <t>"PRESTACIÓN DE SERVICIOS PROFESIONALES PARA APOYAR LAS ACTIVIDADES DEL CENTRO DE EXTENSIÓN Y PROYECCIÓN SOCIAL COMO ESPECIALIZADA EN EL MARCO DE LA GESTION DE VISIBILIDAD INSTITUCIONAL Y OFERTA DE SERVICIOS A NIVEL OFICIAL, PRIVADO EN EL PROGRAMA SERVIMOS DE LA FUNCION PUBLICA Y EN LA LIQUIDACION DEL PROGRAMA “RETO A LA U".</t>
  </si>
  <si>
    <t xml:space="preserve">
PE- 20 Centro de Capacitacion Industrial como espacio de cualificacion para la empleabilidad a inmediato plazo 
PE-21- Proyección Social más allá de las fronteras</t>
  </si>
  <si>
    <t>GIT EXTENSIÓN Y PROYECCIÓN SOCIAL</t>
  </si>
  <si>
    <t>ME-23- Adaptar la institución para la internacionalización y la cooperación Nacional e Internacional</t>
  </si>
  <si>
    <t>Contratación de un profesional de apoyo para las labores operativas de movilidad académica entrante y saliente</t>
  </si>
  <si>
    <t>Renovación de las membresías (nacionales Red TTU, RCI y ACOFI e internacional CONAHEC)</t>
  </si>
  <si>
    <t>ME-24- Lograr una mayor visibilidad con pares para la transferencia tecnológica y la ejecución de proyectos en alianzas</t>
  </si>
  <si>
    <t>Movilidad de docentes y estudiantes entrante y saliente, realización del Segundo Encuentro de la Comunidad de apoyo para Clases Espejo y el Taller de Internacionalización con Metodología Open Space (ITESCAM)</t>
  </si>
  <si>
    <t>ME-1 Obtener la acreditación institucional de alta calidad en el 2024</t>
  </si>
  <si>
    <t>Se requiere mano de obra especializada que apoye los ejercicios de autoevaluación institucional y de programas</t>
  </si>
  <si>
    <t>Se requiere consolidar estrategias de socialización y sensibilización para lograr mayor apropiación de la cultura de autoevaluación</t>
  </si>
  <si>
    <t>Se requiere mano de obra especializada que apoye los trámites técnicos para la solicitud de renovación de la acreditación de 8 programas en 2022 y 4 programas de enero a marzo en 2023.</t>
  </si>
  <si>
    <t>Se requiere material publicitario para las estrategias de socialización y sensibilización</t>
  </si>
  <si>
    <t>Lo social: un acuerdo para lo fundamental</t>
  </si>
  <si>
    <t>ME-29 Lograr para 2024 3 carreras profesionales articulados por ciclos propedéuticos TP-TG-PU (Ing. Agrícola, Ing. Ambiental e Ing. Energías) y 1 maestría (seguridad informática)</t>
  </si>
  <si>
    <t>Se requiere mano de obra especializada que revise y verifique el cumplimiento de decreto 1330 de 2019 en los trámites de registro calificado</t>
  </si>
  <si>
    <t>ME-30 Lograr al 2024, que el 50% de los programas con registro calificado en la modalidad presencial estén convertidos a modalidad semipresencial (blended)</t>
  </si>
  <si>
    <t>ME-69 Estructurar y gestionar el registro de pregrado de Ingeniería Agrícola por ciclos</t>
  </si>
  <si>
    <t>ME-70 Estructurar y gestionar el registro de pregrado de Ingeniería Ambiental por ciclos</t>
  </si>
  <si>
    <t>ME-71 Estructurar y gestionar el registro de pregrado de Ingeniería Energética por ciclos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</si>
</sst>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_(* #,##0.00_);_(* \(#,##0.00\);_(* &quot;-&quot;??_);_(@_)"/>
    <numFmt numFmtId="168" formatCode="&quot;$&quot;\ #,##0"/>
    <numFmt numFmtId="169" formatCode="_-* #,##0_-;\-* #,##0_-;_-* &quot;-&quot;??_-;_-@_-"/>
    <numFmt numFmtId="170" formatCode="_-&quot;$&quot;\ * #,##0_-;\-&quot;$&quot;\ * #,##0_-;_-&quot;$&quot;\ * &quot;-&quot;??_-;_-@_-"/>
    <numFmt numFmtId="171" formatCode="&quot;$&quot;\ #,##0.00;[Red]\-&quot;$&quot;\ #,##0.00"/>
    <numFmt numFmtId="172" formatCode="&quot;$&quot;#,##0;[Red]\-&quot;$&quot;#,##0"/>
    <numFmt numFmtId="173" formatCode="_-&quot;$&quot;\ * #,##0.00_-;\-&quot;$&quot;\ * #,##0.00_-;_-&quot;$&quot;\ * &quot;-&quot;_-;_-@_-"/>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10"/>
      <color theme="1"/>
      <name val="Calibri"/>
      <family val="2"/>
      <scheme val="minor"/>
    </font>
    <font>
      <b/>
      <sz val="9"/>
      <color theme="0"/>
      <name val="Calibri"/>
      <family val="2"/>
      <scheme val="minor"/>
    </font>
    <font>
      <b/>
      <sz val="9"/>
      <color theme="1"/>
      <name val="Calibri"/>
      <family val="2"/>
      <scheme val="minor"/>
    </font>
    <font>
      <b/>
      <sz val="9"/>
      <name val="Calibri"/>
      <family val="2"/>
      <scheme val="minor"/>
    </font>
    <font>
      <sz val="9"/>
      <name val="Calibri"/>
      <family val="2"/>
      <scheme val="minor"/>
    </font>
    <font>
      <sz val="9"/>
      <color rgb="FF000000"/>
      <name val="Calibri"/>
      <family val="2"/>
      <scheme val="minor"/>
    </font>
    <font>
      <sz val="10"/>
      <name val="Arial"/>
      <family val="2"/>
    </font>
    <font>
      <b/>
      <sz val="10"/>
      <name val="Calibri"/>
      <family val="2"/>
      <scheme val="minor"/>
    </font>
    <font>
      <sz val="10"/>
      <color theme="1"/>
      <name val="Calibri"/>
      <family val="2"/>
      <scheme val="minor"/>
    </font>
    <font>
      <sz val="10"/>
      <name val="Calibri"/>
      <family val="2"/>
      <scheme val="minor"/>
    </font>
    <font>
      <sz val="10"/>
      <color rgb="FF000000"/>
      <name val="Calibri"/>
      <family val="2"/>
      <scheme val="minor"/>
    </font>
    <font>
      <sz val="10"/>
      <color rgb="FF000000"/>
      <name val="Times New Roman"/>
      <family val="1"/>
    </font>
    <font>
      <b/>
      <sz val="10"/>
      <color theme="0"/>
      <name val="Calibri"/>
      <family val="2"/>
      <scheme val="minor"/>
    </font>
    <font>
      <b/>
      <sz val="10"/>
      <color rgb="FF000000"/>
      <name val="Times New Roman"/>
      <family val="1"/>
    </font>
    <font>
      <sz val="10"/>
      <color theme="1"/>
      <name val="Arial"/>
      <family val="2"/>
    </font>
    <font>
      <b/>
      <sz val="11"/>
      <color theme="0"/>
      <name val="Calibri"/>
      <family val="2"/>
      <scheme val="minor"/>
    </font>
    <font>
      <b/>
      <sz val="12"/>
      <color theme="0"/>
      <name val="Calibri"/>
      <family val="2"/>
      <scheme val="minor"/>
    </font>
    <font>
      <u/>
      <sz val="11"/>
      <color theme="10"/>
      <name val="Calibri"/>
      <family val="2"/>
      <scheme val="minor"/>
    </font>
    <font>
      <b/>
      <sz val="11"/>
      <name val="Calibri"/>
      <family val="2"/>
      <scheme val="minor"/>
    </font>
    <font>
      <b/>
      <sz val="14"/>
      <color theme="0"/>
      <name val="Calibri"/>
      <family val="2"/>
      <scheme val="minor"/>
    </font>
    <font>
      <sz val="11"/>
      <color rgb="FF444444"/>
      <name val="Calibri"/>
      <family val="2"/>
      <scheme val="minor"/>
    </font>
    <font>
      <sz val="11"/>
      <name val="Calibri"/>
      <family val="2"/>
      <scheme val="minor"/>
    </font>
    <font>
      <sz val="12"/>
      <color rgb="FF000000"/>
      <name val="Calibri"/>
      <family val="2"/>
      <scheme val="minor"/>
    </font>
    <font>
      <sz val="11"/>
      <color rgb="FFFF0000"/>
      <name val="Calibri"/>
      <family val="2"/>
      <scheme val="minor"/>
    </font>
    <font>
      <sz val="11"/>
      <color theme="0"/>
      <name val="Calibri"/>
      <family val="2"/>
      <scheme val="minor"/>
    </font>
    <font>
      <sz val="9"/>
      <color rgb="FF000000"/>
      <name val="Segoe UI Light"/>
      <family val="2"/>
    </font>
    <font>
      <sz val="11"/>
      <color rgb="FF000000"/>
      <name val="Calibri"/>
      <family val="2"/>
      <scheme val="minor"/>
    </font>
    <font>
      <sz val="11"/>
      <color rgb="FF000000"/>
      <name val="Segoe UI Light"/>
      <family val="2"/>
    </font>
    <font>
      <sz val="10"/>
      <color rgb="FF000000"/>
      <name val="Segoe UI Light"/>
      <family val="2"/>
    </font>
    <font>
      <sz val="10"/>
      <name val="Arial Narrow"/>
      <family val="2"/>
    </font>
    <font>
      <sz val="11"/>
      <color rgb="FF444444"/>
      <name val="Calibri"/>
      <family val="2"/>
      <charset val="1"/>
      <scheme val="minor"/>
    </font>
    <font>
      <sz val="10"/>
      <name val="Segoe UI Light"/>
      <family val="2"/>
    </font>
    <font>
      <sz val="10"/>
      <color theme="0"/>
      <name val="Calibri"/>
      <family val="2"/>
      <scheme val="minor"/>
    </font>
    <font>
      <b/>
      <sz val="11"/>
      <color rgb="FF000000"/>
      <name val="Calibri"/>
      <family val="2"/>
      <scheme val="minor"/>
    </font>
    <font>
      <b/>
      <sz val="11"/>
      <color rgb="FF444444"/>
      <name val="Calibri"/>
      <family val="2"/>
      <scheme val="minor"/>
    </font>
    <font>
      <b/>
      <sz val="10"/>
      <color theme="0"/>
      <name val="Arial"/>
      <family val="2"/>
    </font>
    <font>
      <b/>
      <sz val="10"/>
      <color theme="1"/>
      <name val="Arial"/>
      <family val="2"/>
    </font>
    <font>
      <b/>
      <sz val="10"/>
      <name val="Arial"/>
      <family val="2"/>
    </font>
    <font>
      <sz val="10"/>
      <color rgb="FF000000"/>
      <name val="Arial"/>
      <family val="2"/>
    </font>
    <font>
      <sz val="10"/>
      <color theme="1"/>
      <name val="Verdana"/>
      <family val="2"/>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00B050"/>
        <bgColor indexed="64"/>
      </patternFill>
    </fill>
    <fill>
      <patternFill patternType="solid">
        <fgColor rgb="FFFFFFFF"/>
        <bgColor rgb="FF000000"/>
      </patternFill>
    </fill>
    <fill>
      <patternFill patternType="solid">
        <fgColor theme="0"/>
        <bgColor rgb="FF000000"/>
      </patternFill>
    </fill>
    <fill>
      <patternFill patternType="solid">
        <fgColor rgb="FFFFF2CC"/>
        <bgColor rgb="FF000000"/>
      </patternFill>
    </fill>
    <fill>
      <patternFill patternType="solid">
        <fgColor rgb="FFE2EFDA"/>
        <bgColor rgb="FF000000"/>
      </patternFill>
    </fill>
    <fill>
      <patternFill patternType="solid">
        <fgColor rgb="FFE7E6E6"/>
        <bgColor rgb="FF000000"/>
      </patternFill>
    </fill>
    <fill>
      <patternFill patternType="solid">
        <fgColor rgb="FFFCE4D6"/>
        <bgColor rgb="FF000000"/>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indexed="64"/>
      </left>
      <right/>
      <top/>
      <bottom/>
      <diagonal/>
    </border>
    <border>
      <left/>
      <right/>
      <top style="thin">
        <color rgb="FF000000"/>
      </top>
      <bottom style="thin">
        <color rgb="FF000000"/>
      </bottom>
      <diagonal/>
    </border>
    <border>
      <left style="thin">
        <color indexed="64"/>
      </left>
      <right style="thin">
        <color rgb="FF000000"/>
      </right>
      <top/>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4">
    <xf numFmtId="0" fontId="0" fillId="0" borderId="0"/>
    <xf numFmtId="165" fontId="1" fillId="0" borderId="0" applyFont="0" applyFill="0" applyBorder="0" applyAlignment="0" applyProtection="0"/>
    <xf numFmtId="167" fontId="1" fillId="0" borderId="0" applyFont="0" applyFill="0" applyBorder="0" applyAlignment="0" applyProtection="0"/>
    <xf numFmtId="0" fontId="10" fillId="0" borderId="0" applyFill="0"/>
    <xf numFmtId="43" fontId="1" fillId="0" borderId="0" applyFont="0" applyFill="0" applyBorder="0" applyAlignment="0" applyProtection="0"/>
    <xf numFmtId="166" fontId="1" fillId="0" borderId="0" applyFont="0" applyFill="0" applyBorder="0" applyAlignment="0" applyProtection="0"/>
    <xf numFmtId="0" fontId="15" fillId="0" borderId="0"/>
    <xf numFmtId="165" fontId="1"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xf numFmtId="0" fontId="10" fillId="0" borderId="0"/>
    <xf numFmtId="43" fontId="1" fillId="0" borderId="0" applyFont="0" applyFill="0" applyBorder="0" applyAlignment="0" applyProtection="0"/>
    <xf numFmtId="43" fontId="1" fillId="0" borderId="0" applyFont="0" applyFill="0" applyBorder="0" applyAlignment="0" applyProtection="0"/>
    <xf numFmtId="49" fontId="43" fillId="0" borderId="0" applyFill="0" applyBorder="0" applyProtection="0">
      <alignment horizontal="left" vertical="center"/>
    </xf>
  </cellStyleXfs>
  <cellXfs count="619">
    <xf numFmtId="0" fontId="0" fillId="0" borderId="0" xfId="0"/>
    <xf numFmtId="0" fontId="3" fillId="0" borderId="1" xfId="0" applyFont="1" applyBorder="1" applyAlignment="1">
      <alignment vertical="center" wrapText="1"/>
    </xf>
    <xf numFmtId="0" fontId="0" fillId="0" borderId="0" xfId="0" applyAlignment="1">
      <alignment vertical="center"/>
    </xf>
    <xf numFmtId="0" fontId="2" fillId="0" borderId="0" xfId="0" applyFont="1"/>
    <xf numFmtId="0" fontId="3" fillId="0" borderId="1" xfId="0" applyFont="1" applyBorder="1" applyAlignment="1">
      <alignment horizontal="center" vertical="center"/>
    </xf>
    <xf numFmtId="168" fontId="3"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0" fontId="3" fillId="0" borderId="1" xfId="0" applyFont="1" applyBorder="1" applyAlignment="1">
      <alignment vertical="center"/>
    </xf>
    <xf numFmtId="0" fontId="9" fillId="0" borderId="1" xfId="3" applyFont="1" applyFill="1" applyBorder="1" applyAlignment="1" applyProtection="1">
      <alignment vertical="center" wrapText="1" readingOrder="1"/>
      <protection locked="0"/>
    </xf>
    <xf numFmtId="0" fontId="3" fillId="0" borderId="0" xfId="0" applyFont="1"/>
    <xf numFmtId="0" fontId="3" fillId="0" borderId="0" xfId="0" applyFont="1" applyAlignment="1">
      <alignment vertical="center"/>
    </xf>
    <xf numFmtId="0" fontId="3" fillId="0" borderId="0" xfId="0" applyFont="1" applyAlignment="1">
      <alignment horizontal="center" vertical="center"/>
    </xf>
    <xf numFmtId="0" fontId="12" fillId="0" borderId="1" xfId="0" applyFont="1" applyBorder="1" applyAlignment="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xf>
    <xf numFmtId="9" fontId="3" fillId="0" borderId="0" xfId="0" applyNumberFormat="1" applyFont="1"/>
    <xf numFmtId="169" fontId="3" fillId="0" borderId="0" xfId="4" applyNumberFormat="1" applyFont="1"/>
    <xf numFmtId="43" fontId="3" fillId="0" borderId="0" xfId="0" applyNumberFormat="1" applyFont="1"/>
    <xf numFmtId="0" fontId="2" fillId="0" borderId="0" xfId="0" applyFont="1" applyBorder="1" applyAlignment="1">
      <alignment horizontal="center" vertical="center"/>
    </xf>
    <xf numFmtId="0" fontId="12" fillId="0" borderId="0" xfId="0" applyFont="1" applyBorder="1" applyAlignment="1">
      <alignment vertical="center" wrapText="1"/>
    </xf>
    <xf numFmtId="0" fontId="12" fillId="0" borderId="0" xfId="0" applyFont="1" applyBorder="1" applyAlignment="1">
      <alignment vertical="center"/>
    </xf>
    <xf numFmtId="0" fontId="12" fillId="0" borderId="0" xfId="0" applyFont="1" applyBorder="1" applyAlignment="1">
      <alignment horizontal="center" vertical="center" wrapText="1"/>
    </xf>
    <xf numFmtId="0" fontId="6" fillId="0" borderId="0" xfId="0" applyFont="1" applyBorder="1" applyAlignment="1">
      <alignment textRotation="83"/>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170" fontId="12" fillId="0" borderId="1" xfId="5" applyNumberFormat="1" applyFont="1" applyBorder="1" applyAlignment="1">
      <alignment vertical="center"/>
    </xf>
    <xf numFmtId="170" fontId="13" fillId="3" borderId="1" xfId="5" applyNumberFormat="1" applyFont="1" applyFill="1" applyBorder="1" applyAlignment="1" applyProtection="1">
      <alignment horizontal="center" vertical="center" wrapText="1" readingOrder="1"/>
    </xf>
    <xf numFmtId="170" fontId="3" fillId="0" borderId="0" xfId="5" applyNumberFormat="1" applyFont="1"/>
    <xf numFmtId="0" fontId="15" fillId="0" borderId="0" xfId="6" applyAlignment="1">
      <alignment horizontal="left" vertical="top"/>
    </xf>
    <xf numFmtId="0" fontId="15" fillId="0" borderId="0" xfId="6" applyAlignment="1">
      <alignment horizontal="left" vertical="center"/>
    </xf>
    <xf numFmtId="0" fontId="15" fillId="0" borderId="0" xfId="6" applyAlignment="1">
      <alignment horizontal="center" vertical="center"/>
    </xf>
    <xf numFmtId="0" fontId="8" fillId="3" borderId="1" xfId="0" applyFont="1" applyFill="1" applyBorder="1" applyAlignment="1">
      <alignment horizontal="center" vertical="center" wrapText="1"/>
    </xf>
    <xf numFmtId="170" fontId="15" fillId="0" borderId="0" xfId="5" applyNumberFormat="1" applyFont="1" applyAlignment="1">
      <alignment horizontal="left" vertical="center"/>
    </xf>
    <xf numFmtId="0" fontId="17" fillId="0" borderId="0" xfId="6" applyFont="1" applyAlignment="1">
      <alignment horizontal="center" vertical="center"/>
    </xf>
    <xf numFmtId="0" fontId="4"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0" fillId="0" borderId="23" xfId="0" applyBorder="1" applyAlignment="1">
      <alignment horizontal="center" vertical="center"/>
    </xf>
    <xf numFmtId="0" fontId="0" fillId="0" borderId="26" xfId="0" applyBorder="1" applyAlignment="1">
      <alignment horizontal="center" vertical="center"/>
    </xf>
    <xf numFmtId="170" fontId="12" fillId="0" borderId="8" xfId="5" applyNumberFormat="1" applyFont="1" applyBorder="1" applyAlignment="1">
      <alignment vertical="center"/>
    </xf>
    <xf numFmtId="0" fontId="0" fillId="0" borderId="0" xfId="0" applyAlignment="1">
      <alignment horizontal="left" vertical="center"/>
    </xf>
    <xf numFmtId="0" fontId="0" fillId="0" borderId="1" xfId="0" applyFont="1" applyBorder="1" applyAlignment="1">
      <alignment horizontal="left" vertical="center" wrapText="1"/>
    </xf>
    <xf numFmtId="0" fontId="0" fillId="0" borderId="0" xfId="0" applyAlignment="1">
      <alignment horizontal="center"/>
    </xf>
    <xf numFmtId="170" fontId="16" fillId="4" borderId="8" xfId="5" applyNumberFormat="1" applyFont="1" applyFill="1" applyBorder="1" applyAlignment="1">
      <alignment vertical="center"/>
    </xf>
    <xf numFmtId="170" fontId="16" fillId="4" borderId="11" xfId="5" applyNumberFormat="1" applyFont="1" applyFill="1" applyBorder="1" applyAlignment="1">
      <alignment vertical="center"/>
    </xf>
    <xf numFmtId="170" fontId="20" fillId="2" borderId="18" xfId="5" applyNumberFormat="1" applyFont="1" applyFill="1" applyBorder="1"/>
    <xf numFmtId="0" fontId="5" fillId="2" borderId="1" xfId="0" applyFont="1" applyFill="1" applyBorder="1" applyAlignment="1">
      <alignment horizontal="center" vertical="center" wrapText="1" readingOrder="1"/>
    </xf>
    <xf numFmtId="0" fontId="5" fillId="2" borderId="8" xfId="0" applyFont="1" applyFill="1" applyBorder="1" applyAlignment="1">
      <alignment vertical="center" wrapText="1" readingOrder="1"/>
    </xf>
    <xf numFmtId="170" fontId="16" fillId="4" borderId="34" xfId="5" applyNumberFormat="1" applyFont="1" applyFill="1" applyBorder="1" applyAlignment="1">
      <alignment vertical="center"/>
    </xf>
    <xf numFmtId="0" fontId="15" fillId="0" borderId="1" xfId="6" applyBorder="1" applyAlignment="1">
      <alignment horizontal="left" vertical="top"/>
    </xf>
    <xf numFmtId="0" fontId="15" fillId="0" borderId="19" xfId="6" applyBorder="1" applyAlignment="1">
      <alignment horizontal="left" vertical="top"/>
    </xf>
    <xf numFmtId="165" fontId="0" fillId="0" borderId="8" xfId="1" applyFont="1" applyFill="1" applyBorder="1" applyAlignment="1">
      <alignment horizontal="right" vertical="center"/>
    </xf>
    <xf numFmtId="165" fontId="0" fillId="0" borderId="18" xfId="1" applyFont="1" applyFill="1" applyBorder="1" applyAlignment="1">
      <alignment horizontal="right" vertical="center"/>
    </xf>
    <xf numFmtId="0" fontId="5" fillId="2" borderId="10" xfId="0" applyFont="1" applyFill="1" applyBorder="1" applyAlignment="1">
      <alignment vertical="center" wrapText="1" readingOrder="1"/>
    </xf>
    <xf numFmtId="0" fontId="5" fillId="2" borderId="6" xfId="0" applyFont="1" applyFill="1" applyBorder="1" applyAlignment="1">
      <alignment vertical="center" wrapText="1" readingOrder="1"/>
    </xf>
    <xf numFmtId="0" fontId="5" fillId="2" borderId="9" xfId="0" applyFont="1" applyFill="1" applyBorder="1" applyAlignment="1">
      <alignment vertical="center" wrapText="1" readingOrder="1"/>
    </xf>
    <xf numFmtId="0" fontId="19" fillId="4" borderId="1" xfId="0" applyFont="1" applyFill="1" applyBorder="1" applyAlignment="1">
      <alignment horizontal="center" vertical="center" wrapText="1" readingOrder="1"/>
    </xf>
    <xf numFmtId="0" fontId="2" fillId="0" borderId="1" xfId="0" applyFont="1" applyBorder="1" applyAlignment="1">
      <alignment horizontal="left" vertical="center"/>
    </xf>
    <xf numFmtId="170" fontId="22" fillId="3" borderId="1" xfId="5" applyNumberFormat="1" applyFont="1" applyFill="1" applyBorder="1" applyAlignment="1" applyProtection="1">
      <alignment horizontal="center" vertical="center" wrapText="1" readingOrder="1"/>
    </xf>
    <xf numFmtId="0" fontId="21" fillId="0" borderId="1" xfId="9" applyBorder="1"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Font="1" applyFill="1" applyBorder="1" applyAlignment="1">
      <alignment horizontal="left" vertical="center"/>
    </xf>
    <xf numFmtId="0" fontId="8" fillId="3" borderId="1" xfId="0" applyFont="1" applyFill="1" applyBorder="1" applyAlignment="1">
      <alignment vertical="center" wrapText="1"/>
    </xf>
    <xf numFmtId="0" fontId="0" fillId="0" borderId="0" xfId="0" applyBorder="1"/>
    <xf numFmtId="0" fontId="24" fillId="0" borderId="1" xfId="0" applyFont="1" applyBorder="1" applyAlignment="1">
      <alignment vertical="center" wrapText="1"/>
    </xf>
    <xf numFmtId="0" fontId="0" fillId="0" borderId="1" xfId="0" applyFont="1" applyBorder="1" applyAlignment="1">
      <alignment vertical="center"/>
    </xf>
    <xf numFmtId="0" fontId="0" fillId="0" borderId="1" xfId="0" applyFont="1" applyBorder="1" applyAlignment="1">
      <alignment vertical="center" wrapText="1"/>
    </xf>
    <xf numFmtId="0" fontId="25" fillId="3" borderId="1" xfId="0" applyFont="1" applyFill="1" applyBorder="1" applyAlignment="1">
      <alignment vertical="center" wrapText="1" readingOrder="1"/>
    </xf>
    <xf numFmtId="0" fontId="0" fillId="0" borderId="0" xfId="0" applyAlignment="1">
      <alignment horizontal="left" vertical="center" wrapText="1"/>
    </xf>
    <xf numFmtId="0" fontId="2" fillId="0" borderId="1" xfId="0" applyFont="1" applyBorder="1" applyAlignment="1">
      <alignment vertical="center"/>
    </xf>
    <xf numFmtId="0" fontId="12" fillId="0" borderId="1" xfId="0" applyFont="1" applyBorder="1" applyAlignment="1">
      <alignment horizontal="left" vertical="center" wrapText="1"/>
    </xf>
    <xf numFmtId="0" fontId="4" fillId="0" borderId="1" xfId="0" applyFont="1" applyBorder="1" applyAlignment="1">
      <alignment horizontal="left" vertical="center" wrapText="1"/>
    </xf>
    <xf numFmtId="0" fontId="12" fillId="0" borderId="1" xfId="0" applyFont="1" applyBorder="1" applyAlignment="1">
      <alignment horizontal="center" vertical="center" wrapText="1"/>
    </xf>
    <xf numFmtId="0" fontId="5" fillId="2" borderId="10" xfId="0" applyFont="1" applyFill="1" applyBorder="1" applyAlignment="1">
      <alignment horizontal="center" vertical="center" wrapText="1" readingOrder="1"/>
    </xf>
    <xf numFmtId="0" fontId="12" fillId="0" borderId="19" xfId="0" applyFont="1" applyBorder="1" applyAlignment="1">
      <alignment horizontal="left" vertical="center" wrapText="1"/>
    </xf>
    <xf numFmtId="0" fontId="3" fillId="0" borderId="1" xfId="0" applyFont="1" applyBorder="1" applyAlignment="1">
      <alignment horizontal="center" vertical="center" wrapText="1"/>
    </xf>
    <xf numFmtId="0" fontId="0" fillId="0" borderId="26" xfId="0" applyBorder="1" applyAlignment="1">
      <alignment horizontal="center" vertical="center"/>
    </xf>
    <xf numFmtId="0" fontId="14" fillId="0" borderId="1" xfId="0" applyFont="1" applyBorder="1" applyAlignment="1">
      <alignment horizontal="left" vertical="center" wrapText="1"/>
    </xf>
    <xf numFmtId="0" fontId="21" fillId="0" borderId="1" xfId="9" applyBorder="1" applyAlignment="1">
      <alignment horizontal="center" vertical="center" wrapText="1"/>
    </xf>
    <xf numFmtId="0" fontId="1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170" fontId="12" fillId="0" borderId="1" xfId="5" applyNumberFormat="1" applyFont="1" applyFill="1" applyBorder="1" applyAlignment="1">
      <alignment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4" fillId="0" borderId="1" xfId="0" applyFont="1" applyFill="1" applyBorder="1" applyAlignment="1">
      <alignment horizontal="center" vertical="top" wrapText="1"/>
    </xf>
    <xf numFmtId="0" fontId="27" fillId="0" borderId="0" xfId="0" applyFont="1"/>
    <xf numFmtId="165" fontId="5" fillId="2" borderId="4" xfId="1" applyFont="1" applyFill="1" applyBorder="1" applyAlignment="1">
      <alignment horizontal="right" vertical="center"/>
    </xf>
    <xf numFmtId="165" fontId="3" fillId="0" borderId="8" xfId="1" applyFont="1" applyFill="1" applyBorder="1" applyAlignment="1">
      <alignment horizontal="right" vertical="center"/>
    </xf>
    <xf numFmtId="0" fontId="3" fillId="0" borderId="39" xfId="0" applyFont="1" applyBorder="1" applyAlignment="1">
      <alignment horizontal="center" vertical="center"/>
    </xf>
    <xf numFmtId="0" fontId="7" fillId="0" borderId="1" xfId="0" applyFont="1" applyBorder="1" applyAlignment="1">
      <alignment horizontal="center" vertical="center"/>
    </xf>
    <xf numFmtId="168" fontId="3" fillId="0" borderId="2" xfId="0" applyNumberFormat="1" applyFont="1" applyBorder="1" applyAlignment="1">
      <alignment horizontal="center" vertical="center"/>
    </xf>
    <xf numFmtId="0" fontId="3" fillId="0" borderId="37" xfId="0" applyFont="1" applyBorder="1" applyAlignment="1">
      <alignment horizontal="center" vertical="center"/>
    </xf>
    <xf numFmtId="0" fontId="7" fillId="0" borderId="5"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8" fillId="0" borderId="2" xfId="0" applyFont="1" applyBorder="1" applyAlignment="1">
      <alignment vertical="center"/>
    </xf>
    <xf numFmtId="0" fontId="3" fillId="0" borderId="2"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xf>
    <xf numFmtId="165" fontId="3" fillId="0" borderId="1" xfId="1" applyFont="1" applyFill="1" applyBorder="1" applyAlignment="1">
      <alignment horizontal="right" vertical="center"/>
    </xf>
    <xf numFmtId="3" fontId="0" fillId="0" borderId="0" xfId="0" applyNumberFormat="1"/>
    <xf numFmtId="0" fontId="8" fillId="0" borderId="1" xfId="10" applyFont="1" applyBorder="1" applyAlignment="1" applyProtection="1">
      <alignment vertical="center" wrapText="1" readingOrder="1"/>
      <protection locked="0"/>
    </xf>
    <xf numFmtId="0" fontId="8" fillId="0" borderId="1" xfId="3" applyFont="1" applyFill="1" applyBorder="1" applyAlignment="1" applyProtection="1">
      <alignment vertical="center" wrapText="1" readingOrder="1"/>
      <protection locked="0"/>
    </xf>
    <xf numFmtId="165" fontId="3" fillId="0" borderId="11" xfId="1" applyFont="1" applyFill="1" applyBorder="1" applyAlignment="1">
      <alignment horizontal="right" vertical="center"/>
    </xf>
    <xf numFmtId="168" fontId="8" fillId="0" borderId="4" xfId="0" applyNumberFormat="1" applyFont="1" applyBorder="1" applyAlignment="1">
      <alignment horizontal="center" vertical="center"/>
    </xf>
    <xf numFmtId="0" fontId="8" fillId="3" borderId="4" xfId="0" applyFont="1" applyFill="1" applyBorder="1" applyAlignment="1">
      <alignment horizontal="center" vertical="center" wrapText="1"/>
    </xf>
    <xf numFmtId="0" fontId="8" fillId="3" borderId="4" xfId="0" applyFont="1" applyFill="1" applyBorder="1" applyAlignment="1">
      <alignment vertical="center" wrapText="1"/>
    </xf>
    <xf numFmtId="168" fontId="8" fillId="0" borderId="12" xfId="0" applyNumberFormat="1" applyFont="1" applyBorder="1" applyAlignment="1">
      <alignment horizontal="center" vertical="center"/>
    </xf>
    <xf numFmtId="0" fontId="8" fillId="3" borderId="12" xfId="0" applyFont="1" applyFill="1" applyBorder="1" applyAlignment="1">
      <alignment horizontal="center" vertical="center" wrapText="1"/>
    </xf>
    <xf numFmtId="0" fontId="8" fillId="3" borderId="12" xfId="0" applyFont="1" applyFill="1" applyBorder="1" applyAlignment="1">
      <alignment vertical="center" wrapText="1"/>
    </xf>
    <xf numFmtId="0" fontId="14" fillId="0" borderId="1" xfId="0" applyFont="1" applyBorder="1" applyAlignment="1">
      <alignment wrapText="1"/>
    </xf>
    <xf numFmtId="0" fontId="3" fillId="0" borderId="1" xfId="0" applyFont="1" applyBorder="1"/>
    <xf numFmtId="166" fontId="3" fillId="0" borderId="1" xfId="5" applyFont="1" applyBorder="1"/>
    <xf numFmtId="0" fontId="3" fillId="0" borderId="1" xfId="0" applyFont="1" applyBorder="1" applyAlignment="1">
      <alignment wrapText="1"/>
    </xf>
    <xf numFmtId="166" fontId="3" fillId="0" borderId="1" xfId="5" applyFont="1" applyBorder="1" applyAlignment="1">
      <alignment vertical="center"/>
    </xf>
    <xf numFmtId="0" fontId="3" fillId="0" borderId="0" xfId="0" applyFont="1" applyAlignment="1">
      <alignment wrapText="1"/>
    </xf>
    <xf numFmtId="0" fontId="14" fillId="0" borderId="4" xfId="0" applyFont="1" applyBorder="1" applyAlignment="1">
      <alignment vertical="center" wrapText="1"/>
    </xf>
    <xf numFmtId="0" fontId="14" fillId="0" borderId="4"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xf>
    <xf numFmtId="43" fontId="14" fillId="0" borderId="1" xfId="4" applyFont="1" applyBorder="1" applyAlignment="1">
      <alignment horizontal="center" vertical="center" wrapText="1"/>
    </xf>
    <xf numFmtId="43" fontId="12" fillId="0" borderId="8" xfId="4" applyFont="1" applyBorder="1" applyAlignment="1">
      <alignment vertical="center"/>
    </xf>
    <xf numFmtId="43" fontId="12" fillId="0" borderId="21" xfId="4" applyFont="1" applyBorder="1" applyAlignment="1">
      <alignment vertical="center"/>
    </xf>
    <xf numFmtId="43" fontId="12" fillId="0" borderId="34" xfId="4" applyFont="1" applyBorder="1" applyAlignment="1">
      <alignment vertical="center"/>
    </xf>
    <xf numFmtId="165" fontId="15" fillId="0" borderId="1" xfId="1" applyFont="1" applyFill="1" applyBorder="1" applyAlignment="1">
      <alignment horizontal="left" vertical="top"/>
    </xf>
    <xf numFmtId="0" fontId="15" fillId="0" borderId="1" xfId="6" applyBorder="1" applyAlignment="1">
      <alignment horizontal="center" vertical="center"/>
    </xf>
    <xf numFmtId="0" fontId="15" fillId="0" borderId="1" xfId="6" applyBorder="1" applyAlignment="1">
      <alignment horizontal="left" vertical="top" wrapText="1"/>
    </xf>
    <xf numFmtId="165" fontId="15" fillId="0" borderId="1" xfId="1" applyFont="1" applyFill="1" applyBorder="1" applyAlignment="1">
      <alignment horizontal="left" vertical="center"/>
    </xf>
    <xf numFmtId="165" fontId="12" fillId="0" borderId="1" xfId="1" applyFont="1" applyFill="1" applyBorder="1" applyAlignment="1">
      <alignment horizontal="left" vertical="center" wrapText="1"/>
    </xf>
    <xf numFmtId="0" fontId="26" fillId="0" borderId="1" xfId="6" applyFont="1" applyBorder="1" applyAlignment="1">
      <alignment horizontal="center" vertical="center" wrapText="1"/>
    </xf>
    <xf numFmtId="171" fontId="10" fillId="5" borderId="45" xfId="0" applyNumberFormat="1" applyFont="1" applyFill="1" applyBorder="1" applyAlignment="1">
      <alignment horizontal="center" vertical="center" wrapText="1" readingOrder="1"/>
    </xf>
    <xf numFmtId="0" fontId="29" fillId="0" borderId="45" xfId="0" applyFont="1" applyBorder="1" applyAlignment="1">
      <alignment horizontal="center" vertical="center"/>
    </xf>
    <xf numFmtId="0" fontId="30" fillId="0" borderId="46" xfId="0" applyFont="1" applyBorder="1" applyAlignment="1">
      <alignment horizontal="left" vertical="center" wrapText="1"/>
    </xf>
    <xf numFmtId="0" fontId="31" fillId="0" borderId="45" xfId="0" applyFont="1" applyBorder="1" applyAlignment="1">
      <alignment horizontal="left" vertical="center"/>
    </xf>
    <xf numFmtId="0" fontId="31" fillId="0" borderId="45" xfId="0" applyFont="1" applyBorder="1" applyAlignment="1">
      <alignment horizontal="center" vertical="center" wrapText="1"/>
    </xf>
    <xf numFmtId="0" fontId="30" fillId="0" borderId="45" xfId="0" applyFont="1" applyBorder="1" applyAlignment="1">
      <alignment horizontal="center" vertical="center"/>
    </xf>
    <xf numFmtId="0" fontId="29" fillId="0" borderId="48" xfId="0" applyFont="1" applyBorder="1" applyAlignment="1">
      <alignment horizontal="center" vertical="center"/>
    </xf>
    <xf numFmtId="0" fontId="30" fillId="0" borderId="49" xfId="0" applyFont="1" applyBorder="1" applyAlignment="1">
      <alignment horizontal="left" vertical="center" wrapText="1"/>
    </xf>
    <xf numFmtId="0" fontId="30" fillId="0" borderId="48" xfId="0" applyFont="1" applyBorder="1" applyAlignment="1">
      <alignment horizontal="left" vertical="center"/>
    </xf>
    <xf numFmtId="0" fontId="30" fillId="0" borderId="48" xfId="0" applyFont="1" applyBorder="1" applyAlignment="1">
      <alignment horizontal="center" vertical="center" wrapText="1"/>
    </xf>
    <xf numFmtId="0" fontId="30" fillId="0" borderId="48" xfId="0" applyFont="1" applyBorder="1" applyAlignment="1">
      <alignment horizontal="center" vertical="center"/>
    </xf>
    <xf numFmtId="171" fontId="10" fillId="5" borderId="1" xfId="0" applyNumberFormat="1" applyFont="1" applyFill="1" applyBorder="1" applyAlignment="1">
      <alignment horizontal="center" vertical="center" wrapText="1" readingOrder="1"/>
    </xf>
    <xf numFmtId="171" fontId="10" fillId="5" borderId="6" xfId="0" applyNumberFormat="1" applyFont="1" applyFill="1" applyBorder="1" applyAlignment="1">
      <alignment horizontal="center" vertical="center" wrapText="1" readingOrder="1"/>
    </xf>
    <xf numFmtId="0" fontId="29" fillId="0" borderId="51" xfId="0" applyFont="1" applyBorder="1" applyAlignment="1">
      <alignment horizontal="center" vertical="center"/>
    </xf>
    <xf numFmtId="0" fontId="30" fillId="5" borderId="36" xfId="0" applyFont="1" applyFill="1" applyBorder="1" applyAlignment="1">
      <alignment wrapText="1"/>
    </xf>
    <xf numFmtId="0" fontId="32" fillId="0" borderId="2" xfId="0" applyFont="1" applyBorder="1" applyAlignment="1">
      <alignment horizontal="left" vertical="center"/>
    </xf>
    <xf numFmtId="0" fontId="24" fillId="0" borderId="51" xfId="0" applyFont="1" applyBorder="1" applyAlignment="1">
      <alignment horizontal="center" vertical="center" wrapText="1"/>
    </xf>
    <xf numFmtId="0" fontId="32" fillId="0" borderId="2" xfId="0" applyFont="1" applyBorder="1" applyAlignment="1">
      <alignment horizontal="center" vertical="center"/>
    </xf>
    <xf numFmtId="0" fontId="30" fillId="5" borderId="5" xfId="0" applyFont="1" applyFill="1" applyBorder="1" applyAlignment="1">
      <alignment wrapText="1"/>
    </xf>
    <xf numFmtId="0" fontId="32" fillId="0" borderId="1" xfId="0" applyFont="1" applyBorder="1" applyAlignment="1">
      <alignment horizontal="left" vertical="center"/>
    </xf>
    <xf numFmtId="0" fontId="32" fillId="0" borderId="1" xfId="0" applyFont="1" applyBorder="1" applyAlignment="1">
      <alignment horizontal="center" vertical="center"/>
    </xf>
    <xf numFmtId="0" fontId="10" fillId="5" borderId="1" xfId="0" applyFont="1" applyFill="1" applyBorder="1" applyAlignment="1">
      <alignment horizontal="center" vertical="center" wrapText="1" readingOrder="1"/>
    </xf>
    <xf numFmtId="0" fontId="32" fillId="0" borderId="6" xfId="0" applyFont="1" applyBorder="1" applyAlignment="1">
      <alignment horizontal="left" vertical="center"/>
    </xf>
    <xf numFmtId="0" fontId="31" fillId="0" borderId="45" xfId="0" applyFont="1" applyBorder="1" applyAlignment="1">
      <alignment horizontal="center" vertical="center"/>
    </xf>
    <xf numFmtId="0" fontId="30" fillId="0" borderId="53" xfId="0" applyFont="1" applyBorder="1" applyAlignment="1">
      <alignment horizontal="left" vertical="center" wrapText="1"/>
    </xf>
    <xf numFmtId="0" fontId="30" fillId="0" borderId="45" xfId="0" applyFont="1" applyBorder="1" applyAlignment="1">
      <alignment horizontal="left" vertical="center"/>
    </xf>
    <xf numFmtId="0" fontId="30" fillId="0" borderId="45" xfId="0" applyFont="1" applyBorder="1" applyAlignment="1">
      <alignment horizontal="left" vertical="center" wrapText="1"/>
    </xf>
    <xf numFmtId="0" fontId="30" fillId="0" borderId="55" xfId="0" applyFont="1" applyBorder="1" applyAlignment="1">
      <alignment horizontal="left" vertical="center" wrapText="1"/>
    </xf>
    <xf numFmtId="0" fontId="34" fillId="0" borderId="1" xfId="0" applyFont="1" applyBorder="1" applyAlignment="1">
      <alignment horizontal="center" vertical="center" wrapText="1"/>
    </xf>
    <xf numFmtId="0" fontId="29" fillId="0" borderId="1" xfId="0" applyFont="1" applyBorder="1" applyAlignment="1">
      <alignment horizontal="center" vertical="center"/>
    </xf>
    <xf numFmtId="0" fontId="35" fillId="5" borderId="1" xfId="0" applyFont="1" applyFill="1" applyBorder="1" applyAlignment="1">
      <alignment horizontal="left" vertical="center" wrapText="1" readingOrder="1"/>
    </xf>
    <xf numFmtId="0" fontId="35"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5" fillId="5" borderId="1" xfId="0" applyFont="1" applyFill="1" applyBorder="1" applyAlignment="1">
      <alignment horizontal="center" vertical="center" wrapText="1" readingOrder="1"/>
    </xf>
    <xf numFmtId="0" fontId="32" fillId="0" borderId="1" xfId="0" applyFont="1" applyBorder="1" applyAlignment="1">
      <alignment horizontal="left" vertical="center" wrapText="1"/>
    </xf>
    <xf numFmtId="171" fontId="25" fillId="5" borderId="51" xfId="0" applyNumberFormat="1" applyFont="1" applyFill="1" applyBorder="1" applyAlignment="1">
      <alignment vertical="center" wrapText="1" readingOrder="1"/>
    </xf>
    <xf numFmtId="0" fontId="30" fillId="0" borderId="51" xfId="0" applyFont="1" applyBorder="1" applyAlignment="1">
      <alignment horizontal="center" vertical="center"/>
    </xf>
    <xf numFmtId="0" fontId="30" fillId="0" borderId="51" xfId="0" applyFont="1" applyBorder="1" applyAlignment="1">
      <alignment horizontal="left" vertical="center" wrapText="1"/>
    </xf>
    <xf numFmtId="0" fontId="30" fillId="0" borderId="51" xfId="0" applyFont="1" applyBorder="1" applyAlignment="1">
      <alignment horizontal="left" vertical="center"/>
    </xf>
    <xf numFmtId="0" fontId="30" fillId="0" borderId="56" xfId="0" applyFont="1" applyBorder="1" applyAlignment="1">
      <alignment horizontal="left" vertical="center" wrapText="1"/>
    </xf>
    <xf numFmtId="0" fontId="30" fillId="0" borderId="57" xfId="0" applyFont="1" applyBorder="1" applyAlignment="1">
      <alignment horizontal="left" vertical="center" wrapText="1"/>
    </xf>
    <xf numFmtId="0" fontId="30" fillId="5" borderId="45" xfId="0" applyFont="1" applyFill="1" applyBorder="1" applyAlignment="1">
      <alignment vertical="center" wrapText="1"/>
    </xf>
    <xf numFmtId="0" fontId="24" fillId="0" borderId="45" xfId="0" applyFont="1" applyBorder="1" applyAlignment="1">
      <alignment vertical="center" wrapText="1"/>
    </xf>
    <xf numFmtId="0" fontId="30" fillId="0" borderId="45" xfId="0" applyFont="1" applyBorder="1" applyAlignment="1">
      <alignment vertical="center"/>
    </xf>
    <xf numFmtId="171" fontId="25" fillId="5" borderId="45" xfId="0" applyNumberFormat="1" applyFont="1" applyFill="1" applyBorder="1" applyAlignment="1">
      <alignment vertical="center" wrapText="1" readingOrder="1"/>
    </xf>
    <xf numFmtId="0" fontId="30" fillId="0" borderId="45" xfId="0" applyFont="1" applyBorder="1" applyAlignment="1">
      <alignment vertical="center" wrapText="1"/>
    </xf>
    <xf numFmtId="0" fontId="25" fillId="0" borderId="45" xfId="0" applyFont="1" applyBorder="1" applyAlignment="1">
      <alignment vertical="center" wrapText="1"/>
    </xf>
    <xf numFmtId="0" fontId="25" fillId="5" borderId="45" xfId="0" applyFont="1" applyFill="1" applyBorder="1" applyAlignment="1">
      <alignment horizontal="center" vertical="center" wrapText="1" readingOrder="1"/>
    </xf>
    <xf numFmtId="0" fontId="25" fillId="5" borderId="45" xfId="0" applyFont="1" applyFill="1" applyBorder="1" applyAlignment="1">
      <alignment vertical="center" wrapText="1" readingOrder="1"/>
    </xf>
    <xf numFmtId="0" fontId="7" fillId="0" borderId="1" xfId="0" applyFont="1" applyBorder="1" applyAlignment="1">
      <alignment horizontal="center" vertical="center" wrapText="1"/>
    </xf>
    <xf numFmtId="0" fontId="7" fillId="0" borderId="19" xfId="0" applyFont="1" applyBorder="1" applyAlignment="1">
      <alignment horizontal="center" vertical="center" wrapText="1"/>
    </xf>
    <xf numFmtId="0" fontId="15" fillId="0" borderId="0" xfId="6" applyAlignment="1">
      <alignment horizontal="left" vertical="top" wrapText="1"/>
    </xf>
    <xf numFmtId="0" fontId="2" fillId="0" borderId="22" xfId="0" applyFont="1" applyBorder="1" applyAlignment="1">
      <alignment horizontal="left" vertical="center"/>
    </xf>
    <xf numFmtId="0" fontId="0" fillId="0" borderId="22" xfId="0" applyBorder="1" applyAlignment="1">
      <alignment vertical="center"/>
    </xf>
    <xf numFmtId="0" fontId="2" fillId="0" borderId="0" xfId="0" applyFont="1" applyAlignment="1">
      <alignment vertical="center"/>
    </xf>
    <xf numFmtId="170" fontId="19" fillId="2" borderId="1" xfId="5" applyNumberFormat="1" applyFont="1" applyFill="1" applyBorder="1" applyAlignment="1">
      <alignment vertical="center"/>
    </xf>
    <xf numFmtId="0" fontId="2" fillId="0" borderId="26" xfId="0" applyFont="1" applyBorder="1" applyAlignment="1">
      <alignment horizontal="center" vertical="center"/>
    </xf>
    <xf numFmtId="0" fontId="2" fillId="0" borderId="0" xfId="0" applyFont="1" applyAlignment="1">
      <alignment horizontal="left" vertical="center"/>
    </xf>
    <xf numFmtId="0" fontId="2" fillId="0" borderId="23" xfId="0" applyFont="1" applyBorder="1" applyAlignment="1">
      <alignment horizontal="center" vertical="center"/>
    </xf>
    <xf numFmtId="0" fontId="7" fillId="0" borderId="1" xfId="0" applyFont="1" applyFill="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center" vertical="center"/>
    </xf>
    <xf numFmtId="170" fontId="12" fillId="0" borderId="1" xfId="5" applyNumberFormat="1" applyFont="1" applyBorder="1" applyAlignment="1">
      <alignment vertical="center"/>
    </xf>
    <xf numFmtId="170" fontId="12" fillId="0" borderId="8" xfId="5" applyNumberFormat="1" applyFont="1" applyBorder="1" applyAlignment="1">
      <alignment vertical="center"/>
    </xf>
    <xf numFmtId="0" fontId="0" fillId="0" borderId="22" xfId="0" applyBorder="1"/>
    <xf numFmtId="0" fontId="0" fillId="0" borderId="0" xfId="0"/>
    <xf numFmtId="0" fontId="0" fillId="0" borderId="0" xfId="0" applyAlignment="1">
      <alignment vertical="center"/>
    </xf>
    <xf numFmtId="0" fontId="7" fillId="0" borderId="1" xfId="0" applyFont="1" applyFill="1" applyBorder="1" applyAlignment="1">
      <alignment horizontal="center" vertical="center"/>
    </xf>
    <xf numFmtId="0" fontId="3" fillId="0" borderId="0" xfId="0" applyFont="1"/>
    <xf numFmtId="0" fontId="12" fillId="0" borderId="1" xfId="0" applyFont="1" applyBorder="1" applyAlignment="1">
      <alignment vertical="center" wrapText="1"/>
    </xf>
    <xf numFmtId="0" fontId="12" fillId="0" borderId="1" xfId="0" applyFont="1" applyBorder="1" applyAlignment="1">
      <alignment horizontal="center" vertical="center"/>
    </xf>
    <xf numFmtId="0" fontId="0" fillId="0" borderId="1" xfId="0" applyBorder="1"/>
    <xf numFmtId="165" fontId="2" fillId="0" borderId="0" xfId="0" applyNumberFormat="1" applyFont="1"/>
    <xf numFmtId="0" fontId="13" fillId="3" borderId="1" xfId="0" applyFont="1" applyFill="1" applyBorder="1" applyAlignment="1">
      <alignment horizontal="center" vertical="center" wrapText="1"/>
    </xf>
    <xf numFmtId="170" fontId="12" fillId="0" borderId="1" xfId="5" applyNumberFormat="1" applyFont="1" applyBorder="1"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26" xfId="0" applyBorder="1" applyAlignment="1">
      <alignment horizontal="center" vertical="center"/>
    </xf>
    <xf numFmtId="0" fontId="15" fillId="0" borderId="0" xfId="6" applyAlignment="1">
      <alignment horizontal="left" vertical="top"/>
    </xf>
    <xf numFmtId="0" fontId="15" fillId="0" borderId="0" xfId="6" applyAlignment="1">
      <alignment horizontal="left" vertical="center"/>
    </xf>
    <xf numFmtId="0" fontId="15" fillId="0" borderId="0" xfId="6" applyAlignment="1">
      <alignment horizontal="center" vertical="center"/>
    </xf>
    <xf numFmtId="170" fontId="15" fillId="0" borderId="0" xfId="5" applyNumberFormat="1" applyFont="1" applyAlignment="1">
      <alignment horizontal="left" vertical="center"/>
    </xf>
    <xf numFmtId="0" fontId="17" fillId="0" borderId="0" xfId="6"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19" xfId="0" applyFont="1" applyBorder="1" applyAlignment="1">
      <alignment horizontal="left" vertical="center" wrapText="1"/>
    </xf>
    <xf numFmtId="165" fontId="18" fillId="0" borderId="0" xfId="1" applyFont="1" applyFill="1" applyBorder="1" applyAlignment="1">
      <alignment horizontal="left" vertical="center" wrapText="1"/>
    </xf>
    <xf numFmtId="165" fontId="18" fillId="0" borderId="8" xfId="1" applyFont="1" applyFill="1" applyBorder="1" applyAlignment="1">
      <alignment horizontal="left" vertical="center" wrapText="1"/>
    </xf>
    <xf numFmtId="165" fontId="18" fillId="0" borderId="1" xfId="1" applyFont="1" applyFill="1" applyBorder="1" applyAlignment="1">
      <alignment horizontal="left" vertical="center" wrapText="1"/>
    </xf>
    <xf numFmtId="0" fontId="18" fillId="0" borderId="1" xfId="0" applyFont="1" applyBorder="1" applyAlignment="1">
      <alignment horizontal="center" vertical="center" wrapText="1"/>
    </xf>
    <xf numFmtId="0" fontId="10" fillId="0" borderId="1" xfId="0" applyFont="1" applyBorder="1" applyAlignment="1">
      <alignment horizontal="left" vertical="center" wrapText="1"/>
    </xf>
    <xf numFmtId="165" fontId="10" fillId="0" borderId="0" xfId="1" applyFont="1" applyFill="1" applyBorder="1" applyAlignment="1" applyProtection="1">
      <alignment horizontal="left" vertical="center" wrapText="1"/>
    </xf>
    <xf numFmtId="0" fontId="12" fillId="0" borderId="1" xfId="0" applyFont="1" applyBorder="1" applyAlignment="1">
      <alignment horizontal="left" vertical="center"/>
    </xf>
    <xf numFmtId="0" fontId="14" fillId="0" borderId="1" xfId="0" applyFont="1" applyBorder="1"/>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3"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xf>
    <xf numFmtId="170" fontId="12" fillId="0" borderId="8" xfId="5" applyNumberFormat="1" applyFont="1" applyBorder="1" applyAlignment="1">
      <alignment vertical="center"/>
    </xf>
    <xf numFmtId="170" fontId="13" fillId="3" borderId="8" xfId="5" applyNumberFormat="1" applyFont="1" applyFill="1" applyBorder="1" applyAlignment="1" applyProtection="1">
      <alignment horizontal="center" vertical="center" wrapText="1" readingOrder="1"/>
    </xf>
    <xf numFmtId="0" fontId="0" fillId="0" borderId="0" xfId="0" applyAlignment="1">
      <alignment horizontal="left" vertical="center"/>
    </xf>
    <xf numFmtId="165" fontId="0" fillId="0" borderId="1" xfId="1" applyFont="1" applyFill="1" applyBorder="1" applyAlignment="1">
      <alignment horizontal="right" vertical="center"/>
    </xf>
    <xf numFmtId="0" fontId="5" fillId="2" borderId="10" xfId="0" applyFont="1" applyFill="1" applyBorder="1" applyAlignment="1">
      <alignment vertical="center" wrapText="1" readingOrder="1"/>
    </xf>
    <xf numFmtId="0" fontId="5" fillId="2" borderId="6" xfId="0" applyFont="1" applyFill="1" applyBorder="1" applyAlignment="1">
      <alignment vertical="center" wrapText="1" readingOrder="1"/>
    </xf>
    <xf numFmtId="0" fontId="2" fillId="0" borderId="1" xfId="0" applyFont="1" applyBorder="1" applyAlignment="1">
      <alignment horizontal="left" vertical="center"/>
    </xf>
    <xf numFmtId="0" fontId="10" fillId="0" borderId="1"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7" xfId="0" applyFont="1" applyBorder="1" applyAlignment="1">
      <alignment horizontal="left" vertical="center" wrapText="1"/>
    </xf>
    <xf numFmtId="0" fontId="10" fillId="0" borderId="7" xfId="0" applyFont="1" applyBorder="1" applyAlignment="1">
      <alignment horizontal="center" vertical="center" wrapText="1"/>
    </xf>
    <xf numFmtId="0" fontId="18" fillId="0" borderId="19" xfId="0" applyFont="1" applyBorder="1" applyAlignment="1">
      <alignment horizontal="center" vertical="center" wrapText="1"/>
    </xf>
    <xf numFmtId="165" fontId="18" fillId="0" borderId="19" xfId="1" applyFont="1" applyFill="1" applyBorder="1" applyAlignment="1">
      <alignment horizontal="left" vertical="center" wrapText="1"/>
    </xf>
    <xf numFmtId="165" fontId="18" fillId="0" borderId="18" xfId="1" applyFont="1" applyFill="1" applyBorder="1" applyAlignment="1">
      <alignment horizontal="left" vertical="center" wrapText="1"/>
    </xf>
    <xf numFmtId="0" fontId="0" fillId="0" borderId="1" xfId="0" applyBorder="1" applyAlignment="1">
      <alignment vertical="center"/>
    </xf>
    <xf numFmtId="0" fontId="2" fillId="0" borderId="7" xfId="0" applyFont="1" applyBorder="1" applyAlignment="1">
      <alignment horizontal="center" vertical="center" textRotation="83"/>
    </xf>
    <xf numFmtId="0" fontId="0" fillId="0" borderId="1" xfId="0" applyBorder="1" applyAlignment="1">
      <alignment horizontal="left" vertical="center" wrapText="1"/>
    </xf>
    <xf numFmtId="0" fontId="2" fillId="0" borderId="7" xfId="0" applyFont="1" applyBorder="1" applyAlignment="1">
      <alignment horizontal="center" vertical="center"/>
    </xf>
    <xf numFmtId="170" fontId="19" fillId="4" borderId="34" xfId="5" applyNumberFormat="1" applyFont="1" applyFill="1" applyBorder="1" applyAlignment="1">
      <alignment vertical="center"/>
    </xf>
    <xf numFmtId="0" fontId="30" fillId="0" borderId="0" xfId="0" applyFont="1" applyAlignment="1">
      <alignment vertical="center" wrapText="1"/>
    </xf>
    <xf numFmtId="0" fontId="37" fillId="0" borderId="0" xfId="0" applyFont="1" applyAlignment="1">
      <alignment horizontal="left" vertical="center" wrapText="1"/>
    </xf>
    <xf numFmtId="0" fontId="24" fillId="0" borderId="0" xfId="0" applyFont="1" applyAlignment="1">
      <alignment horizontal="center" vertical="center" wrapText="1"/>
    </xf>
    <xf numFmtId="172" fontId="25" fillId="5" borderId="1" xfId="0" applyNumberFormat="1" applyFont="1" applyFill="1" applyBorder="1" applyAlignment="1">
      <alignment horizontal="center" vertical="center" wrapText="1" readingOrder="1"/>
    </xf>
    <xf numFmtId="172" fontId="30" fillId="0" borderId="1" xfId="0" applyNumberFormat="1" applyFont="1" applyBorder="1" applyAlignment="1">
      <alignment vertical="center"/>
    </xf>
    <xf numFmtId="0" fontId="22" fillId="5" borderId="1" xfId="0" applyFont="1" applyFill="1" applyBorder="1" applyAlignment="1">
      <alignment horizontal="center" vertical="center" wrapText="1"/>
    </xf>
    <xf numFmtId="0" fontId="30" fillId="0" borderId="2" xfId="0" applyFont="1" applyBorder="1" applyAlignment="1">
      <alignment vertical="center"/>
    </xf>
    <xf numFmtId="0" fontId="22" fillId="0" borderId="1" xfId="0" applyFont="1" applyBorder="1" applyAlignment="1">
      <alignment horizontal="center" vertical="center"/>
    </xf>
    <xf numFmtId="0" fontId="25" fillId="0" borderId="1" xfId="0" applyFont="1" applyBorder="1" applyAlignment="1">
      <alignment horizontal="left" vertical="center" wrapText="1"/>
    </xf>
    <xf numFmtId="0" fontId="37" fillId="0" borderId="1" xfId="0" applyFont="1" applyBorder="1" applyAlignment="1">
      <alignment wrapText="1"/>
    </xf>
    <xf numFmtId="0" fontId="30" fillId="0" borderId="1" xfId="0" applyFont="1" applyBorder="1" applyAlignment="1">
      <alignment horizontal="center" wrapText="1"/>
    </xf>
    <xf numFmtId="0" fontId="2" fillId="0" borderId="1" xfId="0" applyFont="1" applyBorder="1" applyAlignment="1">
      <alignment horizontal="center" vertical="center" textRotation="83"/>
    </xf>
    <xf numFmtId="0" fontId="38" fillId="0" borderId="1" xfId="0" applyFont="1" applyBorder="1" applyAlignment="1">
      <alignment horizontal="center" vertical="center" wrapText="1"/>
    </xf>
    <xf numFmtId="172" fontId="30" fillId="6" borderId="1" xfId="0" applyNumberFormat="1" applyFont="1" applyFill="1" applyBorder="1" applyAlignment="1">
      <alignment horizontal="center" vertical="center"/>
    </xf>
    <xf numFmtId="0" fontId="0" fillId="0" borderId="19" xfId="0" applyBorder="1" applyAlignment="1">
      <alignment horizontal="center" vertical="center"/>
    </xf>
    <xf numFmtId="0" fontId="30" fillId="0" borderId="1" xfId="0" applyFont="1" applyBorder="1" applyAlignment="1">
      <alignment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 fillId="0" borderId="1" xfId="0" applyFont="1" applyBorder="1" applyAlignment="1">
      <alignment horizontal="center" vertical="center" wrapText="1"/>
    </xf>
    <xf numFmtId="0" fontId="22" fillId="3" borderId="1" xfId="0" applyFont="1" applyFill="1" applyBorder="1" applyAlignment="1">
      <alignment horizontal="center" vertical="center" wrapText="1"/>
    </xf>
    <xf numFmtId="165" fontId="25" fillId="3" borderId="8" xfId="1" applyFont="1" applyFill="1" applyBorder="1" applyAlignment="1">
      <alignment horizontal="center" vertical="center" wrapText="1" readingOrder="1"/>
    </xf>
    <xf numFmtId="165" fontId="0" fillId="0" borderId="2" xfId="1" applyFont="1" applyBorder="1" applyAlignment="1">
      <alignment vertical="center"/>
    </xf>
    <xf numFmtId="165" fontId="0" fillId="0" borderId="1" xfId="1" applyFont="1" applyBorder="1" applyAlignment="1">
      <alignment vertical="center"/>
    </xf>
    <xf numFmtId="170" fontId="19" fillId="4" borderId="8" xfId="5" applyNumberFormat="1" applyFont="1" applyFill="1" applyBorder="1" applyAlignment="1">
      <alignment vertical="center"/>
    </xf>
    <xf numFmtId="0" fontId="30" fillId="0" borderId="1" xfId="0" applyFont="1" applyBorder="1" applyAlignment="1">
      <alignment wrapText="1"/>
    </xf>
    <xf numFmtId="0" fontId="30" fillId="0" borderId="1" xfId="0" applyFont="1" applyBorder="1" applyAlignment="1">
      <alignment horizontal="center" vertical="center"/>
    </xf>
    <xf numFmtId="172" fontId="25" fillId="5" borderId="8" xfId="0" applyNumberFormat="1" applyFont="1" applyFill="1" applyBorder="1" applyAlignment="1">
      <alignment horizontal="center" vertical="center" wrapText="1" readingOrder="1"/>
    </xf>
    <xf numFmtId="0" fontId="0" fillId="3" borderId="1" xfId="0" applyFill="1" applyBorder="1" applyAlignment="1">
      <alignment horizontal="left" vertical="center" wrapText="1"/>
    </xf>
    <xf numFmtId="0" fontId="25" fillId="5" borderId="1" xfId="0" applyFont="1" applyFill="1" applyBorder="1" applyAlignment="1">
      <alignment horizontal="left" vertical="center" wrapText="1"/>
    </xf>
    <xf numFmtId="165" fontId="0" fillId="0" borderId="1" xfId="1" applyFont="1" applyBorder="1"/>
    <xf numFmtId="0" fontId="2" fillId="0" borderId="1" xfId="0" applyFont="1" applyBorder="1" applyAlignment="1">
      <alignment horizontal="left" vertical="center" wrapText="1"/>
    </xf>
    <xf numFmtId="0" fontId="0" fillId="0" borderId="7" xfId="0" applyBorder="1" applyAlignment="1">
      <alignment horizontal="center" vertical="center" wrapText="1"/>
    </xf>
    <xf numFmtId="166" fontId="0" fillId="0" borderId="8" xfId="0" applyNumberFormat="1" applyBorder="1"/>
    <xf numFmtId="166" fontId="0" fillId="0" borderId="1" xfId="5" applyFont="1" applyBorder="1"/>
    <xf numFmtId="0" fontId="0" fillId="0" borderId="1" xfId="0" applyBorder="1" applyAlignment="1">
      <alignment wrapText="1"/>
    </xf>
    <xf numFmtId="0" fontId="0" fillId="0" borderId="1" xfId="0" applyBorder="1" applyAlignment="1">
      <alignment vertical="center" wrapText="1"/>
    </xf>
    <xf numFmtId="0" fontId="0" fillId="3" borderId="0" xfId="0" applyFill="1"/>
    <xf numFmtId="0" fontId="22" fillId="6" borderId="1" xfId="0" applyFont="1" applyFill="1" applyBorder="1" applyAlignment="1">
      <alignment horizontal="center" vertical="center" wrapText="1"/>
    </xf>
    <xf numFmtId="0" fontId="22" fillId="3" borderId="1" xfId="0" applyFont="1" applyFill="1" applyBorder="1" applyAlignment="1">
      <alignment horizontal="center" vertical="center"/>
    </xf>
    <xf numFmtId="0" fontId="2" fillId="3" borderId="1" xfId="0" applyFont="1" applyFill="1" applyBorder="1" applyAlignment="1">
      <alignment horizontal="left" vertical="center"/>
    </xf>
    <xf numFmtId="172" fontId="30" fillId="7" borderId="8" xfId="0" applyNumberFormat="1" applyFont="1" applyFill="1" applyBorder="1" applyAlignment="1">
      <alignment horizontal="center" vertical="center"/>
    </xf>
    <xf numFmtId="172" fontId="30" fillId="7" borderId="1" xfId="0" applyNumberFormat="1" applyFont="1" applyFill="1" applyBorder="1" applyAlignment="1">
      <alignment horizontal="center" vertical="center"/>
    </xf>
    <xf numFmtId="0" fontId="30" fillId="7" borderId="1" xfId="0" applyFont="1" applyFill="1" applyBorder="1" applyAlignment="1">
      <alignment horizontal="center" vertical="center"/>
    </xf>
    <xf numFmtId="0" fontId="30" fillId="7" borderId="1" xfId="0" applyFont="1" applyFill="1" applyBorder="1" applyAlignment="1">
      <alignment horizontal="left" vertical="center" wrapText="1"/>
    </xf>
    <xf numFmtId="0" fontId="22" fillId="7" borderId="1" xfId="0" applyFont="1" applyFill="1" applyBorder="1" applyAlignment="1">
      <alignment horizontal="center" vertical="center"/>
    </xf>
    <xf numFmtId="172" fontId="30" fillId="0" borderId="8" xfId="0" applyNumberFormat="1" applyFont="1" applyBorder="1" applyAlignment="1">
      <alignment horizontal="center" vertical="center"/>
    </xf>
    <xf numFmtId="172" fontId="30" fillId="0" borderId="1" xfId="0" applyNumberFormat="1" applyFont="1" applyBorder="1" applyAlignment="1">
      <alignment horizontal="center" vertical="center"/>
    </xf>
    <xf numFmtId="0" fontId="30" fillId="0" borderId="1" xfId="0" applyFont="1" applyBorder="1" applyAlignment="1">
      <alignment horizontal="left" vertical="center" wrapText="1"/>
    </xf>
    <xf numFmtId="172" fontId="30" fillId="5" borderId="8" xfId="0" applyNumberFormat="1" applyFont="1" applyFill="1" applyBorder="1" applyAlignment="1">
      <alignment horizontal="center" vertical="center"/>
    </xf>
    <xf numFmtId="172" fontId="30" fillId="5" borderId="5" xfId="0" applyNumberFormat="1" applyFont="1" applyFill="1" applyBorder="1" applyAlignment="1">
      <alignment horizontal="center" vertical="center"/>
    </xf>
    <xf numFmtId="0" fontId="30" fillId="5" borderId="1" xfId="0" applyFont="1" applyFill="1" applyBorder="1" applyAlignment="1">
      <alignment horizontal="center" vertical="center"/>
    </xf>
    <xf numFmtId="0" fontId="30" fillId="5" borderId="1" xfId="0" applyFont="1" applyFill="1" applyBorder="1" applyAlignment="1">
      <alignment horizontal="left" vertical="center" wrapText="1"/>
    </xf>
    <xf numFmtId="0" fontId="22" fillId="5" borderId="1" xfId="0" applyFont="1" applyFill="1" applyBorder="1" applyAlignment="1">
      <alignment horizontal="center" vertical="center"/>
    </xf>
    <xf numFmtId="0" fontId="22" fillId="0" borderId="6" xfId="0" applyFont="1" applyBorder="1" applyAlignment="1">
      <alignment horizontal="center" vertical="center"/>
    </xf>
    <xf numFmtId="0" fontId="37" fillId="0" borderId="45" xfId="0" applyFont="1" applyBorder="1" applyAlignment="1">
      <alignment horizontal="center" vertical="center" wrapText="1"/>
    </xf>
    <xf numFmtId="0" fontId="22" fillId="7" borderId="6" xfId="0" applyFont="1" applyFill="1" applyBorder="1" applyAlignment="1">
      <alignment horizontal="center" vertical="center"/>
    </xf>
    <xf numFmtId="0" fontId="37" fillId="0" borderId="3" xfId="0" applyFont="1" applyBorder="1" applyAlignment="1">
      <alignment horizontal="center" vertical="center" wrapText="1"/>
    </xf>
    <xf numFmtId="0" fontId="37" fillId="0" borderId="2" xfId="0" applyFont="1" applyBorder="1" applyAlignment="1">
      <alignment horizontal="center" vertical="center" wrapText="1"/>
    </xf>
    <xf numFmtId="172" fontId="30" fillId="8" borderId="8" xfId="0" applyNumberFormat="1" applyFont="1" applyFill="1" applyBorder="1" applyAlignment="1">
      <alignment horizontal="center" vertical="center"/>
    </xf>
    <xf numFmtId="172" fontId="30" fillId="8" borderId="1" xfId="0" applyNumberFormat="1" applyFont="1" applyFill="1" applyBorder="1" applyAlignment="1">
      <alignment horizontal="center" vertical="center"/>
    </xf>
    <xf numFmtId="0" fontId="30" fillId="8" borderId="1" xfId="0" applyFont="1" applyFill="1" applyBorder="1" applyAlignment="1">
      <alignment horizontal="center" vertical="center"/>
    </xf>
    <xf numFmtId="0" fontId="30" fillId="8" borderId="1" xfId="0" applyFont="1" applyFill="1" applyBorder="1" applyAlignment="1">
      <alignment horizontal="left" vertical="center" wrapText="1"/>
    </xf>
    <xf numFmtId="0" fontId="22" fillId="8" borderId="1" xfId="0" applyFont="1" applyFill="1" applyBorder="1" applyAlignment="1">
      <alignment horizontal="center" vertical="center"/>
    </xf>
    <xf numFmtId="172" fontId="30" fillId="9" borderId="8" xfId="0" applyNumberFormat="1" applyFont="1" applyFill="1" applyBorder="1" applyAlignment="1">
      <alignment horizontal="center" vertical="center"/>
    </xf>
    <xf numFmtId="172" fontId="30" fillId="9" borderId="1" xfId="0" applyNumberFormat="1" applyFont="1" applyFill="1" applyBorder="1" applyAlignment="1">
      <alignment horizontal="center" vertical="center"/>
    </xf>
    <xf numFmtId="0" fontId="30" fillId="9" borderId="1" xfId="0" applyFont="1" applyFill="1" applyBorder="1" applyAlignment="1">
      <alignment horizontal="center" vertical="center"/>
    </xf>
    <xf numFmtId="0" fontId="30" fillId="9" borderId="1" xfId="0" applyFont="1" applyFill="1" applyBorder="1" applyAlignment="1">
      <alignment horizontal="left" vertical="center" wrapText="1"/>
    </xf>
    <xf numFmtId="0" fontId="22" fillId="9" borderId="1" xfId="0" applyFont="1" applyFill="1" applyBorder="1" applyAlignment="1">
      <alignment horizontal="center" vertical="center"/>
    </xf>
    <xf numFmtId="0" fontId="37" fillId="0" borderId="1" xfId="0" applyFont="1" applyBorder="1" applyAlignment="1">
      <alignment horizontal="center" vertical="center" wrapText="1"/>
    </xf>
    <xf numFmtId="172" fontId="30" fillId="10" borderId="8" xfId="0" applyNumberFormat="1" applyFont="1" applyFill="1" applyBorder="1" applyAlignment="1">
      <alignment horizontal="center" vertical="center"/>
    </xf>
    <xf numFmtId="172" fontId="30" fillId="10" borderId="1" xfId="0" applyNumberFormat="1" applyFont="1" applyFill="1" applyBorder="1" applyAlignment="1">
      <alignment horizontal="center" vertical="center"/>
    </xf>
    <xf numFmtId="0" fontId="30" fillId="10" borderId="1" xfId="0" applyFont="1" applyFill="1" applyBorder="1" applyAlignment="1">
      <alignment horizontal="center" vertical="center"/>
    </xf>
    <xf numFmtId="0" fontId="30" fillId="10" borderId="1" xfId="0" applyFont="1" applyFill="1" applyBorder="1" applyAlignment="1">
      <alignment horizontal="left" vertical="center" wrapText="1"/>
    </xf>
    <xf numFmtId="0" fontId="22" fillId="10" borderId="1" xfId="0" applyFont="1" applyFill="1" applyBorder="1" applyAlignment="1">
      <alignment horizontal="center" vertical="center"/>
    </xf>
    <xf numFmtId="166" fontId="0" fillId="0" borderId="21" xfId="0" applyNumberFormat="1" applyBorder="1" applyAlignment="1">
      <alignment vertical="center"/>
    </xf>
    <xf numFmtId="166" fontId="0" fillId="0" borderId="1" xfId="5" applyFont="1" applyBorder="1" applyAlignment="1">
      <alignment vertical="center"/>
    </xf>
    <xf numFmtId="0" fontId="0" fillId="0" borderId="2" xfId="0" applyBorder="1" applyAlignment="1">
      <alignment horizontal="center" vertical="center"/>
    </xf>
    <xf numFmtId="0" fontId="22" fillId="0" borderId="1" xfId="0" applyFont="1" applyBorder="1" applyAlignment="1">
      <alignment vertical="center"/>
    </xf>
    <xf numFmtId="0" fontId="37" fillId="0" borderId="1" xfId="0" applyFont="1" applyBorder="1" applyAlignment="1">
      <alignment vertical="center" wrapText="1"/>
    </xf>
    <xf numFmtId="166" fontId="25" fillId="0" borderId="18" xfId="0" applyNumberFormat="1" applyFont="1" applyBorder="1" applyAlignment="1">
      <alignment vertical="center"/>
    </xf>
    <xf numFmtId="0" fontId="0" fillId="0" borderId="19" xfId="0" applyBorder="1" applyAlignment="1">
      <alignment vertical="center" wrapText="1"/>
    </xf>
    <xf numFmtId="0" fontId="30" fillId="0" borderId="1" xfId="0" applyFont="1" applyBorder="1" applyAlignment="1">
      <alignment horizontal="center" vertical="center" wrapText="1"/>
    </xf>
    <xf numFmtId="166" fontId="0" fillId="0" borderId="21" xfId="0" applyNumberFormat="1" applyBorder="1"/>
    <xf numFmtId="0" fontId="0" fillId="0" borderId="2" xfId="0" applyBorder="1"/>
    <xf numFmtId="0" fontId="0" fillId="0" borderId="2" xfId="0" applyBorder="1" applyAlignment="1">
      <alignment vertical="center" wrapText="1"/>
    </xf>
    <xf numFmtId="166" fontId="0" fillId="0" borderId="8" xfId="0" applyNumberFormat="1" applyBorder="1" applyAlignment="1">
      <alignment vertical="center"/>
    </xf>
    <xf numFmtId="0" fontId="19" fillId="2" borderId="35" xfId="0" applyFont="1" applyFill="1" applyBorder="1" applyAlignment="1">
      <alignment vertical="center" wrapText="1" readingOrder="1"/>
    </xf>
    <xf numFmtId="0" fontId="19" fillId="2" borderId="14" xfId="0" applyFont="1" applyFill="1" applyBorder="1" applyAlignment="1">
      <alignment horizontal="center" vertical="center" wrapText="1" readingOrder="1"/>
    </xf>
    <xf numFmtId="0" fontId="12" fillId="0" borderId="4" xfId="0" applyFont="1" applyBorder="1" applyAlignment="1">
      <alignment vertical="center" wrapText="1"/>
    </xf>
    <xf numFmtId="0" fontId="1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73" fontId="18" fillId="0"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6" fontId="18" fillId="0" borderId="1" xfId="5" applyFont="1" applyFill="1" applyBorder="1" applyAlignment="1">
      <alignment horizontal="center" vertical="center" wrapText="1"/>
    </xf>
    <xf numFmtId="166" fontId="18" fillId="0" borderId="8" xfId="0" applyNumberFormat="1" applyFont="1" applyFill="1" applyBorder="1" applyAlignment="1">
      <alignment horizontal="center" vertical="center" wrapText="1"/>
    </xf>
    <xf numFmtId="173" fontId="0" fillId="0" borderId="8" xfId="1" applyNumberFormat="1" applyFont="1" applyFill="1" applyBorder="1" applyAlignment="1">
      <alignment horizontal="center" vertical="center" wrapText="1"/>
    </xf>
    <xf numFmtId="173" fontId="18" fillId="0" borderId="8" xfId="1" applyNumberFormat="1" applyFont="1" applyFill="1" applyBorder="1" applyAlignment="1">
      <alignment horizontal="center" vertical="center" wrapText="1"/>
    </xf>
    <xf numFmtId="166" fontId="10" fillId="0" borderId="1" xfId="5" applyFont="1" applyFill="1" applyBorder="1" applyAlignment="1">
      <alignment horizontal="center" vertical="center" wrapText="1"/>
    </xf>
    <xf numFmtId="165" fontId="2" fillId="0" borderId="1" xfId="1" applyFont="1" applyFill="1" applyBorder="1" applyAlignment="1">
      <alignment horizontal="right" vertical="center"/>
    </xf>
    <xf numFmtId="0" fontId="2" fillId="0" borderId="2" xfId="0" applyFont="1" applyBorder="1" applyAlignment="1">
      <alignment horizontal="left" vertical="center"/>
    </xf>
    <xf numFmtId="170" fontId="22" fillId="3" borderId="2" xfId="5" applyNumberFormat="1" applyFont="1" applyFill="1" applyBorder="1" applyAlignment="1" applyProtection="1">
      <alignment horizontal="center" vertical="center" wrapText="1" readingOrder="1"/>
    </xf>
    <xf numFmtId="170" fontId="23" fillId="4" borderId="65" xfId="0" applyNumberFormat="1" applyFont="1" applyFill="1" applyBorder="1" applyAlignment="1">
      <alignment horizontal="left" vertical="center"/>
    </xf>
    <xf numFmtId="170" fontId="13" fillId="3" borderId="8" xfId="5" applyNumberFormat="1" applyFont="1" applyFill="1" applyBorder="1" applyAlignment="1">
      <alignment vertical="center"/>
    </xf>
    <xf numFmtId="0" fontId="7" fillId="0" borderId="6" xfId="0" applyFont="1" applyBorder="1" applyAlignment="1">
      <alignment horizontal="center" vertical="center"/>
    </xf>
    <xf numFmtId="0" fontId="12" fillId="0" borderId="4" xfId="0" applyFont="1" applyBorder="1" applyAlignment="1">
      <alignment horizontal="center" vertical="center"/>
    </xf>
    <xf numFmtId="170" fontId="12" fillId="0" borderId="4" xfId="5" applyNumberFormat="1" applyFont="1" applyBorder="1" applyAlignment="1">
      <alignment vertical="center"/>
    </xf>
    <xf numFmtId="170" fontId="12" fillId="0" borderId="34" xfId="5" applyNumberFormat="1" applyFont="1" applyBorder="1" applyAlignment="1">
      <alignment vertical="center"/>
    </xf>
    <xf numFmtId="170" fontId="39" fillId="2" borderId="18" xfId="5" applyNumberFormat="1" applyFont="1" applyFill="1" applyBorder="1" applyAlignment="1">
      <alignment wrapText="1"/>
    </xf>
    <xf numFmtId="170" fontId="39" fillId="4" borderId="34" xfId="5" applyNumberFormat="1" applyFont="1" applyFill="1" applyBorder="1" applyAlignment="1">
      <alignment vertical="center" wrapText="1"/>
    </xf>
    <xf numFmtId="0" fontId="41" fillId="0" borderId="1" xfId="0" applyFont="1" applyBorder="1" applyAlignment="1">
      <alignment horizontal="center" vertical="center" wrapText="1"/>
    </xf>
    <xf numFmtId="165" fontId="18" fillId="0" borderId="21" xfId="1" applyFont="1" applyFill="1" applyBorder="1" applyAlignment="1">
      <alignment horizontal="left" vertical="center" wrapText="1"/>
    </xf>
    <xf numFmtId="165" fontId="18" fillId="0" borderId="2" xfId="1"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165" fontId="18" fillId="0" borderId="1" xfId="1" applyFont="1" applyBorder="1" applyAlignment="1">
      <alignment horizontal="center" vertical="center" wrapText="1"/>
    </xf>
    <xf numFmtId="0" fontId="42" fillId="0" borderId="66" xfId="0" applyFont="1" applyBorder="1" applyAlignment="1">
      <alignment vertical="center" wrapText="1"/>
    </xf>
    <xf numFmtId="170" fontId="39" fillId="4" borderId="8" xfId="5" applyNumberFormat="1" applyFont="1" applyFill="1" applyBorder="1" applyAlignment="1">
      <alignment vertical="center" wrapText="1"/>
    </xf>
    <xf numFmtId="165" fontId="18" fillId="0" borderId="34" xfId="1" applyFont="1" applyFill="1" applyBorder="1" applyAlignment="1">
      <alignment horizontal="left" vertical="center" wrapText="1"/>
    </xf>
    <xf numFmtId="165" fontId="18" fillId="0" borderId="4" xfId="1" applyFont="1" applyFill="1" applyBorder="1" applyAlignment="1">
      <alignment horizontal="left" vertical="center" wrapText="1"/>
    </xf>
    <xf numFmtId="0" fontId="18" fillId="0" borderId="4" xfId="0" applyFont="1" applyBorder="1" applyAlignment="1">
      <alignment horizontal="center" vertical="center" wrapText="1"/>
    </xf>
    <xf numFmtId="0" fontId="10" fillId="0" borderId="4" xfId="0" applyFont="1" applyBorder="1" applyAlignment="1">
      <alignment horizontal="left" vertical="center" wrapText="1"/>
    </xf>
    <xf numFmtId="0" fontId="41" fillId="0" borderId="4" xfId="0" applyFont="1" applyBorder="1" applyAlignment="1">
      <alignment horizontal="center" vertical="center" wrapText="1"/>
    </xf>
    <xf numFmtId="0" fontId="40" fillId="0" borderId="1" xfId="0" applyFont="1" applyBorder="1" applyAlignment="1">
      <alignment horizontal="center" vertical="center" wrapText="1"/>
    </xf>
    <xf numFmtId="164" fontId="42" fillId="0" borderId="1" xfId="0" applyNumberFormat="1" applyFont="1" applyBorder="1" applyAlignment="1">
      <alignment vertical="center" wrapText="1"/>
    </xf>
    <xf numFmtId="0" fontId="42" fillId="0" borderId="1" xfId="0" applyFont="1" applyBorder="1" applyAlignment="1">
      <alignment horizontal="center" vertical="center" wrapText="1"/>
    </xf>
    <xf numFmtId="0" fontId="42" fillId="0" borderId="1" xfId="0" applyFont="1" applyBorder="1" applyAlignment="1">
      <alignment vertical="center" wrapText="1"/>
    </xf>
    <xf numFmtId="164" fontId="42" fillId="0" borderId="1" xfId="0" applyNumberFormat="1" applyFont="1" applyBorder="1" applyAlignment="1">
      <alignment horizontal="right" vertical="center" wrapText="1"/>
    </xf>
    <xf numFmtId="0" fontId="18" fillId="0" borderId="1" xfId="0" applyFont="1" applyBorder="1" applyAlignment="1">
      <alignment vertical="center" wrapText="1"/>
    </xf>
    <xf numFmtId="0" fontId="42" fillId="0" borderId="1" xfId="0" applyFont="1" applyBorder="1" applyAlignment="1">
      <alignment wrapText="1"/>
    </xf>
    <xf numFmtId="49" fontId="18" fillId="0" borderId="1" xfId="13" applyFont="1" applyFill="1" applyBorder="1" applyAlignment="1" applyProtection="1">
      <alignment horizontal="left" vertical="center" wrapText="1"/>
      <protection locked="0"/>
    </xf>
    <xf numFmtId="165" fontId="42" fillId="0" borderId="66" xfId="1" applyFont="1" applyBorder="1" applyAlignment="1">
      <alignment horizontal="right" vertical="center" wrapText="1"/>
    </xf>
    <xf numFmtId="165" fontId="42" fillId="0" borderId="67" xfId="1" applyFont="1" applyBorder="1" applyAlignment="1">
      <alignment horizontal="right" vertical="center" wrapText="1"/>
    </xf>
    <xf numFmtId="0" fontId="42" fillId="0" borderId="67" xfId="0" applyFont="1" applyBorder="1" applyAlignment="1">
      <alignment vertical="center" wrapText="1"/>
    </xf>
    <xf numFmtId="0" fontId="39" fillId="2" borderId="9" xfId="0" applyFont="1" applyFill="1" applyBorder="1" applyAlignment="1">
      <alignment vertical="center" wrapText="1"/>
    </xf>
    <xf numFmtId="0" fontId="39" fillId="2" borderId="10" xfId="0" applyFont="1" applyFill="1" applyBorder="1" applyAlignment="1">
      <alignment horizontal="center" vertical="center" wrapText="1"/>
    </xf>
    <xf numFmtId="0" fontId="12" fillId="0" borderId="1" xfId="0" applyFont="1" applyBorder="1" applyAlignment="1">
      <alignment horizontal="left" vertical="center" wrapText="1"/>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1" xfId="0" applyBorder="1" applyAlignment="1">
      <alignment horizontal="left" vertical="center" wrapText="1"/>
    </xf>
    <xf numFmtId="0" fontId="2" fillId="0" borderId="1" xfId="0" applyFont="1" applyBorder="1" applyAlignment="1">
      <alignment horizontal="center" vertical="center"/>
    </xf>
    <xf numFmtId="0" fontId="0" fillId="0" borderId="5" xfId="0" applyBorder="1" applyAlignment="1">
      <alignment horizontal="left" vertical="center" wrapText="1"/>
    </xf>
    <xf numFmtId="0" fontId="0" fillId="0" borderId="10" xfId="0" applyBorder="1" applyAlignment="1">
      <alignment horizontal="left" vertical="center" wrapText="1"/>
    </xf>
    <xf numFmtId="0" fontId="0" fillId="0" borderId="6" xfId="0" applyBorder="1" applyAlignment="1">
      <alignment horizontal="left" vertical="center" wrapText="1"/>
    </xf>
    <xf numFmtId="0" fontId="5" fillId="2" borderId="32" xfId="0" applyFont="1" applyFill="1" applyBorder="1" applyAlignment="1">
      <alignment horizontal="center" vertical="center" wrapText="1" readingOrder="1"/>
    </xf>
    <xf numFmtId="0" fontId="5" fillId="2" borderId="10" xfId="0" applyFont="1" applyFill="1" applyBorder="1" applyAlignment="1">
      <alignment horizontal="center" vertical="center" wrapText="1" readingOrder="1"/>
    </xf>
    <xf numFmtId="0" fontId="5" fillId="2" borderId="6" xfId="0" applyFont="1" applyFill="1" applyBorder="1" applyAlignment="1">
      <alignment horizontal="center" vertical="center" wrapText="1" readingOrder="1"/>
    </xf>
    <xf numFmtId="0" fontId="12" fillId="0" borderId="1" xfId="0" applyFont="1" applyBorder="1" applyAlignment="1">
      <alignment horizontal="center" vertical="center" wrapText="1"/>
    </xf>
    <xf numFmtId="0" fontId="4" fillId="0" borderId="1" xfId="0" applyFont="1" applyBorder="1" applyAlignment="1">
      <alignment horizontal="left" vertical="center" wrapText="1"/>
    </xf>
    <xf numFmtId="0" fontId="12" fillId="0" borderId="1" xfId="0" applyFont="1" applyBorder="1" applyAlignment="1">
      <alignment horizontal="left" vertical="center" wrapText="1"/>
    </xf>
    <xf numFmtId="0" fontId="16" fillId="4" borderId="1" xfId="0" applyFont="1" applyFill="1" applyBorder="1" applyAlignment="1">
      <alignment horizontal="center" vertical="center" wrapText="1"/>
    </xf>
    <xf numFmtId="0" fontId="20" fillId="4" borderId="13"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8" xfId="0" applyFont="1" applyFill="1" applyBorder="1" applyAlignment="1">
      <alignment horizontal="center" vertical="center"/>
    </xf>
    <xf numFmtId="0" fontId="16" fillId="4" borderId="7" xfId="0" applyFont="1" applyFill="1" applyBorder="1" applyAlignment="1">
      <alignment horizontal="center" vertical="center" wrapText="1" readingOrder="1"/>
    </xf>
    <xf numFmtId="0" fontId="16" fillId="4" borderId="1" xfId="0" applyFont="1" applyFill="1" applyBorder="1" applyAlignment="1">
      <alignment horizontal="center" vertical="center" wrapText="1" readingOrder="1"/>
    </xf>
    <xf numFmtId="170" fontId="16" fillId="4" borderId="8" xfId="5" applyNumberFormat="1" applyFont="1" applyFill="1" applyBorder="1" applyAlignment="1" applyProtection="1">
      <alignment horizontal="center" vertical="center" wrapText="1" readingOrder="1"/>
    </xf>
    <xf numFmtId="170" fontId="16" fillId="4" borderId="1" xfId="5" applyNumberFormat="1" applyFont="1" applyFill="1" applyBorder="1" applyAlignment="1" applyProtection="1">
      <alignment horizontal="center" vertical="center" wrapText="1" readingOrder="1"/>
    </xf>
    <xf numFmtId="0" fontId="2" fillId="0" borderId="7" xfId="0" applyFont="1" applyBorder="1" applyAlignment="1">
      <alignment horizontal="center" vertical="center"/>
    </xf>
    <xf numFmtId="0" fontId="20" fillId="2" borderId="20" xfId="0" applyFont="1" applyFill="1" applyBorder="1" applyAlignment="1">
      <alignment horizontal="center" vertical="center"/>
    </xf>
    <xf numFmtId="0" fontId="20" fillId="2" borderId="19" xfId="0" applyFont="1" applyFill="1" applyBorder="1" applyAlignment="1">
      <alignment horizontal="center" vertical="center"/>
    </xf>
    <xf numFmtId="0" fontId="16" fillId="4" borderId="13"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43" fontId="14" fillId="0" borderId="2" xfId="4" applyFont="1" applyBorder="1" applyAlignment="1">
      <alignment horizontal="center" vertical="center" wrapText="1"/>
    </xf>
    <xf numFmtId="43" fontId="14" fillId="0" borderId="4" xfId="4" applyFont="1" applyBorder="1" applyAlignment="1">
      <alignment horizontal="center" vertical="center" wrapText="1"/>
    </xf>
    <xf numFmtId="43" fontId="12" fillId="0" borderId="21" xfId="4" applyFont="1" applyBorder="1" applyAlignment="1">
      <alignment horizontal="center" vertical="center"/>
    </xf>
    <xf numFmtId="43" fontId="12" fillId="0" borderId="34" xfId="4" applyFont="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3" fillId="3" borderId="1" xfId="0" applyFont="1" applyFill="1" applyBorder="1" applyAlignment="1">
      <alignment horizontal="left" vertical="center" wrapText="1"/>
    </xf>
    <xf numFmtId="0" fontId="36" fillId="4" borderId="1" xfId="0" applyFont="1" applyFill="1" applyBorder="1" applyAlignment="1">
      <alignment horizontal="center" vertical="center" wrapText="1"/>
    </xf>
    <xf numFmtId="0" fontId="16" fillId="4" borderId="30" xfId="0" applyFont="1" applyFill="1" applyBorder="1" applyAlignment="1">
      <alignment horizontal="center" vertical="center" wrapText="1" readingOrder="1"/>
    </xf>
    <xf numFmtId="0" fontId="16" fillId="4" borderId="2" xfId="0" applyFont="1" applyFill="1" applyBorder="1" applyAlignment="1">
      <alignment horizontal="center" vertical="center" wrapText="1" readingOrder="1"/>
    </xf>
    <xf numFmtId="0" fontId="16" fillId="4" borderId="2" xfId="0" applyFont="1" applyFill="1" applyBorder="1" applyAlignment="1">
      <alignment horizontal="center" vertical="center" wrapText="1"/>
    </xf>
    <xf numFmtId="170" fontId="16" fillId="4" borderId="2" xfId="5" applyNumberFormat="1" applyFont="1" applyFill="1" applyBorder="1" applyAlignment="1" applyProtection="1">
      <alignment horizontal="center" vertical="center" wrapText="1" readingOrder="1"/>
    </xf>
    <xf numFmtId="170" fontId="16" fillId="4" borderId="21" xfId="5" applyNumberFormat="1" applyFont="1" applyFill="1" applyBorder="1" applyAlignment="1" applyProtection="1">
      <alignment horizontal="center" vertical="center" wrapText="1" readingOrder="1"/>
    </xf>
    <xf numFmtId="0" fontId="0" fillId="0" borderId="7" xfId="0" applyBorder="1" applyAlignment="1">
      <alignment horizontal="center" vertical="center" wrapText="1"/>
    </xf>
    <xf numFmtId="0" fontId="0" fillId="0" borderId="20" xfId="0" applyBorder="1" applyAlignment="1">
      <alignment horizontal="center" vertical="center" wrapText="1"/>
    </xf>
    <xf numFmtId="0" fontId="12" fillId="0" borderId="19" xfId="0" applyFont="1" applyBorder="1" applyAlignment="1">
      <alignment horizontal="left" vertical="center" wrapText="1"/>
    </xf>
    <xf numFmtId="0" fontId="12" fillId="0" borderId="50"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19" xfId="0" applyFont="1" applyBorder="1" applyAlignment="1">
      <alignment horizontal="center" vertical="center" wrapText="1"/>
    </xf>
    <xf numFmtId="0" fontId="4" fillId="0" borderId="19" xfId="0" applyFont="1" applyBorder="1" applyAlignment="1">
      <alignment horizontal="left" vertical="center" wrapText="1"/>
    </xf>
    <xf numFmtId="0" fontId="16" fillId="4" borderId="4" xfId="0" applyFont="1" applyFill="1" applyBorder="1" applyAlignment="1">
      <alignment horizontal="center" vertical="center" wrapText="1"/>
    </xf>
    <xf numFmtId="0" fontId="20" fillId="4" borderId="17"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28" xfId="0" applyFont="1" applyFill="1" applyBorder="1" applyAlignment="1">
      <alignment horizontal="center" vertical="center"/>
    </xf>
    <xf numFmtId="0" fontId="20" fillId="4" borderId="33" xfId="0" applyFont="1" applyFill="1" applyBorder="1" applyAlignment="1">
      <alignment horizontal="center" vertical="center"/>
    </xf>
    <xf numFmtId="0" fontId="20" fillId="4" borderId="22" xfId="0" applyFont="1" applyFill="1" applyBorder="1" applyAlignment="1">
      <alignment horizontal="center" vertical="center"/>
    </xf>
    <xf numFmtId="0" fontId="20" fillId="4" borderId="27" xfId="0" applyFont="1" applyFill="1" applyBorder="1" applyAlignment="1">
      <alignment horizontal="center" vertical="center"/>
    </xf>
    <xf numFmtId="0" fontId="0" fillId="0" borderId="1" xfId="0" applyBorder="1" applyAlignment="1">
      <alignment horizontal="center" vertical="center" wrapText="1"/>
    </xf>
    <xf numFmtId="0" fontId="16" fillId="4" borderId="4" xfId="0" applyFont="1" applyFill="1" applyBorder="1" applyAlignment="1">
      <alignment horizontal="center" vertical="center" wrapText="1" readingOrder="1"/>
    </xf>
    <xf numFmtId="170" fontId="16" fillId="4" borderId="4" xfId="5" applyNumberFormat="1" applyFont="1" applyFill="1" applyBorder="1" applyAlignment="1" applyProtection="1">
      <alignment horizontal="center" vertical="center" wrapText="1" readingOrder="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26" xfId="0" applyBorder="1" applyAlignment="1">
      <alignment horizontal="center" vertical="center"/>
    </xf>
    <xf numFmtId="0" fontId="2" fillId="0" borderId="1" xfId="0" applyFont="1" applyBorder="1" applyAlignment="1">
      <alignment horizontal="center" vertical="center" wrapText="1"/>
    </xf>
    <xf numFmtId="0" fontId="19" fillId="4" borderId="5"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22" xfId="0" applyFont="1" applyBorder="1" applyAlignment="1">
      <alignment horizontal="center" vertical="center" wrapText="1"/>
    </xf>
    <xf numFmtId="0" fontId="4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39" fillId="4" borderId="27" xfId="0" applyFont="1" applyFill="1" applyBorder="1" applyAlignment="1">
      <alignment horizontal="center" vertical="center" wrapText="1"/>
    </xf>
    <xf numFmtId="0" fontId="39" fillId="4" borderId="4" xfId="0" applyFont="1" applyFill="1" applyBorder="1" applyAlignment="1">
      <alignment horizontal="center" vertical="center" wrapText="1"/>
    </xf>
    <xf numFmtId="0" fontId="39" fillId="2" borderId="39" xfId="0" applyFont="1" applyFill="1" applyBorder="1" applyAlignment="1">
      <alignment horizontal="center" vertical="center" wrapText="1"/>
    </xf>
    <xf numFmtId="0" fontId="39" fillId="2" borderId="19" xfId="0" applyFont="1" applyFill="1" applyBorder="1" applyAlignment="1">
      <alignment horizontal="center" vertical="center" wrapText="1"/>
    </xf>
    <xf numFmtId="0" fontId="39" fillId="4" borderId="17" xfId="0" applyFont="1" applyFill="1" applyBorder="1" applyAlignment="1">
      <alignment horizontal="center" vertical="center" wrapText="1"/>
    </xf>
    <xf numFmtId="0" fontId="39" fillId="4" borderId="16" xfId="0" applyFont="1" applyFill="1" applyBorder="1" applyAlignment="1">
      <alignment horizontal="center" vertical="center" wrapText="1"/>
    </xf>
    <xf numFmtId="0" fontId="39" fillId="4" borderId="15" xfId="0" applyFont="1" applyFill="1" applyBorder="1" applyAlignment="1">
      <alignment horizontal="center" vertical="center" wrapText="1"/>
    </xf>
    <xf numFmtId="0" fontId="39" fillId="4" borderId="33" xfId="0" applyFont="1" applyFill="1" applyBorder="1" applyAlignment="1">
      <alignment horizontal="center" vertical="center" wrapText="1"/>
    </xf>
    <xf numFmtId="0" fontId="39" fillId="4" borderId="22" xfId="0" applyFont="1" applyFill="1" applyBorder="1" applyAlignment="1">
      <alignment horizontal="center" vertical="center" wrapText="1"/>
    </xf>
    <xf numFmtId="0" fontId="39" fillId="4" borderId="29" xfId="0" applyFont="1" applyFill="1" applyBorder="1" applyAlignment="1">
      <alignment horizontal="center" vertical="center" wrapText="1"/>
    </xf>
    <xf numFmtId="0" fontId="39" fillId="2" borderId="32" xfId="0" applyFont="1" applyFill="1" applyBorder="1" applyAlignment="1">
      <alignment horizontal="center" vertical="center" wrapText="1"/>
    </xf>
    <xf numFmtId="0" fontId="39" fillId="2" borderId="10" xfId="0" applyFont="1" applyFill="1" applyBorder="1" applyAlignment="1">
      <alignment horizontal="center" vertical="center" wrapText="1"/>
    </xf>
    <xf numFmtId="0" fontId="39" fillId="4" borderId="7" xfId="0" applyFont="1" applyFill="1" applyBorder="1" applyAlignment="1">
      <alignment horizontal="center" vertical="center" wrapText="1"/>
    </xf>
    <xf numFmtId="0" fontId="39" fillId="4" borderId="1" xfId="0" applyFont="1" applyFill="1" applyBorder="1" applyAlignment="1">
      <alignment horizontal="center" vertical="center" wrapText="1"/>
    </xf>
    <xf numFmtId="170" fontId="39" fillId="4" borderId="1" xfId="5" applyNumberFormat="1" applyFont="1" applyFill="1" applyBorder="1" applyAlignment="1" applyProtection="1">
      <alignment horizontal="center" vertical="center" wrapText="1"/>
    </xf>
    <xf numFmtId="170" fontId="39" fillId="4" borderId="8" xfId="5" applyNumberFormat="1" applyFont="1" applyFill="1" applyBorder="1" applyAlignment="1" applyProtection="1">
      <alignment horizontal="center" vertical="center" wrapText="1"/>
    </xf>
    <xf numFmtId="0" fontId="10" fillId="0" borderId="8" xfId="0" applyFont="1" applyBorder="1" applyAlignment="1">
      <alignment horizontal="center" vertical="center" wrapText="1"/>
    </xf>
    <xf numFmtId="170" fontId="18" fillId="0" borderId="1" xfId="0" applyNumberFormat="1"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left" vertical="center" wrapText="1"/>
    </xf>
    <xf numFmtId="0" fontId="16" fillId="4" borderId="3" xfId="0" applyFont="1" applyFill="1" applyBorder="1" applyAlignment="1">
      <alignment horizontal="center" vertical="center" wrapText="1" readingOrder="1"/>
    </xf>
    <xf numFmtId="0" fontId="16" fillId="4" borderId="3" xfId="0" applyFont="1" applyFill="1" applyBorder="1" applyAlignment="1">
      <alignment horizontal="center" vertical="center" wrapText="1"/>
    </xf>
    <xf numFmtId="170" fontId="16" fillId="4" borderId="3" xfId="5" applyNumberFormat="1" applyFont="1" applyFill="1" applyBorder="1" applyAlignment="1" applyProtection="1">
      <alignment horizontal="center" vertical="center" wrapText="1" readingOrder="1"/>
    </xf>
    <xf numFmtId="165" fontId="3" fillId="0" borderId="43" xfId="1" applyFont="1" applyFill="1" applyBorder="1" applyAlignment="1">
      <alignment horizontal="center" vertical="center"/>
    </xf>
    <xf numFmtId="165" fontId="3" fillId="0" borderId="42" xfId="1" applyFont="1" applyFill="1" applyBorder="1" applyAlignment="1">
      <alignment horizontal="center" vertical="center"/>
    </xf>
    <xf numFmtId="0" fontId="11" fillId="3" borderId="13" xfId="0" applyFont="1" applyFill="1" applyBorder="1" applyAlignment="1">
      <alignment horizontal="center" vertical="center" wrapText="1" readingOrder="1"/>
    </xf>
    <xf numFmtId="0" fontId="11" fillId="3" borderId="41" xfId="0" applyFont="1" applyFill="1" applyBorder="1" applyAlignment="1">
      <alignment horizontal="center" vertical="center" wrapText="1" readingOrder="1"/>
    </xf>
    <xf numFmtId="0" fontId="11" fillId="3" borderId="7" xfId="0" applyFont="1" applyFill="1" applyBorder="1" applyAlignment="1">
      <alignment horizontal="center" vertical="center" wrapText="1" readingOrder="1"/>
    </xf>
    <xf numFmtId="0" fontId="11" fillId="3" borderId="30" xfId="0" applyFont="1" applyFill="1" applyBorder="1" applyAlignment="1">
      <alignment horizontal="center" vertical="center" wrapText="1" readingOrder="1"/>
    </xf>
    <xf numFmtId="0" fontId="11" fillId="3" borderId="20" xfId="0" applyFont="1" applyFill="1" applyBorder="1" applyAlignment="1">
      <alignment horizontal="center" vertical="center" wrapText="1" readingOrder="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11" fillId="3" borderId="12" xfId="0" applyFont="1" applyFill="1" applyBorder="1" applyAlignment="1">
      <alignment horizontal="center" vertical="center" wrapText="1" readingOrder="1"/>
    </xf>
    <xf numFmtId="0" fontId="11" fillId="3" borderId="4" xfId="0" applyFont="1" applyFill="1" applyBorder="1" applyAlignment="1">
      <alignment horizontal="center" vertical="center" wrapText="1" readingOrder="1"/>
    </xf>
    <xf numFmtId="0" fontId="11" fillId="3" borderId="1" xfId="0" applyFont="1" applyFill="1" applyBorder="1" applyAlignment="1">
      <alignment horizontal="center" vertical="center" wrapText="1" readingOrder="1"/>
    </xf>
    <xf numFmtId="0" fontId="11" fillId="3" borderId="2" xfId="0" applyFont="1" applyFill="1" applyBorder="1" applyAlignment="1">
      <alignment horizontal="center" vertical="center" wrapText="1" readingOrder="1"/>
    </xf>
    <xf numFmtId="0" fontId="11" fillId="3" borderId="19" xfId="0" applyFont="1" applyFill="1" applyBorder="1" applyAlignment="1">
      <alignment horizontal="center" vertical="center" wrapText="1" readingOrder="1"/>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0" xfId="0" applyFont="1" applyBorder="1" applyAlignment="1">
      <alignment horizontal="center" vertical="center" wrapText="1"/>
    </xf>
    <xf numFmtId="0" fontId="5" fillId="2" borderId="4" xfId="0" applyFont="1" applyFill="1" applyBorder="1" applyAlignment="1">
      <alignment horizontal="center" vertical="center"/>
    </xf>
    <xf numFmtId="0" fontId="8" fillId="3" borderId="44" xfId="0"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38" xfId="0" applyFont="1" applyBorder="1" applyAlignment="1">
      <alignment horizontal="center" vertical="center" wrapText="1"/>
    </xf>
    <xf numFmtId="0" fontId="37" fillId="0" borderId="1" xfId="0" applyFont="1" applyBorder="1" applyAlignment="1">
      <alignment horizontal="left" vertical="center" wrapText="1"/>
    </xf>
    <xf numFmtId="0" fontId="19" fillId="4" borderId="1" xfId="0" applyFont="1" applyFill="1" applyBorder="1" applyAlignment="1">
      <alignment horizontal="center" vertical="center" wrapText="1"/>
    </xf>
    <xf numFmtId="0" fontId="25" fillId="3" borderId="2"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25" fillId="3" borderId="4" xfId="0" applyFont="1" applyFill="1" applyBorder="1" applyAlignment="1">
      <alignment horizontal="left" vertical="center" wrapText="1"/>
    </xf>
    <xf numFmtId="0" fontId="30" fillId="0" borderId="1" xfId="0" applyFont="1" applyBorder="1" applyAlignment="1">
      <alignment horizontal="left" vertical="center" wrapText="1"/>
    </xf>
    <xf numFmtId="0" fontId="37" fillId="10" borderId="2" xfId="0" applyFont="1" applyFill="1" applyBorder="1" applyAlignment="1">
      <alignment horizontal="center" vertical="center" wrapText="1"/>
    </xf>
    <xf numFmtId="0" fontId="37" fillId="10" borderId="4" xfId="0" applyFont="1" applyFill="1" applyBorder="1" applyAlignment="1">
      <alignment horizontal="center" vertical="center" wrapText="1"/>
    </xf>
    <xf numFmtId="0" fontId="37" fillId="7" borderId="51" xfId="0" applyFont="1" applyFill="1" applyBorder="1" applyAlignment="1">
      <alignment horizontal="center" vertical="center" wrapText="1"/>
    </xf>
    <xf numFmtId="0" fontId="37" fillId="7" borderId="48" xfId="0" applyFont="1" applyFill="1" applyBorder="1" applyAlignment="1">
      <alignment horizontal="center" vertical="center" wrapText="1"/>
    </xf>
    <xf numFmtId="0" fontId="37" fillId="0" borderId="62" xfId="0" applyFont="1" applyBorder="1" applyAlignment="1">
      <alignment horizontal="center" vertical="center" wrapText="1"/>
    </xf>
    <xf numFmtId="0" fontId="37" fillId="0" borderId="2" xfId="0" applyFont="1" applyBorder="1" applyAlignment="1">
      <alignment horizontal="left" vertical="center" wrapText="1"/>
    </xf>
    <xf numFmtId="0" fontId="37" fillId="0" borderId="4" xfId="0" applyFont="1" applyBorder="1" applyAlignment="1">
      <alignment horizontal="left" vertical="center" wrapText="1"/>
    </xf>
    <xf numFmtId="0" fontId="0" fillId="0" borderId="24" xfId="0" applyBorder="1" applyAlignment="1">
      <alignment horizontal="center" vertical="center"/>
    </xf>
    <xf numFmtId="0" fontId="19" fillId="4" borderId="60" xfId="0" applyFont="1" applyFill="1" applyBorder="1" applyAlignment="1">
      <alignment horizontal="center" vertical="center" wrapText="1"/>
    </xf>
    <xf numFmtId="0" fontId="19" fillId="4" borderId="59" xfId="0" applyFont="1" applyFill="1" applyBorder="1" applyAlignment="1">
      <alignment horizontal="center" vertical="center" wrapText="1"/>
    </xf>
    <xf numFmtId="0" fontId="19" fillId="4" borderId="58" xfId="0" applyFont="1" applyFill="1" applyBorder="1" applyAlignment="1">
      <alignment horizontal="center" vertical="center" wrapText="1"/>
    </xf>
    <xf numFmtId="0" fontId="24" fillId="0" borderId="30" xfId="0" applyFont="1" applyBorder="1" applyAlignment="1">
      <alignment horizontal="center" vertical="center" wrapText="1"/>
    </xf>
    <xf numFmtId="0" fontId="24" fillId="0" borderId="61" xfId="0" applyFont="1" applyBorder="1" applyAlignment="1">
      <alignment horizontal="center" vertical="center" wrapText="1"/>
    </xf>
    <xf numFmtId="0" fontId="37" fillId="0" borderId="3" xfId="0" applyFont="1" applyBorder="1" applyAlignment="1">
      <alignment horizontal="left"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0" fillId="0" borderId="7" xfId="0" applyBorder="1" applyAlignment="1">
      <alignment horizontal="center" vertical="center"/>
    </xf>
    <xf numFmtId="0" fontId="0" fillId="3" borderId="7" xfId="0" applyFill="1" applyBorder="1" applyAlignment="1">
      <alignment horizontal="center" vertical="center"/>
    </xf>
    <xf numFmtId="0" fontId="37" fillId="0" borderId="30" xfId="0" applyFont="1" applyBorder="1" applyAlignment="1">
      <alignment horizontal="center" vertical="center"/>
    </xf>
    <xf numFmtId="0" fontId="37" fillId="0" borderId="61" xfId="0" applyFont="1" applyBorder="1" applyAlignment="1">
      <alignment horizontal="center" vertical="center"/>
    </xf>
    <xf numFmtId="0" fontId="37" fillId="0" borderId="41" xfId="0" applyFont="1" applyBorder="1" applyAlignment="1">
      <alignment horizontal="center" vertical="center"/>
    </xf>
    <xf numFmtId="0" fontId="25" fillId="3" borderId="7" xfId="0" applyFont="1" applyFill="1" applyBorder="1" applyAlignment="1">
      <alignment horizontal="center" vertical="center" wrapText="1" readingOrder="1"/>
    </xf>
    <xf numFmtId="0" fontId="2" fillId="0" borderId="1" xfId="0" applyFont="1" applyBorder="1" applyAlignment="1">
      <alignment horizontal="left" vertical="center" wrapText="1"/>
    </xf>
    <xf numFmtId="0" fontId="22" fillId="3" borderId="1" xfId="0" applyFont="1" applyFill="1" applyBorder="1" applyAlignment="1">
      <alignment horizontal="left" vertical="center" wrapText="1" readingOrder="1"/>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0" fillId="0" borderId="30" xfId="0" applyBorder="1" applyAlignment="1">
      <alignment horizontal="center" vertical="center" wrapText="1"/>
    </xf>
    <xf numFmtId="0" fontId="0" fillId="0" borderId="41" xfId="0" applyBorder="1" applyAlignment="1">
      <alignment horizontal="center" vertical="center" wrapText="1"/>
    </xf>
    <xf numFmtId="0" fontId="19" fillId="4" borderId="17"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33" xfId="0" applyFont="1" applyFill="1" applyBorder="1" applyAlignment="1">
      <alignment horizontal="center" vertical="center"/>
    </xf>
    <xf numFmtId="0" fontId="19" fillId="4" borderId="22" xfId="0" applyFont="1" applyFill="1" applyBorder="1" applyAlignment="1">
      <alignment horizontal="center" vertical="center"/>
    </xf>
    <xf numFmtId="0" fontId="19" fillId="4" borderId="29" xfId="0" applyFont="1" applyFill="1" applyBorder="1" applyAlignment="1">
      <alignment horizontal="center" vertical="center"/>
    </xf>
    <xf numFmtId="0" fontId="19" fillId="2" borderId="31" xfId="0" applyFont="1" applyFill="1" applyBorder="1" applyAlignment="1">
      <alignment horizontal="center" vertical="center" wrapText="1" readingOrder="1"/>
    </xf>
    <xf numFmtId="0" fontId="19" fillId="2" borderId="14" xfId="0" applyFont="1" applyFill="1" applyBorder="1" applyAlignment="1">
      <alignment horizontal="center" vertical="center" wrapText="1" readingOrder="1"/>
    </xf>
    <xf numFmtId="0" fontId="19" fillId="4" borderId="13" xfId="0" applyFont="1" applyFill="1" applyBorder="1" applyAlignment="1">
      <alignment horizontal="center" vertical="center" wrapText="1" readingOrder="1"/>
    </xf>
    <xf numFmtId="0" fontId="19" fillId="4" borderId="7" xfId="0" applyFont="1" applyFill="1" applyBorder="1" applyAlignment="1">
      <alignment horizontal="center" vertical="center" wrapText="1" readingOrder="1"/>
    </xf>
    <xf numFmtId="0" fontId="19" fillId="4" borderId="12" xfId="0" applyFont="1" applyFill="1" applyBorder="1" applyAlignment="1">
      <alignment horizontal="center" vertical="center" wrapText="1" readingOrder="1"/>
    </xf>
    <xf numFmtId="0" fontId="19" fillId="4" borderId="1" xfId="0" applyFont="1" applyFill="1" applyBorder="1" applyAlignment="1">
      <alignment horizontal="center" vertical="center" wrapText="1" readingOrder="1"/>
    </xf>
    <xf numFmtId="0" fontId="28" fillId="4" borderId="12"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24" fillId="0" borderId="7" xfId="0" applyFont="1" applyBorder="1" applyAlignment="1">
      <alignment horizontal="center" vertical="center" wrapText="1"/>
    </xf>
    <xf numFmtId="170" fontId="19" fillId="4" borderId="12" xfId="5" applyNumberFormat="1" applyFont="1" applyFill="1" applyBorder="1" applyAlignment="1" applyProtection="1">
      <alignment horizontal="center" vertical="center" wrapText="1" readingOrder="1"/>
    </xf>
    <xf numFmtId="170" fontId="19" fillId="4" borderId="1" xfId="5" applyNumberFormat="1" applyFont="1" applyFill="1" applyBorder="1" applyAlignment="1" applyProtection="1">
      <alignment horizontal="center" vertical="center" wrapText="1" readingOrder="1"/>
    </xf>
    <xf numFmtId="170" fontId="19" fillId="4" borderId="11" xfId="5" applyNumberFormat="1" applyFont="1" applyFill="1" applyBorder="1" applyAlignment="1" applyProtection="1">
      <alignment horizontal="center" vertical="center" wrapText="1" readingOrder="1"/>
    </xf>
    <xf numFmtId="170" fontId="19" fillId="4" borderId="8" xfId="5" applyNumberFormat="1" applyFont="1" applyFill="1" applyBorder="1" applyAlignment="1" applyProtection="1">
      <alignment horizontal="center" vertical="center" wrapText="1" readingOrder="1"/>
    </xf>
    <xf numFmtId="0" fontId="21" fillId="0" borderId="1" xfId="9" applyBorder="1" applyAlignment="1">
      <alignment horizontal="center" vertical="center"/>
    </xf>
    <xf numFmtId="0" fontId="20" fillId="4" borderId="36"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37" xfId="0" applyFont="1" applyFill="1" applyBorder="1" applyAlignment="1">
      <alignment horizontal="center" vertical="center"/>
    </xf>
    <xf numFmtId="0" fontId="20" fillId="4" borderId="38" xfId="0" applyFont="1" applyFill="1" applyBorder="1" applyAlignment="1">
      <alignment horizontal="center" vertical="center"/>
    </xf>
    <xf numFmtId="0" fontId="21" fillId="0" borderId="1" xfId="9" applyBorder="1" applyAlignment="1">
      <alignment horizontal="center" vertical="center" wrapText="1"/>
    </xf>
    <xf numFmtId="0" fontId="21" fillId="0" borderId="2" xfId="9" applyBorder="1" applyAlignment="1">
      <alignment horizontal="center" vertical="center" wrapText="1"/>
    </xf>
    <xf numFmtId="0" fontId="23" fillId="4" borderId="63" xfId="9" applyFont="1" applyFill="1" applyBorder="1" applyAlignment="1">
      <alignment horizontal="center" vertical="center" wrapText="1"/>
    </xf>
    <xf numFmtId="0" fontId="23" fillId="4" borderId="64" xfId="9" applyFont="1" applyFill="1" applyBorder="1" applyAlignment="1">
      <alignment horizontal="center" vertical="center" wrapText="1"/>
    </xf>
    <xf numFmtId="0" fontId="4" fillId="0" borderId="3" xfId="0" applyFont="1" applyBorder="1" applyAlignment="1">
      <alignment horizontal="left" vertical="center" wrapText="1"/>
    </xf>
    <xf numFmtId="0" fontId="12" fillId="0" borderId="3" xfId="0" applyFont="1" applyBorder="1" applyAlignment="1">
      <alignment horizontal="left" vertical="center" wrapText="1"/>
    </xf>
  </cellXfs>
  <cellStyles count="14">
    <cellStyle name="BodyStyle" xfId="13" xr:uid="{CA47F026-98AD-48B6-AA0E-42CD80FA95C3}"/>
    <cellStyle name="Hipervínculo" xfId="9" builtinId="8"/>
    <cellStyle name="Millares" xfId="4" builtinId="3"/>
    <cellStyle name="Millares 2" xfId="2" xr:uid="{00000000-0005-0000-0000-000000000000}"/>
    <cellStyle name="Millares 2 2" xfId="8" xr:uid="{C8EFBCB4-4327-43AD-81A8-92AA5D242B4E}"/>
    <cellStyle name="Millares 2 2 2" xfId="12" xr:uid="{4CF6FF1B-A935-4ED1-B8E4-3E78B23A9F85}"/>
    <cellStyle name="Millares 3" xfId="11" xr:uid="{D1B356CF-E90D-4A90-93C9-80DDDFF091C0}"/>
    <cellStyle name="Moneda" xfId="5" builtinId="4"/>
    <cellStyle name="Moneda [0]" xfId="1" builtinId="7"/>
    <cellStyle name="Moneda [0] 2" xfId="7" xr:uid="{8093AB10-C8F1-4227-82B8-5DE5DD581C53}"/>
    <cellStyle name="Normal" xfId="0" builtinId="0"/>
    <cellStyle name="Normal 2" xfId="3" xr:uid="{00000000-0005-0000-0000-000003000000}"/>
    <cellStyle name="Normal 2 2" xfId="10" xr:uid="{F4A0B0D1-06AA-44BF-991D-15AA82684BA2}"/>
    <cellStyle name="Normal 3" xfId="6" xr:uid="{F6270AC1-C4CE-48C2-A9CE-C182BE6E0C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175260</xdr:colOff>
      <xdr:row>2</xdr:row>
      <xdr:rowOff>25474</xdr:rowOff>
    </xdr:to>
    <xdr:pic>
      <xdr:nvPicPr>
        <xdr:cNvPr id="2" name="Imagen 1">
          <a:extLst>
            <a:ext uri="{FF2B5EF4-FFF2-40B4-BE49-F238E27FC236}">
              <a16:creationId xmlns:a16="http://schemas.microsoft.com/office/drawing/2014/main" id="{DB98D0BB-A490-4D10-83E3-72B258F100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43000" cy="3988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277620" cy="449256"/>
    <xdr:pic>
      <xdr:nvPicPr>
        <xdr:cNvPr id="2" name="Imagen 1">
          <a:extLst>
            <a:ext uri="{FF2B5EF4-FFF2-40B4-BE49-F238E27FC236}">
              <a16:creationId xmlns:a16="http://schemas.microsoft.com/office/drawing/2014/main" id="{3B78D014-7808-4274-8CF6-BBD99A47A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77620" cy="4492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132573" cy="398854"/>
    <xdr:pic>
      <xdr:nvPicPr>
        <xdr:cNvPr id="2" name="Imagen 1">
          <a:extLst>
            <a:ext uri="{FF2B5EF4-FFF2-40B4-BE49-F238E27FC236}">
              <a16:creationId xmlns:a16="http://schemas.microsoft.com/office/drawing/2014/main" id="{016EBC28-84E7-4C74-BC34-ABCCE2BFDD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32573" cy="3988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228513" cy="432543"/>
    <xdr:pic>
      <xdr:nvPicPr>
        <xdr:cNvPr id="2" name="Imagen 1">
          <a:extLst>
            <a:ext uri="{FF2B5EF4-FFF2-40B4-BE49-F238E27FC236}">
              <a16:creationId xmlns:a16="http://schemas.microsoft.com/office/drawing/2014/main" id="{CADF5131-9839-46C7-A977-4C6DF7B551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28513" cy="43254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211580" cy="433510"/>
    <xdr:pic>
      <xdr:nvPicPr>
        <xdr:cNvPr id="2" name="Imagen 1">
          <a:extLst>
            <a:ext uri="{FF2B5EF4-FFF2-40B4-BE49-F238E27FC236}">
              <a16:creationId xmlns:a16="http://schemas.microsoft.com/office/drawing/2014/main" id="{B4A5B525-CA2A-41A5-93BF-DA7964BEE9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11580" cy="4335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462736" cy="495300"/>
    <xdr:pic>
      <xdr:nvPicPr>
        <xdr:cNvPr id="2" name="Imagen 1">
          <a:extLst>
            <a:ext uri="{FF2B5EF4-FFF2-40B4-BE49-F238E27FC236}">
              <a16:creationId xmlns:a16="http://schemas.microsoft.com/office/drawing/2014/main" id="{4DD5CF0E-4B0D-4B49-ABE1-E738DEE985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62736" cy="495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182880</xdr:colOff>
      <xdr:row>1</xdr:row>
      <xdr:rowOff>172040</xdr:rowOff>
    </xdr:to>
    <xdr:pic>
      <xdr:nvPicPr>
        <xdr:cNvPr id="2" name="Imagen 1">
          <a:extLst>
            <a:ext uri="{FF2B5EF4-FFF2-40B4-BE49-F238E27FC236}">
              <a16:creationId xmlns:a16="http://schemas.microsoft.com/office/drawing/2014/main" id="{0F8B3E11-38CD-4ED8-8640-0890A7E057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57300" cy="438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A4C8E-09F0-45B0-8790-B17AB616C279}">
  <dimension ref="B2:P23"/>
  <sheetViews>
    <sheetView showGridLines="0" zoomScale="85" zoomScaleNormal="85" workbookViewId="0">
      <selection activeCell="C10" sqref="C10:O10"/>
    </sheetView>
  </sheetViews>
  <sheetFormatPr baseColWidth="10" defaultRowHeight="14.4" x14ac:dyDescent="0.3"/>
  <cols>
    <col min="2" max="2" width="13.44140625" style="2" customWidth="1"/>
    <col min="3" max="3" width="16.109375" style="69" customWidth="1"/>
    <col min="8" max="8" width="14.33203125" customWidth="1"/>
  </cols>
  <sheetData>
    <row r="2" spans="2:15" x14ac:dyDescent="0.3">
      <c r="B2" s="393" t="s">
        <v>140</v>
      </c>
      <c r="C2" s="393"/>
      <c r="D2" s="393"/>
      <c r="E2" s="393"/>
      <c r="F2" s="393"/>
      <c r="G2" s="393"/>
      <c r="H2" s="393"/>
      <c r="I2" s="393"/>
      <c r="J2" s="393"/>
      <c r="K2" s="393"/>
      <c r="L2" s="393"/>
      <c r="M2" s="393"/>
      <c r="N2" s="393"/>
      <c r="O2" s="393"/>
    </row>
    <row r="3" spans="2:15" x14ac:dyDescent="0.3">
      <c r="B3" s="61" t="s">
        <v>113</v>
      </c>
      <c r="C3" s="392" t="s">
        <v>114</v>
      </c>
      <c r="D3" s="392"/>
      <c r="E3" s="392"/>
      <c r="F3" s="392"/>
      <c r="G3" s="392"/>
      <c r="H3" s="392"/>
      <c r="I3" s="392"/>
      <c r="J3" s="392"/>
      <c r="K3" s="392"/>
      <c r="L3" s="392"/>
      <c r="M3" s="392"/>
      <c r="N3" s="392"/>
      <c r="O3" s="392"/>
    </row>
    <row r="4" spans="2:15" x14ac:dyDescent="0.3">
      <c r="B4" s="61" t="s">
        <v>115</v>
      </c>
      <c r="C4" s="392" t="s">
        <v>120</v>
      </c>
      <c r="D4" s="392"/>
      <c r="E4" s="392"/>
      <c r="F4" s="392"/>
      <c r="G4" s="392"/>
      <c r="H4" s="392"/>
      <c r="I4" s="392"/>
      <c r="J4" s="392"/>
      <c r="K4" s="392"/>
      <c r="L4" s="392"/>
      <c r="M4" s="392"/>
      <c r="N4" s="392"/>
      <c r="O4" s="392"/>
    </row>
    <row r="5" spans="2:15" x14ac:dyDescent="0.3">
      <c r="B5" s="61" t="s">
        <v>117</v>
      </c>
      <c r="C5" s="392" t="s">
        <v>116</v>
      </c>
      <c r="D5" s="392"/>
      <c r="E5" s="392"/>
      <c r="F5" s="392"/>
      <c r="G5" s="392"/>
      <c r="H5" s="392"/>
      <c r="I5" s="392"/>
      <c r="J5" s="392"/>
      <c r="K5" s="392"/>
      <c r="L5" s="392"/>
      <c r="M5" s="392"/>
      <c r="N5" s="392"/>
      <c r="O5" s="392"/>
    </row>
    <row r="6" spans="2:15" x14ac:dyDescent="0.3">
      <c r="B6" s="61" t="s">
        <v>119</v>
      </c>
      <c r="C6" s="392" t="s">
        <v>118</v>
      </c>
      <c r="D6" s="392"/>
      <c r="E6" s="392"/>
      <c r="F6" s="392"/>
      <c r="G6" s="392"/>
      <c r="H6" s="392"/>
      <c r="I6" s="392"/>
      <c r="J6" s="392"/>
      <c r="K6" s="392"/>
      <c r="L6" s="392"/>
      <c r="M6" s="392"/>
      <c r="N6" s="392"/>
      <c r="O6" s="392"/>
    </row>
    <row r="7" spans="2:15" x14ac:dyDescent="0.3">
      <c r="B7" s="61" t="s">
        <v>121</v>
      </c>
      <c r="C7" s="392" t="s">
        <v>123</v>
      </c>
      <c r="D7" s="392"/>
      <c r="E7" s="392"/>
      <c r="F7" s="392"/>
      <c r="G7" s="392"/>
      <c r="H7" s="392"/>
      <c r="I7" s="392"/>
      <c r="J7" s="392"/>
      <c r="K7" s="392"/>
      <c r="L7" s="392"/>
      <c r="M7" s="392"/>
      <c r="N7" s="392"/>
      <c r="O7" s="392"/>
    </row>
    <row r="8" spans="2:15" x14ac:dyDescent="0.3">
      <c r="B8" s="61" t="s">
        <v>124</v>
      </c>
      <c r="C8" s="392" t="s">
        <v>125</v>
      </c>
      <c r="D8" s="392"/>
      <c r="E8" s="392"/>
      <c r="F8" s="392"/>
      <c r="G8" s="392"/>
      <c r="H8" s="392"/>
      <c r="I8" s="392"/>
      <c r="J8" s="392"/>
      <c r="K8" s="392"/>
      <c r="L8" s="392"/>
      <c r="M8" s="392"/>
      <c r="N8" s="392"/>
      <c r="O8" s="392"/>
    </row>
    <row r="9" spans="2:15" x14ac:dyDescent="0.3">
      <c r="B9" s="61" t="s">
        <v>126</v>
      </c>
      <c r="C9" s="392" t="s">
        <v>127</v>
      </c>
      <c r="D9" s="392"/>
      <c r="E9" s="392"/>
      <c r="F9" s="392"/>
      <c r="G9" s="392"/>
      <c r="H9" s="392"/>
      <c r="I9" s="392"/>
      <c r="J9" s="392"/>
      <c r="K9" s="392"/>
      <c r="L9" s="392"/>
      <c r="M9" s="392"/>
      <c r="N9" s="392"/>
      <c r="O9" s="392"/>
    </row>
    <row r="10" spans="2:15" x14ac:dyDescent="0.3">
      <c r="B10" s="61" t="s">
        <v>128</v>
      </c>
      <c r="C10" s="392" t="s">
        <v>130</v>
      </c>
      <c r="D10" s="392"/>
      <c r="E10" s="392"/>
      <c r="F10" s="392"/>
      <c r="G10" s="392"/>
      <c r="H10" s="392"/>
      <c r="I10" s="392"/>
      <c r="J10" s="392"/>
      <c r="K10" s="392"/>
      <c r="L10" s="392"/>
      <c r="M10" s="392"/>
      <c r="N10" s="392"/>
      <c r="O10" s="392"/>
    </row>
    <row r="11" spans="2:15" x14ac:dyDescent="0.3">
      <c r="B11" s="61" t="s">
        <v>129</v>
      </c>
      <c r="C11" s="392" t="s">
        <v>131</v>
      </c>
      <c r="D11" s="392"/>
      <c r="E11" s="392"/>
      <c r="F11" s="392"/>
      <c r="G11" s="392"/>
      <c r="H11" s="392"/>
      <c r="I11" s="392"/>
      <c r="J11" s="392"/>
      <c r="K11" s="392"/>
      <c r="L11" s="392"/>
      <c r="M11" s="392"/>
      <c r="N11" s="392"/>
      <c r="O11" s="392"/>
    </row>
    <row r="12" spans="2:15" x14ac:dyDescent="0.3">
      <c r="B12" s="61" t="s">
        <v>132</v>
      </c>
      <c r="C12" s="392" t="s">
        <v>133</v>
      </c>
      <c r="D12" s="392"/>
      <c r="E12" s="392"/>
      <c r="F12" s="392"/>
      <c r="G12" s="392"/>
      <c r="H12" s="392"/>
      <c r="I12" s="392"/>
      <c r="J12" s="392"/>
      <c r="K12" s="392"/>
      <c r="L12" s="392"/>
      <c r="M12" s="392"/>
      <c r="N12" s="392"/>
      <c r="O12" s="392"/>
    </row>
    <row r="13" spans="2:15" ht="32.549999999999997" customHeight="1" x14ac:dyDescent="0.3">
      <c r="B13" s="61" t="s">
        <v>122</v>
      </c>
      <c r="C13" s="392" t="s">
        <v>135</v>
      </c>
      <c r="D13" s="392"/>
      <c r="E13" s="392"/>
      <c r="F13" s="392"/>
      <c r="G13" s="392"/>
      <c r="H13" s="392"/>
      <c r="I13" s="392"/>
      <c r="J13" s="392"/>
      <c r="K13" s="392"/>
      <c r="L13" s="392"/>
      <c r="M13" s="392"/>
      <c r="N13" s="392"/>
      <c r="O13" s="392"/>
    </row>
    <row r="14" spans="2:15" ht="35.549999999999997" customHeight="1" x14ac:dyDescent="0.3">
      <c r="B14" s="61" t="s">
        <v>134</v>
      </c>
      <c r="C14" s="392" t="s">
        <v>136</v>
      </c>
      <c r="D14" s="392"/>
      <c r="E14" s="392"/>
      <c r="F14" s="392"/>
      <c r="G14" s="392"/>
      <c r="H14" s="392"/>
      <c r="I14" s="392"/>
      <c r="J14" s="392"/>
      <c r="K14" s="392"/>
      <c r="L14" s="392"/>
      <c r="M14" s="392"/>
      <c r="N14" s="392"/>
      <c r="O14" s="392"/>
    </row>
    <row r="16" spans="2:15" x14ac:dyDescent="0.3">
      <c r="B16" s="70" t="s">
        <v>137</v>
      </c>
    </row>
    <row r="17" spans="2:16" x14ac:dyDescent="0.3">
      <c r="B17" s="61" t="s">
        <v>113</v>
      </c>
      <c r="C17" s="392" t="s">
        <v>138</v>
      </c>
      <c r="D17" s="392"/>
      <c r="E17" s="392"/>
      <c r="F17" s="392"/>
      <c r="G17" s="392"/>
      <c r="H17" s="392"/>
      <c r="I17" s="392"/>
      <c r="J17" s="392"/>
      <c r="K17" s="392"/>
      <c r="L17" s="392"/>
      <c r="M17" s="392"/>
      <c r="N17" s="392"/>
      <c r="O17" s="392"/>
    </row>
    <row r="18" spans="2:16" x14ac:dyDescent="0.3">
      <c r="B18" s="61" t="s">
        <v>139</v>
      </c>
      <c r="C18" s="394" t="s">
        <v>141</v>
      </c>
      <c r="D18" s="395"/>
      <c r="E18" s="395"/>
      <c r="F18" s="395"/>
      <c r="G18" s="395"/>
      <c r="H18" s="395"/>
      <c r="I18" s="395"/>
      <c r="J18" s="395"/>
      <c r="K18" s="395"/>
      <c r="L18" s="395"/>
      <c r="M18" s="395"/>
      <c r="N18" s="395"/>
      <c r="O18" s="396"/>
    </row>
    <row r="19" spans="2:16" ht="16.2" customHeight="1" x14ac:dyDescent="0.3">
      <c r="B19" s="61" t="s">
        <v>117</v>
      </c>
      <c r="C19" s="392" t="s">
        <v>142</v>
      </c>
      <c r="D19" s="392"/>
      <c r="E19" s="392"/>
      <c r="F19" s="392"/>
      <c r="G19" s="392"/>
      <c r="H19" s="392"/>
      <c r="I19" s="392"/>
      <c r="J19" s="392"/>
      <c r="K19" s="392"/>
      <c r="L19" s="392"/>
      <c r="M19" s="392"/>
      <c r="N19" s="392"/>
      <c r="O19" s="392"/>
    </row>
    <row r="20" spans="2:16" ht="62.55" customHeight="1" x14ac:dyDescent="0.3">
      <c r="B20" s="61" t="s">
        <v>119</v>
      </c>
      <c r="C20" s="392" t="s">
        <v>143</v>
      </c>
      <c r="D20" s="392"/>
      <c r="E20" s="392"/>
      <c r="F20" s="392"/>
      <c r="G20" s="392"/>
      <c r="H20" s="392"/>
      <c r="I20" s="392"/>
      <c r="J20" s="392"/>
      <c r="K20" s="392"/>
      <c r="L20" s="392"/>
      <c r="M20" s="392"/>
      <c r="N20" s="392"/>
      <c r="O20" s="392"/>
      <c r="P20" s="60"/>
    </row>
    <row r="22" spans="2:16" ht="15" thickBot="1" x14ac:dyDescent="0.35"/>
    <row r="23" spans="2:16" ht="15.6" thickTop="1" thickBot="1" x14ac:dyDescent="0.35">
      <c r="B23" s="390" t="s">
        <v>29</v>
      </c>
      <c r="C23" s="391"/>
      <c r="D23" s="38" t="s">
        <v>30</v>
      </c>
      <c r="E23" s="390" t="s">
        <v>31</v>
      </c>
      <c r="F23" s="391"/>
      <c r="G23" s="38" t="s">
        <v>32</v>
      </c>
      <c r="H23" s="390" t="s">
        <v>33</v>
      </c>
      <c r="I23" s="391"/>
      <c r="J23" s="38">
        <v>2</v>
      </c>
    </row>
  </sheetData>
  <mergeCells count="20">
    <mergeCell ref="C9:O9"/>
    <mergeCell ref="C10:O10"/>
    <mergeCell ref="C11:O11"/>
    <mergeCell ref="C20:O20"/>
    <mergeCell ref="B2:O2"/>
    <mergeCell ref="C18:O18"/>
    <mergeCell ref="C3:O3"/>
    <mergeCell ref="C4:O4"/>
    <mergeCell ref="C5:O5"/>
    <mergeCell ref="C6:O6"/>
    <mergeCell ref="C7:O7"/>
    <mergeCell ref="C8:O8"/>
    <mergeCell ref="B23:C23"/>
    <mergeCell ref="E23:F23"/>
    <mergeCell ref="H23:I23"/>
    <mergeCell ref="C12:O12"/>
    <mergeCell ref="C13:O13"/>
    <mergeCell ref="C14:O14"/>
    <mergeCell ref="C17:O17"/>
    <mergeCell ref="C19:O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58658-7B2B-412D-A85C-124F84EB0BB7}">
  <dimension ref="A1:L93"/>
  <sheetViews>
    <sheetView showGridLines="0" zoomScaleNormal="100" workbookViewId="0">
      <pane xSplit="10" ySplit="5" topLeftCell="K6" activePane="bottomRight" state="frozen"/>
      <selection activeCell="A4" sqref="A4:A15"/>
      <selection pane="topRight" activeCell="A4" sqref="A4:A15"/>
      <selection pane="bottomLeft" activeCell="A4" sqref="A4:A15"/>
      <selection pane="bottomRight" activeCell="A6" sqref="A6:A87"/>
    </sheetView>
  </sheetViews>
  <sheetFormatPr baseColWidth="10" defaultColWidth="11.44140625" defaultRowHeight="12" x14ac:dyDescent="0.25"/>
  <cols>
    <col min="1" max="1" width="14.109375" style="9" customWidth="1"/>
    <col min="2" max="2" width="18.33203125" style="9" customWidth="1"/>
    <col min="3" max="3" width="21.33203125" style="9" customWidth="1"/>
    <col min="4" max="4" width="30.109375" style="11" customWidth="1"/>
    <col min="5" max="5" width="16.109375" style="11" customWidth="1"/>
    <col min="6" max="6" width="21" style="10" customWidth="1"/>
    <col min="7" max="7" width="42.109375" style="10" customWidth="1"/>
    <col min="8" max="8" width="11.44140625" style="10" bestFit="1" customWidth="1"/>
    <col min="9" max="9" width="13.21875" style="27" bestFit="1" customWidth="1"/>
    <col min="10" max="10" width="16.88671875" style="27" bestFit="1" customWidth="1"/>
    <col min="11" max="16384" width="11.44140625" style="9"/>
  </cols>
  <sheetData>
    <row r="1" spans="1:11" ht="15" customHeight="1" x14ac:dyDescent="0.25">
      <c r="A1" s="404" t="s">
        <v>91</v>
      </c>
      <c r="B1" s="405"/>
      <c r="C1" s="405"/>
      <c r="D1" s="405"/>
      <c r="E1" s="405"/>
      <c r="F1" s="405"/>
      <c r="G1" s="405"/>
      <c r="H1" s="405"/>
      <c r="I1" s="405"/>
      <c r="J1" s="406"/>
    </row>
    <row r="2" spans="1:11" ht="14.55" customHeight="1" x14ac:dyDescent="0.25">
      <c r="A2" s="407"/>
      <c r="B2" s="408"/>
      <c r="C2" s="408"/>
      <c r="D2" s="408"/>
      <c r="E2" s="408"/>
      <c r="F2" s="408"/>
      <c r="G2" s="408"/>
      <c r="H2" s="408"/>
      <c r="I2" s="408"/>
      <c r="J2" s="409"/>
    </row>
    <row r="3" spans="1:11" ht="29.55" customHeight="1" x14ac:dyDescent="0.25">
      <c r="A3" s="397" t="s">
        <v>0</v>
      </c>
      <c r="B3" s="398"/>
      <c r="C3" s="398"/>
      <c r="D3" s="398"/>
      <c r="E3" s="398"/>
      <c r="F3" s="398"/>
      <c r="G3" s="398"/>
      <c r="H3" s="399"/>
      <c r="I3" s="46"/>
      <c r="J3" s="47"/>
    </row>
    <row r="4" spans="1:11" ht="15.75" customHeight="1" x14ac:dyDescent="0.25">
      <c r="A4" s="410" t="s">
        <v>1</v>
      </c>
      <c r="B4" s="411" t="s">
        <v>2</v>
      </c>
      <c r="C4" s="411" t="s">
        <v>3</v>
      </c>
      <c r="D4" s="403" t="s">
        <v>100</v>
      </c>
      <c r="E4" s="403" t="s">
        <v>107</v>
      </c>
      <c r="F4" s="403" t="s">
        <v>4</v>
      </c>
      <c r="G4" s="403" t="s">
        <v>92</v>
      </c>
      <c r="H4" s="403" t="s">
        <v>5</v>
      </c>
      <c r="I4" s="413" t="s">
        <v>6</v>
      </c>
      <c r="J4" s="412" t="s">
        <v>7</v>
      </c>
    </row>
    <row r="5" spans="1:11" ht="18" customHeight="1" x14ac:dyDescent="0.25">
      <c r="A5" s="410"/>
      <c r="B5" s="411"/>
      <c r="C5" s="411" t="s">
        <v>8</v>
      </c>
      <c r="D5" s="403"/>
      <c r="E5" s="403"/>
      <c r="F5" s="403"/>
      <c r="G5" s="403"/>
      <c r="H5" s="403"/>
      <c r="I5" s="413"/>
      <c r="J5" s="412"/>
    </row>
    <row r="6" spans="1:11" ht="55.2" customHeight="1" x14ac:dyDescent="0.25">
      <c r="A6" s="414" t="s">
        <v>9</v>
      </c>
      <c r="B6" s="419" t="s">
        <v>10</v>
      </c>
      <c r="C6" s="432" t="s">
        <v>14</v>
      </c>
      <c r="D6" s="434" t="s">
        <v>101</v>
      </c>
      <c r="E6" s="13"/>
      <c r="F6" s="91" t="s">
        <v>574</v>
      </c>
      <c r="G6" s="229" t="s">
        <v>575</v>
      </c>
      <c r="H6" s="230">
        <v>1</v>
      </c>
      <c r="I6" s="209">
        <v>50000000</v>
      </c>
      <c r="J6" s="356">
        <f>+H6*I6</f>
        <v>50000000</v>
      </c>
    </row>
    <row r="7" spans="1:11" s="203" customFormat="1" ht="55.2" x14ac:dyDescent="0.25">
      <c r="A7" s="414"/>
      <c r="B7" s="421"/>
      <c r="C7" s="433"/>
      <c r="D7" s="435"/>
      <c r="E7" s="204"/>
      <c r="F7" s="91" t="s">
        <v>50</v>
      </c>
      <c r="G7" s="229" t="s">
        <v>576</v>
      </c>
      <c r="H7" s="230">
        <v>1</v>
      </c>
      <c r="I7" s="209">
        <v>50000000</v>
      </c>
      <c r="J7" s="356">
        <f>+H7*I7</f>
        <v>50000000</v>
      </c>
    </row>
    <row r="8" spans="1:11" ht="18" customHeight="1" x14ac:dyDescent="0.25">
      <c r="A8" s="414"/>
      <c r="B8" s="36"/>
      <c r="C8" s="34"/>
      <c r="D8" s="35"/>
      <c r="E8" s="35"/>
      <c r="F8" s="403" t="s">
        <v>15</v>
      </c>
      <c r="G8" s="403"/>
      <c r="H8" s="403"/>
      <c r="I8" s="403"/>
      <c r="J8" s="43">
        <f>+SUM(J6:J6)</f>
        <v>50000000</v>
      </c>
    </row>
    <row r="9" spans="1:11" ht="41.4" x14ac:dyDescent="0.25">
      <c r="A9" s="414"/>
      <c r="B9" s="400" t="s">
        <v>16</v>
      </c>
      <c r="C9" s="401" t="s">
        <v>11</v>
      </c>
      <c r="D9" s="402" t="s">
        <v>17</v>
      </c>
      <c r="E9" s="35"/>
      <c r="F9" s="91" t="s">
        <v>13</v>
      </c>
      <c r="G9" s="229" t="s">
        <v>577</v>
      </c>
      <c r="H9" s="205">
        <v>12</v>
      </c>
      <c r="I9" s="209">
        <v>3200000</v>
      </c>
      <c r="J9" s="234">
        <f>+I9*H9</f>
        <v>38400000</v>
      </c>
      <c r="K9" s="16"/>
    </row>
    <row r="10" spans="1:11" ht="55.2" x14ac:dyDescent="0.25">
      <c r="A10" s="414"/>
      <c r="B10" s="400"/>
      <c r="C10" s="401"/>
      <c r="D10" s="402"/>
      <c r="E10" s="35"/>
      <c r="F10" s="91" t="s">
        <v>13</v>
      </c>
      <c r="G10" s="229" t="s">
        <v>578</v>
      </c>
      <c r="H10" s="205">
        <v>12</v>
      </c>
      <c r="I10" s="209">
        <v>3200000</v>
      </c>
      <c r="J10" s="234">
        <f>+I10*H10</f>
        <v>38400000</v>
      </c>
    </row>
    <row r="11" spans="1:11" ht="13.95" customHeight="1" x14ac:dyDescent="0.25">
      <c r="A11" s="414"/>
      <c r="B11" s="36"/>
      <c r="C11" s="34"/>
      <c r="D11" s="35"/>
      <c r="E11" s="35"/>
      <c r="F11" s="403" t="s">
        <v>15</v>
      </c>
      <c r="G11" s="403"/>
      <c r="H11" s="403"/>
      <c r="I11" s="403"/>
      <c r="J11" s="43">
        <f>+SUM(J9:J10)</f>
        <v>76800000</v>
      </c>
    </row>
    <row r="12" spans="1:11" ht="82.8" x14ac:dyDescent="0.25">
      <c r="A12" s="414"/>
      <c r="B12" s="400" t="s">
        <v>18</v>
      </c>
      <c r="C12" s="401" t="s">
        <v>11</v>
      </c>
      <c r="D12" s="441" t="s">
        <v>19</v>
      </c>
      <c r="E12" s="231" t="s">
        <v>688</v>
      </c>
      <c r="F12" s="91" t="s">
        <v>21</v>
      </c>
      <c r="G12" s="229" t="s">
        <v>689</v>
      </c>
      <c r="H12" s="208">
        <v>1</v>
      </c>
      <c r="I12" s="209">
        <v>29700000</v>
      </c>
      <c r="J12" s="235">
        <f>+H12*I12</f>
        <v>29700000</v>
      </c>
    </row>
    <row r="13" spans="1:11" ht="13.95" customHeight="1" x14ac:dyDescent="0.25">
      <c r="A13" s="414"/>
      <c r="B13" s="400"/>
      <c r="C13" s="401"/>
      <c r="D13" s="441"/>
      <c r="E13" s="231" t="s">
        <v>688</v>
      </c>
      <c r="F13" s="91" t="s">
        <v>22</v>
      </c>
      <c r="G13" s="229" t="s">
        <v>690</v>
      </c>
      <c r="H13" s="205">
        <v>1</v>
      </c>
      <c r="I13" s="209">
        <v>34000000</v>
      </c>
      <c r="J13" s="235">
        <f t="shared" ref="J13:J14" si="0">+H13*I13</f>
        <v>34000000</v>
      </c>
    </row>
    <row r="14" spans="1:11" ht="13.95" customHeight="1" x14ac:dyDescent="0.25">
      <c r="A14" s="414"/>
      <c r="B14" s="400"/>
      <c r="C14" s="401"/>
      <c r="D14" s="441"/>
      <c r="E14" s="231" t="s">
        <v>691</v>
      </c>
      <c r="F14" s="91" t="s">
        <v>22</v>
      </c>
      <c r="G14" s="229" t="s">
        <v>692</v>
      </c>
      <c r="H14" s="205">
        <v>1</v>
      </c>
      <c r="I14" s="209">
        <v>32000000</v>
      </c>
      <c r="J14" s="235">
        <f t="shared" si="0"/>
        <v>32000000</v>
      </c>
    </row>
    <row r="15" spans="1:11" ht="13.95" customHeight="1" x14ac:dyDescent="0.25">
      <c r="A15" s="414"/>
      <c r="B15" s="36"/>
      <c r="C15" s="34"/>
      <c r="D15" s="35"/>
      <c r="E15" s="35"/>
      <c r="F15" s="403" t="s">
        <v>15</v>
      </c>
      <c r="G15" s="403"/>
      <c r="H15" s="403"/>
      <c r="I15" s="403"/>
      <c r="J15" s="43">
        <f>+SUM(J12:J14)</f>
        <v>95700000</v>
      </c>
    </row>
    <row r="16" spans="1:11" ht="82.8" x14ac:dyDescent="0.25">
      <c r="A16" s="414"/>
      <c r="B16" s="400" t="s">
        <v>23</v>
      </c>
      <c r="C16" s="401" t="s">
        <v>11</v>
      </c>
      <c r="D16" s="402" t="s">
        <v>17</v>
      </c>
      <c r="E16" s="419" t="s">
        <v>193</v>
      </c>
      <c r="F16" s="6" t="s">
        <v>13</v>
      </c>
      <c r="G16" s="35" t="s">
        <v>530</v>
      </c>
      <c r="H16" s="14">
        <v>11</v>
      </c>
      <c r="I16" s="25">
        <v>3800000</v>
      </c>
      <c r="J16" s="39">
        <f t="shared" ref="J16:J18" si="1">+I16*H16</f>
        <v>41800000</v>
      </c>
    </row>
    <row r="17" spans="1:12" ht="82.8" x14ac:dyDescent="0.25">
      <c r="A17" s="414"/>
      <c r="B17" s="400"/>
      <c r="C17" s="401"/>
      <c r="D17" s="402"/>
      <c r="E17" s="420"/>
      <c r="F17" s="202" t="s">
        <v>13</v>
      </c>
      <c r="G17" s="35" t="s">
        <v>531</v>
      </c>
      <c r="H17" s="14">
        <v>10.5</v>
      </c>
      <c r="I17" s="25">
        <v>3100000</v>
      </c>
      <c r="J17" s="234">
        <f t="shared" si="1"/>
        <v>32550000</v>
      </c>
    </row>
    <row r="18" spans="1:12" s="203" customFormat="1" ht="69" x14ac:dyDescent="0.25">
      <c r="A18" s="414"/>
      <c r="B18" s="400"/>
      <c r="C18" s="401"/>
      <c r="D18" s="402"/>
      <c r="E18" s="420"/>
      <c r="F18" s="202" t="s">
        <v>13</v>
      </c>
      <c r="G18" s="229" t="s">
        <v>532</v>
      </c>
      <c r="H18" s="205">
        <v>10.5</v>
      </c>
      <c r="I18" s="209">
        <v>3100000</v>
      </c>
      <c r="J18" s="234">
        <f t="shared" si="1"/>
        <v>32550000</v>
      </c>
    </row>
    <row r="19" spans="1:12" s="203" customFormat="1" ht="41.4" x14ac:dyDescent="0.25">
      <c r="A19" s="414"/>
      <c r="B19" s="400"/>
      <c r="C19" s="401"/>
      <c r="D19" s="402"/>
      <c r="E19" s="421"/>
      <c r="F19" s="202" t="s">
        <v>22</v>
      </c>
      <c r="G19" s="229" t="s">
        <v>533</v>
      </c>
      <c r="H19" s="205">
        <v>12</v>
      </c>
      <c r="I19" s="209">
        <v>1156000</v>
      </c>
      <c r="J19" s="234">
        <f>+I19*H19</f>
        <v>13872000</v>
      </c>
    </row>
    <row r="20" spans="1:12" ht="15" customHeight="1" x14ac:dyDescent="0.25">
      <c r="A20" s="414"/>
      <c r="B20" s="13"/>
      <c r="C20" s="12"/>
      <c r="D20" s="14"/>
      <c r="E20" s="14"/>
      <c r="F20" s="403" t="s">
        <v>15</v>
      </c>
      <c r="G20" s="403"/>
      <c r="H20" s="403"/>
      <c r="I20" s="403"/>
      <c r="J20" s="43">
        <f>+SUM(J16:J19)</f>
        <v>120772000</v>
      </c>
      <c r="L20" s="17"/>
    </row>
    <row r="21" spans="1:12" ht="13.95" customHeight="1" x14ac:dyDescent="0.25">
      <c r="A21" s="414"/>
      <c r="B21" s="400" t="s">
        <v>94</v>
      </c>
      <c r="C21" s="401" t="s">
        <v>11</v>
      </c>
      <c r="D21" s="402" t="s">
        <v>17</v>
      </c>
      <c r="E21" s="35"/>
      <c r="F21" s="194" t="s">
        <v>13</v>
      </c>
      <c r="G21" s="195" t="s">
        <v>363</v>
      </c>
      <c r="H21" s="196">
        <v>11</v>
      </c>
      <c r="I21" s="197">
        <v>3000000</v>
      </c>
      <c r="J21" s="198">
        <v>33000000</v>
      </c>
      <c r="L21" s="15"/>
    </row>
    <row r="22" spans="1:12" ht="13.95" customHeight="1" x14ac:dyDescent="0.25">
      <c r="A22" s="414"/>
      <c r="B22" s="400"/>
      <c r="C22" s="401"/>
      <c r="D22" s="402"/>
      <c r="E22" s="71"/>
      <c r="F22" s="194" t="s">
        <v>27</v>
      </c>
      <c r="G22" s="195" t="s">
        <v>364</v>
      </c>
      <c r="H22" s="196">
        <v>1</v>
      </c>
      <c r="I22" s="197">
        <v>4200000</v>
      </c>
      <c r="J22" s="198">
        <v>4200000</v>
      </c>
      <c r="L22" s="15"/>
    </row>
    <row r="23" spans="1:12" ht="13.95" customHeight="1" x14ac:dyDescent="0.25">
      <c r="A23" s="414"/>
      <c r="B23" s="400"/>
      <c r="C23" s="401"/>
      <c r="D23" s="402"/>
      <c r="E23" s="71"/>
      <c r="F23" s="194" t="s">
        <v>24</v>
      </c>
      <c r="G23" s="195" t="s">
        <v>365</v>
      </c>
      <c r="H23" s="196">
        <v>2</v>
      </c>
      <c r="I23" s="197">
        <v>6500000</v>
      </c>
      <c r="J23" s="198">
        <v>13000000</v>
      </c>
      <c r="L23" s="15"/>
    </row>
    <row r="24" spans="1:12" ht="23.55" customHeight="1" x14ac:dyDescent="0.25">
      <c r="A24" s="414"/>
      <c r="B24" s="400"/>
      <c r="C24" s="401"/>
      <c r="D24" s="402"/>
      <c r="E24" s="35"/>
      <c r="F24" s="194" t="s">
        <v>20</v>
      </c>
      <c r="G24" s="195" t="s">
        <v>366</v>
      </c>
      <c r="H24" s="196">
        <v>1</v>
      </c>
      <c r="I24" s="197">
        <v>6500000</v>
      </c>
      <c r="J24" s="198">
        <v>6500000</v>
      </c>
    </row>
    <row r="25" spans="1:12" ht="14.55" customHeight="1" x14ac:dyDescent="0.25">
      <c r="A25" s="414"/>
      <c r="B25" s="13"/>
      <c r="C25" s="12"/>
      <c r="D25" s="36"/>
      <c r="E25" s="36"/>
      <c r="F25" s="403" t="s">
        <v>15</v>
      </c>
      <c r="G25" s="403"/>
      <c r="H25" s="403"/>
      <c r="I25" s="403"/>
      <c r="J25" s="43">
        <f>+SUM(J21:J24)</f>
        <v>56700000</v>
      </c>
    </row>
    <row r="26" spans="1:12" ht="39" customHeight="1" x14ac:dyDescent="0.25">
      <c r="A26" s="414"/>
      <c r="B26" s="419" t="s">
        <v>95</v>
      </c>
      <c r="C26" s="438" t="s">
        <v>11</v>
      </c>
      <c r="D26" s="118" t="s">
        <v>265</v>
      </c>
      <c r="E26" s="119" t="s">
        <v>266</v>
      </c>
      <c r="F26" s="91" t="s">
        <v>22</v>
      </c>
      <c r="G26" s="122" t="s">
        <v>267</v>
      </c>
      <c r="H26" s="122">
        <v>1</v>
      </c>
      <c r="I26" s="125">
        <v>7000000</v>
      </c>
      <c r="J26" s="126">
        <f>+I26*H26</f>
        <v>7000000</v>
      </c>
    </row>
    <row r="27" spans="1:12" ht="39.6" customHeight="1" x14ac:dyDescent="0.25">
      <c r="A27" s="414"/>
      <c r="B27" s="420"/>
      <c r="C27" s="439"/>
      <c r="D27" s="425" t="s">
        <v>83</v>
      </c>
      <c r="E27" s="425" t="s">
        <v>268</v>
      </c>
      <c r="F27" s="91" t="s">
        <v>20</v>
      </c>
      <c r="G27" s="122" t="s">
        <v>269</v>
      </c>
      <c r="H27" s="122">
        <v>1</v>
      </c>
      <c r="I27" s="125">
        <v>4200000</v>
      </c>
      <c r="J27" s="126">
        <f>+I27*H27</f>
        <v>4200000</v>
      </c>
    </row>
    <row r="28" spans="1:12" ht="14.55" customHeight="1" x14ac:dyDescent="0.25">
      <c r="A28" s="414"/>
      <c r="B28" s="420"/>
      <c r="C28" s="439"/>
      <c r="D28" s="426"/>
      <c r="E28" s="426"/>
      <c r="F28" s="91" t="s">
        <v>20</v>
      </c>
      <c r="G28" s="122" t="s">
        <v>270</v>
      </c>
      <c r="H28" s="122">
        <v>20</v>
      </c>
      <c r="I28" s="125">
        <v>700000</v>
      </c>
      <c r="J28" s="126">
        <f>+I28*H28</f>
        <v>14000000</v>
      </c>
    </row>
    <row r="29" spans="1:12" ht="14.55" customHeight="1" x14ac:dyDescent="0.25">
      <c r="A29" s="414"/>
      <c r="B29" s="420"/>
      <c r="C29" s="439"/>
      <c r="D29" s="426"/>
      <c r="E29" s="426"/>
      <c r="F29" s="436" t="s">
        <v>20</v>
      </c>
      <c r="G29" s="123" t="s">
        <v>271</v>
      </c>
      <c r="H29" s="425">
        <v>1</v>
      </c>
      <c r="I29" s="428">
        <v>4200000</v>
      </c>
      <c r="J29" s="430">
        <f>+I29*H29</f>
        <v>4200000</v>
      </c>
    </row>
    <row r="30" spans="1:12" ht="38.4" customHeight="1" x14ac:dyDescent="0.25">
      <c r="A30" s="414"/>
      <c r="B30" s="420"/>
      <c r="C30" s="439"/>
      <c r="D30" s="427"/>
      <c r="E30" s="427"/>
      <c r="F30" s="437"/>
      <c r="G30" s="119" t="s">
        <v>272</v>
      </c>
      <c r="H30" s="427"/>
      <c r="I30" s="429"/>
      <c r="J30" s="431"/>
    </row>
    <row r="31" spans="1:12" ht="25.8" customHeight="1" x14ac:dyDescent="0.25">
      <c r="A31" s="414"/>
      <c r="B31" s="420"/>
      <c r="C31" s="439"/>
      <c r="D31" s="425" t="s">
        <v>17</v>
      </c>
      <c r="E31" s="425" t="s">
        <v>273</v>
      </c>
      <c r="F31" s="91" t="s">
        <v>27</v>
      </c>
      <c r="G31" s="122" t="s">
        <v>274</v>
      </c>
      <c r="H31" s="122">
        <v>1</v>
      </c>
      <c r="I31" s="125">
        <v>58000000</v>
      </c>
      <c r="J31" s="127">
        <f t="shared" ref="J31" si="2">+I31*H31</f>
        <v>58000000</v>
      </c>
    </row>
    <row r="32" spans="1:12" ht="14.55" customHeight="1" x14ac:dyDescent="0.25">
      <c r="A32" s="414"/>
      <c r="B32" s="420"/>
      <c r="C32" s="439"/>
      <c r="D32" s="426"/>
      <c r="E32" s="426"/>
      <c r="F32" s="91" t="s">
        <v>27</v>
      </c>
      <c r="G32" s="124" t="s">
        <v>275</v>
      </c>
      <c r="H32" s="122">
        <v>1</v>
      </c>
      <c r="I32" s="125">
        <v>13000000</v>
      </c>
      <c r="J32" s="128">
        <f>+I32*H32</f>
        <v>13000000</v>
      </c>
    </row>
    <row r="33" spans="1:10" ht="41.4" x14ac:dyDescent="0.25">
      <c r="A33" s="414"/>
      <c r="B33" s="420"/>
      <c r="C33" s="439"/>
      <c r="D33" s="426"/>
      <c r="E33" s="426"/>
      <c r="F33" s="91" t="s">
        <v>24</v>
      </c>
      <c r="G33" s="122" t="s">
        <v>276</v>
      </c>
      <c r="H33" s="122">
        <v>1</v>
      </c>
      <c r="I33" s="125">
        <v>5000000</v>
      </c>
      <c r="J33" s="128">
        <f>+I33*H33</f>
        <v>5000000</v>
      </c>
    </row>
    <row r="34" spans="1:10" ht="27.6" x14ac:dyDescent="0.25">
      <c r="A34" s="414"/>
      <c r="B34" s="420"/>
      <c r="C34" s="439"/>
      <c r="D34" s="426"/>
      <c r="E34" s="426"/>
      <c r="F34" s="91" t="s">
        <v>22</v>
      </c>
      <c r="G34" s="122" t="s">
        <v>277</v>
      </c>
      <c r="H34" s="122">
        <v>1</v>
      </c>
      <c r="I34" s="125">
        <v>88000000</v>
      </c>
      <c r="J34" s="128">
        <f>+I34*H34</f>
        <v>88000000</v>
      </c>
    </row>
    <row r="35" spans="1:10" ht="41.4" x14ac:dyDescent="0.25">
      <c r="A35" s="414"/>
      <c r="B35" s="421"/>
      <c r="C35" s="440"/>
      <c r="D35" s="427"/>
      <c r="E35" s="427"/>
      <c r="F35" s="91" t="s">
        <v>13</v>
      </c>
      <c r="G35" s="122" t="s">
        <v>278</v>
      </c>
      <c r="H35" s="124">
        <v>1</v>
      </c>
      <c r="I35" s="125">
        <v>23000000</v>
      </c>
      <c r="J35" s="125">
        <f>+I35*H35</f>
        <v>23000000</v>
      </c>
    </row>
    <row r="36" spans="1:10" ht="14.55" customHeight="1" x14ac:dyDescent="0.25">
      <c r="A36" s="414"/>
      <c r="B36" s="13"/>
      <c r="C36" s="12"/>
      <c r="D36" s="36"/>
      <c r="E36" s="36"/>
      <c r="F36" s="403" t="s">
        <v>15</v>
      </c>
      <c r="G36" s="403"/>
      <c r="H36" s="403"/>
      <c r="I36" s="403"/>
      <c r="J36" s="43">
        <f>+SUM(J26:J35)</f>
        <v>216400000</v>
      </c>
    </row>
    <row r="37" spans="1:10" ht="14.55" customHeight="1" x14ac:dyDescent="0.25">
      <c r="A37" s="414"/>
      <c r="B37" s="400" t="s">
        <v>97</v>
      </c>
      <c r="C37" s="401" t="s">
        <v>14</v>
      </c>
      <c r="D37" s="402" t="s">
        <v>112</v>
      </c>
      <c r="E37" s="422" t="s">
        <v>262</v>
      </c>
      <c r="F37" s="91" t="s">
        <v>13</v>
      </c>
      <c r="G37" s="78" t="s">
        <v>248</v>
      </c>
      <c r="H37" s="14">
        <v>1</v>
      </c>
      <c r="I37" s="25">
        <f>3000000*11</f>
        <v>33000000</v>
      </c>
      <c r="J37" s="39">
        <f t="shared" ref="J37:J49" si="3">+I37*H37</f>
        <v>33000000</v>
      </c>
    </row>
    <row r="38" spans="1:10" ht="14.55" customHeight="1" x14ac:dyDescent="0.25">
      <c r="A38" s="414"/>
      <c r="B38" s="400"/>
      <c r="C38" s="401"/>
      <c r="D38" s="402"/>
      <c r="E38" s="423"/>
      <c r="F38" s="91" t="s">
        <v>13</v>
      </c>
      <c r="G38" s="71" t="s">
        <v>249</v>
      </c>
      <c r="H38" s="14">
        <v>1</v>
      </c>
      <c r="I38" s="25">
        <f>1800000*11</f>
        <v>19800000</v>
      </c>
      <c r="J38" s="39">
        <f t="shared" si="3"/>
        <v>19800000</v>
      </c>
    </row>
    <row r="39" spans="1:10" ht="14.55" customHeight="1" x14ac:dyDescent="0.3">
      <c r="A39" s="414"/>
      <c r="B39" s="400"/>
      <c r="C39" s="401"/>
      <c r="D39" s="402"/>
      <c r="E39" s="423"/>
      <c r="F39" s="91" t="s">
        <v>24</v>
      </c>
      <c r="G39" s="112" t="s">
        <v>250</v>
      </c>
      <c r="H39" s="14">
        <v>1</v>
      </c>
      <c r="I39" s="25">
        <v>20000000</v>
      </c>
      <c r="J39" s="39">
        <f t="shared" si="3"/>
        <v>20000000</v>
      </c>
    </row>
    <row r="40" spans="1:10" ht="14.55" customHeight="1" x14ac:dyDescent="0.25">
      <c r="A40" s="414"/>
      <c r="B40" s="400"/>
      <c r="C40" s="401"/>
      <c r="D40" s="402"/>
      <c r="E40" s="423"/>
      <c r="F40" s="91" t="s">
        <v>22</v>
      </c>
      <c r="G40" s="113" t="s">
        <v>251</v>
      </c>
      <c r="H40" s="4">
        <v>1</v>
      </c>
      <c r="I40" s="25">
        <v>2500000</v>
      </c>
      <c r="J40" s="114">
        <f t="shared" si="3"/>
        <v>2500000</v>
      </c>
    </row>
    <row r="41" spans="1:10" ht="14.55" customHeight="1" x14ac:dyDescent="0.25">
      <c r="A41" s="414"/>
      <c r="B41" s="400"/>
      <c r="C41" s="401"/>
      <c r="D41" s="402"/>
      <c r="E41" s="423"/>
      <c r="F41" s="91" t="s">
        <v>24</v>
      </c>
      <c r="G41" s="115" t="s">
        <v>252</v>
      </c>
      <c r="H41" s="4">
        <v>1</v>
      </c>
      <c r="I41" s="25">
        <v>2500000</v>
      </c>
      <c r="J41" s="116">
        <f t="shared" si="3"/>
        <v>2500000</v>
      </c>
    </row>
    <row r="42" spans="1:10" ht="14.55" customHeight="1" x14ac:dyDescent="0.25">
      <c r="A42" s="414"/>
      <c r="B42" s="400"/>
      <c r="C42" s="401"/>
      <c r="D42" s="402"/>
      <c r="E42" s="423"/>
      <c r="F42" s="91" t="s">
        <v>24</v>
      </c>
      <c r="G42" s="115" t="s">
        <v>253</v>
      </c>
      <c r="H42" s="4">
        <v>1</v>
      </c>
      <c r="I42" s="25">
        <v>5000000</v>
      </c>
      <c r="J42" s="25">
        <f t="shared" si="3"/>
        <v>5000000</v>
      </c>
    </row>
    <row r="43" spans="1:10" ht="14.55" customHeight="1" x14ac:dyDescent="0.25">
      <c r="A43" s="414"/>
      <c r="B43" s="400"/>
      <c r="C43" s="401"/>
      <c r="D43" s="402"/>
      <c r="E43" s="423"/>
      <c r="F43" s="91" t="s">
        <v>24</v>
      </c>
      <c r="G43" s="117" t="s">
        <v>254</v>
      </c>
      <c r="H43" s="4">
        <v>1</v>
      </c>
      <c r="I43" s="25">
        <v>22000000</v>
      </c>
      <c r="J43" s="25">
        <f t="shared" si="3"/>
        <v>22000000</v>
      </c>
    </row>
    <row r="44" spans="1:10" ht="14.55" customHeight="1" x14ac:dyDescent="0.25">
      <c r="A44" s="414"/>
      <c r="B44" s="400"/>
      <c r="C44" s="401"/>
      <c r="D44" s="402"/>
      <c r="E44" s="423"/>
      <c r="F44" s="91" t="s">
        <v>24</v>
      </c>
      <c r="G44" s="115" t="s">
        <v>255</v>
      </c>
      <c r="H44" s="4">
        <v>1</v>
      </c>
      <c r="I44" s="25">
        <v>3000000</v>
      </c>
      <c r="J44" s="25">
        <f t="shared" si="3"/>
        <v>3000000</v>
      </c>
    </row>
    <row r="45" spans="1:10" ht="14.55" customHeight="1" x14ac:dyDescent="0.25">
      <c r="A45" s="414"/>
      <c r="B45" s="400"/>
      <c r="C45" s="401"/>
      <c r="D45" s="402"/>
      <c r="E45" s="424"/>
      <c r="F45" s="91" t="s">
        <v>54</v>
      </c>
      <c r="G45" s="115" t="s">
        <v>256</v>
      </c>
      <c r="H45" s="4">
        <v>1</v>
      </c>
      <c r="I45" s="25">
        <v>10000000</v>
      </c>
      <c r="J45" s="25">
        <f t="shared" si="3"/>
        <v>10000000</v>
      </c>
    </row>
    <row r="46" spans="1:10" ht="14.55" customHeight="1" x14ac:dyDescent="0.25">
      <c r="A46" s="414"/>
      <c r="B46" s="400"/>
      <c r="C46" s="401"/>
      <c r="D46" s="402"/>
      <c r="E46" s="422" t="s">
        <v>263</v>
      </c>
      <c r="F46" s="91" t="s">
        <v>22</v>
      </c>
      <c r="G46" s="71" t="s">
        <v>257</v>
      </c>
      <c r="H46" s="14">
        <v>1</v>
      </c>
      <c r="I46" s="25">
        <f>(6*1670000)+2340000+930000+2820021</f>
        <v>16110021</v>
      </c>
      <c r="J46" s="39">
        <f t="shared" si="3"/>
        <v>16110021</v>
      </c>
    </row>
    <row r="47" spans="1:10" ht="14.55" customHeight="1" x14ac:dyDescent="0.25">
      <c r="A47" s="414"/>
      <c r="B47" s="400"/>
      <c r="C47" s="401"/>
      <c r="D47" s="402"/>
      <c r="E47" s="423"/>
      <c r="F47" s="91" t="s">
        <v>22</v>
      </c>
      <c r="G47" s="115" t="s">
        <v>258</v>
      </c>
      <c r="H47" s="14">
        <v>6</v>
      </c>
      <c r="I47" s="25">
        <v>100000</v>
      </c>
      <c r="J47" s="39">
        <f t="shared" si="3"/>
        <v>600000</v>
      </c>
    </row>
    <row r="48" spans="1:10" ht="14.55" customHeight="1" x14ac:dyDescent="0.25">
      <c r="A48" s="414"/>
      <c r="B48" s="400"/>
      <c r="C48" s="401"/>
      <c r="D48" s="402"/>
      <c r="E48" s="423"/>
      <c r="F48" s="91" t="s">
        <v>24</v>
      </c>
      <c r="G48" s="1" t="s">
        <v>259</v>
      </c>
      <c r="H48" s="14">
        <v>1</v>
      </c>
      <c r="I48" s="25">
        <v>15000000</v>
      </c>
      <c r="J48" s="39">
        <f t="shared" si="3"/>
        <v>15000000</v>
      </c>
    </row>
    <row r="49" spans="1:10" ht="27.45" customHeight="1" x14ac:dyDescent="0.25">
      <c r="A49" s="414"/>
      <c r="B49" s="400"/>
      <c r="C49" s="401"/>
      <c r="D49" s="402"/>
      <c r="E49" s="424"/>
      <c r="F49" s="91" t="s">
        <v>49</v>
      </c>
      <c r="G49" s="117" t="s">
        <v>260</v>
      </c>
      <c r="H49" s="14">
        <v>1</v>
      </c>
      <c r="I49" s="25">
        <v>6000000</v>
      </c>
      <c r="J49" s="39">
        <f t="shared" si="3"/>
        <v>6000000</v>
      </c>
    </row>
    <row r="50" spans="1:10" ht="48" x14ac:dyDescent="0.25">
      <c r="A50" s="414"/>
      <c r="B50" s="400"/>
      <c r="C50" s="401"/>
      <c r="D50" s="402"/>
      <c r="E50" s="76" t="s">
        <v>264</v>
      </c>
      <c r="F50" s="91" t="s">
        <v>50</v>
      </c>
      <c r="G50" s="115" t="s">
        <v>261</v>
      </c>
      <c r="H50" s="14">
        <v>1</v>
      </c>
      <c r="I50" s="25">
        <v>30000000</v>
      </c>
      <c r="J50" s="25">
        <f>+I50*H50</f>
        <v>30000000</v>
      </c>
    </row>
    <row r="51" spans="1:10" ht="36" customHeight="1" x14ac:dyDescent="0.25">
      <c r="A51" s="414"/>
      <c r="B51" s="13"/>
      <c r="C51" s="12"/>
      <c r="D51" s="36"/>
      <c r="E51" s="36"/>
      <c r="F51" s="403" t="s">
        <v>15</v>
      </c>
      <c r="G51" s="403"/>
      <c r="H51" s="403"/>
      <c r="I51" s="403"/>
      <c r="J51" s="43">
        <f>+SUM(J37:J50)</f>
        <v>185510021</v>
      </c>
    </row>
    <row r="52" spans="1:10" ht="45.6" customHeight="1" x14ac:dyDescent="0.25">
      <c r="A52" s="414"/>
      <c r="B52" s="400" t="s">
        <v>98</v>
      </c>
      <c r="C52" s="401" t="s">
        <v>11</v>
      </c>
      <c r="D52" s="402" t="s">
        <v>102</v>
      </c>
      <c r="E52" s="389" t="s">
        <v>693</v>
      </c>
      <c r="F52" s="91" t="s">
        <v>43</v>
      </c>
      <c r="G52" s="78" t="s">
        <v>694</v>
      </c>
      <c r="H52" s="205">
        <v>6</v>
      </c>
      <c r="I52" s="209">
        <v>34000000</v>
      </c>
      <c r="J52" s="234">
        <f t="shared" ref="J52:J60" si="4">+I52*H52</f>
        <v>204000000</v>
      </c>
    </row>
    <row r="53" spans="1:10" s="203" customFormat="1" ht="45" customHeight="1" x14ac:dyDescent="0.25">
      <c r="A53" s="414"/>
      <c r="B53" s="400"/>
      <c r="C53" s="401"/>
      <c r="D53" s="402"/>
      <c r="E53" s="389" t="s">
        <v>693</v>
      </c>
      <c r="F53" s="91" t="s">
        <v>20</v>
      </c>
      <c r="G53" s="78" t="s">
        <v>695</v>
      </c>
      <c r="H53" s="205">
        <v>1</v>
      </c>
      <c r="I53" s="209">
        <v>20000000</v>
      </c>
      <c r="J53" s="234">
        <f t="shared" si="4"/>
        <v>20000000</v>
      </c>
    </row>
    <row r="54" spans="1:10" s="203" customFormat="1" ht="66" customHeight="1" x14ac:dyDescent="0.25">
      <c r="A54" s="414"/>
      <c r="B54" s="400"/>
      <c r="C54" s="401"/>
      <c r="D54" s="402"/>
      <c r="E54" s="389" t="s">
        <v>693</v>
      </c>
      <c r="F54" s="91" t="s">
        <v>43</v>
      </c>
      <c r="G54" s="78" t="s">
        <v>696</v>
      </c>
      <c r="H54" s="205">
        <v>6</v>
      </c>
      <c r="I54" s="209">
        <v>0</v>
      </c>
      <c r="J54" s="234">
        <f t="shared" si="4"/>
        <v>0</v>
      </c>
    </row>
    <row r="55" spans="1:10" s="203" customFormat="1" ht="36.6" customHeight="1" x14ac:dyDescent="0.25">
      <c r="A55" s="414"/>
      <c r="B55" s="400"/>
      <c r="C55" s="401"/>
      <c r="D55" s="402"/>
      <c r="E55" s="389" t="s">
        <v>693</v>
      </c>
      <c r="F55" s="91" t="s">
        <v>26</v>
      </c>
      <c r="G55" s="78" t="s">
        <v>697</v>
      </c>
      <c r="H55" s="205">
        <v>1</v>
      </c>
      <c r="I55" s="209">
        <v>20000000</v>
      </c>
      <c r="J55" s="234">
        <f t="shared" si="4"/>
        <v>20000000</v>
      </c>
    </row>
    <row r="56" spans="1:10" s="203" customFormat="1" ht="53.4" customHeight="1" x14ac:dyDescent="0.25">
      <c r="A56" s="414"/>
      <c r="B56" s="400"/>
      <c r="C56" s="432" t="s">
        <v>698</v>
      </c>
      <c r="D56" s="434" t="s">
        <v>337</v>
      </c>
      <c r="E56" s="389" t="s">
        <v>699</v>
      </c>
      <c r="F56" s="91" t="s">
        <v>43</v>
      </c>
      <c r="G56" s="78" t="s">
        <v>700</v>
      </c>
      <c r="H56" s="205">
        <v>6</v>
      </c>
      <c r="I56" s="209">
        <v>0</v>
      </c>
      <c r="J56" s="234">
        <f t="shared" si="4"/>
        <v>0</v>
      </c>
    </row>
    <row r="57" spans="1:10" s="203" customFormat="1" ht="52.2" customHeight="1" x14ac:dyDescent="0.25">
      <c r="A57" s="414"/>
      <c r="B57" s="400"/>
      <c r="C57" s="433"/>
      <c r="D57" s="435"/>
      <c r="E57" s="389" t="s">
        <v>701</v>
      </c>
      <c r="F57" s="91" t="s">
        <v>43</v>
      </c>
      <c r="G57" s="78" t="s">
        <v>700</v>
      </c>
      <c r="H57" s="205">
        <v>6</v>
      </c>
      <c r="I57" s="209">
        <v>0</v>
      </c>
      <c r="J57" s="234">
        <f t="shared" si="4"/>
        <v>0</v>
      </c>
    </row>
    <row r="58" spans="1:10" s="203" customFormat="1" ht="45" customHeight="1" x14ac:dyDescent="0.25">
      <c r="A58" s="414"/>
      <c r="B58" s="400"/>
      <c r="C58" s="432" t="s">
        <v>14</v>
      </c>
      <c r="D58" s="434" t="s">
        <v>101</v>
      </c>
      <c r="E58" s="389" t="s">
        <v>702</v>
      </c>
      <c r="F58" s="91" t="s">
        <v>43</v>
      </c>
      <c r="G58" s="78" t="s">
        <v>700</v>
      </c>
      <c r="H58" s="205">
        <v>6</v>
      </c>
      <c r="I58" s="209">
        <v>0</v>
      </c>
      <c r="J58" s="234">
        <f t="shared" si="4"/>
        <v>0</v>
      </c>
    </row>
    <row r="59" spans="1:10" ht="52.8" customHeight="1" x14ac:dyDescent="0.25">
      <c r="A59" s="414"/>
      <c r="B59" s="400"/>
      <c r="C59" s="617"/>
      <c r="D59" s="618"/>
      <c r="E59" s="389" t="s">
        <v>703</v>
      </c>
      <c r="F59" s="91" t="s">
        <v>43</v>
      </c>
      <c r="G59" s="78" t="s">
        <v>700</v>
      </c>
      <c r="H59" s="205">
        <v>6</v>
      </c>
      <c r="I59" s="209">
        <v>0</v>
      </c>
      <c r="J59" s="234">
        <f t="shared" si="4"/>
        <v>0</v>
      </c>
    </row>
    <row r="60" spans="1:10" ht="60.6" customHeight="1" x14ac:dyDescent="0.25">
      <c r="A60" s="414"/>
      <c r="B60" s="400"/>
      <c r="C60" s="433"/>
      <c r="D60" s="435"/>
      <c r="E60" s="389" t="s">
        <v>704</v>
      </c>
      <c r="F60" s="91" t="s">
        <v>43</v>
      </c>
      <c r="G60" s="78" t="s">
        <v>700</v>
      </c>
      <c r="H60" s="205">
        <v>6</v>
      </c>
      <c r="I60" s="209">
        <v>0</v>
      </c>
      <c r="J60" s="234">
        <f t="shared" si="4"/>
        <v>0</v>
      </c>
    </row>
    <row r="61" spans="1:10" ht="13.8" x14ac:dyDescent="0.25">
      <c r="A61" s="414"/>
      <c r="B61" s="13"/>
      <c r="C61" s="12"/>
      <c r="D61" s="36"/>
      <c r="E61" s="36"/>
      <c r="F61" s="403" t="s">
        <v>15</v>
      </c>
      <c r="G61" s="403"/>
      <c r="H61" s="403"/>
      <c r="I61" s="403"/>
      <c r="J61" s="43">
        <f>+SUM(J52:J60)</f>
        <v>244000000</v>
      </c>
    </row>
    <row r="62" spans="1:10" ht="13.8" x14ac:dyDescent="0.25">
      <c r="A62" s="414"/>
      <c r="B62" s="400" t="s">
        <v>99</v>
      </c>
      <c r="C62" s="401" t="s">
        <v>11</v>
      </c>
      <c r="D62" s="402" t="s">
        <v>102</v>
      </c>
      <c r="E62" s="35"/>
      <c r="F62" s="202" t="s">
        <v>55</v>
      </c>
      <c r="G62" s="233" t="s">
        <v>367</v>
      </c>
      <c r="H62" s="205">
        <v>1</v>
      </c>
      <c r="I62" s="209">
        <v>5000000</v>
      </c>
      <c r="J62" s="234">
        <v>5000000</v>
      </c>
    </row>
    <row r="63" spans="1:10" ht="13.8" x14ac:dyDescent="0.25">
      <c r="A63" s="414"/>
      <c r="B63" s="400"/>
      <c r="C63" s="401"/>
      <c r="D63" s="402"/>
      <c r="E63" s="35"/>
      <c r="F63" s="202" t="s">
        <v>26</v>
      </c>
      <c r="G63" s="227" t="s">
        <v>368</v>
      </c>
      <c r="H63" s="205">
        <v>1</v>
      </c>
      <c r="I63" s="209">
        <v>3000000</v>
      </c>
      <c r="J63" s="234">
        <v>3000000</v>
      </c>
    </row>
    <row r="64" spans="1:10" ht="13.8" x14ac:dyDescent="0.3">
      <c r="A64" s="414"/>
      <c r="B64" s="400"/>
      <c r="C64" s="401"/>
      <c r="D64" s="402"/>
      <c r="E64" s="35"/>
      <c r="F64" s="202" t="s">
        <v>56</v>
      </c>
      <c r="G64" s="228" t="s">
        <v>369</v>
      </c>
      <c r="H64" s="205">
        <v>3</v>
      </c>
      <c r="I64" s="209">
        <v>6000000</v>
      </c>
      <c r="J64" s="234">
        <v>18000000</v>
      </c>
    </row>
    <row r="65" spans="1:10" ht="13.8" x14ac:dyDescent="0.25">
      <c r="A65" s="414"/>
      <c r="B65" s="13"/>
      <c r="C65" s="12"/>
      <c r="D65" s="36"/>
      <c r="E65" s="36"/>
      <c r="F65" s="403" t="s">
        <v>15</v>
      </c>
      <c r="G65" s="403"/>
      <c r="H65" s="403"/>
      <c r="I65" s="403"/>
      <c r="J65" s="43">
        <f>+SUM(J62:J64)</f>
        <v>26000000</v>
      </c>
    </row>
    <row r="66" spans="1:10" ht="151.80000000000001" x14ac:dyDescent="0.25">
      <c r="A66" s="414"/>
      <c r="B66" s="400" t="s">
        <v>90</v>
      </c>
      <c r="C66" s="401" t="s">
        <v>11</v>
      </c>
      <c r="D66" s="402" t="s">
        <v>17</v>
      </c>
      <c r="E66" s="419" t="s">
        <v>193</v>
      </c>
      <c r="F66" s="6" t="s">
        <v>22</v>
      </c>
      <c r="G66" s="80" t="s">
        <v>182</v>
      </c>
      <c r="H66" s="81" t="s">
        <v>183</v>
      </c>
      <c r="I66" s="82">
        <v>14000000</v>
      </c>
      <c r="J66" s="39">
        <f>+I66</f>
        <v>14000000</v>
      </c>
    </row>
    <row r="67" spans="1:10" ht="82.8" x14ac:dyDescent="0.25">
      <c r="A67" s="414"/>
      <c r="B67" s="400"/>
      <c r="C67" s="401"/>
      <c r="D67" s="402"/>
      <c r="E67" s="420"/>
      <c r="F67" s="6" t="s">
        <v>22</v>
      </c>
      <c r="G67" s="83" t="s">
        <v>184</v>
      </c>
      <c r="H67" s="81" t="s">
        <v>185</v>
      </c>
      <c r="I67" s="81" t="s">
        <v>186</v>
      </c>
      <c r="J67" s="39">
        <v>26000000</v>
      </c>
    </row>
    <row r="68" spans="1:10" ht="13.8" x14ac:dyDescent="0.25">
      <c r="A68" s="414"/>
      <c r="B68" s="400"/>
      <c r="C68" s="401"/>
      <c r="D68" s="402"/>
      <c r="E68" s="420"/>
      <c r="F68" s="6" t="s">
        <v>57</v>
      </c>
      <c r="G68" s="83" t="s">
        <v>187</v>
      </c>
      <c r="H68" s="84">
        <v>3</v>
      </c>
      <c r="I68" s="82">
        <v>7000000</v>
      </c>
      <c r="J68" s="39">
        <f>+I68*H68</f>
        <v>21000000</v>
      </c>
    </row>
    <row r="69" spans="1:10" ht="41.4" x14ac:dyDescent="0.25">
      <c r="A69" s="414"/>
      <c r="B69" s="400"/>
      <c r="C69" s="401"/>
      <c r="D69" s="402"/>
      <c r="E69" s="420"/>
      <c r="F69" s="6" t="s">
        <v>22</v>
      </c>
      <c r="G69" s="83" t="s">
        <v>188</v>
      </c>
      <c r="H69" s="81" t="s">
        <v>189</v>
      </c>
      <c r="I69" s="81" t="s">
        <v>190</v>
      </c>
      <c r="J69" s="39">
        <v>4000000</v>
      </c>
    </row>
    <row r="70" spans="1:10" ht="13.8" x14ac:dyDescent="0.25">
      <c r="A70" s="414"/>
      <c r="B70" s="400"/>
      <c r="C70" s="401"/>
      <c r="D70" s="402"/>
      <c r="E70" s="420"/>
      <c r="F70" s="85" t="s">
        <v>13</v>
      </c>
      <c r="G70" s="83" t="s">
        <v>191</v>
      </c>
      <c r="H70" s="84">
        <v>3</v>
      </c>
      <c r="I70" s="82">
        <v>1600000</v>
      </c>
      <c r="J70" s="39">
        <f>+I70*H70</f>
        <v>4800000</v>
      </c>
    </row>
    <row r="71" spans="1:10" ht="69" x14ac:dyDescent="0.25">
      <c r="A71" s="414"/>
      <c r="B71" s="400"/>
      <c r="C71" s="401"/>
      <c r="D71" s="402"/>
      <c r="E71" s="421"/>
      <c r="F71" s="6" t="s">
        <v>13</v>
      </c>
      <c r="G71" s="86" t="s">
        <v>192</v>
      </c>
      <c r="H71" s="84">
        <v>11</v>
      </c>
      <c r="I71" s="82">
        <v>3500000</v>
      </c>
      <c r="J71" s="39">
        <f>+I71*H71</f>
        <v>38500000</v>
      </c>
    </row>
    <row r="72" spans="1:10" ht="14.55" customHeight="1" x14ac:dyDescent="0.25">
      <c r="A72" s="414"/>
      <c r="B72" s="13"/>
      <c r="C72" s="12"/>
      <c r="D72" s="36"/>
      <c r="E72" s="36"/>
      <c r="F72" s="403" t="s">
        <v>15</v>
      </c>
      <c r="G72" s="403"/>
      <c r="H72" s="403"/>
      <c r="I72" s="403"/>
      <c r="J72" s="43">
        <f>+SUM(J66:J71)</f>
        <v>108300000</v>
      </c>
    </row>
    <row r="73" spans="1:10" ht="82.8" x14ac:dyDescent="0.25">
      <c r="A73" s="414"/>
      <c r="B73" s="400" t="s">
        <v>96</v>
      </c>
      <c r="C73" s="401" t="s">
        <v>11</v>
      </c>
      <c r="D73" s="402" t="s">
        <v>12</v>
      </c>
      <c r="E73" s="35"/>
      <c r="F73" s="91" t="s">
        <v>13</v>
      </c>
      <c r="G73" s="204" t="s">
        <v>579</v>
      </c>
      <c r="H73" s="205">
        <v>11</v>
      </c>
      <c r="I73" s="209">
        <v>3200000</v>
      </c>
      <c r="J73" s="234">
        <f t="shared" ref="J73:J87" si="5">+I73*H73</f>
        <v>35200000</v>
      </c>
    </row>
    <row r="74" spans="1:10" s="203" customFormat="1" ht="69" x14ac:dyDescent="0.25">
      <c r="A74" s="414"/>
      <c r="B74" s="400"/>
      <c r="C74" s="401"/>
      <c r="D74" s="402"/>
      <c r="E74" s="229"/>
      <c r="F74" s="91" t="s">
        <v>13</v>
      </c>
      <c r="G74" s="204" t="s">
        <v>580</v>
      </c>
      <c r="H74" s="205">
        <v>11.5</v>
      </c>
      <c r="I74" s="209">
        <v>3500000</v>
      </c>
      <c r="J74" s="234">
        <f t="shared" si="5"/>
        <v>40250000</v>
      </c>
    </row>
    <row r="75" spans="1:10" s="203" customFormat="1" ht="69" x14ac:dyDescent="0.25">
      <c r="A75" s="414"/>
      <c r="B75" s="400"/>
      <c r="C75" s="401"/>
      <c r="D75" s="402"/>
      <c r="E75" s="229"/>
      <c r="F75" s="91" t="s">
        <v>13</v>
      </c>
      <c r="G75" s="204" t="s">
        <v>581</v>
      </c>
      <c r="H75" s="205">
        <v>11</v>
      </c>
      <c r="I75" s="209">
        <v>2200000</v>
      </c>
      <c r="J75" s="234">
        <f t="shared" si="5"/>
        <v>24200000</v>
      </c>
    </row>
    <row r="76" spans="1:10" s="203" customFormat="1" ht="55.2" x14ac:dyDescent="0.25">
      <c r="A76" s="414"/>
      <c r="B76" s="400"/>
      <c r="C76" s="401"/>
      <c r="D76" s="402"/>
      <c r="E76" s="229"/>
      <c r="F76" s="357" t="s">
        <v>13</v>
      </c>
      <c r="G76" s="342" t="s">
        <v>582</v>
      </c>
      <c r="H76" s="358">
        <v>11.5</v>
      </c>
      <c r="I76" s="359">
        <v>2300000</v>
      </c>
      <c r="J76" s="360">
        <f t="shared" si="5"/>
        <v>26450000</v>
      </c>
    </row>
    <row r="77" spans="1:10" s="203" customFormat="1" ht="55.2" x14ac:dyDescent="0.25">
      <c r="A77" s="414"/>
      <c r="B77" s="400"/>
      <c r="C77" s="401"/>
      <c r="D77" s="402"/>
      <c r="E77" s="229"/>
      <c r="F77" s="357" t="s">
        <v>13</v>
      </c>
      <c r="G77" s="342" t="s">
        <v>583</v>
      </c>
      <c r="H77" s="358">
        <v>11</v>
      </c>
      <c r="I77" s="359">
        <v>2200000</v>
      </c>
      <c r="J77" s="360">
        <f t="shared" si="5"/>
        <v>24200000</v>
      </c>
    </row>
    <row r="78" spans="1:10" s="203" customFormat="1" ht="55.2" x14ac:dyDescent="0.25">
      <c r="A78" s="414"/>
      <c r="B78" s="400"/>
      <c r="C78" s="401"/>
      <c r="D78" s="402"/>
      <c r="E78" s="229"/>
      <c r="F78" s="357" t="s">
        <v>22</v>
      </c>
      <c r="G78" s="342" t="s">
        <v>584</v>
      </c>
      <c r="H78" s="358">
        <v>1</v>
      </c>
      <c r="I78" s="359">
        <v>200000000</v>
      </c>
      <c r="J78" s="360">
        <f t="shared" si="5"/>
        <v>200000000</v>
      </c>
    </row>
    <row r="79" spans="1:10" s="203" customFormat="1" ht="41.4" x14ac:dyDescent="0.25">
      <c r="A79" s="414"/>
      <c r="B79" s="400"/>
      <c r="C79" s="401"/>
      <c r="D79" s="402"/>
      <c r="E79" s="229"/>
      <c r="F79" s="357" t="s">
        <v>22</v>
      </c>
      <c r="G79" s="342" t="s">
        <v>585</v>
      </c>
      <c r="H79" s="358">
        <v>1</v>
      </c>
      <c r="I79" s="359">
        <v>2000000</v>
      </c>
      <c r="J79" s="360">
        <f t="shared" si="5"/>
        <v>2000000</v>
      </c>
    </row>
    <row r="80" spans="1:10" s="203" customFormat="1" ht="41.4" x14ac:dyDescent="0.25">
      <c r="A80" s="414"/>
      <c r="B80" s="400"/>
      <c r="C80" s="401"/>
      <c r="D80" s="402"/>
      <c r="E80" s="229"/>
      <c r="F80" s="357" t="s">
        <v>13</v>
      </c>
      <c r="G80" s="342" t="s">
        <v>586</v>
      </c>
      <c r="H80" s="358">
        <v>1</v>
      </c>
      <c r="I80" s="359">
        <v>6000000</v>
      </c>
      <c r="J80" s="360">
        <f t="shared" si="5"/>
        <v>6000000</v>
      </c>
    </row>
    <row r="81" spans="1:10" s="203" customFormat="1" ht="55.2" x14ac:dyDescent="0.25">
      <c r="A81" s="414"/>
      <c r="B81" s="400"/>
      <c r="C81" s="401"/>
      <c r="D81" s="402"/>
      <c r="E81" s="229"/>
      <c r="F81" s="357" t="s">
        <v>13</v>
      </c>
      <c r="G81" s="342" t="s">
        <v>587</v>
      </c>
      <c r="H81" s="358">
        <v>1</v>
      </c>
      <c r="I81" s="359">
        <v>6000000</v>
      </c>
      <c r="J81" s="360">
        <f t="shared" si="5"/>
        <v>6000000</v>
      </c>
    </row>
    <row r="82" spans="1:10" s="203" customFormat="1" ht="27.6" x14ac:dyDescent="0.25">
      <c r="A82" s="414"/>
      <c r="B82" s="400"/>
      <c r="C82" s="401"/>
      <c r="D82" s="402"/>
      <c r="E82" s="229"/>
      <c r="F82" s="357" t="s">
        <v>13</v>
      </c>
      <c r="G82" s="342" t="s">
        <v>588</v>
      </c>
      <c r="H82" s="358">
        <v>1</v>
      </c>
      <c r="I82" s="359">
        <v>20000000</v>
      </c>
      <c r="J82" s="360">
        <f t="shared" si="5"/>
        <v>20000000</v>
      </c>
    </row>
    <row r="83" spans="1:10" s="203" customFormat="1" ht="27.6" x14ac:dyDescent="0.25">
      <c r="A83" s="414"/>
      <c r="B83" s="400"/>
      <c r="C83" s="401"/>
      <c r="D83" s="402"/>
      <c r="E83" s="229"/>
      <c r="F83" s="357" t="s">
        <v>13</v>
      </c>
      <c r="G83" s="342" t="s">
        <v>589</v>
      </c>
      <c r="H83" s="358">
        <v>1</v>
      </c>
      <c r="I83" s="359">
        <v>40000000</v>
      </c>
      <c r="J83" s="360">
        <f t="shared" si="5"/>
        <v>40000000</v>
      </c>
    </row>
    <row r="84" spans="1:10" s="203" customFormat="1" ht="27.6" x14ac:dyDescent="0.25">
      <c r="A84" s="414"/>
      <c r="B84" s="400"/>
      <c r="C84" s="401"/>
      <c r="D84" s="402"/>
      <c r="E84" s="229"/>
      <c r="F84" s="357" t="s">
        <v>22</v>
      </c>
      <c r="G84" s="342" t="s">
        <v>590</v>
      </c>
      <c r="H84" s="358">
        <v>1</v>
      </c>
      <c r="I84" s="359">
        <v>7000000</v>
      </c>
      <c r="J84" s="360">
        <f t="shared" si="5"/>
        <v>7000000</v>
      </c>
    </row>
    <row r="85" spans="1:10" s="203" customFormat="1" ht="27.6" x14ac:dyDescent="0.25">
      <c r="A85" s="414"/>
      <c r="B85" s="400"/>
      <c r="C85" s="401"/>
      <c r="D85" s="402"/>
      <c r="E85" s="229"/>
      <c r="F85" s="357" t="s">
        <v>22</v>
      </c>
      <c r="G85" s="342" t="s">
        <v>591</v>
      </c>
      <c r="H85" s="358">
        <v>1</v>
      </c>
      <c r="I85" s="359">
        <v>15000000</v>
      </c>
      <c r="J85" s="360">
        <f t="shared" si="5"/>
        <v>15000000</v>
      </c>
    </row>
    <row r="86" spans="1:10" ht="13.8" x14ac:dyDescent="0.25">
      <c r="A86" s="414"/>
      <c r="B86" s="400"/>
      <c r="C86" s="401"/>
      <c r="D86" s="402"/>
      <c r="E86" s="35"/>
      <c r="F86" s="357" t="s">
        <v>22</v>
      </c>
      <c r="G86" s="342" t="s">
        <v>592</v>
      </c>
      <c r="H86" s="358">
        <v>2</v>
      </c>
      <c r="I86" s="359">
        <v>4000000</v>
      </c>
      <c r="J86" s="360">
        <f t="shared" si="5"/>
        <v>8000000</v>
      </c>
    </row>
    <row r="87" spans="1:10" ht="42" thickBot="1" x14ac:dyDescent="0.3">
      <c r="A87" s="414"/>
      <c r="B87" s="400"/>
      <c r="C87" s="401"/>
      <c r="D87" s="402"/>
      <c r="E87" s="35"/>
      <c r="F87" s="357" t="s">
        <v>22</v>
      </c>
      <c r="G87" s="342" t="s">
        <v>593</v>
      </c>
      <c r="H87" s="358">
        <v>1</v>
      </c>
      <c r="I87" s="359">
        <v>2000000</v>
      </c>
      <c r="J87" s="360">
        <f t="shared" si="5"/>
        <v>2000000</v>
      </c>
    </row>
    <row r="88" spans="1:10" ht="14.4" x14ac:dyDescent="0.25">
      <c r="A88" s="18"/>
      <c r="B88" s="19"/>
      <c r="C88" s="20"/>
      <c r="D88" s="21"/>
      <c r="E88" s="21"/>
      <c r="F88" s="417" t="s">
        <v>15</v>
      </c>
      <c r="G88" s="418"/>
      <c r="H88" s="418"/>
      <c r="I88" s="418"/>
      <c r="J88" s="44">
        <f>+SUM(J73:J87)</f>
        <v>456300000</v>
      </c>
    </row>
    <row r="89" spans="1:10" ht="16.2" thickBot="1" x14ac:dyDescent="0.35">
      <c r="A89" s="22"/>
      <c r="B89" s="22"/>
      <c r="C89" s="23"/>
      <c r="D89" s="24"/>
      <c r="E89" s="24"/>
      <c r="F89" s="415" t="s">
        <v>28</v>
      </c>
      <c r="G89" s="416"/>
      <c r="H89" s="416"/>
      <c r="I89" s="416"/>
      <c r="J89" s="45">
        <f>+J8+J11+J15+J20+J25+J36+J51+J61+J65+J72+J88</f>
        <v>1636482021</v>
      </c>
    </row>
    <row r="91" spans="1:10" ht="12.6" thickBot="1" x14ac:dyDescent="0.3"/>
    <row r="92" spans="1:10" ht="15.6" thickTop="1" thickBot="1" x14ac:dyDescent="0.3">
      <c r="B92" s="390" t="s">
        <v>29</v>
      </c>
      <c r="C92" s="391"/>
      <c r="D92" s="38" t="s">
        <v>30</v>
      </c>
      <c r="E92" s="390" t="s">
        <v>31</v>
      </c>
      <c r="F92" s="391"/>
      <c r="G92" s="38" t="s">
        <v>32</v>
      </c>
      <c r="H92" s="390" t="s">
        <v>33</v>
      </c>
      <c r="I92" s="391"/>
      <c r="J92" s="38">
        <v>2</v>
      </c>
    </row>
    <row r="93" spans="1:10" ht="12.6" thickTop="1" x14ac:dyDescent="0.25"/>
  </sheetData>
  <mergeCells count="76">
    <mergeCell ref="C52:C55"/>
    <mergeCell ref="D52:D55"/>
    <mergeCell ref="C56:C57"/>
    <mergeCell ref="D56:D57"/>
    <mergeCell ref="C58:C60"/>
    <mergeCell ref="D58:D60"/>
    <mergeCell ref="E16:E19"/>
    <mergeCell ref="B6:B7"/>
    <mergeCell ref="C6:C7"/>
    <mergeCell ref="D6:D7"/>
    <mergeCell ref="F29:F30"/>
    <mergeCell ref="B16:B19"/>
    <mergeCell ref="C16:C19"/>
    <mergeCell ref="C26:C35"/>
    <mergeCell ref="B26:B35"/>
    <mergeCell ref="D12:D14"/>
    <mergeCell ref="C12:C14"/>
    <mergeCell ref="B12:B14"/>
    <mergeCell ref="C21:C24"/>
    <mergeCell ref="D16:D19"/>
    <mergeCell ref="H29:H30"/>
    <mergeCell ref="I29:I30"/>
    <mergeCell ref="J29:J30"/>
    <mergeCell ref="D31:D35"/>
    <mergeCell ref="E31:E35"/>
    <mergeCell ref="E66:E71"/>
    <mergeCell ref="E37:E45"/>
    <mergeCell ref="E46:E49"/>
    <mergeCell ref="D27:D30"/>
    <mergeCell ref="E27:E30"/>
    <mergeCell ref="A6:A87"/>
    <mergeCell ref="F89:I89"/>
    <mergeCell ref="F20:I20"/>
    <mergeCell ref="F11:I11"/>
    <mergeCell ref="F25:I25"/>
    <mergeCell ref="F15:I15"/>
    <mergeCell ref="F88:I88"/>
    <mergeCell ref="F36:I36"/>
    <mergeCell ref="F72:I72"/>
    <mergeCell ref="F8:I8"/>
    <mergeCell ref="B9:B10"/>
    <mergeCell ref="D9:D10"/>
    <mergeCell ref="D73:D87"/>
    <mergeCell ref="C73:C87"/>
    <mergeCell ref="B73:B87"/>
    <mergeCell ref="B21:B24"/>
    <mergeCell ref="A1:J2"/>
    <mergeCell ref="B37:B50"/>
    <mergeCell ref="C37:C50"/>
    <mergeCell ref="D37:D50"/>
    <mergeCell ref="E4:E5"/>
    <mergeCell ref="A4:A5"/>
    <mergeCell ref="C4:C5"/>
    <mergeCell ref="D4:D5"/>
    <mergeCell ref="F4:F5"/>
    <mergeCell ref="G4:G5"/>
    <mergeCell ref="J4:J5"/>
    <mergeCell ref="B4:B5"/>
    <mergeCell ref="H4:H5"/>
    <mergeCell ref="I4:I5"/>
    <mergeCell ref="C9:C10"/>
    <mergeCell ref="D21:D24"/>
    <mergeCell ref="B92:C92"/>
    <mergeCell ref="H92:I92"/>
    <mergeCell ref="E92:F92"/>
    <mergeCell ref="A3:H3"/>
    <mergeCell ref="B62:B64"/>
    <mergeCell ref="C62:C64"/>
    <mergeCell ref="D62:D64"/>
    <mergeCell ref="F65:I65"/>
    <mergeCell ref="B66:B71"/>
    <mergeCell ref="C66:C71"/>
    <mergeCell ref="D66:D71"/>
    <mergeCell ref="F51:I51"/>
    <mergeCell ref="B52:B60"/>
    <mergeCell ref="F61:I6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B71A125-5100-4D1D-A32B-E6FDED7162EE}">
          <x14:formula1>
            <xm:f>Hoja2!$B$2:$B$30</xm:f>
          </x14:formula1>
          <xm:sqref>F16:F19 F21:F24 F62:F63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7D37-6661-436A-B923-616926BD558B}">
  <dimension ref="A1:Q153"/>
  <sheetViews>
    <sheetView showGridLines="0" zoomScale="75" zoomScaleNormal="75" workbookViewId="0">
      <pane xSplit="10" ySplit="5" topLeftCell="K128" activePane="bottomRight" state="frozen"/>
      <selection pane="topRight" activeCell="K1" sqref="K1"/>
      <selection pane="bottomLeft" activeCell="A6" sqref="A6"/>
      <selection pane="bottomRight" activeCell="C88" sqref="C88:C105"/>
    </sheetView>
  </sheetViews>
  <sheetFormatPr baseColWidth="10" defaultColWidth="8" defaultRowHeight="13.2" x14ac:dyDescent="0.3"/>
  <cols>
    <col min="1" max="1" width="16.33203125" style="28" customWidth="1"/>
    <col min="2" max="2" width="20.33203125" style="28" customWidth="1"/>
    <col min="3" max="3" width="24.109375" style="28" customWidth="1"/>
    <col min="4" max="4" width="29.33203125" style="28" customWidth="1"/>
    <col min="5" max="5" width="18" style="28" customWidth="1"/>
    <col min="6" max="6" width="18.5546875" style="186" customWidth="1"/>
    <col min="7" max="7" width="31.33203125" style="28" customWidth="1"/>
    <col min="8" max="8" width="11.33203125" style="28" customWidth="1"/>
    <col min="9" max="9" width="17.5546875" style="28" customWidth="1"/>
    <col min="10" max="10" width="28.44140625" style="28" customWidth="1"/>
    <col min="11" max="11" width="10.88671875" style="33" customWidth="1"/>
    <col min="12" max="12" width="4" style="33" customWidth="1"/>
    <col min="13" max="13" width="33.88671875" style="29" customWidth="1"/>
    <col min="14" max="14" width="2.88671875" style="28" customWidth="1"/>
    <col min="15" max="15" width="9" style="30" customWidth="1"/>
    <col min="16" max="16" width="15.6640625" style="29" bestFit="1" customWidth="1"/>
    <col min="17" max="17" width="15.6640625" style="32" bestFit="1" customWidth="1"/>
    <col min="18" max="18" width="1.88671875" style="28" customWidth="1"/>
    <col min="19" max="16384" width="8" style="28"/>
  </cols>
  <sheetData>
    <row r="1" spans="1:10" x14ac:dyDescent="0.3">
      <c r="A1" s="404" t="s">
        <v>91</v>
      </c>
      <c r="B1" s="405"/>
      <c r="C1" s="405"/>
      <c r="D1" s="405"/>
      <c r="E1" s="405"/>
      <c r="F1" s="405"/>
      <c r="G1" s="405"/>
      <c r="H1" s="405"/>
      <c r="I1" s="405"/>
      <c r="J1" s="406"/>
    </row>
    <row r="2" spans="1:10" ht="21" customHeight="1" x14ac:dyDescent="0.3">
      <c r="A2" s="407"/>
      <c r="B2" s="408"/>
      <c r="C2" s="408"/>
      <c r="D2" s="408"/>
      <c r="E2" s="408"/>
      <c r="F2" s="408"/>
      <c r="G2" s="408"/>
      <c r="H2" s="408"/>
      <c r="I2" s="408"/>
      <c r="J2" s="409"/>
    </row>
    <row r="3" spans="1:10" ht="13.2" customHeight="1" x14ac:dyDescent="0.3">
      <c r="A3" s="397" t="s">
        <v>0</v>
      </c>
      <c r="B3" s="398"/>
      <c r="C3" s="398"/>
      <c r="D3" s="398"/>
      <c r="E3" s="398"/>
      <c r="F3" s="398"/>
      <c r="G3" s="398"/>
      <c r="H3" s="398"/>
      <c r="I3" s="53"/>
      <c r="J3" s="55"/>
    </row>
    <row r="4" spans="1:10" x14ac:dyDescent="0.3">
      <c r="A4" s="410" t="s">
        <v>1</v>
      </c>
      <c r="B4" s="411" t="s">
        <v>2</v>
      </c>
      <c r="C4" s="411" t="s">
        <v>3</v>
      </c>
      <c r="D4" s="403" t="s">
        <v>100</v>
      </c>
      <c r="E4" s="403" t="s">
        <v>106</v>
      </c>
      <c r="F4" s="403" t="s">
        <v>4</v>
      </c>
      <c r="G4" s="403" t="s">
        <v>92</v>
      </c>
      <c r="H4" s="403" t="s">
        <v>5</v>
      </c>
      <c r="I4" s="413" t="s">
        <v>6</v>
      </c>
      <c r="J4" s="412" t="s">
        <v>7</v>
      </c>
    </row>
    <row r="5" spans="1:10" ht="13.95" customHeight="1" x14ac:dyDescent="0.3">
      <c r="A5" s="443"/>
      <c r="B5" s="444"/>
      <c r="C5" s="444" t="s">
        <v>8</v>
      </c>
      <c r="D5" s="445"/>
      <c r="E5" s="445"/>
      <c r="F5" s="445"/>
      <c r="G5" s="445"/>
      <c r="H5" s="445"/>
      <c r="I5" s="446"/>
      <c r="J5" s="447"/>
    </row>
    <row r="6" spans="1:10" ht="28.5" customHeight="1" x14ac:dyDescent="0.3">
      <c r="A6" s="448" t="s">
        <v>65</v>
      </c>
      <c r="B6" s="167" t="s">
        <v>360</v>
      </c>
      <c r="C6" s="167" t="s">
        <v>341</v>
      </c>
      <c r="D6" s="167" t="s">
        <v>312</v>
      </c>
      <c r="E6" s="154"/>
      <c r="F6" s="184" t="s">
        <v>13</v>
      </c>
      <c r="G6" s="154" t="s">
        <v>361</v>
      </c>
      <c r="H6" s="156">
        <v>5</v>
      </c>
      <c r="I6" s="146">
        <v>38111287.5</v>
      </c>
      <c r="J6" s="146">
        <v>190556437.5</v>
      </c>
    </row>
    <row r="7" spans="1:10" ht="45" x14ac:dyDescent="0.3">
      <c r="A7" s="448"/>
      <c r="B7" s="167" t="s">
        <v>360</v>
      </c>
      <c r="C7" s="167" t="s">
        <v>341</v>
      </c>
      <c r="D7" s="167" t="s">
        <v>312</v>
      </c>
      <c r="E7" s="154"/>
      <c r="F7" s="184" t="s">
        <v>13</v>
      </c>
      <c r="G7" s="154" t="s">
        <v>359</v>
      </c>
      <c r="H7" s="156">
        <v>2</v>
      </c>
      <c r="I7" s="146">
        <v>38111287.5</v>
      </c>
      <c r="J7" s="146">
        <v>76222575</v>
      </c>
    </row>
    <row r="8" spans="1:10" ht="45" x14ac:dyDescent="0.3">
      <c r="A8" s="448"/>
      <c r="B8" s="155" t="s">
        <v>338</v>
      </c>
      <c r="C8" s="167" t="s">
        <v>341</v>
      </c>
      <c r="D8" s="167" t="s">
        <v>357</v>
      </c>
      <c r="E8" s="154"/>
      <c r="F8" s="184" t="s">
        <v>13</v>
      </c>
      <c r="G8" s="154" t="s">
        <v>358</v>
      </c>
      <c r="H8" s="156">
        <v>5</v>
      </c>
      <c r="I8" s="146">
        <v>34590832.990000002</v>
      </c>
      <c r="J8" s="146">
        <v>172954164.94999999</v>
      </c>
    </row>
    <row r="9" spans="1:10" ht="45" x14ac:dyDescent="0.3">
      <c r="A9" s="448"/>
      <c r="B9" s="155" t="s">
        <v>338</v>
      </c>
      <c r="C9" s="167" t="s">
        <v>341</v>
      </c>
      <c r="D9" s="167" t="s">
        <v>357</v>
      </c>
      <c r="E9" s="154"/>
      <c r="F9" s="184" t="s">
        <v>13</v>
      </c>
      <c r="G9" s="154" t="s">
        <v>356</v>
      </c>
      <c r="H9" s="156">
        <v>4</v>
      </c>
      <c r="I9" s="146">
        <v>16598450</v>
      </c>
      <c r="J9" s="146">
        <v>66393800</v>
      </c>
    </row>
    <row r="10" spans="1:10" ht="45" x14ac:dyDescent="0.3">
      <c r="A10" s="448"/>
      <c r="B10" s="155" t="s">
        <v>338</v>
      </c>
      <c r="C10" s="167" t="s">
        <v>341</v>
      </c>
      <c r="D10" s="167" t="s">
        <v>284</v>
      </c>
      <c r="E10" s="154"/>
      <c r="F10" s="184" t="s">
        <v>38</v>
      </c>
      <c r="G10" s="154" t="s">
        <v>355</v>
      </c>
      <c r="H10" s="156">
        <v>6</v>
      </c>
      <c r="I10" s="146">
        <v>40000000</v>
      </c>
      <c r="J10" s="146">
        <v>240000000</v>
      </c>
    </row>
    <row r="11" spans="1:10" ht="45" x14ac:dyDescent="0.3">
      <c r="A11" s="448"/>
      <c r="B11" s="155" t="s">
        <v>338</v>
      </c>
      <c r="C11" s="167" t="s">
        <v>341</v>
      </c>
      <c r="D11" s="167" t="s">
        <v>284</v>
      </c>
      <c r="E11" s="154"/>
      <c r="F11" s="184" t="s">
        <v>38</v>
      </c>
      <c r="G11" s="154" t="s">
        <v>354</v>
      </c>
      <c r="H11" s="156">
        <v>6</v>
      </c>
      <c r="I11" s="146">
        <v>20000000</v>
      </c>
      <c r="J11" s="146">
        <v>120000000</v>
      </c>
    </row>
    <row r="12" spans="1:10" ht="45" x14ac:dyDescent="0.3">
      <c r="A12" s="448"/>
      <c r="B12" s="155" t="s">
        <v>338</v>
      </c>
      <c r="C12" s="167" t="s">
        <v>341</v>
      </c>
      <c r="D12" s="167" t="s">
        <v>353</v>
      </c>
      <c r="E12" s="154"/>
      <c r="F12" s="184" t="s">
        <v>38</v>
      </c>
      <c r="G12" s="154" t="s">
        <v>352</v>
      </c>
      <c r="H12" s="156">
        <v>6</v>
      </c>
      <c r="I12" s="146">
        <v>80000000</v>
      </c>
      <c r="J12" s="146">
        <v>480000000</v>
      </c>
    </row>
    <row r="13" spans="1:10" ht="45" x14ac:dyDescent="0.3">
      <c r="A13" s="448"/>
      <c r="B13" s="155" t="s">
        <v>338</v>
      </c>
      <c r="C13" s="167" t="s">
        <v>341</v>
      </c>
      <c r="D13" s="167" t="s">
        <v>350</v>
      </c>
      <c r="E13" s="154"/>
      <c r="F13" s="184" t="s">
        <v>38</v>
      </c>
      <c r="G13" s="154" t="s">
        <v>351</v>
      </c>
      <c r="H13" s="156">
        <v>6</v>
      </c>
      <c r="I13" s="146">
        <v>40000000</v>
      </c>
      <c r="J13" s="146">
        <v>240000000</v>
      </c>
    </row>
    <row r="14" spans="1:10" ht="90" x14ac:dyDescent="0.3">
      <c r="A14" s="448"/>
      <c r="B14" s="155" t="s">
        <v>338</v>
      </c>
      <c r="C14" s="167" t="s">
        <v>341</v>
      </c>
      <c r="D14" s="167" t="s">
        <v>350</v>
      </c>
      <c r="E14" s="154"/>
      <c r="F14" s="184" t="s">
        <v>38</v>
      </c>
      <c r="G14" s="169" t="s">
        <v>349</v>
      </c>
      <c r="H14" s="156">
        <v>7</v>
      </c>
      <c r="I14" s="146">
        <v>50000000</v>
      </c>
      <c r="J14" s="146">
        <v>350000000</v>
      </c>
    </row>
    <row r="15" spans="1:10" ht="45" x14ac:dyDescent="0.3">
      <c r="A15" s="448"/>
      <c r="B15" s="155" t="s">
        <v>338</v>
      </c>
      <c r="C15" s="167" t="s">
        <v>341</v>
      </c>
      <c r="D15" s="167" t="s">
        <v>19</v>
      </c>
      <c r="E15" s="154"/>
      <c r="F15" s="184" t="s">
        <v>25</v>
      </c>
      <c r="G15" s="154" t="s">
        <v>348</v>
      </c>
      <c r="H15" s="156">
        <v>6</v>
      </c>
      <c r="I15" s="146">
        <v>15000000</v>
      </c>
      <c r="J15" s="146">
        <v>90000000</v>
      </c>
    </row>
    <row r="16" spans="1:10" ht="60" x14ac:dyDescent="0.3">
      <c r="A16" s="448"/>
      <c r="B16" s="167" t="s">
        <v>346</v>
      </c>
      <c r="C16" s="167" t="s">
        <v>341</v>
      </c>
      <c r="D16" s="167" t="s">
        <v>85</v>
      </c>
      <c r="E16" s="154"/>
      <c r="F16" s="184" t="s">
        <v>22</v>
      </c>
      <c r="G16" s="165" t="s">
        <v>347</v>
      </c>
      <c r="H16" s="156">
        <v>1</v>
      </c>
      <c r="I16" s="146">
        <v>150000000</v>
      </c>
      <c r="J16" s="146">
        <v>150000000</v>
      </c>
    </row>
    <row r="17" spans="1:10" ht="45" x14ac:dyDescent="0.3">
      <c r="A17" s="448"/>
      <c r="B17" s="167" t="s">
        <v>346</v>
      </c>
      <c r="C17" s="167" t="s">
        <v>341</v>
      </c>
      <c r="D17" s="167" t="s">
        <v>345</v>
      </c>
      <c r="E17" s="154"/>
      <c r="F17" s="184" t="s">
        <v>22</v>
      </c>
      <c r="G17" s="165" t="s">
        <v>344</v>
      </c>
      <c r="H17" s="156">
        <v>1</v>
      </c>
      <c r="I17" s="146">
        <v>250000</v>
      </c>
      <c r="J17" s="146">
        <v>250000</v>
      </c>
    </row>
    <row r="18" spans="1:10" ht="75" x14ac:dyDescent="0.3">
      <c r="A18" s="448"/>
      <c r="B18" s="155" t="s">
        <v>338</v>
      </c>
      <c r="C18" s="167" t="s">
        <v>341</v>
      </c>
      <c r="D18" s="166" t="s">
        <v>343</v>
      </c>
      <c r="E18" s="154"/>
      <c r="F18" s="184" t="s">
        <v>22</v>
      </c>
      <c r="G18" s="169" t="s">
        <v>342</v>
      </c>
      <c r="H18" s="156">
        <v>6</v>
      </c>
      <c r="I18" s="146">
        <v>20000000</v>
      </c>
      <c r="J18" s="146">
        <v>120000000</v>
      </c>
    </row>
    <row r="19" spans="1:10" ht="45" x14ac:dyDescent="0.3">
      <c r="A19" s="448"/>
      <c r="B19" s="155" t="s">
        <v>338</v>
      </c>
      <c r="C19" s="167" t="s">
        <v>341</v>
      </c>
      <c r="D19" s="168" t="s">
        <v>321</v>
      </c>
      <c r="E19" s="154"/>
      <c r="F19" s="184" t="s">
        <v>37</v>
      </c>
      <c r="G19" s="165" t="s">
        <v>340</v>
      </c>
      <c r="H19" s="156">
        <v>6</v>
      </c>
      <c r="I19" s="146">
        <v>60000000</v>
      </c>
      <c r="J19" s="146">
        <v>360000000</v>
      </c>
    </row>
    <row r="20" spans="1:10" ht="45" x14ac:dyDescent="0.3">
      <c r="A20" s="448"/>
      <c r="B20" s="168" t="s">
        <v>338</v>
      </c>
      <c r="C20" s="168" t="s">
        <v>310</v>
      </c>
      <c r="D20" s="166" t="s">
        <v>337</v>
      </c>
      <c r="E20" s="154"/>
      <c r="F20" s="184" t="s">
        <v>61</v>
      </c>
      <c r="G20" s="169" t="s">
        <v>339</v>
      </c>
      <c r="H20" s="156">
        <v>1</v>
      </c>
      <c r="I20" s="146">
        <v>60000000</v>
      </c>
      <c r="J20" s="146">
        <v>60000000</v>
      </c>
    </row>
    <row r="21" spans="1:10" ht="45" x14ac:dyDescent="0.3">
      <c r="A21" s="448"/>
      <c r="B21" s="168" t="s">
        <v>338</v>
      </c>
      <c r="C21" s="168" t="s">
        <v>310</v>
      </c>
      <c r="D21" s="166" t="s">
        <v>337</v>
      </c>
      <c r="E21" s="154"/>
      <c r="F21" s="184" t="s">
        <v>61</v>
      </c>
      <c r="G21" s="169" t="s">
        <v>336</v>
      </c>
      <c r="H21" s="156">
        <v>1</v>
      </c>
      <c r="I21" s="146">
        <v>60000000</v>
      </c>
      <c r="J21" s="146">
        <v>60000000</v>
      </c>
    </row>
    <row r="22" spans="1:10" ht="13.95" customHeight="1" x14ac:dyDescent="0.3">
      <c r="A22" s="448"/>
      <c r="B22" s="73"/>
      <c r="C22" s="72"/>
      <c r="D22" s="71"/>
      <c r="E22" s="71"/>
      <c r="F22" s="442" t="s">
        <v>15</v>
      </c>
      <c r="G22" s="442"/>
      <c r="H22" s="442"/>
      <c r="I22" s="442"/>
      <c r="J22" s="43">
        <f>+SUM(J6:J21)</f>
        <v>2776376977.4499998</v>
      </c>
    </row>
    <row r="23" spans="1:10" ht="13.95" customHeight="1" x14ac:dyDescent="0.3">
      <c r="A23" s="448"/>
      <c r="B23" s="451" t="s">
        <v>66</v>
      </c>
      <c r="C23" s="178" t="s">
        <v>280</v>
      </c>
      <c r="D23" s="181" t="s">
        <v>289</v>
      </c>
      <c r="E23" s="160"/>
      <c r="F23" s="184" t="s">
        <v>20</v>
      </c>
      <c r="G23" s="183" t="s">
        <v>292</v>
      </c>
      <c r="H23" s="182">
        <v>4</v>
      </c>
      <c r="I23" s="179">
        <v>5000000</v>
      </c>
      <c r="J23" s="179">
        <v>20000000</v>
      </c>
    </row>
    <row r="24" spans="1:10" ht="13.95" customHeight="1" x14ac:dyDescent="0.3">
      <c r="A24" s="448"/>
      <c r="B24" s="452"/>
      <c r="C24" s="178" t="s">
        <v>280</v>
      </c>
      <c r="D24" s="181" t="s">
        <v>85</v>
      </c>
      <c r="E24" s="160"/>
      <c r="F24" s="184" t="s">
        <v>24</v>
      </c>
      <c r="G24" s="176" t="s">
        <v>313</v>
      </c>
      <c r="H24" s="140">
        <v>2</v>
      </c>
      <c r="I24" s="179">
        <v>500000</v>
      </c>
      <c r="J24" s="179">
        <v>1000000</v>
      </c>
    </row>
    <row r="25" spans="1:10" ht="13.95" customHeight="1" x14ac:dyDescent="0.3">
      <c r="A25" s="448"/>
      <c r="B25" s="452"/>
      <c r="C25" s="160" t="s">
        <v>280</v>
      </c>
      <c r="D25" s="161" t="s">
        <v>321</v>
      </c>
      <c r="E25" s="160"/>
      <c r="F25" s="184" t="s">
        <v>20</v>
      </c>
      <c r="G25" s="161" t="s">
        <v>335</v>
      </c>
      <c r="H25" s="140">
        <v>1</v>
      </c>
      <c r="I25" s="179">
        <v>10000000</v>
      </c>
      <c r="J25" s="179">
        <v>10000000</v>
      </c>
    </row>
    <row r="26" spans="1:10" ht="13.95" customHeight="1" x14ac:dyDescent="0.3">
      <c r="A26" s="448"/>
      <c r="B26" s="452"/>
      <c r="C26" s="178" t="s">
        <v>280</v>
      </c>
      <c r="D26" s="180" t="s">
        <v>79</v>
      </c>
      <c r="E26" s="160"/>
      <c r="F26" s="184" t="s">
        <v>20</v>
      </c>
      <c r="G26" s="176" t="s">
        <v>334</v>
      </c>
      <c r="H26" s="140">
        <v>8</v>
      </c>
      <c r="I26" s="179">
        <v>1500000</v>
      </c>
      <c r="J26" s="179">
        <v>12000000</v>
      </c>
    </row>
    <row r="27" spans="1:10" ht="13.95" customHeight="1" x14ac:dyDescent="0.3">
      <c r="A27" s="448"/>
      <c r="B27" s="452"/>
      <c r="C27" s="178" t="s">
        <v>280</v>
      </c>
      <c r="D27" s="180" t="s">
        <v>79</v>
      </c>
      <c r="E27" s="160"/>
      <c r="F27" s="184" t="s">
        <v>20</v>
      </c>
      <c r="G27" s="176" t="s">
        <v>333</v>
      </c>
      <c r="H27" s="140">
        <v>8</v>
      </c>
      <c r="I27" s="179">
        <v>1500000</v>
      </c>
      <c r="J27" s="179">
        <v>12000000</v>
      </c>
    </row>
    <row r="28" spans="1:10" ht="13.95" customHeight="1" x14ac:dyDescent="0.3">
      <c r="A28" s="448"/>
      <c r="B28" s="452"/>
      <c r="C28" s="178" t="s">
        <v>280</v>
      </c>
      <c r="D28" s="177" t="s">
        <v>284</v>
      </c>
      <c r="E28" s="173"/>
      <c r="F28" s="184" t="s">
        <v>21</v>
      </c>
      <c r="G28" s="176" t="s">
        <v>332</v>
      </c>
      <c r="H28" s="140">
        <v>1</v>
      </c>
      <c r="I28" s="170">
        <v>3000000</v>
      </c>
      <c r="J28" s="170">
        <v>3000000</v>
      </c>
    </row>
    <row r="29" spans="1:10" ht="13.95" customHeight="1" x14ac:dyDescent="0.3">
      <c r="A29" s="448"/>
      <c r="B29" s="452"/>
      <c r="C29" s="137" t="s">
        <v>310</v>
      </c>
      <c r="D29" s="137" t="s">
        <v>103</v>
      </c>
      <c r="E29" s="137"/>
      <c r="F29" s="184" t="s">
        <v>37</v>
      </c>
      <c r="G29" s="137" t="s">
        <v>331</v>
      </c>
      <c r="H29" s="140">
        <v>1</v>
      </c>
      <c r="I29" s="170">
        <v>3000000</v>
      </c>
      <c r="J29" s="170">
        <v>3000000</v>
      </c>
    </row>
    <row r="30" spans="1:10" ht="13.95" customHeight="1" x14ac:dyDescent="0.3">
      <c r="A30" s="448"/>
      <c r="B30" s="452"/>
      <c r="C30" s="137" t="s">
        <v>280</v>
      </c>
      <c r="D30" s="137" t="s">
        <v>286</v>
      </c>
      <c r="E30" s="137"/>
      <c r="F30" s="184" t="s">
        <v>54</v>
      </c>
      <c r="G30" s="137" t="s">
        <v>330</v>
      </c>
      <c r="H30" s="140">
        <v>1</v>
      </c>
      <c r="I30" s="170">
        <v>4000000</v>
      </c>
      <c r="J30" s="170">
        <v>4000000</v>
      </c>
    </row>
    <row r="31" spans="1:10" ht="13.95" customHeight="1" x14ac:dyDescent="0.3">
      <c r="A31" s="448"/>
      <c r="B31" s="452"/>
      <c r="C31" s="137" t="s">
        <v>280</v>
      </c>
      <c r="D31" s="137" t="s">
        <v>328</v>
      </c>
      <c r="E31" s="137"/>
      <c r="F31" s="184" t="s">
        <v>37</v>
      </c>
      <c r="G31" s="137" t="s">
        <v>329</v>
      </c>
      <c r="H31" s="140">
        <v>1</v>
      </c>
      <c r="I31" s="170">
        <v>35000000</v>
      </c>
      <c r="J31" s="170">
        <v>35000000</v>
      </c>
    </row>
    <row r="32" spans="1:10" ht="13.95" customHeight="1" x14ac:dyDescent="0.3">
      <c r="A32" s="448"/>
      <c r="B32" s="452"/>
      <c r="C32" s="174" t="s">
        <v>280</v>
      </c>
      <c r="D32" s="137" t="s">
        <v>328</v>
      </c>
      <c r="E32" s="175"/>
      <c r="F32" s="184" t="s">
        <v>37</v>
      </c>
      <c r="G32" s="174" t="s">
        <v>327</v>
      </c>
      <c r="H32" s="171">
        <v>1</v>
      </c>
      <c r="I32" s="170">
        <v>12000000</v>
      </c>
      <c r="J32" s="170">
        <v>12000000</v>
      </c>
    </row>
    <row r="33" spans="1:11" ht="13.95" customHeight="1" x14ac:dyDescent="0.3">
      <c r="A33" s="448"/>
      <c r="B33" s="453"/>
      <c r="C33" s="173" t="s">
        <v>280</v>
      </c>
      <c r="D33" s="172" t="s">
        <v>282</v>
      </c>
      <c r="E33" s="173"/>
      <c r="F33" s="184" t="s">
        <v>42</v>
      </c>
      <c r="G33" s="172" t="s">
        <v>326</v>
      </c>
      <c r="H33" s="171">
        <v>1</v>
      </c>
      <c r="I33" s="170">
        <v>8000000</v>
      </c>
      <c r="J33" s="170">
        <v>8000000</v>
      </c>
    </row>
    <row r="34" spans="1:11" ht="13.95" customHeight="1" x14ac:dyDescent="0.3">
      <c r="A34" s="448"/>
      <c r="B34" s="73"/>
      <c r="C34" s="72"/>
      <c r="D34" s="71"/>
      <c r="E34" s="71"/>
      <c r="F34" s="184"/>
      <c r="G34" s="49"/>
      <c r="H34" s="49"/>
      <c r="I34" s="49"/>
      <c r="J34" s="51"/>
    </row>
    <row r="35" spans="1:11" ht="13.95" customHeight="1" x14ac:dyDescent="0.3">
      <c r="A35" s="448"/>
      <c r="B35" s="73"/>
      <c r="C35" s="72"/>
      <c r="D35" s="71"/>
      <c r="E35" s="71"/>
      <c r="F35" s="403" t="s">
        <v>15</v>
      </c>
      <c r="G35" s="403"/>
      <c r="H35" s="403"/>
      <c r="I35" s="403"/>
      <c r="J35" s="43">
        <f>+SUM(J23:J33)</f>
        <v>120000000</v>
      </c>
    </row>
    <row r="36" spans="1:11" ht="23.4" customHeight="1" x14ac:dyDescent="0.3">
      <c r="A36" s="448"/>
      <c r="B36" s="419" t="s">
        <v>67</v>
      </c>
      <c r="C36" s="168" t="s">
        <v>310</v>
      </c>
      <c r="D36" s="166" t="s">
        <v>284</v>
      </c>
      <c r="E36" s="154"/>
      <c r="F36" s="184" t="s">
        <v>38</v>
      </c>
      <c r="G36" s="169" t="s">
        <v>325</v>
      </c>
      <c r="H36" s="156">
        <v>1</v>
      </c>
      <c r="I36" s="146">
        <v>4500000</v>
      </c>
      <c r="J36" s="146">
        <v>4500000</v>
      </c>
    </row>
    <row r="37" spans="1:11" ht="23.4" customHeight="1" x14ac:dyDescent="0.3">
      <c r="A37" s="448"/>
      <c r="B37" s="420"/>
      <c r="C37" s="168" t="s">
        <v>310</v>
      </c>
      <c r="D37" s="167" t="s">
        <v>324</v>
      </c>
      <c r="E37" s="154"/>
      <c r="F37" s="184" t="s">
        <v>21</v>
      </c>
      <c r="G37" s="165" t="s">
        <v>323</v>
      </c>
      <c r="H37" s="156">
        <v>1</v>
      </c>
      <c r="I37" s="146">
        <v>30000000</v>
      </c>
      <c r="J37" s="146">
        <v>30000000</v>
      </c>
    </row>
    <row r="38" spans="1:11" ht="23.4" customHeight="1" x14ac:dyDescent="0.3">
      <c r="A38" s="448"/>
      <c r="B38" s="420"/>
      <c r="C38" s="155" t="s">
        <v>280</v>
      </c>
      <c r="D38" s="166" t="s">
        <v>284</v>
      </c>
      <c r="E38" s="154"/>
      <c r="F38" s="184" t="s">
        <v>21</v>
      </c>
      <c r="G38" s="165" t="s">
        <v>299</v>
      </c>
      <c r="H38" s="156">
        <v>1</v>
      </c>
      <c r="I38" s="146">
        <v>12000000</v>
      </c>
      <c r="J38" s="146">
        <v>12000000</v>
      </c>
    </row>
    <row r="39" spans="1:11" ht="23.4" customHeight="1" x14ac:dyDescent="0.3">
      <c r="A39" s="448"/>
      <c r="B39" s="420"/>
      <c r="C39" s="155" t="s">
        <v>280</v>
      </c>
      <c r="D39" s="166" t="s">
        <v>284</v>
      </c>
      <c r="E39" s="154"/>
      <c r="F39" s="184" t="s">
        <v>21</v>
      </c>
      <c r="G39" s="165" t="s">
        <v>322</v>
      </c>
      <c r="H39" s="156">
        <v>1</v>
      </c>
      <c r="I39" s="146">
        <v>15000000</v>
      </c>
      <c r="J39" s="146">
        <v>15000000</v>
      </c>
    </row>
    <row r="40" spans="1:11" ht="23.4" customHeight="1" x14ac:dyDescent="0.3">
      <c r="A40" s="448"/>
      <c r="B40" s="420"/>
      <c r="C40" s="155" t="s">
        <v>280</v>
      </c>
      <c r="D40" s="167" t="s">
        <v>321</v>
      </c>
      <c r="E40" s="154"/>
      <c r="F40" s="184" t="s">
        <v>20</v>
      </c>
      <c r="G40" s="165" t="s">
        <v>320</v>
      </c>
      <c r="H40" s="156">
        <v>1</v>
      </c>
      <c r="I40" s="146">
        <v>10000000</v>
      </c>
      <c r="J40" s="146">
        <v>10000000</v>
      </c>
    </row>
    <row r="41" spans="1:11" ht="23.4" customHeight="1" x14ac:dyDescent="0.3">
      <c r="A41" s="448"/>
      <c r="B41" s="420"/>
      <c r="C41" s="155" t="s">
        <v>280</v>
      </c>
      <c r="D41" s="166" t="s">
        <v>284</v>
      </c>
      <c r="E41" s="154"/>
      <c r="F41" s="184" t="s">
        <v>43</v>
      </c>
      <c r="G41" s="165" t="s">
        <v>319</v>
      </c>
      <c r="H41" s="156">
        <v>1</v>
      </c>
      <c r="I41" s="146">
        <v>2000000</v>
      </c>
      <c r="J41" s="146">
        <v>2000000</v>
      </c>
    </row>
    <row r="42" spans="1:11" ht="23.4" customHeight="1" x14ac:dyDescent="0.3">
      <c r="A42" s="448"/>
      <c r="B42" s="420"/>
      <c r="C42" s="155" t="s">
        <v>280</v>
      </c>
      <c r="D42" s="166" t="s">
        <v>284</v>
      </c>
      <c r="E42" s="154"/>
      <c r="F42" s="184" t="s">
        <v>38</v>
      </c>
      <c r="G42" s="165" t="s">
        <v>318</v>
      </c>
      <c r="H42" s="156">
        <v>1</v>
      </c>
      <c r="I42" s="146">
        <v>4000000</v>
      </c>
      <c r="J42" s="146">
        <v>4000000</v>
      </c>
    </row>
    <row r="43" spans="1:11" ht="23.4" customHeight="1" x14ac:dyDescent="0.3">
      <c r="A43" s="448"/>
      <c r="B43" s="421"/>
      <c r="C43" s="155" t="s">
        <v>280</v>
      </c>
      <c r="D43" s="166" t="s">
        <v>289</v>
      </c>
      <c r="E43" s="154"/>
      <c r="F43" s="184" t="s">
        <v>42</v>
      </c>
      <c r="G43" s="165" t="s">
        <v>292</v>
      </c>
      <c r="H43" s="156">
        <v>6</v>
      </c>
      <c r="I43" s="146">
        <v>5000000</v>
      </c>
      <c r="J43" s="146">
        <v>30000000</v>
      </c>
    </row>
    <row r="44" spans="1:11" ht="23.4" customHeight="1" x14ac:dyDescent="0.3">
      <c r="A44" s="448"/>
      <c r="B44" s="73"/>
      <c r="C44" s="72"/>
      <c r="D44" s="71"/>
      <c r="E44" s="71"/>
      <c r="F44" s="184"/>
      <c r="G44" s="49"/>
      <c r="H44" s="49"/>
      <c r="I44" s="49"/>
      <c r="J44" s="51"/>
    </row>
    <row r="45" spans="1:11" ht="13.95" customHeight="1" x14ac:dyDescent="0.3">
      <c r="A45" s="448"/>
      <c r="B45" s="73"/>
      <c r="C45" s="72"/>
      <c r="D45" s="71"/>
      <c r="E45" s="71"/>
      <c r="F45" s="403" t="s">
        <v>15</v>
      </c>
      <c r="G45" s="403"/>
      <c r="H45" s="403"/>
      <c r="I45" s="403"/>
      <c r="J45" s="43">
        <f>+SUM(J36:J43)</f>
        <v>107500000</v>
      </c>
    </row>
    <row r="46" spans="1:11" ht="13.95" customHeight="1" x14ac:dyDescent="0.3">
      <c r="A46" s="448"/>
      <c r="B46" s="420" t="s">
        <v>68</v>
      </c>
      <c r="C46" s="164" t="s">
        <v>280</v>
      </c>
      <c r="D46" s="163" t="s">
        <v>284</v>
      </c>
      <c r="E46" s="157"/>
      <c r="F46" s="184" t="s">
        <v>21</v>
      </c>
      <c r="G46" s="153" t="s">
        <v>317</v>
      </c>
      <c r="H46" s="136">
        <v>1</v>
      </c>
      <c r="I46" s="147">
        <v>3000000</v>
      </c>
      <c r="J46" s="146">
        <v>3000000</v>
      </c>
      <c r="K46" s="28"/>
    </row>
    <row r="47" spans="1:11" ht="13.95" customHeight="1" x14ac:dyDescent="0.3">
      <c r="A47" s="448"/>
      <c r="B47" s="420"/>
      <c r="C47" s="164" t="s">
        <v>280</v>
      </c>
      <c r="D47" s="163" t="s">
        <v>79</v>
      </c>
      <c r="E47" s="157"/>
      <c r="F47" s="184" t="s">
        <v>20</v>
      </c>
      <c r="G47" s="153" t="s">
        <v>316</v>
      </c>
      <c r="H47" s="136">
        <v>1</v>
      </c>
      <c r="I47" s="147">
        <v>2872800</v>
      </c>
      <c r="J47" s="146">
        <v>2872801</v>
      </c>
      <c r="K47" s="28"/>
    </row>
    <row r="48" spans="1:11" ht="13.95" customHeight="1" x14ac:dyDescent="0.3">
      <c r="A48" s="448"/>
      <c r="B48" s="420"/>
      <c r="C48" s="164" t="s">
        <v>280</v>
      </c>
      <c r="D48" s="163" t="s">
        <v>284</v>
      </c>
      <c r="E48" s="157"/>
      <c r="F48" s="184" t="s">
        <v>38</v>
      </c>
      <c r="G48" s="153" t="s">
        <v>315</v>
      </c>
      <c r="H48" s="136">
        <v>1</v>
      </c>
      <c r="I48" s="147">
        <v>4000000</v>
      </c>
      <c r="J48" s="146">
        <v>4000000</v>
      </c>
      <c r="K48" s="28"/>
    </row>
    <row r="49" spans="1:11" ht="13.95" customHeight="1" x14ac:dyDescent="0.3">
      <c r="A49" s="448"/>
      <c r="B49" s="420"/>
      <c r="C49" s="164" t="s">
        <v>280</v>
      </c>
      <c r="D49" s="163" t="s">
        <v>284</v>
      </c>
      <c r="E49" s="157"/>
      <c r="F49" s="184" t="s">
        <v>38</v>
      </c>
      <c r="G49" s="153" t="s">
        <v>314</v>
      </c>
      <c r="H49" s="136">
        <v>1</v>
      </c>
      <c r="I49" s="147">
        <v>1000000</v>
      </c>
      <c r="J49" s="146">
        <v>1000000</v>
      </c>
      <c r="K49" s="28"/>
    </row>
    <row r="50" spans="1:11" ht="13.95" customHeight="1" x14ac:dyDescent="0.3">
      <c r="A50" s="448"/>
      <c r="B50" s="420"/>
      <c r="C50" s="164" t="s">
        <v>280</v>
      </c>
      <c r="D50" s="163" t="s">
        <v>294</v>
      </c>
      <c r="E50" s="157"/>
      <c r="F50" s="184" t="s">
        <v>24</v>
      </c>
      <c r="G50" s="153" t="s">
        <v>313</v>
      </c>
      <c r="H50" s="136">
        <v>2</v>
      </c>
      <c r="I50" s="147">
        <v>700000</v>
      </c>
      <c r="J50" s="146">
        <v>1400000</v>
      </c>
      <c r="K50" s="28"/>
    </row>
    <row r="51" spans="1:11" ht="13.95" customHeight="1" x14ac:dyDescent="0.3">
      <c r="A51" s="448"/>
      <c r="B51" s="420"/>
      <c r="C51" s="164" t="s">
        <v>280</v>
      </c>
      <c r="D51" s="163" t="s">
        <v>312</v>
      </c>
      <c r="E51" s="157"/>
      <c r="F51" s="184" t="s">
        <v>58</v>
      </c>
      <c r="G51" s="153" t="s">
        <v>311</v>
      </c>
      <c r="H51" s="136">
        <v>1</v>
      </c>
      <c r="I51" s="147">
        <v>40000000</v>
      </c>
      <c r="J51" s="146">
        <v>40000000</v>
      </c>
      <c r="K51" s="28"/>
    </row>
    <row r="52" spans="1:11" ht="13.95" customHeight="1" x14ac:dyDescent="0.3">
      <c r="A52" s="448"/>
      <c r="B52" s="420"/>
      <c r="C52" s="164" t="s">
        <v>310</v>
      </c>
      <c r="D52" s="163" t="s">
        <v>309</v>
      </c>
      <c r="E52" s="157"/>
      <c r="F52" s="184" t="s">
        <v>58</v>
      </c>
      <c r="G52" s="153" t="s">
        <v>308</v>
      </c>
      <c r="H52" s="136">
        <v>100</v>
      </c>
      <c r="I52" s="147">
        <v>100000</v>
      </c>
      <c r="J52" s="146">
        <v>10000000</v>
      </c>
      <c r="K52" s="28"/>
    </row>
    <row r="53" spans="1:11" ht="13.95" customHeight="1" x14ac:dyDescent="0.3">
      <c r="A53" s="448"/>
      <c r="B53" s="421"/>
      <c r="C53" s="164" t="s">
        <v>280</v>
      </c>
      <c r="D53" s="163" t="s">
        <v>79</v>
      </c>
      <c r="E53" s="157"/>
      <c r="F53" s="184" t="s">
        <v>22</v>
      </c>
      <c r="G53" s="153" t="s">
        <v>307</v>
      </c>
      <c r="H53" s="136">
        <v>1</v>
      </c>
      <c r="I53" s="147">
        <v>10000000</v>
      </c>
      <c r="J53" s="146">
        <v>10000000</v>
      </c>
      <c r="K53" s="28"/>
    </row>
    <row r="54" spans="1:11" ht="13.95" customHeight="1" x14ac:dyDescent="0.3">
      <c r="A54" s="448"/>
      <c r="B54" s="73"/>
      <c r="C54" s="72"/>
      <c r="D54" s="71"/>
      <c r="E54" s="71"/>
      <c r="F54" s="184"/>
      <c r="G54" s="49"/>
      <c r="H54" s="49"/>
      <c r="I54" s="49"/>
      <c r="J54" s="51"/>
    </row>
    <row r="55" spans="1:11" ht="13.95" customHeight="1" x14ac:dyDescent="0.3">
      <c r="A55" s="448"/>
      <c r="B55" s="73"/>
      <c r="C55" s="72"/>
      <c r="D55" s="71"/>
      <c r="E55" s="71"/>
      <c r="F55" s="403" t="s">
        <v>15</v>
      </c>
      <c r="G55" s="403"/>
      <c r="H55" s="403"/>
      <c r="I55" s="403"/>
      <c r="J55" s="43">
        <f>+SUM(J46:J53)</f>
        <v>72272801</v>
      </c>
    </row>
    <row r="56" spans="1:11" ht="13.5" customHeight="1" x14ac:dyDescent="0.3">
      <c r="A56" s="448"/>
      <c r="B56" s="451" t="s">
        <v>69</v>
      </c>
      <c r="C56" s="160" t="s">
        <v>280</v>
      </c>
      <c r="D56" s="161" t="s">
        <v>282</v>
      </c>
      <c r="E56" s="160"/>
      <c r="F56" s="184" t="s">
        <v>42</v>
      </c>
      <c r="G56" s="162" t="s">
        <v>306</v>
      </c>
      <c r="H56" s="140">
        <v>10</v>
      </c>
      <c r="I56" s="147">
        <v>11000000</v>
      </c>
      <c r="J56" s="146">
        <f>+I56*H56</f>
        <v>110000000</v>
      </c>
    </row>
    <row r="57" spans="1:11" ht="13.5" customHeight="1" x14ac:dyDescent="0.3">
      <c r="A57" s="448"/>
      <c r="B57" s="452"/>
      <c r="C57" s="160" t="s">
        <v>303</v>
      </c>
      <c r="D57" s="161" t="s">
        <v>284</v>
      </c>
      <c r="E57" s="160"/>
      <c r="F57" s="184" t="s">
        <v>21</v>
      </c>
      <c r="G57" s="159" t="s">
        <v>305</v>
      </c>
      <c r="H57" s="140">
        <v>1</v>
      </c>
      <c r="I57" s="147">
        <v>15000000</v>
      </c>
      <c r="J57" s="146">
        <f>+I57*H57</f>
        <v>15000000</v>
      </c>
    </row>
    <row r="58" spans="1:11" ht="13.5" customHeight="1" x14ac:dyDescent="0.3">
      <c r="A58" s="448"/>
      <c r="B58" s="452"/>
      <c r="C58" s="138" t="s">
        <v>303</v>
      </c>
      <c r="D58" s="161" t="s">
        <v>284</v>
      </c>
      <c r="E58" s="160"/>
      <c r="F58" s="184" t="s">
        <v>21</v>
      </c>
      <c r="G58" s="159" t="s">
        <v>304</v>
      </c>
      <c r="H58" s="158">
        <v>1</v>
      </c>
      <c r="I58" s="147">
        <v>25000000</v>
      </c>
      <c r="J58" s="146">
        <f>+I58*H58</f>
        <v>25000000</v>
      </c>
    </row>
    <row r="59" spans="1:11" ht="13.5" customHeight="1" x14ac:dyDescent="0.3">
      <c r="A59" s="448"/>
      <c r="B59" s="453"/>
      <c r="C59" s="138" t="s">
        <v>303</v>
      </c>
      <c r="D59" s="161" t="s">
        <v>284</v>
      </c>
      <c r="E59" s="160"/>
      <c r="F59" s="184" t="s">
        <v>21</v>
      </c>
      <c r="G59" s="159" t="s">
        <v>302</v>
      </c>
      <c r="H59" s="158">
        <v>1</v>
      </c>
      <c r="I59" s="147">
        <v>5000000</v>
      </c>
      <c r="J59" s="146">
        <f>+I59*H59</f>
        <v>5000000</v>
      </c>
    </row>
    <row r="60" spans="1:11" ht="13.5" customHeight="1" x14ac:dyDescent="0.3">
      <c r="A60" s="448"/>
      <c r="B60" s="73"/>
      <c r="C60" s="72"/>
      <c r="D60" s="71"/>
      <c r="E60" s="71"/>
      <c r="F60" s="184"/>
      <c r="G60" s="49"/>
      <c r="H60" s="49"/>
      <c r="I60" s="49"/>
      <c r="J60" s="51"/>
    </row>
    <row r="61" spans="1:11" ht="13.95" customHeight="1" x14ac:dyDescent="0.3">
      <c r="A61" s="448"/>
      <c r="B61" s="73"/>
      <c r="C61" s="72"/>
      <c r="D61" s="71"/>
      <c r="E61" s="71"/>
      <c r="F61" s="403" t="s">
        <v>15</v>
      </c>
      <c r="G61" s="403"/>
      <c r="H61" s="403"/>
      <c r="I61" s="403"/>
      <c r="J61" s="43">
        <f>+SUM(J56:J59)</f>
        <v>155000000</v>
      </c>
    </row>
    <row r="62" spans="1:11" ht="13.95" customHeight="1" x14ac:dyDescent="0.3">
      <c r="A62" s="448"/>
      <c r="B62" s="73"/>
      <c r="C62" s="72"/>
      <c r="D62" s="71"/>
      <c r="E62" s="71"/>
      <c r="F62" s="184"/>
      <c r="G62" s="49"/>
      <c r="H62" s="49"/>
      <c r="I62" s="49"/>
      <c r="J62" s="51"/>
    </row>
    <row r="63" spans="1:11" ht="13.95" customHeight="1" x14ac:dyDescent="0.3">
      <c r="A63" s="448"/>
      <c r="B63" s="454" t="s">
        <v>70</v>
      </c>
      <c r="C63" s="148" t="s">
        <v>280</v>
      </c>
      <c r="D63" s="151" t="s">
        <v>284</v>
      </c>
      <c r="E63" s="157"/>
      <c r="F63" s="184" t="s">
        <v>21</v>
      </c>
      <c r="G63" s="153" t="s">
        <v>301</v>
      </c>
      <c r="H63" s="136">
        <v>1</v>
      </c>
      <c r="I63" s="147">
        <v>4500000</v>
      </c>
      <c r="J63" s="146">
        <v>4500000</v>
      </c>
    </row>
    <row r="64" spans="1:11" ht="13.95" customHeight="1" x14ac:dyDescent="0.3">
      <c r="A64" s="448"/>
      <c r="B64" s="455"/>
      <c r="C64" s="148" t="s">
        <v>280</v>
      </c>
      <c r="D64" s="151" t="s">
        <v>79</v>
      </c>
      <c r="E64" s="157"/>
      <c r="F64" s="184" t="s">
        <v>22</v>
      </c>
      <c r="G64" s="153" t="s">
        <v>300</v>
      </c>
      <c r="H64" s="136">
        <v>1</v>
      </c>
      <c r="I64" s="147">
        <v>50000000</v>
      </c>
      <c r="J64" s="146">
        <v>50000000</v>
      </c>
    </row>
    <row r="65" spans="1:10" ht="13.95" customHeight="1" x14ac:dyDescent="0.3">
      <c r="A65" s="448"/>
      <c r="B65" s="455"/>
      <c r="C65" s="148" t="s">
        <v>280</v>
      </c>
      <c r="D65" s="151" t="s">
        <v>284</v>
      </c>
      <c r="E65" s="157"/>
      <c r="F65" s="184" t="s">
        <v>21</v>
      </c>
      <c r="G65" s="153" t="s">
        <v>299</v>
      </c>
      <c r="H65" s="136">
        <v>1</v>
      </c>
      <c r="I65" s="147">
        <v>15000000</v>
      </c>
      <c r="J65" s="146">
        <v>15000000</v>
      </c>
    </row>
    <row r="66" spans="1:10" ht="13.95" customHeight="1" x14ac:dyDescent="0.3">
      <c r="A66" s="448"/>
      <c r="B66" s="455"/>
      <c r="C66" s="148" t="s">
        <v>280</v>
      </c>
      <c r="D66" s="151" t="s">
        <v>284</v>
      </c>
      <c r="E66" s="157"/>
      <c r="F66" s="184" t="s">
        <v>21</v>
      </c>
      <c r="G66" s="153" t="s">
        <v>298</v>
      </c>
      <c r="H66" s="136">
        <v>1</v>
      </c>
      <c r="I66" s="147">
        <v>15000000</v>
      </c>
      <c r="J66" s="146">
        <v>15000000</v>
      </c>
    </row>
    <row r="67" spans="1:10" ht="13.95" customHeight="1" x14ac:dyDescent="0.3">
      <c r="A67" s="448"/>
      <c r="B67" s="455"/>
      <c r="C67" s="148" t="s">
        <v>280</v>
      </c>
      <c r="D67" s="151" t="s">
        <v>284</v>
      </c>
      <c r="E67" s="157"/>
      <c r="F67" s="184" t="s">
        <v>21</v>
      </c>
      <c r="G67" s="153" t="s">
        <v>297</v>
      </c>
      <c r="H67" s="136">
        <v>2</v>
      </c>
      <c r="I67" s="147">
        <v>400000</v>
      </c>
      <c r="J67" s="146">
        <v>800000</v>
      </c>
    </row>
    <row r="68" spans="1:10" ht="13.95" customHeight="1" x14ac:dyDescent="0.3">
      <c r="A68" s="448"/>
      <c r="B68" s="455"/>
      <c r="C68" s="148" t="s">
        <v>280</v>
      </c>
      <c r="D68" s="151" t="s">
        <v>296</v>
      </c>
      <c r="E68" s="157"/>
      <c r="F68" s="184" t="s">
        <v>22</v>
      </c>
      <c r="G68" s="153" t="s">
        <v>295</v>
      </c>
      <c r="H68" s="136">
        <v>1</v>
      </c>
      <c r="I68" s="147">
        <v>50000000</v>
      </c>
      <c r="J68" s="146">
        <v>50000000</v>
      </c>
    </row>
    <row r="69" spans="1:10" ht="13.95" customHeight="1" x14ac:dyDescent="0.3">
      <c r="A69" s="448"/>
      <c r="B69" s="455"/>
      <c r="C69" s="148" t="s">
        <v>280</v>
      </c>
      <c r="D69" s="151" t="s">
        <v>294</v>
      </c>
      <c r="E69" s="154"/>
      <c r="F69" s="184" t="s">
        <v>24</v>
      </c>
      <c r="G69" s="153" t="s">
        <v>293</v>
      </c>
      <c r="H69" s="136">
        <v>2</v>
      </c>
      <c r="I69" s="147">
        <v>800000</v>
      </c>
      <c r="J69" s="146">
        <v>1600000</v>
      </c>
    </row>
    <row r="70" spans="1:10" ht="13.95" customHeight="1" x14ac:dyDescent="0.3">
      <c r="A70" s="448"/>
      <c r="B70" s="455"/>
      <c r="C70" s="155" t="s">
        <v>280</v>
      </c>
      <c r="D70" s="151" t="s">
        <v>289</v>
      </c>
      <c r="E70" s="154"/>
      <c r="F70" s="184" t="s">
        <v>20</v>
      </c>
      <c r="G70" s="153" t="s">
        <v>292</v>
      </c>
      <c r="H70" s="156">
        <v>6</v>
      </c>
      <c r="I70" s="146">
        <v>5000000</v>
      </c>
      <c r="J70" s="146">
        <v>30000000</v>
      </c>
    </row>
    <row r="71" spans="1:10" ht="13.95" customHeight="1" x14ac:dyDescent="0.3">
      <c r="A71" s="448"/>
      <c r="B71" s="455"/>
      <c r="C71" s="155" t="s">
        <v>280</v>
      </c>
      <c r="D71" s="151" t="s">
        <v>289</v>
      </c>
      <c r="E71" s="154"/>
      <c r="F71" s="184" t="s">
        <v>20</v>
      </c>
      <c r="G71" s="153" t="s">
        <v>291</v>
      </c>
      <c r="H71" s="136">
        <v>2</v>
      </c>
      <c r="I71" s="147">
        <v>200000</v>
      </c>
      <c r="J71" s="146">
        <v>400000</v>
      </c>
    </row>
    <row r="72" spans="1:10" ht="13.95" customHeight="1" x14ac:dyDescent="0.3">
      <c r="A72" s="448"/>
      <c r="B72" s="455"/>
      <c r="C72" s="155" t="s">
        <v>280</v>
      </c>
      <c r="D72" s="151" t="s">
        <v>289</v>
      </c>
      <c r="E72" s="154"/>
      <c r="F72" s="184" t="s">
        <v>24</v>
      </c>
      <c r="G72" s="153" t="s">
        <v>290</v>
      </c>
      <c r="H72" s="136">
        <v>2</v>
      </c>
      <c r="I72" s="147">
        <v>10000000</v>
      </c>
      <c r="J72" s="146">
        <v>20000000</v>
      </c>
    </row>
    <row r="73" spans="1:10" ht="13.95" customHeight="1" x14ac:dyDescent="0.3">
      <c r="A73" s="448"/>
      <c r="B73" s="455"/>
      <c r="C73" s="155" t="s">
        <v>280</v>
      </c>
      <c r="D73" s="151" t="s">
        <v>289</v>
      </c>
      <c r="E73" s="154"/>
      <c r="F73" s="184" t="s">
        <v>24</v>
      </c>
      <c r="G73" s="153" t="s">
        <v>288</v>
      </c>
      <c r="H73" s="136">
        <v>8</v>
      </c>
      <c r="I73" s="147">
        <v>250000</v>
      </c>
      <c r="J73" s="146">
        <v>2000000</v>
      </c>
    </row>
    <row r="74" spans="1:10" ht="13.95" customHeight="1" x14ac:dyDescent="0.3">
      <c r="A74" s="448"/>
      <c r="B74" s="455"/>
      <c r="C74" s="155" t="s">
        <v>280</v>
      </c>
      <c r="D74" s="151" t="s">
        <v>286</v>
      </c>
      <c r="E74" s="154"/>
      <c r="F74" s="184" t="s">
        <v>22</v>
      </c>
      <c r="G74" s="153" t="s">
        <v>287</v>
      </c>
      <c r="H74" s="136">
        <v>1</v>
      </c>
      <c r="I74" s="147">
        <v>80000000</v>
      </c>
      <c r="J74" s="146">
        <v>80000000</v>
      </c>
    </row>
    <row r="75" spans="1:10" ht="13.95" customHeight="1" x14ac:dyDescent="0.3">
      <c r="A75" s="448"/>
      <c r="B75" s="455"/>
      <c r="C75" s="155" t="s">
        <v>280</v>
      </c>
      <c r="D75" s="151" t="s">
        <v>286</v>
      </c>
      <c r="E75" s="154"/>
      <c r="F75" s="184" t="s">
        <v>22</v>
      </c>
      <c r="G75" s="153" t="s">
        <v>285</v>
      </c>
      <c r="H75" s="136">
        <v>1</v>
      </c>
      <c r="I75" s="147">
        <v>700000000</v>
      </c>
      <c r="J75" s="146">
        <v>700000000</v>
      </c>
    </row>
    <row r="76" spans="1:10" ht="13.95" customHeight="1" x14ac:dyDescent="0.3">
      <c r="A76" s="448"/>
      <c r="B76" s="456"/>
      <c r="C76" s="152" t="s">
        <v>280</v>
      </c>
      <c r="D76" s="151" t="s">
        <v>284</v>
      </c>
      <c r="E76" s="150"/>
      <c r="F76" s="184" t="s">
        <v>22</v>
      </c>
      <c r="G76" s="149" t="s">
        <v>283</v>
      </c>
      <c r="H76" s="148">
        <v>2</v>
      </c>
      <c r="I76" s="147">
        <v>1200000</v>
      </c>
      <c r="J76" s="146">
        <v>2400000</v>
      </c>
    </row>
    <row r="77" spans="1:10" ht="13.95" customHeight="1" x14ac:dyDescent="0.3">
      <c r="A77" s="448"/>
      <c r="B77" s="73"/>
      <c r="C77" s="72"/>
      <c r="D77" s="71"/>
      <c r="E77" s="71"/>
      <c r="F77" s="184"/>
      <c r="G77" s="49"/>
      <c r="H77" s="49"/>
      <c r="I77" s="49"/>
      <c r="J77" s="51"/>
    </row>
    <row r="78" spans="1:10" ht="13.95" customHeight="1" x14ac:dyDescent="0.3">
      <c r="A78" s="448"/>
      <c r="B78" s="73"/>
      <c r="C78" s="72"/>
      <c r="D78" s="71"/>
      <c r="E78" s="71"/>
      <c r="F78" s="403" t="s">
        <v>15</v>
      </c>
      <c r="G78" s="403"/>
      <c r="H78" s="403"/>
      <c r="I78" s="403"/>
      <c r="J78" s="43">
        <f>+SUM(J63:J76)</f>
        <v>971700000</v>
      </c>
    </row>
    <row r="79" spans="1:10" ht="13.95" customHeight="1" x14ac:dyDescent="0.3">
      <c r="A79" s="448"/>
      <c r="B79" s="451" t="s">
        <v>71</v>
      </c>
      <c r="C79" s="145" t="s">
        <v>280</v>
      </c>
      <c r="D79" s="144" t="s">
        <v>282</v>
      </c>
      <c r="E79" s="143" t="s">
        <v>42</v>
      </c>
      <c r="F79" s="184" t="s">
        <v>42</v>
      </c>
      <c r="G79" s="142" t="s">
        <v>281</v>
      </c>
      <c r="H79" s="141">
        <v>1</v>
      </c>
      <c r="I79" s="135">
        <v>4000000</v>
      </c>
      <c r="J79" s="135">
        <v>4000000</v>
      </c>
    </row>
    <row r="80" spans="1:10" ht="13.95" customHeight="1" x14ac:dyDescent="0.3">
      <c r="A80" s="448"/>
      <c r="B80" s="453"/>
      <c r="C80" s="140" t="s">
        <v>280</v>
      </c>
      <c r="D80" s="139" t="s">
        <v>103</v>
      </c>
      <c r="E80" s="138" t="s">
        <v>21</v>
      </c>
      <c r="F80" s="184" t="s">
        <v>21</v>
      </c>
      <c r="G80" s="137" t="s">
        <v>279</v>
      </c>
      <c r="H80" s="136">
        <v>1</v>
      </c>
      <c r="I80" s="135">
        <v>5000000</v>
      </c>
      <c r="J80" s="135">
        <v>5000000</v>
      </c>
    </row>
    <row r="81" spans="1:17" ht="13.5" customHeight="1" x14ac:dyDescent="0.3">
      <c r="A81" s="448"/>
      <c r="B81" s="73"/>
      <c r="C81" s="72"/>
      <c r="D81" s="71"/>
      <c r="E81" s="71"/>
      <c r="F81" s="403" t="s">
        <v>15</v>
      </c>
      <c r="G81" s="403"/>
      <c r="H81" s="403"/>
      <c r="I81" s="403"/>
      <c r="J81" s="43">
        <f>+SUM(J79:J80)</f>
        <v>9000000</v>
      </c>
    </row>
    <row r="82" spans="1:17" ht="41.4" customHeight="1" x14ac:dyDescent="0.3">
      <c r="A82" s="448"/>
      <c r="B82" s="400" t="s">
        <v>72</v>
      </c>
      <c r="C82" s="401" t="s">
        <v>11</v>
      </c>
      <c r="D82" s="402" t="s">
        <v>102</v>
      </c>
      <c r="E82" s="71"/>
      <c r="F82" s="184"/>
      <c r="G82" s="49"/>
      <c r="H82" s="49"/>
      <c r="I82" s="49"/>
      <c r="J82" s="51">
        <f>+I82*H82</f>
        <v>0</v>
      </c>
    </row>
    <row r="83" spans="1:17" ht="13.95" customHeight="1" x14ac:dyDescent="0.3">
      <c r="A83" s="448"/>
      <c r="B83" s="400"/>
      <c r="C83" s="401"/>
      <c r="D83" s="402"/>
      <c r="E83" s="71"/>
      <c r="F83" s="184"/>
      <c r="G83" s="49"/>
      <c r="H83" s="49"/>
      <c r="I83" s="49"/>
      <c r="J83" s="51">
        <f>+I83*H83</f>
        <v>0</v>
      </c>
    </row>
    <row r="84" spans="1:17" ht="13.95" customHeight="1" x14ac:dyDescent="0.3">
      <c r="A84" s="448"/>
      <c r="B84" s="73"/>
      <c r="C84" s="72"/>
      <c r="D84" s="71"/>
      <c r="E84" s="71"/>
      <c r="F84" s="403" t="s">
        <v>15</v>
      </c>
      <c r="G84" s="403"/>
      <c r="H84" s="403"/>
      <c r="I84" s="403"/>
      <c r="J84" s="43">
        <f ca="1">+SUM(J82:J84)</f>
        <v>0</v>
      </c>
    </row>
    <row r="85" spans="1:17" ht="69" customHeight="1" x14ac:dyDescent="0.3">
      <c r="A85" s="448"/>
      <c r="B85" s="400" t="s">
        <v>73</v>
      </c>
      <c r="C85" s="401" t="s">
        <v>35</v>
      </c>
      <c r="D85" s="402" t="s">
        <v>103</v>
      </c>
      <c r="E85" s="71"/>
      <c r="F85" s="184"/>
      <c r="G85" s="49"/>
      <c r="H85" s="49"/>
      <c r="I85" s="49"/>
      <c r="J85" s="51">
        <f>+I85*H85</f>
        <v>0</v>
      </c>
    </row>
    <row r="86" spans="1:17" ht="13.95" customHeight="1" x14ac:dyDescent="0.3">
      <c r="A86" s="448"/>
      <c r="B86" s="400"/>
      <c r="C86" s="401"/>
      <c r="D86" s="402"/>
      <c r="E86" s="71"/>
      <c r="F86" s="184"/>
      <c r="G86" s="49"/>
      <c r="H86" s="49"/>
      <c r="I86" s="49"/>
      <c r="J86" s="51">
        <f>+I86*H86</f>
        <v>0</v>
      </c>
    </row>
    <row r="87" spans="1:17" ht="13.95" customHeight="1" x14ac:dyDescent="0.3">
      <c r="A87" s="448"/>
      <c r="B87" s="73"/>
      <c r="C87" s="72"/>
      <c r="D87" s="71"/>
      <c r="E87" s="71"/>
      <c r="F87" s="403" t="s">
        <v>15</v>
      </c>
      <c r="G87" s="403"/>
      <c r="H87" s="403"/>
      <c r="I87" s="403"/>
      <c r="J87" s="43">
        <f ca="1">+SUM(J85:J87)</f>
        <v>0</v>
      </c>
    </row>
    <row r="88" spans="1:17" ht="55.2" customHeight="1" x14ac:dyDescent="0.3">
      <c r="A88" s="448"/>
      <c r="B88" s="400" t="s">
        <v>74</v>
      </c>
      <c r="C88" s="401" t="s">
        <v>11</v>
      </c>
      <c r="D88" s="402" t="s">
        <v>553</v>
      </c>
      <c r="E88" s="419" t="s">
        <v>552</v>
      </c>
      <c r="F88" s="346" t="s">
        <v>13</v>
      </c>
      <c r="G88" s="343" t="s">
        <v>534</v>
      </c>
      <c r="H88" s="344">
        <v>10</v>
      </c>
      <c r="I88" s="347">
        <v>1800000</v>
      </c>
      <c r="J88" s="348">
        <f t="shared" ref="J88:J97" si="0">I88*H88</f>
        <v>18000000</v>
      </c>
    </row>
    <row r="89" spans="1:17" s="213" customFormat="1" ht="55.2" customHeight="1" x14ac:dyDescent="0.3">
      <c r="A89" s="448"/>
      <c r="B89" s="400"/>
      <c r="C89" s="401"/>
      <c r="D89" s="402"/>
      <c r="E89" s="420"/>
      <c r="F89" s="346" t="s">
        <v>13</v>
      </c>
      <c r="G89" s="343" t="s">
        <v>551</v>
      </c>
      <c r="H89" s="344">
        <v>10</v>
      </c>
      <c r="I89" s="347">
        <v>2500000</v>
      </c>
      <c r="J89" s="348">
        <f t="shared" si="0"/>
        <v>25000000</v>
      </c>
      <c r="K89" s="217"/>
      <c r="L89" s="217"/>
      <c r="M89" s="214"/>
      <c r="O89" s="215"/>
      <c r="P89" s="214"/>
      <c r="Q89" s="216"/>
    </row>
    <row r="90" spans="1:17" s="213" customFormat="1" ht="55.2" customHeight="1" x14ac:dyDescent="0.3">
      <c r="A90" s="448"/>
      <c r="B90" s="400"/>
      <c r="C90" s="401"/>
      <c r="D90" s="402"/>
      <c r="E90" s="420"/>
      <c r="F90" s="346" t="s">
        <v>13</v>
      </c>
      <c r="G90" s="343" t="s">
        <v>535</v>
      </c>
      <c r="H90" s="344">
        <v>10</v>
      </c>
      <c r="I90" s="347">
        <v>1800000</v>
      </c>
      <c r="J90" s="348">
        <f t="shared" si="0"/>
        <v>18000000</v>
      </c>
      <c r="K90" s="217"/>
      <c r="L90" s="217"/>
      <c r="M90" s="214"/>
      <c r="O90" s="215"/>
      <c r="P90" s="214"/>
      <c r="Q90" s="216"/>
    </row>
    <row r="91" spans="1:17" s="213" customFormat="1" ht="55.2" customHeight="1" x14ac:dyDescent="0.3">
      <c r="A91" s="448"/>
      <c r="B91" s="400"/>
      <c r="C91" s="401"/>
      <c r="D91" s="402"/>
      <c r="E91" s="420"/>
      <c r="F91" s="346" t="s">
        <v>13</v>
      </c>
      <c r="G91" s="343" t="s">
        <v>536</v>
      </c>
      <c r="H91" s="344">
        <v>10</v>
      </c>
      <c r="I91" s="347">
        <v>1800000</v>
      </c>
      <c r="J91" s="348">
        <f t="shared" si="0"/>
        <v>18000000</v>
      </c>
      <c r="K91" s="217"/>
      <c r="L91" s="217"/>
      <c r="M91" s="214"/>
      <c r="O91" s="215"/>
      <c r="P91" s="214"/>
      <c r="Q91" s="216"/>
    </row>
    <row r="92" spans="1:17" s="213" customFormat="1" ht="55.2" customHeight="1" x14ac:dyDescent="0.3">
      <c r="A92" s="448"/>
      <c r="B92" s="400"/>
      <c r="C92" s="401"/>
      <c r="D92" s="402"/>
      <c r="E92" s="420"/>
      <c r="F92" s="346" t="s">
        <v>27</v>
      </c>
      <c r="G92" s="343" t="s">
        <v>537</v>
      </c>
      <c r="H92" s="344">
        <v>1</v>
      </c>
      <c r="I92" s="347">
        <v>60000000</v>
      </c>
      <c r="J92" s="348">
        <f t="shared" si="0"/>
        <v>60000000</v>
      </c>
      <c r="K92" s="217"/>
      <c r="L92" s="217"/>
      <c r="M92" s="214"/>
      <c r="O92" s="215"/>
      <c r="P92" s="214"/>
      <c r="Q92" s="216"/>
    </row>
    <row r="93" spans="1:17" s="213" customFormat="1" ht="55.2" customHeight="1" x14ac:dyDescent="0.3">
      <c r="A93" s="448"/>
      <c r="B93" s="400"/>
      <c r="C93" s="401"/>
      <c r="D93" s="402"/>
      <c r="E93" s="420"/>
      <c r="F93" s="346" t="s">
        <v>27</v>
      </c>
      <c r="G93" s="343" t="s">
        <v>538</v>
      </c>
      <c r="H93" s="344">
        <v>1</v>
      </c>
      <c r="I93" s="347">
        <v>35000000</v>
      </c>
      <c r="J93" s="348">
        <f t="shared" si="0"/>
        <v>35000000</v>
      </c>
      <c r="K93" s="217"/>
      <c r="L93" s="217"/>
      <c r="M93" s="214"/>
      <c r="O93" s="215"/>
      <c r="P93" s="214"/>
      <c r="Q93" s="216"/>
    </row>
    <row r="94" spans="1:17" s="213" customFormat="1" ht="55.2" customHeight="1" x14ac:dyDescent="0.3">
      <c r="A94" s="448"/>
      <c r="B94" s="400"/>
      <c r="C94" s="401"/>
      <c r="D94" s="402"/>
      <c r="E94" s="420"/>
      <c r="F94" s="346" t="s">
        <v>27</v>
      </c>
      <c r="G94" s="343" t="s">
        <v>539</v>
      </c>
      <c r="H94" s="344">
        <v>1</v>
      </c>
      <c r="I94" s="347">
        <v>15000000</v>
      </c>
      <c r="J94" s="348">
        <f t="shared" si="0"/>
        <v>15000000</v>
      </c>
      <c r="K94" s="217"/>
      <c r="L94" s="217"/>
      <c r="M94" s="214"/>
      <c r="O94" s="215"/>
      <c r="P94" s="214"/>
      <c r="Q94" s="216"/>
    </row>
    <row r="95" spans="1:17" s="213" customFormat="1" ht="55.2" customHeight="1" x14ac:dyDescent="0.3">
      <c r="A95" s="448"/>
      <c r="B95" s="400"/>
      <c r="C95" s="401"/>
      <c r="D95" s="402"/>
      <c r="E95" s="420"/>
      <c r="F95" s="346" t="s">
        <v>27</v>
      </c>
      <c r="G95" s="343" t="s">
        <v>540</v>
      </c>
      <c r="H95" s="344">
        <v>1</v>
      </c>
      <c r="I95" s="347">
        <v>2000000</v>
      </c>
      <c r="J95" s="348">
        <f t="shared" si="0"/>
        <v>2000000</v>
      </c>
      <c r="K95" s="217"/>
      <c r="L95" s="217"/>
      <c r="M95" s="214"/>
      <c r="O95" s="215"/>
      <c r="P95" s="214"/>
      <c r="Q95" s="216"/>
    </row>
    <row r="96" spans="1:17" s="213" customFormat="1" ht="55.2" customHeight="1" x14ac:dyDescent="0.3">
      <c r="A96" s="448"/>
      <c r="B96" s="400"/>
      <c r="C96" s="401"/>
      <c r="D96" s="402"/>
      <c r="E96" s="420"/>
      <c r="F96" s="346" t="s">
        <v>24</v>
      </c>
      <c r="G96" s="343" t="s">
        <v>541</v>
      </c>
      <c r="H96" s="344">
        <v>1</v>
      </c>
      <c r="I96" s="347">
        <v>30000000</v>
      </c>
      <c r="J96" s="348">
        <f t="shared" si="0"/>
        <v>30000000</v>
      </c>
      <c r="K96" s="217"/>
      <c r="L96" s="217"/>
      <c r="M96" s="214"/>
      <c r="O96" s="215"/>
      <c r="P96" s="214"/>
      <c r="Q96" s="216"/>
    </row>
    <row r="97" spans="1:17" s="213" customFormat="1" ht="55.2" customHeight="1" x14ac:dyDescent="0.3">
      <c r="A97" s="448"/>
      <c r="B97" s="400"/>
      <c r="C97" s="401"/>
      <c r="D97" s="402"/>
      <c r="E97" s="420"/>
      <c r="F97" s="346" t="s">
        <v>22</v>
      </c>
      <c r="G97" s="343" t="s">
        <v>542</v>
      </c>
      <c r="H97" s="344">
        <v>1</v>
      </c>
      <c r="I97" s="347">
        <v>25000000</v>
      </c>
      <c r="J97" s="348">
        <f t="shared" si="0"/>
        <v>25000000</v>
      </c>
      <c r="K97" s="217"/>
      <c r="L97" s="217"/>
      <c r="M97" s="214"/>
      <c r="O97" s="215"/>
      <c r="P97" s="214"/>
      <c r="Q97" s="216"/>
    </row>
    <row r="98" spans="1:17" s="213" customFormat="1" ht="55.2" customHeight="1" x14ac:dyDescent="0.3">
      <c r="A98" s="448"/>
      <c r="B98" s="400"/>
      <c r="C98" s="401"/>
      <c r="D98" s="402"/>
      <c r="E98" s="420"/>
      <c r="F98" s="346" t="s">
        <v>22</v>
      </c>
      <c r="G98" s="343" t="s">
        <v>543</v>
      </c>
      <c r="H98" s="344">
        <v>1</v>
      </c>
      <c r="I98" s="345">
        <v>4449900</v>
      </c>
      <c r="J98" s="349">
        <f>+I98*H98</f>
        <v>4449900</v>
      </c>
      <c r="K98" s="217"/>
      <c r="L98" s="217"/>
      <c r="M98" s="214"/>
      <c r="O98" s="215"/>
      <c r="P98" s="214"/>
      <c r="Q98" s="216"/>
    </row>
    <row r="99" spans="1:17" s="213" customFormat="1" ht="55.2" customHeight="1" x14ac:dyDescent="0.3">
      <c r="A99" s="448"/>
      <c r="B99" s="400"/>
      <c r="C99" s="401"/>
      <c r="D99" s="402"/>
      <c r="E99" s="420"/>
      <c r="F99" s="346" t="s">
        <v>22</v>
      </c>
      <c r="G99" s="343" t="s">
        <v>544</v>
      </c>
      <c r="H99" s="344">
        <v>1</v>
      </c>
      <c r="I99" s="345">
        <v>19000000</v>
      </c>
      <c r="J99" s="349">
        <f>+I99*H99</f>
        <v>19000000</v>
      </c>
      <c r="K99" s="217"/>
      <c r="L99" s="217"/>
      <c r="M99" s="214"/>
      <c r="O99" s="215"/>
      <c r="P99" s="214"/>
      <c r="Q99" s="216"/>
    </row>
    <row r="100" spans="1:17" s="213" customFormat="1" ht="55.2" customHeight="1" x14ac:dyDescent="0.3">
      <c r="A100" s="448"/>
      <c r="B100" s="400"/>
      <c r="C100" s="401"/>
      <c r="D100" s="402"/>
      <c r="E100" s="420"/>
      <c r="F100" s="346" t="s">
        <v>22</v>
      </c>
      <c r="G100" s="343" t="s">
        <v>545</v>
      </c>
      <c r="H100" s="344">
        <v>5</v>
      </c>
      <c r="I100" s="345">
        <v>612000</v>
      </c>
      <c r="J100" s="349">
        <f t="shared" ref="J100:J104" si="1">+I100*H100</f>
        <v>3060000</v>
      </c>
      <c r="K100" s="217"/>
      <c r="L100" s="217"/>
      <c r="M100" s="214"/>
      <c r="O100" s="215"/>
      <c r="P100" s="214"/>
      <c r="Q100" s="216"/>
    </row>
    <row r="101" spans="1:17" s="213" customFormat="1" ht="55.2" customHeight="1" x14ac:dyDescent="0.3">
      <c r="A101" s="448"/>
      <c r="B101" s="400"/>
      <c r="C101" s="401"/>
      <c r="D101" s="402"/>
      <c r="E101" s="420"/>
      <c r="F101" s="346" t="s">
        <v>22</v>
      </c>
      <c r="G101" s="343" t="s">
        <v>546</v>
      </c>
      <c r="H101" s="344">
        <v>5</v>
      </c>
      <c r="I101" s="345">
        <v>550000</v>
      </c>
      <c r="J101" s="349">
        <f t="shared" si="1"/>
        <v>2750000</v>
      </c>
      <c r="K101" s="217"/>
      <c r="L101" s="217"/>
      <c r="M101" s="214"/>
      <c r="O101" s="215"/>
      <c r="P101" s="214"/>
      <c r="Q101" s="216"/>
    </row>
    <row r="102" spans="1:17" s="213" customFormat="1" ht="55.2" customHeight="1" x14ac:dyDescent="0.3">
      <c r="A102" s="448"/>
      <c r="B102" s="400"/>
      <c r="C102" s="401"/>
      <c r="D102" s="402"/>
      <c r="E102" s="420"/>
      <c r="F102" s="346" t="s">
        <v>22</v>
      </c>
      <c r="G102" s="343" t="s">
        <v>547</v>
      </c>
      <c r="H102" s="344">
        <v>8</v>
      </c>
      <c r="I102" s="345">
        <v>550000</v>
      </c>
      <c r="J102" s="349">
        <f t="shared" si="1"/>
        <v>4400000</v>
      </c>
      <c r="K102" s="217"/>
      <c r="L102" s="217"/>
      <c r="M102" s="214"/>
      <c r="O102" s="215"/>
      <c r="P102" s="214"/>
      <c r="Q102" s="216"/>
    </row>
    <row r="103" spans="1:17" s="213" customFormat="1" ht="55.2" customHeight="1" x14ac:dyDescent="0.3">
      <c r="A103" s="448"/>
      <c r="B103" s="400"/>
      <c r="C103" s="401"/>
      <c r="D103" s="402"/>
      <c r="E103" s="420"/>
      <c r="F103" s="346" t="s">
        <v>22</v>
      </c>
      <c r="G103" s="343" t="s">
        <v>548</v>
      </c>
      <c r="H103" s="344">
        <v>4000</v>
      </c>
      <c r="I103" s="345">
        <v>4300</v>
      </c>
      <c r="J103" s="349">
        <f t="shared" si="1"/>
        <v>17200000</v>
      </c>
      <c r="K103" s="217"/>
      <c r="L103" s="217"/>
      <c r="M103" s="214"/>
      <c r="O103" s="215"/>
      <c r="P103" s="214"/>
      <c r="Q103" s="216"/>
    </row>
    <row r="104" spans="1:17" s="213" customFormat="1" ht="55.2" customHeight="1" x14ac:dyDescent="0.3">
      <c r="A104" s="448"/>
      <c r="B104" s="400"/>
      <c r="C104" s="401"/>
      <c r="D104" s="402"/>
      <c r="E104" s="420"/>
      <c r="F104" s="346" t="s">
        <v>47</v>
      </c>
      <c r="G104" s="343" t="s">
        <v>549</v>
      </c>
      <c r="H104" s="344">
        <v>3</v>
      </c>
      <c r="I104" s="345">
        <v>180000</v>
      </c>
      <c r="J104" s="350">
        <f t="shared" si="1"/>
        <v>540000</v>
      </c>
      <c r="K104" s="217"/>
      <c r="L104" s="217"/>
      <c r="M104" s="214"/>
      <c r="O104" s="215"/>
      <c r="P104" s="214"/>
      <c r="Q104" s="216"/>
    </row>
    <row r="105" spans="1:17" s="213" customFormat="1" ht="55.2" customHeight="1" x14ac:dyDescent="0.3">
      <c r="A105" s="448"/>
      <c r="B105" s="400"/>
      <c r="C105" s="401"/>
      <c r="D105" s="402"/>
      <c r="E105" s="421"/>
      <c r="F105" s="346" t="s">
        <v>47</v>
      </c>
      <c r="G105" s="343" t="s">
        <v>550</v>
      </c>
      <c r="H105" s="343">
        <v>1</v>
      </c>
      <c r="I105" s="351">
        <v>2500000</v>
      </c>
      <c r="J105" s="348">
        <f>I105*H105</f>
        <v>2500000</v>
      </c>
      <c r="K105" s="217"/>
      <c r="L105" s="217"/>
      <c r="M105" s="214"/>
      <c r="O105" s="215"/>
      <c r="P105" s="214"/>
      <c r="Q105" s="216"/>
    </row>
    <row r="106" spans="1:17" ht="13.95" customHeight="1" x14ac:dyDescent="0.3">
      <c r="A106" s="448"/>
      <c r="B106" s="73"/>
      <c r="C106" s="72"/>
      <c r="D106" s="71"/>
      <c r="E106" s="71"/>
      <c r="F106" s="403" t="s">
        <v>15</v>
      </c>
      <c r="G106" s="403"/>
      <c r="H106" s="403"/>
      <c r="I106" s="403"/>
      <c r="J106" s="43">
        <f>+SUM(J88:J105)</f>
        <v>299899900</v>
      </c>
    </row>
    <row r="107" spans="1:17" ht="27.6" customHeight="1" x14ac:dyDescent="0.3">
      <c r="A107" s="448"/>
      <c r="B107" s="400" t="s">
        <v>75</v>
      </c>
      <c r="C107" s="401" t="s">
        <v>11</v>
      </c>
      <c r="D107" s="402" t="s">
        <v>104</v>
      </c>
      <c r="E107" s="71"/>
      <c r="F107" s="184" t="s">
        <v>47</v>
      </c>
      <c r="G107" s="71" t="s">
        <v>156</v>
      </c>
      <c r="H107" s="73">
        <v>1</v>
      </c>
      <c r="I107" s="133">
        <v>23000000</v>
      </c>
      <c r="J107" s="51">
        <f t="shared" ref="J107:J143" si="2">+I107*H107</f>
        <v>23000000</v>
      </c>
    </row>
    <row r="108" spans="1:17" ht="27.6" customHeight="1" x14ac:dyDescent="0.3">
      <c r="A108" s="448"/>
      <c r="B108" s="400"/>
      <c r="C108" s="401"/>
      <c r="D108" s="402"/>
      <c r="E108" s="71"/>
      <c r="F108" s="184" t="s">
        <v>47</v>
      </c>
      <c r="G108" s="71" t="s">
        <v>146</v>
      </c>
      <c r="H108" s="134">
        <v>30</v>
      </c>
      <c r="I108" s="133">
        <v>150000</v>
      </c>
      <c r="J108" s="51">
        <f t="shared" si="2"/>
        <v>4500000</v>
      </c>
    </row>
    <row r="109" spans="1:17" ht="27.6" customHeight="1" x14ac:dyDescent="0.3">
      <c r="A109" s="448"/>
      <c r="B109" s="400"/>
      <c r="C109" s="401"/>
      <c r="D109" s="402"/>
      <c r="E109" s="71"/>
      <c r="F109" s="184" t="s">
        <v>47</v>
      </c>
      <c r="G109" s="71" t="s">
        <v>149</v>
      </c>
      <c r="H109" s="73">
        <v>6</v>
      </c>
      <c r="I109" s="133">
        <v>1200000</v>
      </c>
      <c r="J109" s="51">
        <f t="shared" si="2"/>
        <v>7200000</v>
      </c>
    </row>
    <row r="110" spans="1:17" ht="27.6" customHeight="1" x14ac:dyDescent="0.3">
      <c r="A110" s="448"/>
      <c r="B110" s="400"/>
      <c r="C110" s="401"/>
      <c r="D110" s="402"/>
      <c r="E110" s="71"/>
      <c r="F110" s="184" t="s">
        <v>47</v>
      </c>
      <c r="G110" s="71" t="s">
        <v>151</v>
      </c>
      <c r="H110" s="73">
        <v>1</v>
      </c>
      <c r="I110" s="133">
        <v>158000000</v>
      </c>
      <c r="J110" s="51">
        <f t="shared" si="2"/>
        <v>158000000</v>
      </c>
    </row>
    <row r="111" spans="1:17" ht="27.6" customHeight="1" x14ac:dyDescent="0.3">
      <c r="A111" s="448"/>
      <c r="B111" s="400"/>
      <c r="C111" s="401"/>
      <c r="D111" s="402"/>
      <c r="E111" s="71"/>
      <c r="F111" s="184" t="s">
        <v>47</v>
      </c>
      <c r="G111" s="71" t="s">
        <v>153</v>
      </c>
      <c r="H111" s="73">
        <v>1</v>
      </c>
      <c r="I111" s="133">
        <v>18000000</v>
      </c>
      <c r="J111" s="51">
        <f t="shared" si="2"/>
        <v>18000000</v>
      </c>
    </row>
    <row r="112" spans="1:17" ht="27.6" customHeight="1" x14ac:dyDescent="0.3">
      <c r="A112" s="448"/>
      <c r="B112" s="400"/>
      <c r="C112" s="401"/>
      <c r="D112" s="402"/>
      <c r="E112" s="71"/>
      <c r="F112" s="184" t="s">
        <v>47</v>
      </c>
      <c r="G112" s="71" t="s">
        <v>157</v>
      </c>
      <c r="H112" s="73">
        <v>10</v>
      </c>
      <c r="I112" s="133">
        <v>867600</v>
      </c>
      <c r="J112" s="51">
        <f t="shared" si="2"/>
        <v>8676000</v>
      </c>
    </row>
    <row r="113" spans="1:10" ht="27.6" customHeight="1" x14ac:dyDescent="0.3">
      <c r="A113" s="448"/>
      <c r="B113" s="400"/>
      <c r="C113" s="401"/>
      <c r="D113" s="402"/>
      <c r="E113" s="71"/>
      <c r="F113" s="184" t="s">
        <v>47</v>
      </c>
      <c r="G113" s="71" t="s">
        <v>159</v>
      </c>
      <c r="H113" s="73">
        <v>1</v>
      </c>
      <c r="I113" s="133">
        <v>150000000</v>
      </c>
      <c r="J113" s="51">
        <f t="shared" si="2"/>
        <v>150000000</v>
      </c>
    </row>
    <row r="114" spans="1:10" ht="27.6" customHeight="1" x14ac:dyDescent="0.3">
      <c r="A114" s="448"/>
      <c r="B114" s="400"/>
      <c r="C114" s="401"/>
      <c r="D114" s="402"/>
      <c r="E114" s="71"/>
      <c r="F114" s="184" t="s">
        <v>47</v>
      </c>
      <c r="G114" s="71" t="s">
        <v>161</v>
      </c>
      <c r="H114" s="73">
        <v>1</v>
      </c>
      <c r="I114" s="133">
        <v>95000000</v>
      </c>
      <c r="J114" s="51">
        <f t="shared" si="2"/>
        <v>95000000</v>
      </c>
    </row>
    <row r="115" spans="1:10" ht="27.6" customHeight="1" x14ac:dyDescent="0.3">
      <c r="A115" s="448"/>
      <c r="B115" s="400"/>
      <c r="C115" s="401"/>
      <c r="D115" s="402"/>
      <c r="E115" s="71"/>
      <c r="F115" s="184" t="s">
        <v>47</v>
      </c>
      <c r="G115" s="71" t="s">
        <v>162</v>
      </c>
      <c r="H115" s="73">
        <v>1</v>
      </c>
      <c r="I115" s="133">
        <v>65000000</v>
      </c>
      <c r="J115" s="51">
        <f t="shared" si="2"/>
        <v>65000000</v>
      </c>
    </row>
    <row r="116" spans="1:10" ht="27.6" customHeight="1" x14ac:dyDescent="0.3">
      <c r="A116" s="448"/>
      <c r="B116" s="400"/>
      <c r="C116" s="401"/>
      <c r="D116" s="402"/>
      <c r="E116" s="71"/>
      <c r="F116" s="184" t="s">
        <v>47</v>
      </c>
      <c r="G116" s="71" t="s">
        <v>163</v>
      </c>
      <c r="H116" s="73">
        <v>1</v>
      </c>
      <c r="I116" s="133">
        <v>15000000</v>
      </c>
      <c r="J116" s="51">
        <f t="shared" si="2"/>
        <v>15000000</v>
      </c>
    </row>
    <row r="117" spans="1:10" ht="27.6" customHeight="1" x14ac:dyDescent="0.3">
      <c r="A117" s="448"/>
      <c r="B117" s="400"/>
      <c r="C117" s="401"/>
      <c r="D117" s="402"/>
      <c r="E117" s="71"/>
      <c r="F117" s="184" t="s">
        <v>47</v>
      </c>
      <c r="G117" s="71" t="s">
        <v>164</v>
      </c>
      <c r="H117" s="73">
        <v>1</v>
      </c>
      <c r="I117" s="133">
        <v>12000000</v>
      </c>
      <c r="J117" s="51">
        <f t="shared" si="2"/>
        <v>12000000</v>
      </c>
    </row>
    <row r="118" spans="1:10" ht="27.6" customHeight="1" x14ac:dyDescent="0.3">
      <c r="A118" s="448"/>
      <c r="B118" s="400"/>
      <c r="C118" s="401"/>
      <c r="D118" s="402"/>
      <c r="E118" s="71"/>
      <c r="F118" s="184" t="s">
        <v>47</v>
      </c>
      <c r="G118" s="71" t="s">
        <v>165</v>
      </c>
      <c r="H118" s="73">
        <v>1</v>
      </c>
      <c r="I118" s="133">
        <v>11000000</v>
      </c>
      <c r="J118" s="51">
        <f t="shared" si="2"/>
        <v>11000000</v>
      </c>
    </row>
    <row r="119" spans="1:10" ht="27.6" customHeight="1" x14ac:dyDescent="0.3">
      <c r="A119" s="448"/>
      <c r="B119" s="400"/>
      <c r="C119" s="401"/>
      <c r="D119" s="402"/>
      <c r="E119" s="71"/>
      <c r="F119" s="184" t="s">
        <v>47</v>
      </c>
      <c r="G119" s="71" t="s">
        <v>166</v>
      </c>
      <c r="H119" s="73">
        <v>1</v>
      </c>
      <c r="I119" s="133">
        <v>7000000</v>
      </c>
      <c r="J119" s="51">
        <f t="shared" si="2"/>
        <v>7000000</v>
      </c>
    </row>
    <row r="120" spans="1:10" ht="27.6" customHeight="1" x14ac:dyDescent="0.3">
      <c r="A120" s="448"/>
      <c r="B120" s="400"/>
      <c r="C120" s="401"/>
      <c r="D120" s="402"/>
      <c r="E120" s="71"/>
      <c r="F120" s="184" t="s">
        <v>47</v>
      </c>
      <c r="G120" s="71" t="s">
        <v>174</v>
      </c>
      <c r="H120" s="73">
        <v>1</v>
      </c>
      <c r="I120" s="133">
        <v>23000000</v>
      </c>
      <c r="J120" s="51">
        <f t="shared" si="2"/>
        <v>23000000</v>
      </c>
    </row>
    <row r="121" spans="1:10" ht="27.6" customHeight="1" x14ac:dyDescent="0.3">
      <c r="A121" s="448"/>
      <c r="B121" s="400"/>
      <c r="C121" s="401"/>
      <c r="D121" s="402"/>
      <c r="E121" s="71"/>
      <c r="F121" s="184" t="s">
        <v>49</v>
      </c>
      <c r="G121" s="49" t="s">
        <v>145</v>
      </c>
      <c r="H121" s="130">
        <v>1</v>
      </c>
      <c r="I121" s="132">
        <v>6000000</v>
      </c>
      <c r="J121" s="51">
        <f t="shared" si="2"/>
        <v>6000000</v>
      </c>
    </row>
    <row r="122" spans="1:10" ht="27.6" customHeight="1" x14ac:dyDescent="0.3">
      <c r="A122" s="448"/>
      <c r="B122" s="400"/>
      <c r="C122" s="401"/>
      <c r="D122" s="402"/>
      <c r="E122" s="71"/>
      <c r="F122" s="184" t="s">
        <v>49</v>
      </c>
      <c r="G122" s="131" t="s">
        <v>147</v>
      </c>
      <c r="H122" s="130">
        <v>3</v>
      </c>
      <c r="I122" s="132">
        <v>10100000</v>
      </c>
      <c r="J122" s="51">
        <f t="shared" si="2"/>
        <v>30300000</v>
      </c>
    </row>
    <row r="123" spans="1:10" ht="27.6" customHeight="1" x14ac:dyDescent="0.3">
      <c r="A123" s="448"/>
      <c r="B123" s="400"/>
      <c r="C123" s="401"/>
      <c r="D123" s="402"/>
      <c r="E123" s="71"/>
      <c r="F123" s="184" t="s">
        <v>49</v>
      </c>
      <c r="G123" s="49" t="s">
        <v>148</v>
      </c>
      <c r="H123" s="130">
        <v>5</v>
      </c>
      <c r="I123" s="132">
        <v>600000</v>
      </c>
      <c r="J123" s="51">
        <f t="shared" si="2"/>
        <v>3000000</v>
      </c>
    </row>
    <row r="124" spans="1:10" ht="27.6" customHeight="1" x14ac:dyDescent="0.3">
      <c r="A124" s="448"/>
      <c r="B124" s="400"/>
      <c r="C124" s="401"/>
      <c r="D124" s="402"/>
      <c r="E124" s="71"/>
      <c r="F124" s="184" t="s">
        <v>49</v>
      </c>
      <c r="G124" s="49" t="s">
        <v>150</v>
      </c>
      <c r="H124" s="130">
        <v>1</v>
      </c>
      <c r="I124" s="132">
        <v>82000000</v>
      </c>
      <c r="J124" s="51">
        <f t="shared" si="2"/>
        <v>82000000</v>
      </c>
    </row>
    <row r="125" spans="1:10" ht="27.6" customHeight="1" x14ac:dyDescent="0.3">
      <c r="A125" s="448"/>
      <c r="B125" s="400"/>
      <c r="C125" s="401"/>
      <c r="D125" s="402"/>
      <c r="E125" s="71"/>
      <c r="F125" s="184" t="s">
        <v>49</v>
      </c>
      <c r="G125" s="131" t="s">
        <v>152</v>
      </c>
      <c r="H125" s="130">
        <v>1</v>
      </c>
      <c r="I125" s="132">
        <v>210000000</v>
      </c>
      <c r="J125" s="51">
        <f t="shared" si="2"/>
        <v>210000000</v>
      </c>
    </row>
    <row r="126" spans="1:10" ht="27.6" customHeight="1" x14ac:dyDescent="0.3">
      <c r="A126" s="448"/>
      <c r="B126" s="400"/>
      <c r="C126" s="401"/>
      <c r="D126" s="402"/>
      <c r="E126" s="71"/>
      <c r="F126" s="184" t="s">
        <v>49</v>
      </c>
      <c r="G126" s="131" t="s">
        <v>154</v>
      </c>
      <c r="H126" s="130">
        <v>1</v>
      </c>
      <c r="I126" s="132">
        <v>45000000</v>
      </c>
      <c r="J126" s="51">
        <f t="shared" si="2"/>
        <v>45000000</v>
      </c>
    </row>
    <row r="127" spans="1:10" ht="27.6" customHeight="1" x14ac:dyDescent="0.3">
      <c r="A127" s="448"/>
      <c r="B127" s="400"/>
      <c r="C127" s="401"/>
      <c r="D127" s="402"/>
      <c r="E127" s="71"/>
      <c r="F127" s="184" t="s">
        <v>49</v>
      </c>
      <c r="G127" s="131" t="s">
        <v>155</v>
      </c>
      <c r="H127" s="130">
        <v>1</v>
      </c>
      <c r="I127" s="129">
        <v>15000000</v>
      </c>
      <c r="J127" s="51">
        <f t="shared" si="2"/>
        <v>15000000</v>
      </c>
    </row>
    <row r="128" spans="1:10" ht="27.6" customHeight="1" x14ac:dyDescent="0.3">
      <c r="A128" s="448"/>
      <c r="B128" s="400"/>
      <c r="C128" s="401"/>
      <c r="D128" s="402"/>
      <c r="E128" s="71"/>
      <c r="F128" s="184" t="s">
        <v>49</v>
      </c>
      <c r="G128" s="131" t="s">
        <v>158</v>
      </c>
      <c r="H128" s="130">
        <v>9</v>
      </c>
      <c r="I128" s="129">
        <v>390000</v>
      </c>
      <c r="J128" s="51">
        <f t="shared" si="2"/>
        <v>3510000</v>
      </c>
    </row>
    <row r="129" spans="1:10" ht="27.6" customHeight="1" x14ac:dyDescent="0.3">
      <c r="A129" s="448"/>
      <c r="B129" s="400"/>
      <c r="C129" s="401"/>
      <c r="D129" s="402"/>
      <c r="E129" s="71"/>
      <c r="F129" s="184" t="s">
        <v>49</v>
      </c>
      <c r="G129" s="131" t="s">
        <v>160</v>
      </c>
      <c r="H129" s="130">
        <v>1</v>
      </c>
      <c r="I129" s="129">
        <v>180000000</v>
      </c>
      <c r="J129" s="51">
        <f t="shared" si="2"/>
        <v>180000000</v>
      </c>
    </row>
    <row r="130" spans="1:10" ht="27.6" customHeight="1" x14ac:dyDescent="0.3">
      <c r="A130" s="448"/>
      <c r="B130" s="400"/>
      <c r="C130" s="401"/>
      <c r="D130" s="402"/>
      <c r="E130" s="71"/>
      <c r="F130" s="184" t="s">
        <v>49</v>
      </c>
      <c r="G130" s="131" t="s">
        <v>167</v>
      </c>
      <c r="H130" s="130">
        <v>1</v>
      </c>
      <c r="I130" s="129">
        <v>89000000</v>
      </c>
      <c r="J130" s="51">
        <f t="shared" si="2"/>
        <v>89000000</v>
      </c>
    </row>
    <row r="131" spans="1:10" ht="27.6" customHeight="1" x14ac:dyDescent="0.3">
      <c r="A131" s="448"/>
      <c r="B131" s="400"/>
      <c r="C131" s="401"/>
      <c r="D131" s="402"/>
      <c r="E131" s="71"/>
      <c r="F131" s="184" t="s">
        <v>49</v>
      </c>
      <c r="G131" s="131" t="s">
        <v>168</v>
      </c>
      <c r="H131" s="130">
        <v>1</v>
      </c>
      <c r="I131" s="129">
        <v>110000000</v>
      </c>
      <c r="J131" s="51">
        <f t="shared" si="2"/>
        <v>110000000</v>
      </c>
    </row>
    <row r="132" spans="1:10" ht="27.6" customHeight="1" x14ac:dyDescent="0.3">
      <c r="A132" s="448"/>
      <c r="B132" s="400"/>
      <c r="C132" s="401"/>
      <c r="D132" s="402"/>
      <c r="E132" s="71"/>
      <c r="F132" s="184" t="s">
        <v>49</v>
      </c>
      <c r="G132" s="131" t="s">
        <v>169</v>
      </c>
      <c r="H132" s="130">
        <v>1</v>
      </c>
      <c r="I132" s="129">
        <v>5000000</v>
      </c>
      <c r="J132" s="51">
        <f t="shared" si="2"/>
        <v>5000000</v>
      </c>
    </row>
    <row r="133" spans="1:10" ht="27.6" customHeight="1" x14ac:dyDescent="0.3">
      <c r="A133" s="448"/>
      <c r="B133" s="400"/>
      <c r="C133" s="401"/>
      <c r="D133" s="402"/>
      <c r="E133" s="71"/>
      <c r="F133" s="184" t="s">
        <v>49</v>
      </c>
      <c r="G133" s="131" t="s">
        <v>170</v>
      </c>
      <c r="H133" s="130">
        <v>1</v>
      </c>
      <c r="I133" s="129">
        <v>11000000</v>
      </c>
      <c r="J133" s="51">
        <f t="shared" si="2"/>
        <v>11000000</v>
      </c>
    </row>
    <row r="134" spans="1:10" ht="27.6" customHeight="1" x14ac:dyDescent="0.3">
      <c r="A134" s="448"/>
      <c r="B134" s="400"/>
      <c r="C134" s="401"/>
      <c r="D134" s="402"/>
      <c r="E134" s="71"/>
      <c r="F134" s="184" t="s">
        <v>49</v>
      </c>
      <c r="G134" s="131" t="s">
        <v>171</v>
      </c>
      <c r="H134" s="130">
        <v>1</v>
      </c>
      <c r="I134" s="129">
        <v>7000000</v>
      </c>
      <c r="J134" s="51">
        <f t="shared" si="2"/>
        <v>7000000</v>
      </c>
    </row>
    <row r="135" spans="1:10" ht="27.6" customHeight="1" x14ac:dyDescent="0.3">
      <c r="A135" s="448"/>
      <c r="B135" s="400"/>
      <c r="C135" s="401"/>
      <c r="D135" s="402"/>
      <c r="E135" s="71"/>
      <c r="F135" s="184" t="s">
        <v>49</v>
      </c>
      <c r="G135" s="131" t="s">
        <v>172</v>
      </c>
      <c r="H135" s="130">
        <v>1</v>
      </c>
      <c r="I135" s="129">
        <v>4500000</v>
      </c>
      <c r="J135" s="51">
        <f t="shared" si="2"/>
        <v>4500000</v>
      </c>
    </row>
    <row r="136" spans="1:10" ht="27.6" customHeight="1" x14ac:dyDescent="0.3">
      <c r="A136" s="448"/>
      <c r="B136" s="400"/>
      <c r="C136" s="401"/>
      <c r="D136" s="402"/>
      <c r="E136" s="71"/>
      <c r="F136" s="184" t="s">
        <v>49</v>
      </c>
      <c r="G136" s="131" t="s">
        <v>173</v>
      </c>
      <c r="H136" s="130">
        <v>1</v>
      </c>
      <c r="I136" s="129">
        <v>3500000</v>
      </c>
      <c r="J136" s="51">
        <f t="shared" si="2"/>
        <v>3500000</v>
      </c>
    </row>
    <row r="137" spans="1:10" ht="27.6" customHeight="1" x14ac:dyDescent="0.3">
      <c r="A137" s="448"/>
      <c r="B137" s="400"/>
      <c r="C137" s="401"/>
      <c r="D137" s="402"/>
      <c r="E137" s="71"/>
      <c r="F137" s="184" t="s">
        <v>13</v>
      </c>
      <c r="G137" s="131" t="s">
        <v>175</v>
      </c>
      <c r="H137" s="130">
        <v>1</v>
      </c>
      <c r="I137" s="129">
        <v>120000000</v>
      </c>
      <c r="J137" s="51">
        <f t="shared" si="2"/>
        <v>120000000</v>
      </c>
    </row>
    <row r="138" spans="1:10" ht="27.6" customHeight="1" x14ac:dyDescent="0.3">
      <c r="A138" s="448"/>
      <c r="B138" s="400"/>
      <c r="C138" s="401"/>
      <c r="D138" s="402"/>
      <c r="E138" s="71"/>
      <c r="F138" s="184" t="s">
        <v>37</v>
      </c>
      <c r="G138" s="49" t="s">
        <v>181</v>
      </c>
      <c r="H138" s="130">
        <v>1</v>
      </c>
      <c r="I138" s="129">
        <v>3502396394</v>
      </c>
      <c r="J138" s="51">
        <f t="shared" si="2"/>
        <v>3502396394</v>
      </c>
    </row>
    <row r="139" spans="1:10" ht="27.6" customHeight="1" x14ac:dyDescent="0.3">
      <c r="A139" s="448"/>
      <c r="B139" s="400"/>
      <c r="C139" s="401"/>
      <c r="D139" s="402"/>
      <c r="E139" s="71"/>
      <c r="F139" s="184" t="s">
        <v>37</v>
      </c>
      <c r="G139" s="131" t="s">
        <v>180</v>
      </c>
      <c r="H139" s="130">
        <v>1</v>
      </c>
      <c r="I139" s="129">
        <v>720000000</v>
      </c>
      <c r="J139" s="51">
        <f t="shared" si="2"/>
        <v>720000000</v>
      </c>
    </row>
    <row r="140" spans="1:10" ht="27.6" customHeight="1" x14ac:dyDescent="0.3">
      <c r="A140" s="448"/>
      <c r="B140" s="400"/>
      <c r="C140" s="401"/>
      <c r="D140" s="402"/>
      <c r="E140" s="71"/>
      <c r="F140" s="184" t="s">
        <v>37</v>
      </c>
      <c r="G140" s="49" t="s">
        <v>176</v>
      </c>
      <c r="H140" s="130">
        <v>1</v>
      </c>
      <c r="I140" s="129">
        <v>3797603606</v>
      </c>
      <c r="J140" s="51">
        <f t="shared" si="2"/>
        <v>3797603606</v>
      </c>
    </row>
    <row r="141" spans="1:10" ht="27.6" customHeight="1" x14ac:dyDescent="0.3">
      <c r="A141" s="448"/>
      <c r="B141" s="400"/>
      <c r="C141" s="401"/>
      <c r="D141" s="402"/>
      <c r="E141" s="71"/>
      <c r="F141" s="184" t="s">
        <v>37</v>
      </c>
      <c r="G141" s="49" t="s">
        <v>177</v>
      </c>
      <c r="H141" s="130">
        <v>1</v>
      </c>
      <c r="I141" s="129">
        <v>1500000000</v>
      </c>
      <c r="J141" s="51">
        <f t="shared" si="2"/>
        <v>1500000000</v>
      </c>
    </row>
    <row r="142" spans="1:10" ht="27.6" customHeight="1" x14ac:dyDescent="0.3">
      <c r="A142" s="448"/>
      <c r="B142" s="400"/>
      <c r="C142" s="401"/>
      <c r="D142" s="402"/>
      <c r="E142" s="71"/>
      <c r="F142" s="184" t="s">
        <v>13</v>
      </c>
      <c r="G142" s="49" t="s">
        <v>178</v>
      </c>
      <c r="H142" s="130">
        <v>1</v>
      </c>
      <c r="I142" s="129">
        <v>250000000</v>
      </c>
      <c r="J142" s="51">
        <f t="shared" si="2"/>
        <v>250000000</v>
      </c>
    </row>
    <row r="143" spans="1:10" ht="27.6" customHeight="1" x14ac:dyDescent="0.3">
      <c r="A143" s="448"/>
      <c r="B143" s="400"/>
      <c r="C143" s="401"/>
      <c r="D143" s="402"/>
      <c r="E143" s="71"/>
      <c r="F143" s="184" t="s">
        <v>13</v>
      </c>
      <c r="G143" s="49" t="s">
        <v>179</v>
      </c>
      <c r="H143" s="130">
        <v>1</v>
      </c>
      <c r="I143" s="129">
        <v>411600000</v>
      </c>
      <c r="J143" s="51">
        <f t="shared" si="2"/>
        <v>411600000</v>
      </c>
    </row>
    <row r="144" spans="1:10" ht="13.95" customHeight="1" x14ac:dyDescent="0.3">
      <c r="A144" s="448"/>
      <c r="B144" s="73"/>
      <c r="C144" s="72"/>
      <c r="D144" s="71"/>
      <c r="E144" s="71"/>
      <c r="F144" s="403" t="s">
        <v>15</v>
      </c>
      <c r="G144" s="403"/>
      <c r="H144" s="403"/>
      <c r="I144" s="403"/>
      <c r="J144" s="43">
        <f>+SUM(J107:J143)</f>
        <v>11703786000</v>
      </c>
    </row>
    <row r="145" spans="1:10" ht="13.2" customHeight="1" x14ac:dyDescent="0.3">
      <c r="A145" s="448"/>
      <c r="B145" s="400" t="s">
        <v>76</v>
      </c>
      <c r="C145" s="401" t="s">
        <v>11</v>
      </c>
      <c r="D145" s="402" t="s">
        <v>105</v>
      </c>
      <c r="E145" s="71"/>
      <c r="F145" s="184"/>
      <c r="G145" s="49"/>
      <c r="H145" s="49"/>
      <c r="I145" s="49"/>
      <c r="J145" s="51">
        <f>+I145*H145</f>
        <v>0</v>
      </c>
    </row>
    <row r="146" spans="1:10" ht="13.2" customHeight="1" x14ac:dyDescent="0.3">
      <c r="A146" s="448"/>
      <c r="B146" s="400"/>
      <c r="C146" s="401"/>
      <c r="D146" s="402"/>
      <c r="E146" s="71"/>
      <c r="F146" s="184"/>
      <c r="G146" s="49"/>
      <c r="H146" s="49"/>
      <c r="I146" s="49"/>
      <c r="J146" s="51">
        <f>+I146*H146</f>
        <v>0</v>
      </c>
    </row>
    <row r="147" spans="1:10" ht="13.2" customHeight="1" thickBot="1" x14ac:dyDescent="0.35">
      <c r="A147" s="449"/>
      <c r="B147" s="457"/>
      <c r="C147" s="458"/>
      <c r="D147" s="450"/>
      <c r="E147" s="75"/>
      <c r="F147" s="185"/>
      <c r="G147" s="50"/>
      <c r="H147" s="50"/>
      <c r="I147" s="50"/>
      <c r="J147" s="52">
        <f>+I147*H147</f>
        <v>0</v>
      </c>
    </row>
    <row r="148" spans="1:10" ht="13.95" customHeight="1" x14ac:dyDescent="0.3">
      <c r="A148" s="60"/>
      <c r="F148" s="459" t="s">
        <v>15</v>
      </c>
      <c r="G148" s="459"/>
      <c r="H148" s="459"/>
      <c r="I148" s="459"/>
      <c r="J148" s="48">
        <f ca="1">+SUM(J145:J148)</f>
        <v>0</v>
      </c>
    </row>
    <row r="149" spans="1:10" ht="16.2" thickBot="1" x14ac:dyDescent="0.35">
      <c r="A149" s="60"/>
      <c r="F149" s="415" t="s">
        <v>28</v>
      </c>
      <c r="G149" s="416"/>
      <c r="H149" s="416"/>
      <c r="I149" s="416"/>
      <c r="J149" s="45">
        <f ca="1">+J22+J35+J45+J55+J61+J78+J81+J84+J87+J106+J144+J148</f>
        <v>0</v>
      </c>
    </row>
    <row r="151" spans="1:10" ht="13.8" thickBot="1" x14ac:dyDescent="0.35"/>
    <row r="152" spans="1:10" ht="15.6" thickTop="1" thickBot="1" x14ac:dyDescent="0.35">
      <c r="B152" s="390" t="s">
        <v>29</v>
      </c>
      <c r="C152" s="391"/>
      <c r="D152" s="77" t="s">
        <v>30</v>
      </c>
      <c r="E152" s="390" t="s">
        <v>31</v>
      </c>
      <c r="F152" s="391"/>
      <c r="G152" s="77" t="s">
        <v>32</v>
      </c>
      <c r="H152" s="390" t="s">
        <v>33</v>
      </c>
      <c r="I152" s="391"/>
      <c r="J152" s="77">
        <v>2</v>
      </c>
    </row>
    <row r="153" spans="1:10" ht="13.8" thickTop="1" x14ac:dyDescent="0.3"/>
  </sheetData>
  <mergeCells count="51">
    <mergeCell ref="H152:I152"/>
    <mergeCell ref="F61:I61"/>
    <mergeCell ref="F78:I78"/>
    <mergeCell ref="F81:I81"/>
    <mergeCell ref="F84:I84"/>
    <mergeCell ref="F87:I87"/>
    <mergeCell ref="F106:I106"/>
    <mergeCell ref="F144:I144"/>
    <mergeCell ref="F148:I148"/>
    <mergeCell ref="F149:I149"/>
    <mergeCell ref="E152:F152"/>
    <mergeCell ref="B36:B43"/>
    <mergeCell ref="B23:B33"/>
    <mergeCell ref="B88:B105"/>
    <mergeCell ref="B152:C152"/>
    <mergeCell ref="B145:B147"/>
    <mergeCell ref="C145:C147"/>
    <mergeCell ref="B79:B80"/>
    <mergeCell ref="B82:B83"/>
    <mergeCell ref="B56:B59"/>
    <mergeCell ref="B63:B76"/>
    <mergeCell ref="B46:B53"/>
    <mergeCell ref="B85:B86"/>
    <mergeCell ref="D107:D143"/>
    <mergeCell ref="C85:C86"/>
    <mergeCell ref="C82:C83"/>
    <mergeCell ref="C107:C143"/>
    <mergeCell ref="B107:B143"/>
    <mergeCell ref="C88:C105"/>
    <mergeCell ref="E4:E5"/>
    <mergeCell ref="D145:D147"/>
    <mergeCell ref="D88:D105"/>
    <mergeCell ref="D82:D83"/>
    <mergeCell ref="D85:D86"/>
    <mergeCell ref="E88:E105"/>
    <mergeCell ref="F22:I22"/>
    <mergeCell ref="F35:I35"/>
    <mergeCell ref="F45:I45"/>
    <mergeCell ref="F55:I55"/>
    <mergeCell ref="A1:J2"/>
    <mergeCell ref="A4:A5"/>
    <mergeCell ref="B4:B5"/>
    <mergeCell ref="C4:C5"/>
    <mergeCell ref="D4:D5"/>
    <mergeCell ref="F4:F5"/>
    <mergeCell ref="G4:G5"/>
    <mergeCell ref="H4:H5"/>
    <mergeCell ref="I4:I5"/>
    <mergeCell ref="J4:J5"/>
    <mergeCell ref="A3:H3"/>
    <mergeCell ref="A6:A147"/>
  </mergeCells>
  <pageMargins left="0.7" right="0.7" top="0.75" bottom="0.75" header="0.3" footer="0.3"/>
  <pageSetup paperSize="9"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F5BDD-9AC1-436D-AEFC-BFE465985497}">
  <dimension ref="A1:K42"/>
  <sheetViews>
    <sheetView showGridLines="0" zoomScale="85" zoomScaleNormal="85" workbookViewId="0">
      <pane xSplit="9" ySplit="5" topLeftCell="J7" activePane="bottomRight" state="frozen"/>
      <selection pane="topRight" activeCell="I1" sqref="I1"/>
      <selection pane="bottomLeft" activeCell="A6" sqref="A6"/>
      <selection pane="bottomRight" activeCell="A15" sqref="A15:D26"/>
    </sheetView>
  </sheetViews>
  <sheetFormatPr baseColWidth="10" defaultColWidth="11.44140625" defaultRowHeight="14.4" x14ac:dyDescent="0.3"/>
  <cols>
    <col min="1" max="1" width="13.109375" style="200" customWidth="1"/>
    <col min="2" max="2" width="24.33203125" style="200" customWidth="1"/>
    <col min="3" max="4" width="26.109375" style="200" customWidth="1"/>
    <col min="5" max="5" width="24.77734375" style="200" customWidth="1"/>
    <col min="6" max="6" width="38.77734375" style="200" customWidth="1"/>
    <col min="7" max="7" width="11.44140625" style="210"/>
    <col min="8" max="9" width="14.44140625" style="211" bestFit="1" customWidth="1"/>
    <col min="10" max="10" width="15.77734375" style="200" customWidth="1"/>
    <col min="11" max="11" width="15" style="200" bestFit="1" customWidth="1"/>
    <col min="12" max="16384" width="11.44140625" style="200"/>
  </cols>
  <sheetData>
    <row r="1" spans="1:11" ht="14.55" customHeight="1" x14ac:dyDescent="0.3">
      <c r="A1" s="460" t="s">
        <v>91</v>
      </c>
      <c r="B1" s="461"/>
      <c r="C1" s="461"/>
      <c r="D1" s="461"/>
      <c r="E1" s="461"/>
      <c r="F1" s="461"/>
      <c r="G1" s="461"/>
      <c r="H1" s="461"/>
      <c r="I1" s="462"/>
    </row>
    <row r="2" spans="1:11" ht="14.55" customHeight="1" x14ac:dyDescent="0.3">
      <c r="A2" s="463"/>
      <c r="B2" s="464"/>
      <c r="C2" s="464"/>
      <c r="D2" s="464"/>
      <c r="E2" s="464"/>
      <c r="F2" s="464"/>
      <c r="G2" s="464"/>
      <c r="H2" s="464"/>
      <c r="I2" s="465"/>
    </row>
    <row r="3" spans="1:11" ht="14.55" customHeight="1" x14ac:dyDescent="0.3">
      <c r="A3" s="397" t="s">
        <v>0</v>
      </c>
      <c r="B3" s="398"/>
      <c r="C3" s="398"/>
      <c r="D3" s="398"/>
      <c r="E3" s="398"/>
      <c r="F3" s="398"/>
      <c r="G3" s="398"/>
      <c r="H3" s="238"/>
      <c r="I3" s="239"/>
    </row>
    <row r="4" spans="1:11" ht="14.55" customHeight="1" x14ac:dyDescent="0.3">
      <c r="A4" s="410" t="s">
        <v>1</v>
      </c>
      <c r="B4" s="444" t="s">
        <v>3</v>
      </c>
      <c r="C4" s="445" t="s">
        <v>100</v>
      </c>
      <c r="D4" s="445" t="s">
        <v>107</v>
      </c>
      <c r="E4" s="445" t="s">
        <v>4</v>
      </c>
      <c r="F4" s="445" t="s">
        <v>92</v>
      </c>
      <c r="G4" s="445" t="s">
        <v>5</v>
      </c>
      <c r="H4" s="446" t="s">
        <v>6</v>
      </c>
      <c r="I4" s="412" t="s">
        <v>7</v>
      </c>
    </row>
    <row r="5" spans="1:11" x14ac:dyDescent="0.3">
      <c r="A5" s="410"/>
      <c r="B5" s="467"/>
      <c r="C5" s="459"/>
      <c r="D5" s="459"/>
      <c r="E5" s="459"/>
      <c r="F5" s="459"/>
      <c r="G5" s="459"/>
      <c r="H5" s="468"/>
      <c r="I5" s="412"/>
    </row>
    <row r="6" spans="1:11" x14ac:dyDescent="0.3">
      <c r="A6" s="473" t="s">
        <v>34</v>
      </c>
      <c r="B6" s="471" t="s">
        <v>35</v>
      </c>
      <c r="C6" s="469" t="s">
        <v>36</v>
      </c>
      <c r="D6" s="466" t="s">
        <v>573</v>
      </c>
      <c r="E6" s="91"/>
      <c r="F6" s="288" t="s">
        <v>572</v>
      </c>
      <c r="G6" s="120">
        <v>1</v>
      </c>
      <c r="H6" s="237">
        <v>15000000</v>
      </c>
      <c r="I6" s="237">
        <f>+H6*G6</f>
        <v>15000000</v>
      </c>
    </row>
    <row r="7" spans="1:11" x14ac:dyDescent="0.3">
      <c r="A7" s="474"/>
      <c r="B7" s="472"/>
      <c r="C7" s="470"/>
      <c r="D7" s="466"/>
      <c r="E7" s="91"/>
      <c r="F7" s="289"/>
      <c r="G7" s="121"/>
      <c r="H7" s="237"/>
      <c r="I7" s="352">
        <f>SUM(I6:I6)</f>
        <v>15000000</v>
      </c>
      <c r="J7" s="207"/>
      <c r="K7" s="207"/>
    </row>
    <row r="8" spans="1:11" x14ac:dyDescent="0.3">
      <c r="A8" s="410" t="s">
        <v>1</v>
      </c>
      <c r="B8" s="444" t="s">
        <v>3</v>
      </c>
      <c r="C8" s="445" t="s">
        <v>100</v>
      </c>
      <c r="D8" s="445" t="s">
        <v>107</v>
      </c>
      <c r="E8" s="445" t="s">
        <v>4</v>
      </c>
      <c r="F8" s="445" t="s">
        <v>92</v>
      </c>
      <c r="G8" s="445" t="s">
        <v>5</v>
      </c>
      <c r="H8" s="446" t="s">
        <v>6</v>
      </c>
      <c r="I8" s="412" t="s">
        <v>7</v>
      </c>
    </row>
    <row r="9" spans="1:11" x14ac:dyDescent="0.3">
      <c r="A9" s="410"/>
      <c r="B9" s="467"/>
      <c r="C9" s="459"/>
      <c r="D9" s="459"/>
      <c r="E9" s="459"/>
      <c r="F9" s="459"/>
      <c r="G9" s="459"/>
      <c r="H9" s="468"/>
      <c r="I9" s="412"/>
    </row>
    <row r="10" spans="1:11" x14ac:dyDescent="0.3">
      <c r="A10" s="473" t="s">
        <v>34</v>
      </c>
      <c r="B10" s="471" t="s">
        <v>571</v>
      </c>
      <c r="C10" s="469" t="s">
        <v>570</v>
      </c>
      <c r="D10" s="466" t="s">
        <v>569</v>
      </c>
      <c r="E10" s="91"/>
      <c r="F10" s="288" t="s">
        <v>568</v>
      </c>
      <c r="G10" s="120">
        <v>2</v>
      </c>
      <c r="H10" s="237">
        <v>21000000</v>
      </c>
      <c r="I10" s="237">
        <f>+H10*G10</f>
        <v>42000000</v>
      </c>
    </row>
    <row r="11" spans="1:11" x14ac:dyDescent="0.3">
      <c r="A11" s="475"/>
      <c r="B11" s="476"/>
      <c r="C11" s="477"/>
      <c r="D11" s="466"/>
      <c r="E11" s="91"/>
      <c r="F11" s="288" t="s">
        <v>567</v>
      </c>
      <c r="G11" s="120">
        <v>3</v>
      </c>
      <c r="H11" s="237">
        <v>300000</v>
      </c>
      <c r="I11" s="237">
        <f>+H11*G11</f>
        <v>900000</v>
      </c>
    </row>
    <row r="12" spans="1:11" x14ac:dyDescent="0.3">
      <c r="A12" s="474"/>
      <c r="B12" s="472"/>
      <c r="C12" s="470"/>
      <c r="D12" s="466"/>
      <c r="E12" s="91"/>
      <c r="F12" s="289"/>
      <c r="G12" s="121"/>
      <c r="H12" s="237"/>
      <c r="I12" s="352">
        <f>+I11+I10</f>
        <v>42900000</v>
      </c>
    </row>
    <row r="13" spans="1:11" x14ac:dyDescent="0.3">
      <c r="A13" s="410" t="s">
        <v>1</v>
      </c>
      <c r="B13" s="444" t="s">
        <v>3</v>
      </c>
      <c r="C13" s="445" t="s">
        <v>100</v>
      </c>
      <c r="D13" s="445" t="s">
        <v>107</v>
      </c>
      <c r="E13" s="445" t="s">
        <v>4</v>
      </c>
      <c r="F13" s="445" t="s">
        <v>92</v>
      </c>
      <c r="G13" s="445" t="s">
        <v>5</v>
      </c>
      <c r="H13" s="446" t="s">
        <v>6</v>
      </c>
      <c r="I13" s="412" t="s">
        <v>7</v>
      </c>
    </row>
    <row r="14" spans="1:11" x14ac:dyDescent="0.3">
      <c r="A14" s="410"/>
      <c r="B14" s="467"/>
      <c r="C14" s="459"/>
      <c r="D14" s="459"/>
      <c r="E14" s="459"/>
      <c r="F14" s="459"/>
      <c r="G14" s="459"/>
      <c r="H14" s="468"/>
      <c r="I14" s="412"/>
    </row>
    <row r="15" spans="1:11" x14ac:dyDescent="0.3">
      <c r="A15" s="393" t="s">
        <v>34</v>
      </c>
      <c r="B15" s="479" t="s">
        <v>566</v>
      </c>
      <c r="C15" s="466" t="s">
        <v>36</v>
      </c>
      <c r="D15" s="466" t="s">
        <v>565</v>
      </c>
      <c r="E15" s="91"/>
      <c r="F15" s="288" t="s">
        <v>564</v>
      </c>
      <c r="G15" s="120">
        <v>1</v>
      </c>
      <c r="H15" s="237">
        <v>9000000</v>
      </c>
      <c r="I15" s="237">
        <f t="shared" ref="I15:I25" si="0">+H15*G15</f>
        <v>9000000</v>
      </c>
    </row>
    <row r="16" spans="1:11" x14ac:dyDescent="0.3">
      <c r="A16" s="393"/>
      <c r="B16" s="479"/>
      <c r="C16" s="466"/>
      <c r="D16" s="466"/>
      <c r="E16" s="91"/>
      <c r="F16" s="288" t="s">
        <v>563</v>
      </c>
      <c r="G16" s="120">
        <v>500</v>
      </c>
      <c r="H16" s="237">
        <v>3600</v>
      </c>
      <c r="I16" s="237">
        <f t="shared" si="0"/>
        <v>1800000</v>
      </c>
    </row>
    <row r="17" spans="1:10" x14ac:dyDescent="0.3">
      <c r="A17" s="393"/>
      <c r="B17" s="479"/>
      <c r="C17" s="466"/>
      <c r="D17" s="466"/>
      <c r="E17" s="91"/>
      <c r="F17" s="288" t="s">
        <v>562</v>
      </c>
      <c r="G17" s="120">
        <v>1</v>
      </c>
      <c r="H17" s="237">
        <v>10000000</v>
      </c>
      <c r="I17" s="237">
        <f t="shared" si="0"/>
        <v>10000000</v>
      </c>
    </row>
    <row r="18" spans="1:10" x14ac:dyDescent="0.3">
      <c r="A18" s="393"/>
      <c r="B18" s="479"/>
      <c r="C18" s="466"/>
      <c r="D18" s="466"/>
      <c r="E18" s="91"/>
      <c r="F18" s="288" t="s">
        <v>561</v>
      </c>
      <c r="G18" s="120">
        <v>10</v>
      </c>
      <c r="H18" s="237">
        <v>4000000</v>
      </c>
      <c r="I18" s="237">
        <f t="shared" si="0"/>
        <v>40000000</v>
      </c>
    </row>
    <row r="19" spans="1:10" x14ac:dyDescent="0.3">
      <c r="A19" s="393"/>
      <c r="B19" s="479"/>
      <c r="C19" s="466"/>
      <c r="D19" s="466"/>
      <c r="E19" s="91"/>
      <c r="F19" s="288" t="s">
        <v>560</v>
      </c>
      <c r="G19" s="120">
        <v>7</v>
      </c>
      <c r="H19" s="237">
        <v>1000000</v>
      </c>
      <c r="I19" s="237">
        <f t="shared" si="0"/>
        <v>7000000</v>
      </c>
    </row>
    <row r="20" spans="1:10" x14ac:dyDescent="0.3">
      <c r="A20" s="393"/>
      <c r="B20" s="479"/>
      <c r="C20" s="466"/>
      <c r="D20" s="466"/>
      <c r="E20" s="91"/>
      <c r="F20" s="288" t="s">
        <v>559</v>
      </c>
      <c r="G20" s="120">
        <v>17</v>
      </c>
      <c r="H20" s="237">
        <v>31200000</v>
      </c>
      <c r="I20" s="237">
        <f t="shared" si="0"/>
        <v>530400000</v>
      </c>
    </row>
    <row r="21" spans="1:10" x14ac:dyDescent="0.3">
      <c r="A21" s="393"/>
      <c r="B21" s="479"/>
      <c r="C21" s="466"/>
      <c r="D21" s="466"/>
      <c r="E21" s="91"/>
      <c r="F21" s="288" t="s">
        <v>558</v>
      </c>
      <c r="G21" s="120">
        <v>450</v>
      </c>
      <c r="H21" s="237">
        <v>50000</v>
      </c>
      <c r="I21" s="237">
        <f t="shared" si="0"/>
        <v>22500000</v>
      </c>
    </row>
    <row r="22" spans="1:10" x14ac:dyDescent="0.3">
      <c r="A22" s="393"/>
      <c r="B22" s="479"/>
      <c r="C22" s="466"/>
      <c r="D22" s="466"/>
      <c r="E22" s="91"/>
      <c r="F22" s="288" t="s">
        <v>557</v>
      </c>
      <c r="G22" s="120">
        <v>3</v>
      </c>
      <c r="H22" s="237">
        <v>2000000</v>
      </c>
      <c r="I22" s="237">
        <f t="shared" si="0"/>
        <v>6000000</v>
      </c>
    </row>
    <row r="23" spans="1:10" x14ac:dyDescent="0.3">
      <c r="A23" s="393"/>
      <c r="B23" s="479"/>
      <c r="C23" s="466"/>
      <c r="D23" s="466"/>
      <c r="E23" s="91"/>
      <c r="F23" s="288" t="s">
        <v>556</v>
      </c>
      <c r="G23" s="120">
        <v>100</v>
      </c>
      <c r="H23" s="237">
        <v>150000</v>
      </c>
      <c r="I23" s="237">
        <f t="shared" si="0"/>
        <v>15000000</v>
      </c>
    </row>
    <row r="24" spans="1:10" ht="28.8" x14ac:dyDescent="0.3">
      <c r="A24" s="393"/>
      <c r="B24" s="479"/>
      <c r="C24" s="466"/>
      <c r="D24" s="466"/>
      <c r="E24" s="91"/>
      <c r="F24" s="288" t="s">
        <v>555</v>
      </c>
      <c r="G24" s="120">
        <v>1100</v>
      </c>
      <c r="H24" s="237">
        <v>15000</v>
      </c>
      <c r="I24" s="237">
        <f t="shared" si="0"/>
        <v>16500000</v>
      </c>
    </row>
    <row r="25" spans="1:10" x14ac:dyDescent="0.3">
      <c r="A25" s="393"/>
      <c r="B25" s="479"/>
      <c r="C25" s="466"/>
      <c r="D25" s="466"/>
      <c r="E25" s="91"/>
      <c r="F25" s="288" t="s">
        <v>554</v>
      </c>
      <c r="G25" s="120">
        <v>1</v>
      </c>
      <c r="H25" s="237">
        <v>30000000</v>
      </c>
      <c r="I25" s="237">
        <f t="shared" si="0"/>
        <v>30000000</v>
      </c>
    </row>
    <row r="26" spans="1:10" x14ac:dyDescent="0.3">
      <c r="A26" s="393"/>
      <c r="B26" s="479"/>
      <c r="C26" s="466"/>
      <c r="D26" s="466"/>
      <c r="E26" s="91"/>
      <c r="F26" s="288"/>
      <c r="G26" s="120"/>
      <c r="H26" s="237"/>
      <c r="I26" s="352">
        <f>+SUM(I15:I25)</f>
        <v>688200000</v>
      </c>
    </row>
    <row r="27" spans="1:10" x14ac:dyDescent="0.3">
      <c r="E27" s="480" t="s">
        <v>15</v>
      </c>
      <c r="F27" s="481"/>
      <c r="G27" s="481"/>
      <c r="H27" s="482"/>
      <c r="I27" s="252">
        <f>+SUM(I15:I25)</f>
        <v>688200000</v>
      </c>
    </row>
    <row r="28" spans="1:10" x14ac:dyDescent="0.3">
      <c r="E28" s="483" t="s">
        <v>28</v>
      </c>
      <c r="F28" s="483"/>
      <c r="G28" s="483"/>
      <c r="H28" s="484"/>
      <c r="I28" s="190">
        <f>+I27+I12+I7</f>
        <v>746100000</v>
      </c>
    </row>
    <row r="29" spans="1:10" ht="15" thickBot="1" x14ac:dyDescent="0.35">
      <c r="G29" s="200"/>
      <c r="H29" s="200"/>
      <c r="I29" s="200"/>
    </row>
    <row r="30" spans="1:10" ht="15.6" thickTop="1" thickBot="1" x14ac:dyDescent="0.35">
      <c r="A30" s="478" t="s">
        <v>29</v>
      </c>
      <c r="B30" s="478"/>
      <c r="C30" s="212" t="s">
        <v>30</v>
      </c>
      <c r="D30" s="478" t="s">
        <v>31</v>
      </c>
      <c r="E30" s="478"/>
      <c r="F30" s="212" t="s">
        <v>31</v>
      </c>
      <c r="G30" s="212" t="s">
        <v>32</v>
      </c>
      <c r="H30" s="478" t="s">
        <v>33</v>
      </c>
      <c r="I30" s="478"/>
      <c r="J30" s="212">
        <v>2</v>
      </c>
    </row>
    <row r="31" spans="1:10" ht="15" thickTop="1" x14ac:dyDescent="0.3">
      <c r="G31" s="200"/>
      <c r="H31" s="200"/>
      <c r="I31" s="200"/>
    </row>
    <row r="32" spans="1:10" x14ac:dyDescent="0.3">
      <c r="G32" s="200"/>
      <c r="H32" s="200"/>
      <c r="I32" s="200"/>
    </row>
    <row r="33" s="200" customFormat="1" x14ac:dyDescent="0.3"/>
    <row r="34" s="200" customFormat="1" x14ac:dyDescent="0.3"/>
    <row r="35" s="200" customFormat="1" x14ac:dyDescent="0.3"/>
    <row r="36" s="200" customFormat="1" x14ac:dyDescent="0.3"/>
    <row r="37" s="200" customFormat="1" x14ac:dyDescent="0.3"/>
    <row r="38" s="200" customFormat="1" x14ac:dyDescent="0.3"/>
    <row r="39" s="200" customFormat="1" x14ac:dyDescent="0.3"/>
    <row r="40" s="200" customFormat="1" x14ac:dyDescent="0.3"/>
    <row r="41" s="200" customFormat="1" x14ac:dyDescent="0.3"/>
    <row r="42" s="200" customFormat="1" x14ac:dyDescent="0.3"/>
  </sheetData>
  <mergeCells count="46">
    <mergeCell ref="E27:H27"/>
    <mergeCell ref="E28:H28"/>
    <mergeCell ref="A30:B30"/>
    <mergeCell ref="D30:E30"/>
    <mergeCell ref="H30:I30"/>
    <mergeCell ref="F13:F14"/>
    <mergeCell ref="G13:G14"/>
    <mergeCell ref="H13:H14"/>
    <mergeCell ref="I13:I14"/>
    <mergeCell ref="A15:A26"/>
    <mergeCell ref="B15:B26"/>
    <mergeCell ref="C15:C26"/>
    <mergeCell ref="D15:D26"/>
    <mergeCell ref="A13:A14"/>
    <mergeCell ref="B13:B14"/>
    <mergeCell ref="C13:C14"/>
    <mergeCell ref="D13:D14"/>
    <mergeCell ref="E13:E14"/>
    <mergeCell ref="I8:I9"/>
    <mergeCell ref="A10:A12"/>
    <mergeCell ref="B10:B12"/>
    <mergeCell ref="C10:C12"/>
    <mergeCell ref="D10:D12"/>
    <mergeCell ref="D8:D9"/>
    <mergeCell ref="E8:E9"/>
    <mergeCell ref="F8:F9"/>
    <mergeCell ref="G8:G9"/>
    <mergeCell ref="A8:A9"/>
    <mergeCell ref="B8:B9"/>
    <mergeCell ref="C8:C9"/>
    <mergeCell ref="H8:H9"/>
    <mergeCell ref="A1:I2"/>
    <mergeCell ref="D4:D5"/>
    <mergeCell ref="D6:D7"/>
    <mergeCell ref="I4:I5"/>
    <mergeCell ref="A3:G3"/>
    <mergeCell ref="A4:A5"/>
    <mergeCell ref="B4:B5"/>
    <mergeCell ref="C4:C5"/>
    <mergeCell ref="E4:E5"/>
    <mergeCell ref="F4:F5"/>
    <mergeCell ref="G4:G5"/>
    <mergeCell ref="H4:H5"/>
    <mergeCell ref="C6:C7"/>
    <mergeCell ref="B6:B7"/>
    <mergeCell ref="A6:A7"/>
  </mergeCells>
  <pageMargins left="0.70866141732283472" right="0.70866141732283472" top="0.74803149606299213" bottom="0.74803149606299213" header="0.31496062992125984" footer="0.31496062992125984"/>
  <pageSetup scale="6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13566-36AB-4645-8572-881FAAA8C784}">
  <dimension ref="A1:J98"/>
  <sheetViews>
    <sheetView showGridLines="0" zoomScale="90" zoomScaleNormal="90" workbookViewId="0">
      <pane xSplit="9" ySplit="3" topLeftCell="J89" activePane="bottomRight" state="frozen"/>
      <selection pane="topRight" activeCell="J1" sqref="J1"/>
      <selection pane="bottomLeft" activeCell="A4" sqref="A4"/>
      <selection pane="bottomRight" activeCell="C99" sqref="C99"/>
    </sheetView>
  </sheetViews>
  <sheetFormatPr baseColWidth="10" defaultColWidth="11.44140625" defaultRowHeight="13.2" x14ac:dyDescent="0.3"/>
  <cols>
    <col min="1" max="1" width="11.33203125" style="218" bestFit="1" customWidth="1"/>
    <col min="2" max="2" width="15.6640625" style="218" customWidth="1"/>
    <col min="3" max="3" width="22" style="218" customWidth="1"/>
    <col min="4" max="4" width="35.5546875" style="218" customWidth="1"/>
    <col min="5" max="5" width="19" style="219" bestFit="1" customWidth="1"/>
    <col min="6" max="6" width="50.5546875" style="218" bestFit="1" customWidth="1"/>
    <col min="7" max="7" width="10" style="219" bestFit="1" customWidth="1"/>
    <col min="8" max="8" width="14.5546875" style="218" bestFit="1" customWidth="1"/>
    <col min="9" max="9" width="19.44140625" style="218" bestFit="1" customWidth="1"/>
    <col min="10" max="16384" width="11.44140625" style="218"/>
  </cols>
  <sheetData>
    <row r="1" spans="1:10" x14ac:dyDescent="0.3">
      <c r="A1" s="498" t="s">
        <v>91</v>
      </c>
      <c r="B1" s="499"/>
      <c r="C1" s="499"/>
      <c r="D1" s="499"/>
      <c r="E1" s="499"/>
      <c r="F1" s="499"/>
      <c r="G1" s="499"/>
      <c r="H1" s="499"/>
      <c r="I1" s="500"/>
    </row>
    <row r="2" spans="1:10" x14ac:dyDescent="0.3">
      <c r="A2" s="501"/>
      <c r="B2" s="502"/>
      <c r="C2" s="502"/>
      <c r="D2" s="502"/>
      <c r="E2" s="502"/>
      <c r="F2" s="502"/>
      <c r="G2" s="502"/>
      <c r="H2" s="502"/>
      <c r="I2" s="503"/>
    </row>
    <row r="3" spans="1:10" x14ac:dyDescent="0.3">
      <c r="A3" s="504" t="s">
        <v>0</v>
      </c>
      <c r="B3" s="505"/>
      <c r="C3" s="505"/>
      <c r="D3" s="505"/>
      <c r="E3" s="505"/>
      <c r="F3" s="505"/>
      <c r="G3" s="505"/>
      <c r="H3" s="388"/>
      <c r="I3" s="387"/>
    </row>
    <row r="4" spans="1:10" x14ac:dyDescent="0.3">
      <c r="A4" s="506" t="s">
        <v>1</v>
      </c>
      <c r="B4" s="507" t="s">
        <v>3</v>
      </c>
      <c r="C4" s="507" t="s">
        <v>100</v>
      </c>
      <c r="D4" s="507" t="s">
        <v>107</v>
      </c>
      <c r="E4" s="507" t="s">
        <v>4</v>
      </c>
      <c r="F4" s="507" t="s">
        <v>92</v>
      </c>
      <c r="G4" s="507" t="s">
        <v>5</v>
      </c>
      <c r="H4" s="508" t="s">
        <v>6</v>
      </c>
      <c r="I4" s="509" t="s">
        <v>7</v>
      </c>
    </row>
    <row r="5" spans="1:10" x14ac:dyDescent="0.3">
      <c r="A5" s="506"/>
      <c r="B5" s="507"/>
      <c r="C5" s="507"/>
      <c r="D5" s="507"/>
      <c r="E5" s="507"/>
      <c r="F5" s="507"/>
      <c r="G5" s="507"/>
      <c r="H5" s="508"/>
      <c r="I5" s="509"/>
    </row>
    <row r="6" spans="1:10" ht="193.5" customHeight="1" x14ac:dyDescent="0.3">
      <c r="A6" s="513" t="s">
        <v>89</v>
      </c>
      <c r="B6" s="488" t="s">
        <v>35</v>
      </c>
      <c r="C6" s="515" t="s">
        <v>686</v>
      </c>
      <c r="D6" s="232" t="s">
        <v>684</v>
      </c>
      <c r="E6" s="363" t="s">
        <v>13</v>
      </c>
      <c r="F6" s="386" t="s">
        <v>685</v>
      </c>
      <c r="G6" s="224">
        <v>11</v>
      </c>
      <c r="H6" s="385">
        <v>4700000</v>
      </c>
      <c r="I6" s="222">
        <f t="shared" ref="I6:I37" si="0">+G6*H6</f>
        <v>51700000</v>
      </c>
      <c r="J6" s="221"/>
    </row>
    <row r="7" spans="1:10" ht="188.25" customHeight="1" x14ac:dyDescent="0.3">
      <c r="A7" s="513"/>
      <c r="B7" s="488"/>
      <c r="C7" s="515"/>
      <c r="D7" s="232" t="s">
        <v>684</v>
      </c>
      <c r="E7" s="363" t="s">
        <v>13</v>
      </c>
      <c r="F7" s="369" t="s">
        <v>683</v>
      </c>
      <c r="G7" s="224">
        <v>11</v>
      </c>
      <c r="H7" s="384">
        <v>3800000</v>
      </c>
      <c r="I7" s="222">
        <f t="shared" si="0"/>
        <v>41800000</v>
      </c>
      <c r="J7" s="221"/>
    </row>
    <row r="8" spans="1:10" ht="91.5" customHeight="1" x14ac:dyDescent="0.3">
      <c r="A8" s="513"/>
      <c r="B8" s="488"/>
      <c r="C8" s="515"/>
      <c r="D8" s="232" t="s">
        <v>682</v>
      </c>
      <c r="E8" s="363" t="s">
        <v>13</v>
      </c>
      <c r="F8" s="369" t="s">
        <v>681</v>
      </c>
      <c r="G8" s="224">
        <v>11</v>
      </c>
      <c r="H8" s="384">
        <v>3800000</v>
      </c>
      <c r="I8" s="222">
        <f t="shared" si="0"/>
        <v>41800000</v>
      </c>
      <c r="J8" s="221"/>
    </row>
    <row r="9" spans="1:10" ht="158.25" customHeight="1" x14ac:dyDescent="0.3">
      <c r="A9" s="513"/>
      <c r="B9" s="488"/>
      <c r="C9" s="515"/>
      <c r="D9" s="232" t="s">
        <v>680</v>
      </c>
      <c r="E9" s="363" t="s">
        <v>13</v>
      </c>
      <c r="F9" s="369" t="s">
        <v>679</v>
      </c>
      <c r="G9" s="224">
        <v>11</v>
      </c>
      <c r="H9" s="384">
        <v>2500000</v>
      </c>
      <c r="I9" s="222">
        <f t="shared" si="0"/>
        <v>27500000</v>
      </c>
      <c r="J9" s="221"/>
    </row>
    <row r="10" spans="1:10" ht="89.25" customHeight="1" x14ac:dyDescent="0.3">
      <c r="A10" s="513"/>
      <c r="B10" s="488"/>
      <c r="C10" s="515"/>
      <c r="D10" s="232" t="s">
        <v>647</v>
      </c>
      <c r="E10" s="363" t="s">
        <v>13</v>
      </c>
      <c r="F10" s="383" t="s">
        <v>678</v>
      </c>
      <c r="G10" s="224">
        <v>36</v>
      </c>
      <c r="H10" s="223">
        <v>40000</v>
      </c>
      <c r="I10" s="222">
        <f t="shared" si="0"/>
        <v>1440000</v>
      </c>
      <c r="J10" s="221"/>
    </row>
    <row r="11" spans="1:10" ht="89.25" customHeight="1" x14ac:dyDescent="0.3">
      <c r="A11" s="513"/>
      <c r="B11" s="488"/>
      <c r="C11" s="515"/>
      <c r="D11" s="232" t="s">
        <v>647</v>
      </c>
      <c r="E11" s="363" t="s">
        <v>13</v>
      </c>
      <c r="F11" s="383" t="s">
        <v>677</v>
      </c>
      <c r="G11" s="224">
        <v>54</v>
      </c>
      <c r="H11" s="223">
        <v>40000</v>
      </c>
      <c r="I11" s="222">
        <f t="shared" si="0"/>
        <v>2160000</v>
      </c>
      <c r="J11" s="221"/>
    </row>
    <row r="12" spans="1:10" ht="89.25" customHeight="1" x14ac:dyDescent="0.3">
      <c r="A12" s="513"/>
      <c r="B12" s="488"/>
      <c r="C12" s="515"/>
      <c r="D12" s="232" t="s">
        <v>647</v>
      </c>
      <c r="E12" s="363" t="s">
        <v>13</v>
      </c>
      <c r="F12" s="383" t="s">
        <v>676</v>
      </c>
      <c r="G12" s="224">
        <v>54</v>
      </c>
      <c r="H12" s="223">
        <v>40000</v>
      </c>
      <c r="I12" s="222">
        <f t="shared" si="0"/>
        <v>2160000</v>
      </c>
      <c r="J12" s="221"/>
    </row>
    <row r="13" spans="1:10" ht="89.25" customHeight="1" x14ac:dyDescent="0.3">
      <c r="A13" s="513"/>
      <c r="B13" s="488"/>
      <c r="C13" s="515"/>
      <c r="D13" s="232" t="s">
        <v>647</v>
      </c>
      <c r="E13" s="363" t="s">
        <v>13</v>
      </c>
      <c r="F13" s="383" t="s">
        <v>675</v>
      </c>
      <c r="G13" s="224">
        <v>108</v>
      </c>
      <c r="H13" s="223">
        <v>40000</v>
      </c>
      <c r="I13" s="222">
        <f t="shared" si="0"/>
        <v>4320000</v>
      </c>
      <c r="J13" s="221"/>
    </row>
    <row r="14" spans="1:10" ht="89.25" customHeight="1" x14ac:dyDescent="0.3">
      <c r="A14" s="513"/>
      <c r="B14" s="488"/>
      <c r="C14" s="515"/>
      <c r="D14" s="232" t="s">
        <v>647</v>
      </c>
      <c r="E14" s="363" t="s">
        <v>13</v>
      </c>
      <c r="F14" s="383" t="s">
        <v>674</v>
      </c>
      <c r="G14" s="224">
        <v>108</v>
      </c>
      <c r="H14" s="223">
        <v>40000</v>
      </c>
      <c r="I14" s="222">
        <f t="shared" si="0"/>
        <v>4320000</v>
      </c>
      <c r="J14" s="221"/>
    </row>
    <row r="15" spans="1:10" ht="89.25" customHeight="1" x14ac:dyDescent="0.3">
      <c r="A15" s="513"/>
      <c r="B15" s="488"/>
      <c r="C15" s="515"/>
      <c r="D15" s="232" t="s">
        <v>647</v>
      </c>
      <c r="E15" s="363" t="s">
        <v>13</v>
      </c>
      <c r="F15" s="383" t="s">
        <v>673</v>
      </c>
      <c r="G15" s="224">
        <v>36</v>
      </c>
      <c r="H15" s="223">
        <v>40000</v>
      </c>
      <c r="I15" s="222">
        <f t="shared" si="0"/>
        <v>1440000</v>
      </c>
      <c r="J15" s="221"/>
    </row>
    <row r="16" spans="1:10" ht="89.25" customHeight="1" x14ac:dyDescent="0.3">
      <c r="A16" s="513"/>
      <c r="B16" s="488"/>
      <c r="C16" s="515"/>
      <c r="D16" s="232" t="s">
        <v>647</v>
      </c>
      <c r="E16" s="363" t="s">
        <v>13</v>
      </c>
      <c r="F16" s="383" t="s">
        <v>672</v>
      </c>
      <c r="G16" s="224">
        <v>54</v>
      </c>
      <c r="H16" s="223">
        <v>40000</v>
      </c>
      <c r="I16" s="222">
        <f t="shared" si="0"/>
        <v>2160000</v>
      </c>
      <c r="J16" s="221"/>
    </row>
    <row r="17" spans="1:10" ht="89.25" customHeight="1" x14ac:dyDescent="0.3">
      <c r="A17" s="513"/>
      <c r="B17" s="488"/>
      <c r="C17" s="515"/>
      <c r="D17" s="232" t="s">
        <v>647</v>
      </c>
      <c r="E17" s="363" t="s">
        <v>13</v>
      </c>
      <c r="F17" s="383" t="s">
        <v>671</v>
      </c>
      <c r="G17" s="224">
        <v>54</v>
      </c>
      <c r="H17" s="223">
        <v>40000</v>
      </c>
      <c r="I17" s="222">
        <f t="shared" si="0"/>
        <v>2160000</v>
      </c>
      <c r="J17" s="221"/>
    </row>
    <row r="18" spans="1:10" ht="89.25" customHeight="1" x14ac:dyDescent="0.3">
      <c r="A18" s="513"/>
      <c r="B18" s="488"/>
      <c r="C18" s="515"/>
      <c r="D18" s="232" t="s">
        <v>647</v>
      </c>
      <c r="E18" s="363" t="s">
        <v>13</v>
      </c>
      <c r="F18" s="383" t="s">
        <v>670</v>
      </c>
      <c r="G18" s="224">
        <v>108</v>
      </c>
      <c r="H18" s="223">
        <v>40000</v>
      </c>
      <c r="I18" s="222">
        <f t="shared" si="0"/>
        <v>4320000</v>
      </c>
      <c r="J18" s="221"/>
    </row>
    <row r="19" spans="1:10" ht="89.25" customHeight="1" x14ac:dyDescent="0.3">
      <c r="A19" s="513"/>
      <c r="B19" s="488"/>
      <c r="C19" s="515"/>
      <c r="D19" s="232" t="s">
        <v>647</v>
      </c>
      <c r="E19" s="363" t="s">
        <v>13</v>
      </c>
      <c r="F19" s="383" t="s">
        <v>669</v>
      </c>
      <c r="G19" s="224">
        <v>108</v>
      </c>
      <c r="H19" s="223">
        <v>40000</v>
      </c>
      <c r="I19" s="222">
        <f t="shared" si="0"/>
        <v>4320000</v>
      </c>
      <c r="J19" s="221"/>
    </row>
    <row r="20" spans="1:10" ht="89.25" customHeight="1" x14ac:dyDescent="0.3">
      <c r="A20" s="513"/>
      <c r="B20" s="488"/>
      <c r="C20" s="515"/>
      <c r="D20" s="232" t="s">
        <v>647</v>
      </c>
      <c r="E20" s="363" t="s">
        <v>13</v>
      </c>
      <c r="F20" s="383" t="s">
        <v>668</v>
      </c>
      <c r="G20" s="224">
        <v>120</v>
      </c>
      <c r="H20" s="223">
        <v>110000</v>
      </c>
      <c r="I20" s="222">
        <f t="shared" si="0"/>
        <v>13200000</v>
      </c>
      <c r="J20" s="221"/>
    </row>
    <row r="21" spans="1:10" ht="89.25" customHeight="1" x14ac:dyDescent="0.3">
      <c r="A21" s="513"/>
      <c r="B21" s="488"/>
      <c r="C21" s="515"/>
      <c r="D21" s="232" t="s">
        <v>647</v>
      </c>
      <c r="E21" s="363" t="s">
        <v>13</v>
      </c>
      <c r="F21" s="383" t="s">
        <v>667</v>
      </c>
      <c r="G21" s="224">
        <v>120</v>
      </c>
      <c r="H21" s="223">
        <v>110000</v>
      </c>
      <c r="I21" s="222">
        <f t="shared" si="0"/>
        <v>13200000</v>
      </c>
      <c r="J21" s="221"/>
    </row>
    <row r="22" spans="1:10" ht="89.25" customHeight="1" x14ac:dyDescent="0.3">
      <c r="A22" s="513"/>
      <c r="B22" s="488"/>
      <c r="C22" s="515"/>
      <c r="D22" s="232" t="s">
        <v>647</v>
      </c>
      <c r="E22" s="363" t="s">
        <v>13</v>
      </c>
      <c r="F22" s="383" t="s">
        <v>666</v>
      </c>
      <c r="G22" s="224">
        <v>120</v>
      </c>
      <c r="H22" s="223">
        <v>110000</v>
      </c>
      <c r="I22" s="222">
        <f t="shared" si="0"/>
        <v>13200000</v>
      </c>
      <c r="J22" s="221"/>
    </row>
    <row r="23" spans="1:10" ht="89.25" customHeight="1" x14ac:dyDescent="0.3">
      <c r="A23" s="513"/>
      <c r="B23" s="488"/>
      <c r="C23" s="515"/>
      <c r="D23" s="232" t="s">
        <v>647</v>
      </c>
      <c r="E23" s="363" t="s">
        <v>13</v>
      </c>
      <c r="F23" s="383" t="s">
        <v>665</v>
      </c>
      <c r="G23" s="224">
        <v>120</v>
      </c>
      <c r="H23" s="223">
        <v>110000</v>
      </c>
      <c r="I23" s="222">
        <f t="shared" si="0"/>
        <v>13200000</v>
      </c>
      <c r="J23" s="221"/>
    </row>
    <row r="24" spans="1:10" ht="89.25" customHeight="1" x14ac:dyDescent="0.3">
      <c r="A24" s="513"/>
      <c r="B24" s="488"/>
      <c r="C24" s="515"/>
      <c r="D24" s="232" t="s">
        <v>647</v>
      </c>
      <c r="E24" s="363" t="s">
        <v>13</v>
      </c>
      <c r="F24" s="383" t="s">
        <v>664</v>
      </c>
      <c r="G24" s="224">
        <v>120</v>
      </c>
      <c r="H24" s="223">
        <v>110000</v>
      </c>
      <c r="I24" s="222">
        <f t="shared" si="0"/>
        <v>13200000</v>
      </c>
      <c r="J24" s="221"/>
    </row>
    <row r="25" spans="1:10" ht="89.25" customHeight="1" x14ac:dyDescent="0.3">
      <c r="A25" s="513"/>
      <c r="B25" s="488"/>
      <c r="C25" s="515"/>
      <c r="D25" s="232" t="s">
        <v>647</v>
      </c>
      <c r="E25" s="363" t="s">
        <v>13</v>
      </c>
      <c r="F25" s="383" t="s">
        <v>663</v>
      </c>
      <c r="G25" s="224">
        <v>120</v>
      </c>
      <c r="H25" s="223">
        <v>110000</v>
      </c>
      <c r="I25" s="222">
        <f t="shared" si="0"/>
        <v>13200000</v>
      </c>
      <c r="J25" s="221"/>
    </row>
    <row r="26" spans="1:10" ht="89.25" customHeight="1" x14ac:dyDescent="0.3">
      <c r="A26" s="513"/>
      <c r="B26" s="488"/>
      <c r="C26" s="515"/>
      <c r="D26" s="232" t="s">
        <v>647</v>
      </c>
      <c r="E26" s="363" t="s">
        <v>13</v>
      </c>
      <c r="F26" s="383" t="s">
        <v>662</v>
      </c>
      <c r="G26" s="224">
        <v>120</v>
      </c>
      <c r="H26" s="223">
        <v>110000</v>
      </c>
      <c r="I26" s="222">
        <f t="shared" si="0"/>
        <v>13200000</v>
      </c>
      <c r="J26" s="221"/>
    </row>
    <row r="27" spans="1:10" ht="89.25" customHeight="1" x14ac:dyDescent="0.3">
      <c r="A27" s="513"/>
      <c r="B27" s="488"/>
      <c r="C27" s="515"/>
      <c r="D27" s="232" t="s">
        <v>647</v>
      </c>
      <c r="E27" s="363" t="s">
        <v>13</v>
      </c>
      <c r="F27" s="383" t="s">
        <v>661</v>
      </c>
      <c r="G27" s="224">
        <v>120</v>
      </c>
      <c r="H27" s="223">
        <v>110000</v>
      </c>
      <c r="I27" s="222">
        <f t="shared" si="0"/>
        <v>13200000</v>
      </c>
      <c r="J27" s="221"/>
    </row>
    <row r="28" spans="1:10" ht="89.25" customHeight="1" x14ac:dyDescent="0.3">
      <c r="A28" s="513"/>
      <c r="B28" s="488"/>
      <c r="C28" s="515"/>
      <c r="D28" s="232" t="s">
        <v>647</v>
      </c>
      <c r="E28" s="363" t="s">
        <v>13</v>
      </c>
      <c r="F28" s="383" t="s">
        <v>660</v>
      </c>
      <c r="G28" s="224">
        <v>120</v>
      </c>
      <c r="H28" s="223">
        <v>110000</v>
      </c>
      <c r="I28" s="222">
        <f t="shared" si="0"/>
        <v>13200000</v>
      </c>
      <c r="J28" s="221"/>
    </row>
    <row r="29" spans="1:10" ht="89.25" customHeight="1" x14ac:dyDescent="0.3">
      <c r="A29" s="513"/>
      <c r="B29" s="488"/>
      <c r="C29" s="515"/>
      <c r="D29" s="232" t="s">
        <v>647</v>
      </c>
      <c r="E29" s="363" t="s">
        <v>13</v>
      </c>
      <c r="F29" s="383" t="s">
        <v>659</v>
      </c>
      <c r="G29" s="224">
        <v>120</v>
      </c>
      <c r="H29" s="223">
        <v>110000</v>
      </c>
      <c r="I29" s="222">
        <f t="shared" si="0"/>
        <v>13200000</v>
      </c>
      <c r="J29" s="221"/>
    </row>
    <row r="30" spans="1:10" ht="89.25" customHeight="1" x14ac:dyDescent="0.3">
      <c r="A30" s="513"/>
      <c r="B30" s="488"/>
      <c r="C30" s="515"/>
      <c r="D30" s="232" t="s">
        <v>647</v>
      </c>
      <c r="E30" s="363" t="s">
        <v>13</v>
      </c>
      <c r="F30" s="383" t="s">
        <v>658</v>
      </c>
      <c r="G30" s="224">
        <v>120</v>
      </c>
      <c r="H30" s="223">
        <v>110000</v>
      </c>
      <c r="I30" s="222">
        <f t="shared" si="0"/>
        <v>13200000</v>
      </c>
      <c r="J30" s="221"/>
    </row>
    <row r="31" spans="1:10" ht="89.25" customHeight="1" x14ac:dyDescent="0.3">
      <c r="A31" s="513"/>
      <c r="B31" s="488"/>
      <c r="C31" s="515"/>
      <c r="D31" s="232" t="s">
        <v>647</v>
      </c>
      <c r="E31" s="363" t="s">
        <v>13</v>
      </c>
      <c r="F31" s="383" t="s">
        <v>657</v>
      </c>
      <c r="G31" s="224">
        <v>120</v>
      </c>
      <c r="H31" s="223">
        <v>60000</v>
      </c>
      <c r="I31" s="222">
        <f t="shared" si="0"/>
        <v>7200000</v>
      </c>
      <c r="J31" s="221"/>
    </row>
    <row r="32" spans="1:10" ht="89.25" customHeight="1" x14ac:dyDescent="0.3">
      <c r="A32" s="513"/>
      <c r="B32" s="488"/>
      <c r="C32" s="515"/>
      <c r="D32" s="232" t="s">
        <v>647</v>
      </c>
      <c r="E32" s="363" t="s">
        <v>13</v>
      </c>
      <c r="F32" s="383" t="s">
        <v>656</v>
      </c>
      <c r="G32" s="224">
        <v>100</v>
      </c>
      <c r="H32" s="223">
        <v>60000</v>
      </c>
      <c r="I32" s="222">
        <f t="shared" si="0"/>
        <v>6000000</v>
      </c>
      <c r="J32" s="221"/>
    </row>
    <row r="33" spans="1:10" ht="89.25" customHeight="1" x14ac:dyDescent="0.3">
      <c r="A33" s="513"/>
      <c r="B33" s="488"/>
      <c r="C33" s="515"/>
      <c r="D33" s="232" t="s">
        <v>647</v>
      </c>
      <c r="E33" s="363" t="s">
        <v>13</v>
      </c>
      <c r="F33" s="383" t="s">
        <v>655</v>
      </c>
      <c r="G33" s="224">
        <v>20</v>
      </c>
      <c r="H33" s="223">
        <v>50000</v>
      </c>
      <c r="I33" s="222">
        <f t="shared" si="0"/>
        <v>1000000</v>
      </c>
      <c r="J33" s="221"/>
    </row>
    <row r="34" spans="1:10" ht="89.25" customHeight="1" x14ac:dyDescent="0.3">
      <c r="A34" s="513"/>
      <c r="B34" s="488"/>
      <c r="C34" s="515"/>
      <c r="D34" s="232" t="s">
        <v>647</v>
      </c>
      <c r="E34" s="363" t="s">
        <v>13</v>
      </c>
      <c r="F34" s="383" t="s">
        <v>654</v>
      </c>
      <c r="G34" s="224">
        <v>30</v>
      </c>
      <c r="H34" s="223">
        <v>50000</v>
      </c>
      <c r="I34" s="222">
        <f t="shared" si="0"/>
        <v>1500000</v>
      </c>
      <c r="J34" s="221"/>
    </row>
    <row r="35" spans="1:10" ht="89.25" customHeight="1" x14ac:dyDescent="0.3">
      <c r="A35" s="513"/>
      <c r="B35" s="488"/>
      <c r="C35" s="515"/>
      <c r="D35" s="232" t="s">
        <v>647</v>
      </c>
      <c r="E35" s="363" t="s">
        <v>13</v>
      </c>
      <c r="F35" s="383" t="s">
        <v>653</v>
      </c>
      <c r="G35" s="224">
        <v>40</v>
      </c>
      <c r="H35" s="223">
        <v>50000</v>
      </c>
      <c r="I35" s="222">
        <f t="shared" si="0"/>
        <v>2000000</v>
      </c>
      <c r="J35" s="221"/>
    </row>
    <row r="36" spans="1:10" ht="89.25" customHeight="1" x14ac:dyDescent="0.3">
      <c r="A36" s="513"/>
      <c r="B36" s="488"/>
      <c r="C36" s="515"/>
      <c r="D36" s="232" t="s">
        <v>647</v>
      </c>
      <c r="E36" s="363" t="s">
        <v>13</v>
      </c>
      <c r="F36" s="383" t="s">
        <v>648</v>
      </c>
      <c r="G36" s="224">
        <v>50</v>
      </c>
      <c r="H36" s="223">
        <v>50000</v>
      </c>
      <c r="I36" s="222">
        <f t="shared" si="0"/>
        <v>2500000</v>
      </c>
      <c r="J36" s="221"/>
    </row>
    <row r="37" spans="1:10" ht="89.25" customHeight="1" x14ac:dyDescent="0.3">
      <c r="A37" s="513"/>
      <c r="B37" s="488"/>
      <c r="C37" s="515"/>
      <c r="D37" s="232" t="s">
        <v>647</v>
      </c>
      <c r="E37" s="363" t="s">
        <v>13</v>
      </c>
      <c r="F37" s="383" t="s">
        <v>652</v>
      </c>
      <c r="G37" s="224">
        <v>60</v>
      </c>
      <c r="H37" s="223">
        <v>50000</v>
      </c>
      <c r="I37" s="222">
        <f t="shared" si="0"/>
        <v>3000000</v>
      </c>
      <c r="J37" s="221"/>
    </row>
    <row r="38" spans="1:10" ht="89.25" customHeight="1" x14ac:dyDescent="0.3">
      <c r="A38" s="513"/>
      <c r="B38" s="488"/>
      <c r="C38" s="515"/>
      <c r="D38" s="232" t="s">
        <v>647</v>
      </c>
      <c r="E38" s="363" t="s">
        <v>13</v>
      </c>
      <c r="F38" s="383" t="s">
        <v>651</v>
      </c>
      <c r="G38" s="224">
        <v>20</v>
      </c>
      <c r="H38" s="223">
        <v>60000</v>
      </c>
      <c r="I38" s="222">
        <f t="shared" ref="I38:I58" si="1">+G38*H38</f>
        <v>1200000</v>
      </c>
      <c r="J38" s="221"/>
    </row>
    <row r="39" spans="1:10" ht="89.25" customHeight="1" x14ac:dyDescent="0.3">
      <c r="A39" s="513"/>
      <c r="B39" s="488"/>
      <c r="C39" s="515"/>
      <c r="D39" s="232" t="s">
        <v>647</v>
      </c>
      <c r="E39" s="363" t="s">
        <v>13</v>
      </c>
      <c r="F39" s="383" t="s">
        <v>650</v>
      </c>
      <c r="G39" s="224">
        <v>30</v>
      </c>
      <c r="H39" s="223">
        <v>60000</v>
      </c>
      <c r="I39" s="222">
        <f t="shared" si="1"/>
        <v>1800000</v>
      </c>
      <c r="J39" s="221"/>
    </row>
    <row r="40" spans="1:10" ht="89.25" customHeight="1" x14ac:dyDescent="0.3">
      <c r="A40" s="513"/>
      <c r="B40" s="488"/>
      <c r="C40" s="515"/>
      <c r="D40" s="232" t="s">
        <v>647</v>
      </c>
      <c r="E40" s="363" t="s">
        <v>13</v>
      </c>
      <c r="F40" s="383" t="s">
        <v>649</v>
      </c>
      <c r="G40" s="224">
        <v>40</v>
      </c>
      <c r="H40" s="223">
        <v>60000</v>
      </c>
      <c r="I40" s="222">
        <f t="shared" si="1"/>
        <v>2400000</v>
      </c>
      <c r="J40" s="221"/>
    </row>
    <row r="41" spans="1:10" ht="89.25" customHeight="1" x14ac:dyDescent="0.3">
      <c r="A41" s="513"/>
      <c r="B41" s="488"/>
      <c r="C41" s="515"/>
      <c r="D41" s="232" t="s">
        <v>647</v>
      </c>
      <c r="E41" s="363" t="s">
        <v>13</v>
      </c>
      <c r="F41" s="383" t="s">
        <v>648</v>
      </c>
      <c r="G41" s="224">
        <v>50</v>
      </c>
      <c r="H41" s="223">
        <v>50000</v>
      </c>
      <c r="I41" s="222">
        <f t="shared" si="1"/>
        <v>2500000</v>
      </c>
      <c r="J41" s="221"/>
    </row>
    <row r="42" spans="1:10" ht="89.25" customHeight="1" x14ac:dyDescent="0.3">
      <c r="A42" s="513"/>
      <c r="B42" s="488"/>
      <c r="C42" s="515"/>
      <c r="D42" s="232" t="s">
        <v>647</v>
      </c>
      <c r="E42" s="363" t="s">
        <v>13</v>
      </c>
      <c r="F42" s="383" t="s">
        <v>646</v>
      </c>
      <c r="G42" s="224">
        <v>60</v>
      </c>
      <c r="H42" s="223">
        <v>60000</v>
      </c>
      <c r="I42" s="222">
        <f t="shared" si="1"/>
        <v>3600000</v>
      </c>
      <c r="J42" s="221"/>
    </row>
    <row r="43" spans="1:10" ht="51" customHeight="1" x14ac:dyDescent="0.3">
      <c r="A43" s="513"/>
      <c r="B43" s="488"/>
      <c r="C43" s="515"/>
      <c r="D43" s="490" t="s">
        <v>645</v>
      </c>
      <c r="E43" s="363" t="s">
        <v>22</v>
      </c>
      <c r="F43" s="225" t="s">
        <v>644</v>
      </c>
      <c r="G43" s="224">
        <v>1</v>
      </c>
      <c r="H43" s="223">
        <v>20000000</v>
      </c>
      <c r="I43" s="222">
        <f t="shared" si="1"/>
        <v>20000000</v>
      </c>
      <c r="J43" s="221"/>
    </row>
    <row r="44" spans="1:10" ht="52.8" x14ac:dyDescent="0.3">
      <c r="A44" s="513"/>
      <c r="B44" s="488"/>
      <c r="C44" s="515"/>
      <c r="D44" s="491"/>
      <c r="E44" s="363" t="s">
        <v>22</v>
      </c>
      <c r="F44" s="225" t="s">
        <v>643</v>
      </c>
      <c r="G44" s="224">
        <v>1</v>
      </c>
      <c r="H44" s="223">
        <v>50000000</v>
      </c>
      <c r="I44" s="222">
        <f t="shared" si="1"/>
        <v>50000000</v>
      </c>
      <c r="J44" s="221"/>
    </row>
    <row r="45" spans="1:10" x14ac:dyDescent="0.3">
      <c r="A45" s="513"/>
      <c r="B45" s="488"/>
      <c r="C45" s="515"/>
      <c r="D45" s="491"/>
      <c r="E45" s="363" t="s">
        <v>49</v>
      </c>
      <c r="F45" s="225" t="s">
        <v>642</v>
      </c>
      <c r="G45" s="224">
        <v>10</v>
      </c>
      <c r="H45" s="223">
        <v>15000</v>
      </c>
      <c r="I45" s="222">
        <f t="shared" si="1"/>
        <v>150000</v>
      </c>
      <c r="J45" s="221"/>
    </row>
    <row r="46" spans="1:10" x14ac:dyDescent="0.3">
      <c r="A46" s="513"/>
      <c r="B46" s="488"/>
      <c r="C46" s="515"/>
      <c r="D46" s="491"/>
      <c r="E46" s="363" t="s">
        <v>49</v>
      </c>
      <c r="F46" s="225" t="s">
        <v>641</v>
      </c>
      <c r="G46" s="224">
        <v>10</v>
      </c>
      <c r="H46" s="223">
        <v>15000</v>
      </c>
      <c r="I46" s="222">
        <f t="shared" si="1"/>
        <v>150000</v>
      </c>
      <c r="J46" s="221"/>
    </row>
    <row r="47" spans="1:10" ht="26.4" x14ac:dyDescent="0.3">
      <c r="A47" s="513"/>
      <c r="B47" s="488"/>
      <c r="C47" s="515"/>
      <c r="D47" s="491"/>
      <c r="E47" s="363" t="s">
        <v>49</v>
      </c>
      <c r="F47" s="225" t="s">
        <v>640</v>
      </c>
      <c r="G47" s="224">
        <v>16</v>
      </c>
      <c r="H47" s="223">
        <v>100000</v>
      </c>
      <c r="I47" s="222">
        <f t="shared" si="1"/>
        <v>1600000</v>
      </c>
      <c r="J47" s="221"/>
    </row>
    <row r="48" spans="1:10" ht="26.4" x14ac:dyDescent="0.3">
      <c r="A48" s="513"/>
      <c r="B48" s="488"/>
      <c r="C48" s="515"/>
      <c r="D48" s="491"/>
      <c r="E48" s="363" t="s">
        <v>49</v>
      </c>
      <c r="F48" s="225" t="s">
        <v>639</v>
      </c>
      <c r="G48" s="224">
        <v>3</v>
      </c>
      <c r="H48" s="223">
        <v>400000</v>
      </c>
      <c r="I48" s="222">
        <f t="shared" si="1"/>
        <v>1200000</v>
      </c>
      <c r="J48" s="221"/>
    </row>
    <row r="49" spans="1:10" x14ac:dyDescent="0.3">
      <c r="A49" s="513"/>
      <c r="B49" s="488"/>
      <c r="C49" s="515"/>
      <c r="D49" s="491"/>
      <c r="E49" s="363" t="s">
        <v>49</v>
      </c>
      <c r="F49" s="225" t="s">
        <v>638</v>
      </c>
      <c r="G49" s="224">
        <v>5000</v>
      </c>
      <c r="H49" s="223">
        <v>450</v>
      </c>
      <c r="I49" s="222">
        <f t="shared" si="1"/>
        <v>2250000</v>
      </c>
      <c r="J49" s="221"/>
    </row>
    <row r="50" spans="1:10" x14ac:dyDescent="0.3">
      <c r="A50" s="513"/>
      <c r="B50" s="488"/>
      <c r="C50" s="515"/>
      <c r="D50" s="491"/>
      <c r="E50" s="363" t="s">
        <v>49</v>
      </c>
      <c r="F50" s="225" t="s">
        <v>637</v>
      </c>
      <c r="G50" s="224">
        <v>1</v>
      </c>
      <c r="H50" s="223">
        <v>4000000</v>
      </c>
      <c r="I50" s="222">
        <f t="shared" si="1"/>
        <v>4000000</v>
      </c>
      <c r="J50" s="221"/>
    </row>
    <row r="51" spans="1:10" x14ac:dyDescent="0.3">
      <c r="A51" s="513"/>
      <c r="B51" s="488"/>
      <c r="C51" s="515"/>
      <c r="D51" s="491"/>
      <c r="E51" s="363" t="s">
        <v>49</v>
      </c>
      <c r="F51" s="225" t="s">
        <v>636</v>
      </c>
      <c r="G51" s="224">
        <v>6</v>
      </c>
      <c r="H51" s="223">
        <v>5000000</v>
      </c>
      <c r="I51" s="222">
        <f t="shared" si="1"/>
        <v>30000000</v>
      </c>
      <c r="J51" s="221"/>
    </row>
    <row r="52" spans="1:10" ht="26.4" x14ac:dyDescent="0.25">
      <c r="A52" s="513"/>
      <c r="B52" s="488"/>
      <c r="C52" s="515"/>
      <c r="D52" s="491"/>
      <c r="E52" s="363" t="s">
        <v>49</v>
      </c>
      <c r="F52" s="382" t="s">
        <v>635</v>
      </c>
      <c r="G52" s="224">
        <v>4</v>
      </c>
      <c r="H52" s="223">
        <v>4000000</v>
      </c>
      <c r="I52" s="222">
        <f t="shared" si="1"/>
        <v>16000000</v>
      </c>
      <c r="J52" s="221"/>
    </row>
    <row r="53" spans="1:10" x14ac:dyDescent="0.25">
      <c r="A53" s="513"/>
      <c r="B53" s="488"/>
      <c r="C53" s="515"/>
      <c r="D53" s="491"/>
      <c r="E53" s="363" t="s">
        <v>49</v>
      </c>
      <c r="F53" s="382" t="s">
        <v>634</v>
      </c>
      <c r="G53" s="224">
        <v>5</v>
      </c>
      <c r="H53" s="223">
        <v>10000000</v>
      </c>
      <c r="I53" s="222">
        <f t="shared" si="1"/>
        <v>50000000</v>
      </c>
      <c r="J53" s="221"/>
    </row>
    <row r="54" spans="1:10" x14ac:dyDescent="0.25">
      <c r="A54" s="513"/>
      <c r="B54" s="488"/>
      <c r="C54" s="515"/>
      <c r="D54" s="492"/>
      <c r="E54" s="363" t="s">
        <v>49</v>
      </c>
      <c r="F54" s="382" t="s">
        <v>633</v>
      </c>
      <c r="G54" s="224">
        <v>12</v>
      </c>
      <c r="H54" s="223">
        <v>100000</v>
      </c>
      <c r="I54" s="222">
        <f t="shared" si="1"/>
        <v>1200000</v>
      </c>
      <c r="J54" s="221"/>
    </row>
    <row r="55" spans="1:10" ht="54" customHeight="1" x14ac:dyDescent="0.25">
      <c r="A55" s="513"/>
      <c r="B55" s="488"/>
      <c r="C55" s="515"/>
      <c r="D55" s="490" t="s">
        <v>632</v>
      </c>
      <c r="E55" s="363" t="s">
        <v>38</v>
      </c>
      <c r="F55" s="382" t="s">
        <v>631</v>
      </c>
      <c r="G55" s="224">
        <v>44</v>
      </c>
      <c r="H55" s="223">
        <v>100000</v>
      </c>
      <c r="I55" s="222">
        <f t="shared" si="1"/>
        <v>4400000</v>
      </c>
      <c r="J55" s="221"/>
    </row>
    <row r="56" spans="1:10" ht="32.25" customHeight="1" x14ac:dyDescent="0.25">
      <c r="A56" s="513"/>
      <c r="B56" s="488"/>
      <c r="C56" s="515"/>
      <c r="D56" s="491"/>
      <c r="E56" s="363" t="s">
        <v>38</v>
      </c>
      <c r="F56" s="382" t="s">
        <v>630</v>
      </c>
      <c r="G56" s="224">
        <v>44</v>
      </c>
      <c r="H56" s="223">
        <v>50000</v>
      </c>
      <c r="I56" s="222">
        <f t="shared" si="1"/>
        <v>2200000</v>
      </c>
      <c r="J56" s="221"/>
    </row>
    <row r="57" spans="1:10" ht="33.75" customHeight="1" x14ac:dyDescent="0.25">
      <c r="A57" s="513"/>
      <c r="B57" s="488"/>
      <c r="C57" s="515"/>
      <c r="D57" s="492"/>
      <c r="E57" s="363" t="s">
        <v>20</v>
      </c>
      <c r="F57" s="382" t="s">
        <v>629</v>
      </c>
      <c r="G57" s="224">
        <v>12</v>
      </c>
      <c r="H57" s="223">
        <v>2000000</v>
      </c>
      <c r="I57" s="222">
        <f t="shared" si="1"/>
        <v>24000000</v>
      </c>
      <c r="J57" s="221"/>
    </row>
    <row r="58" spans="1:10" ht="19.5" customHeight="1" x14ac:dyDescent="0.3">
      <c r="A58" s="513"/>
      <c r="B58" s="488"/>
      <c r="C58" s="515"/>
      <c r="D58" s="232"/>
      <c r="E58" s="363"/>
      <c r="F58" s="225"/>
      <c r="G58" s="224"/>
      <c r="H58" s="223"/>
      <c r="I58" s="222">
        <f t="shared" si="1"/>
        <v>0</v>
      </c>
      <c r="J58" s="221"/>
    </row>
    <row r="59" spans="1:10" ht="15.75" customHeight="1" x14ac:dyDescent="0.3">
      <c r="A59" s="242"/>
      <c r="B59" s="224"/>
      <c r="C59" s="232"/>
      <c r="D59" s="232"/>
      <c r="E59" s="507" t="s">
        <v>15</v>
      </c>
      <c r="F59" s="507"/>
      <c r="G59" s="507"/>
      <c r="H59" s="507"/>
      <c r="I59" s="370">
        <f>SUM(I6:I58)</f>
        <v>578650000</v>
      </c>
    </row>
    <row r="60" spans="1:10" x14ac:dyDescent="0.3">
      <c r="A60" s="243"/>
      <c r="B60" s="489"/>
      <c r="C60" s="489"/>
      <c r="D60" s="489"/>
      <c r="E60" s="489"/>
      <c r="F60" s="489"/>
      <c r="G60" s="489"/>
      <c r="H60" s="489"/>
      <c r="I60" s="510"/>
      <c r="J60" s="226"/>
    </row>
    <row r="61" spans="1:10" ht="47.4" customHeight="1" x14ac:dyDescent="0.3">
      <c r="A61" s="514" t="s">
        <v>88</v>
      </c>
      <c r="B61" s="488" t="s">
        <v>11</v>
      </c>
      <c r="C61" s="515" t="s">
        <v>87</v>
      </c>
      <c r="D61" s="490" t="s">
        <v>628</v>
      </c>
      <c r="E61" s="363" t="s">
        <v>13</v>
      </c>
      <c r="F61" s="379" t="s">
        <v>627</v>
      </c>
      <c r="G61" s="224">
        <v>11</v>
      </c>
      <c r="H61" s="223">
        <v>1800000</v>
      </c>
      <c r="I61" s="223">
        <f t="shared" ref="I61:I68" si="2">+G61*H61</f>
        <v>19800000</v>
      </c>
      <c r="J61" s="221"/>
    </row>
    <row r="62" spans="1:10" ht="47.4" customHeight="1" x14ac:dyDescent="0.3">
      <c r="A62" s="514"/>
      <c r="B62" s="488"/>
      <c r="C62" s="515"/>
      <c r="D62" s="491"/>
      <c r="E62" s="363" t="s">
        <v>49</v>
      </c>
      <c r="F62" s="381" t="s">
        <v>626</v>
      </c>
      <c r="G62" s="378">
        <v>1</v>
      </c>
      <c r="H62" s="380">
        <v>5000000</v>
      </c>
      <c r="I62" s="223">
        <f t="shared" si="2"/>
        <v>5000000</v>
      </c>
      <c r="J62" s="221"/>
    </row>
    <row r="63" spans="1:10" ht="47.4" customHeight="1" x14ac:dyDescent="0.3">
      <c r="A63" s="514"/>
      <c r="B63" s="488"/>
      <c r="C63" s="515"/>
      <c r="D63" s="491"/>
      <c r="E63" s="363" t="s">
        <v>49</v>
      </c>
      <c r="F63" s="379" t="s">
        <v>625</v>
      </c>
      <c r="G63" s="378">
        <v>1</v>
      </c>
      <c r="H63" s="380">
        <v>1000000</v>
      </c>
      <c r="I63" s="223">
        <f t="shared" si="2"/>
        <v>1000000</v>
      </c>
      <c r="J63" s="221"/>
    </row>
    <row r="64" spans="1:10" ht="47.4" customHeight="1" x14ac:dyDescent="0.3">
      <c r="A64" s="514"/>
      <c r="B64" s="488"/>
      <c r="C64" s="515"/>
      <c r="D64" s="491"/>
      <c r="E64" s="363" t="s">
        <v>13</v>
      </c>
      <c r="F64" s="381" t="s">
        <v>624</v>
      </c>
      <c r="G64" s="378">
        <v>2</v>
      </c>
      <c r="H64" s="380">
        <v>2000000</v>
      </c>
      <c r="I64" s="223">
        <f t="shared" si="2"/>
        <v>4000000</v>
      </c>
      <c r="J64" s="221"/>
    </row>
    <row r="65" spans="1:10" ht="47.4" customHeight="1" x14ac:dyDescent="0.3">
      <c r="A65" s="514"/>
      <c r="B65" s="488"/>
      <c r="C65" s="515"/>
      <c r="D65" s="491"/>
      <c r="E65" s="363" t="s">
        <v>47</v>
      </c>
      <c r="F65" s="381" t="s">
        <v>623</v>
      </c>
      <c r="G65" s="378">
        <v>1</v>
      </c>
      <c r="H65" s="380">
        <v>6000000</v>
      </c>
      <c r="I65" s="223">
        <f t="shared" si="2"/>
        <v>6000000</v>
      </c>
      <c r="J65" s="221"/>
    </row>
    <row r="66" spans="1:10" ht="66" x14ac:dyDescent="0.3">
      <c r="A66" s="514"/>
      <c r="B66" s="488"/>
      <c r="C66" s="515"/>
      <c r="D66" s="491"/>
      <c r="E66" s="363" t="s">
        <v>13</v>
      </c>
      <c r="F66" s="379" t="s">
        <v>622</v>
      </c>
      <c r="G66" s="378">
        <v>1</v>
      </c>
      <c r="H66" s="377">
        <v>20000000</v>
      </c>
      <c r="I66" s="223">
        <f t="shared" si="2"/>
        <v>20000000</v>
      </c>
      <c r="J66" s="221"/>
    </row>
    <row r="67" spans="1:10" ht="39.6" x14ac:dyDescent="0.3">
      <c r="A67" s="514"/>
      <c r="B67" s="488"/>
      <c r="C67" s="515"/>
      <c r="D67" s="492"/>
      <c r="E67" s="363" t="s">
        <v>21</v>
      </c>
      <c r="F67" s="379" t="s">
        <v>621</v>
      </c>
      <c r="G67" s="378">
        <v>1</v>
      </c>
      <c r="H67" s="377">
        <v>25000000</v>
      </c>
      <c r="I67" s="223">
        <f t="shared" si="2"/>
        <v>25000000</v>
      </c>
      <c r="J67" s="221"/>
    </row>
    <row r="68" spans="1:10" x14ac:dyDescent="0.3">
      <c r="A68" s="244"/>
      <c r="B68" s="376"/>
      <c r="C68" s="225"/>
      <c r="D68" s="232"/>
      <c r="E68" s="375"/>
      <c r="F68" s="374"/>
      <c r="G68" s="373"/>
      <c r="H68" s="372"/>
      <c r="I68" s="371">
        <f t="shared" si="2"/>
        <v>0</v>
      </c>
      <c r="J68" s="221"/>
    </row>
    <row r="69" spans="1:10" x14ac:dyDescent="0.3">
      <c r="A69" s="244"/>
      <c r="B69" s="241"/>
      <c r="C69" s="232"/>
      <c r="D69" s="232"/>
      <c r="E69" s="507" t="s">
        <v>15</v>
      </c>
      <c r="F69" s="507"/>
      <c r="G69" s="507"/>
      <c r="H69" s="507"/>
      <c r="I69" s="370">
        <f>SUM(I61:I68)</f>
        <v>80800000</v>
      </c>
    </row>
    <row r="70" spans="1:10" x14ac:dyDescent="0.3">
      <c r="A70" s="243"/>
      <c r="B70" s="511">
        <f>SUM(I98+I97+I69+I59)</f>
        <v>1723900000</v>
      </c>
      <c r="C70" s="493"/>
      <c r="D70" s="493"/>
      <c r="E70" s="493"/>
      <c r="F70" s="493"/>
      <c r="G70" s="493"/>
      <c r="H70" s="493"/>
      <c r="I70" s="512"/>
    </row>
    <row r="71" spans="1:10" ht="45.75" customHeight="1" x14ac:dyDescent="0.3">
      <c r="A71" s="485" t="s">
        <v>86</v>
      </c>
      <c r="B71" s="488" t="s">
        <v>11</v>
      </c>
      <c r="C71" s="489" t="s">
        <v>620</v>
      </c>
      <c r="D71" s="493" t="s">
        <v>619</v>
      </c>
      <c r="E71" s="363" t="s">
        <v>13</v>
      </c>
      <c r="F71" s="369" t="s">
        <v>618</v>
      </c>
      <c r="G71" s="224">
        <v>11</v>
      </c>
      <c r="H71" s="368">
        <v>1800000</v>
      </c>
      <c r="I71" s="222">
        <v>18000000</v>
      </c>
      <c r="J71" s="226"/>
    </row>
    <row r="72" spans="1:10" ht="45.75" customHeight="1" x14ac:dyDescent="0.3">
      <c r="A72" s="486"/>
      <c r="B72" s="488"/>
      <c r="C72" s="489"/>
      <c r="D72" s="493"/>
      <c r="E72" s="363" t="s">
        <v>13</v>
      </c>
      <c r="F72" s="232" t="s">
        <v>617</v>
      </c>
      <c r="G72" s="224">
        <v>1</v>
      </c>
      <c r="H72" s="368">
        <v>35000</v>
      </c>
      <c r="I72" s="222">
        <v>3500000</v>
      </c>
    </row>
    <row r="73" spans="1:10" ht="45.75" customHeight="1" x14ac:dyDescent="0.3">
      <c r="A73" s="486"/>
      <c r="B73" s="488"/>
      <c r="C73" s="489"/>
      <c r="D73" s="493"/>
      <c r="E73" s="363" t="s">
        <v>13</v>
      </c>
      <c r="F73" s="232" t="s">
        <v>616</v>
      </c>
      <c r="G73" s="224">
        <v>1</v>
      </c>
      <c r="H73" s="368">
        <v>35000</v>
      </c>
      <c r="I73" s="222">
        <v>4200000</v>
      </c>
    </row>
    <row r="74" spans="1:10" ht="45.75" customHeight="1" x14ac:dyDescent="0.3">
      <c r="A74" s="486"/>
      <c r="B74" s="488"/>
      <c r="C74" s="489"/>
      <c r="D74" s="493"/>
      <c r="E74" s="363" t="s">
        <v>13</v>
      </c>
      <c r="F74" s="232" t="s">
        <v>615</v>
      </c>
      <c r="G74" s="224">
        <v>1</v>
      </c>
      <c r="H74" s="368">
        <v>35000</v>
      </c>
      <c r="I74" s="222">
        <v>4200000</v>
      </c>
    </row>
    <row r="75" spans="1:10" ht="45.75" customHeight="1" x14ac:dyDescent="0.3">
      <c r="A75" s="486"/>
      <c r="B75" s="488"/>
      <c r="C75" s="489"/>
      <c r="D75" s="493"/>
      <c r="E75" s="363" t="s">
        <v>13</v>
      </c>
      <c r="F75" s="232" t="s">
        <v>614</v>
      </c>
      <c r="G75" s="224">
        <v>1</v>
      </c>
      <c r="H75" s="368">
        <v>35000</v>
      </c>
      <c r="I75" s="222">
        <v>3500000</v>
      </c>
    </row>
    <row r="76" spans="1:10" ht="45.75" customHeight="1" x14ac:dyDescent="0.3">
      <c r="A76" s="486"/>
      <c r="B76" s="488"/>
      <c r="C76" s="489"/>
      <c r="D76" s="493"/>
      <c r="E76" s="363" t="s">
        <v>13</v>
      </c>
      <c r="F76" s="232" t="s">
        <v>613</v>
      </c>
      <c r="G76" s="224">
        <v>1</v>
      </c>
      <c r="H76" s="368">
        <v>35000</v>
      </c>
      <c r="I76" s="222">
        <v>3500000</v>
      </c>
    </row>
    <row r="77" spans="1:10" ht="45.75" customHeight="1" x14ac:dyDescent="0.3">
      <c r="A77" s="486"/>
      <c r="B77" s="488"/>
      <c r="C77" s="489"/>
      <c r="D77" s="493"/>
      <c r="E77" s="363" t="s">
        <v>13</v>
      </c>
      <c r="F77" s="232" t="s">
        <v>612</v>
      </c>
      <c r="G77" s="224">
        <v>1</v>
      </c>
      <c r="H77" s="368">
        <v>35000</v>
      </c>
      <c r="I77" s="222">
        <v>3500000</v>
      </c>
    </row>
    <row r="78" spans="1:10" ht="45.75" customHeight="1" x14ac:dyDescent="0.3">
      <c r="A78" s="486"/>
      <c r="B78" s="488"/>
      <c r="C78" s="489"/>
      <c r="D78" s="493"/>
      <c r="E78" s="363" t="s">
        <v>13</v>
      </c>
      <c r="F78" s="232" t="s">
        <v>611</v>
      </c>
      <c r="G78" s="224">
        <v>1</v>
      </c>
      <c r="H78" s="368">
        <v>35000</v>
      </c>
      <c r="I78" s="222">
        <v>3500000</v>
      </c>
    </row>
    <row r="79" spans="1:10" ht="45.75" customHeight="1" x14ac:dyDescent="0.3">
      <c r="A79" s="486"/>
      <c r="B79" s="488"/>
      <c r="C79" s="489"/>
      <c r="D79" s="493"/>
      <c r="E79" s="363" t="s">
        <v>13</v>
      </c>
      <c r="F79" s="232" t="s">
        <v>610</v>
      </c>
      <c r="G79" s="224">
        <v>1</v>
      </c>
      <c r="H79" s="368">
        <v>35000</v>
      </c>
      <c r="I79" s="222">
        <v>3500000</v>
      </c>
    </row>
    <row r="80" spans="1:10" ht="45.75" customHeight="1" x14ac:dyDescent="0.3">
      <c r="A80" s="486"/>
      <c r="B80" s="488"/>
      <c r="C80" s="489"/>
      <c r="D80" s="493"/>
      <c r="E80" s="363" t="s">
        <v>13</v>
      </c>
      <c r="F80" s="232" t="s">
        <v>609</v>
      </c>
      <c r="G80" s="224">
        <v>1</v>
      </c>
      <c r="H80" s="368">
        <v>35000</v>
      </c>
      <c r="I80" s="222">
        <v>3500000</v>
      </c>
    </row>
    <row r="81" spans="1:9" ht="45.75" customHeight="1" x14ac:dyDescent="0.3">
      <c r="A81" s="486"/>
      <c r="B81" s="488"/>
      <c r="C81" s="489"/>
      <c r="D81" s="493"/>
      <c r="E81" s="363" t="s">
        <v>13</v>
      </c>
      <c r="F81" s="232" t="s">
        <v>608</v>
      </c>
      <c r="G81" s="224">
        <v>1</v>
      </c>
      <c r="H81" s="368">
        <v>35000</v>
      </c>
      <c r="I81" s="222">
        <v>4200000</v>
      </c>
    </row>
    <row r="82" spans="1:9" ht="45.75" customHeight="1" x14ac:dyDescent="0.3">
      <c r="A82" s="486"/>
      <c r="B82" s="488"/>
      <c r="C82" s="489"/>
      <c r="D82" s="493"/>
      <c r="E82" s="363" t="s">
        <v>13</v>
      </c>
      <c r="F82" s="232" t="s">
        <v>607</v>
      </c>
      <c r="G82" s="224">
        <v>1</v>
      </c>
      <c r="H82" s="368">
        <v>35000</v>
      </c>
      <c r="I82" s="222">
        <v>3500000</v>
      </c>
    </row>
    <row r="83" spans="1:9" ht="45.75" customHeight="1" x14ac:dyDescent="0.3">
      <c r="A83" s="486"/>
      <c r="B83" s="488"/>
      <c r="C83" s="489"/>
      <c r="D83" s="493"/>
      <c r="E83" s="363" t="s">
        <v>13</v>
      </c>
      <c r="F83" s="232" t="s">
        <v>606</v>
      </c>
      <c r="G83" s="224">
        <v>1</v>
      </c>
      <c r="H83" s="368">
        <v>35000</v>
      </c>
      <c r="I83" s="222">
        <v>3500000</v>
      </c>
    </row>
    <row r="84" spans="1:9" ht="45.75" customHeight="1" x14ac:dyDescent="0.3">
      <c r="A84" s="486"/>
      <c r="B84" s="488"/>
      <c r="C84" s="489"/>
      <c r="D84" s="493"/>
      <c r="E84" s="363" t="s">
        <v>13</v>
      </c>
      <c r="F84" s="232" t="s">
        <v>605</v>
      </c>
      <c r="G84" s="224">
        <v>1</v>
      </c>
      <c r="H84" s="368">
        <v>35000</v>
      </c>
      <c r="I84" s="222">
        <v>3500000</v>
      </c>
    </row>
    <row r="85" spans="1:9" ht="45.75" customHeight="1" x14ac:dyDescent="0.3">
      <c r="A85" s="486"/>
      <c r="B85" s="488"/>
      <c r="C85" s="489"/>
      <c r="D85" s="493"/>
      <c r="E85" s="363" t="s">
        <v>13</v>
      </c>
      <c r="F85" s="232" t="s">
        <v>604</v>
      </c>
      <c r="G85" s="224">
        <v>1</v>
      </c>
      <c r="H85" s="368">
        <v>35000</v>
      </c>
      <c r="I85" s="222">
        <v>3500000</v>
      </c>
    </row>
    <row r="86" spans="1:9" ht="45.75" customHeight="1" x14ac:dyDescent="0.3">
      <c r="A86" s="486"/>
      <c r="B86" s="488"/>
      <c r="C86" s="489"/>
      <c r="D86" s="493"/>
      <c r="E86" s="363" t="s">
        <v>13</v>
      </c>
      <c r="F86" s="232" t="s">
        <v>603</v>
      </c>
      <c r="G86" s="224">
        <v>1</v>
      </c>
      <c r="H86" s="368">
        <v>35000</v>
      </c>
      <c r="I86" s="222">
        <v>3500000</v>
      </c>
    </row>
    <row r="87" spans="1:9" ht="45.75" customHeight="1" x14ac:dyDescent="0.3">
      <c r="A87" s="486"/>
      <c r="B87" s="488"/>
      <c r="C87" s="489"/>
      <c r="D87" s="493"/>
      <c r="E87" s="363" t="s">
        <v>13</v>
      </c>
      <c r="F87" s="232" t="s">
        <v>602</v>
      </c>
      <c r="G87" s="224">
        <v>1</v>
      </c>
      <c r="H87" s="368">
        <v>35000</v>
      </c>
      <c r="I87" s="222">
        <v>4200000</v>
      </c>
    </row>
    <row r="88" spans="1:9" ht="45.75" customHeight="1" x14ac:dyDescent="0.3">
      <c r="A88" s="486"/>
      <c r="B88" s="488"/>
      <c r="C88" s="489"/>
      <c r="D88" s="493"/>
      <c r="E88" s="363" t="s">
        <v>13</v>
      </c>
      <c r="F88" s="232" t="s">
        <v>601</v>
      </c>
      <c r="G88" s="224">
        <v>1</v>
      </c>
      <c r="H88" s="368">
        <v>35000</v>
      </c>
      <c r="I88" s="222">
        <v>3500000</v>
      </c>
    </row>
    <row r="89" spans="1:9" ht="45.75" customHeight="1" x14ac:dyDescent="0.3">
      <c r="A89" s="486"/>
      <c r="B89" s="488"/>
      <c r="C89" s="489"/>
      <c r="D89" s="493"/>
      <c r="E89" s="363" t="s">
        <v>13</v>
      </c>
      <c r="F89" s="232" t="s">
        <v>600</v>
      </c>
      <c r="G89" s="224">
        <v>1</v>
      </c>
      <c r="H89" s="368">
        <v>35000</v>
      </c>
      <c r="I89" s="222">
        <v>4200000</v>
      </c>
    </row>
    <row r="90" spans="1:9" ht="45.75" customHeight="1" x14ac:dyDescent="0.3">
      <c r="A90" s="486"/>
      <c r="B90" s="488"/>
      <c r="C90" s="489"/>
      <c r="D90" s="493"/>
      <c r="E90" s="363" t="s">
        <v>13</v>
      </c>
      <c r="F90" s="232" t="s">
        <v>599</v>
      </c>
      <c r="G90" s="366">
        <v>1</v>
      </c>
      <c r="H90" s="368">
        <v>35000</v>
      </c>
      <c r="I90" s="364">
        <v>1750000</v>
      </c>
    </row>
    <row r="91" spans="1:9" ht="45.75" customHeight="1" x14ac:dyDescent="0.3">
      <c r="A91" s="486"/>
      <c r="B91" s="488"/>
      <c r="C91" s="489"/>
      <c r="D91" s="493"/>
      <c r="E91" s="363" t="s">
        <v>13</v>
      </c>
      <c r="F91" s="232" t="s">
        <v>599</v>
      </c>
      <c r="G91" s="366">
        <v>1</v>
      </c>
      <c r="H91" s="368">
        <v>35000</v>
      </c>
      <c r="I91" s="364">
        <v>1750000</v>
      </c>
    </row>
    <row r="92" spans="1:9" ht="45.75" customHeight="1" x14ac:dyDescent="0.3">
      <c r="A92" s="486"/>
      <c r="B92" s="488"/>
      <c r="C92" s="489"/>
      <c r="D92" s="493"/>
      <c r="E92" s="363" t="s">
        <v>13</v>
      </c>
      <c r="F92" s="232" t="s">
        <v>598</v>
      </c>
      <c r="G92" s="366">
        <v>1</v>
      </c>
      <c r="H92" s="368">
        <v>35000</v>
      </c>
      <c r="I92" s="364">
        <v>1750000</v>
      </c>
    </row>
    <row r="93" spans="1:9" ht="45.75" customHeight="1" x14ac:dyDescent="0.3">
      <c r="A93" s="486"/>
      <c r="B93" s="488"/>
      <c r="C93" s="489"/>
      <c r="D93" s="493"/>
      <c r="E93" s="363" t="s">
        <v>13</v>
      </c>
      <c r="F93" s="232" t="s">
        <v>597</v>
      </c>
      <c r="G93" s="366">
        <v>1</v>
      </c>
      <c r="H93" s="368">
        <v>35000</v>
      </c>
      <c r="I93" s="364">
        <v>1750000</v>
      </c>
    </row>
    <row r="94" spans="1:9" ht="45.75" customHeight="1" x14ac:dyDescent="0.3">
      <c r="A94" s="486"/>
      <c r="B94" s="488"/>
      <c r="C94" s="489"/>
      <c r="D94" s="493"/>
      <c r="E94" s="363" t="s">
        <v>22</v>
      </c>
      <c r="F94" s="367" t="s">
        <v>596</v>
      </c>
      <c r="G94" s="366">
        <v>510</v>
      </c>
      <c r="H94" s="365">
        <v>100000000</v>
      </c>
      <c r="I94" s="364">
        <v>100000000</v>
      </c>
    </row>
    <row r="95" spans="1:9" ht="45.75" customHeight="1" x14ac:dyDescent="0.3">
      <c r="A95" s="486"/>
      <c r="B95" s="488"/>
      <c r="C95" s="489"/>
      <c r="D95" s="493"/>
      <c r="E95" s="363" t="s">
        <v>22</v>
      </c>
      <c r="F95" s="367" t="s">
        <v>595</v>
      </c>
      <c r="G95" s="366">
        <v>1</v>
      </c>
      <c r="H95" s="365">
        <v>10000000</v>
      </c>
      <c r="I95" s="364">
        <v>10000000</v>
      </c>
    </row>
    <row r="96" spans="1:9" ht="45.75" customHeight="1" thickBot="1" x14ac:dyDescent="0.35">
      <c r="A96" s="486"/>
      <c r="B96" s="488"/>
      <c r="C96" s="489"/>
      <c r="D96" s="493"/>
      <c r="E96" s="363" t="s">
        <v>22</v>
      </c>
      <c r="F96" s="220" t="s">
        <v>594</v>
      </c>
      <c r="G96" s="245">
        <v>1</v>
      </c>
      <c r="H96" s="246">
        <v>1000000</v>
      </c>
      <c r="I96" s="247">
        <f>+G96*H96</f>
        <v>1000000</v>
      </c>
    </row>
    <row r="97" spans="1:9" x14ac:dyDescent="0.3">
      <c r="A97" s="486"/>
      <c r="B97" s="488"/>
      <c r="C97" s="489"/>
      <c r="D97" s="493"/>
      <c r="E97" s="494" t="s">
        <v>15</v>
      </c>
      <c r="F97" s="495"/>
      <c r="G97" s="495"/>
      <c r="H97" s="495"/>
      <c r="I97" s="362">
        <f>SUM(I71:I96)</f>
        <v>202500000</v>
      </c>
    </row>
    <row r="98" spans="1:9" ht="13.8" thickBot="1" x14ac:dyDescent="0.3">
      <c r="A98" s="487"/>
      <c r="B98" s="488"/>
      <c r="C98" s="489"/>
      <c r="D98" s="493"/>
      <c r="E98" s="496" t="s">
        <v>28</v>
      </c>
      <c r="F98" s="497"/>
      <c r="G98" s="497"/>
      <c r="H98" s="497"/>
      <c r="I98" s="361">
        <f>+I97+I69+I59</f>
        <v>861950000</v>
      </c>
    </row>
  </sheetData>
  <mergeCells count="30">
    <mergeCell ref="E97:H97"/>
    <mergeCell ref="E98:H98"/>
    <mergeCell ref="D61:D67"/>
    <mergeCell ref="D43:D54"/>
    <mergeCell ref="A1:I2"/>
    <mergeCell ref="A3:G3"/>
    <mergeCell ref="A4:A5"/>
    <mergeCell ref="B4:B5"/>
    <mergeCell ref="C4:C5"/>
    <mergeCell ref="D4:D5"/>
    <mergeCell ref="E4:E5"/>
    <mergeCell ref="F4:F5"/>
    <mergeCell ref="G4:G5"/>
    <mergeCell ref="H4:H5"/>
    <mergeCell ref="I4:I5"/>
    <mergeCell ref="B60:I60"/>
    <mergeCell ref="A71:A98"/>
    <mergeCell ref="B71:B98"/>
    <mergeCell ref="C71:C98"/>
    <mergeCell ref="B61:B67"/>
    <mergeCell ref="D55:D57"/>
    <mergeCell ref="D71:D98"/>
    <mergeCell ref="B70:I70"/>
    <mergeCell ref="A6:A58"/>
    <mergeCell ref="A61:A67"/>
    <mergeCell ref="E69:H69"/>
    <mergeCell ref="E59:H59"/>
    <mergeCell ref="B6:B58"/>
    <mergeCell ref="C6:C58"/>
    <mergeCell ref="C61:C6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724D3-DFD0-476B-B11C-40C2EF94880E}">
  <dimension ref="A1:P54"/>
  <sheetViews>
    <sheetView showGridLines="0" topLeftCell="A25" zoomScale="90" zoomScaleNormal="90" workbookViewId="0">
      <selection activeCell="A51" sqref="A51:J51"/>
    </sheetView>
  </sheetViews>
  <sheetFormatPr baseColWidth="10" defaultColWidth="11.44140625" defaultRowHeight="14.4" x14ac:dyDescent="0.3"/>
  <cols>
    <col min="1" max="1" width="15.5546875" customWidth="1"/>
    <col min="2" max="2" width="15.109375" customWidth="1"/>
    <col min="3" max="3" width="20.44140625" style="42" customWidth="1"/>
    <col min="4" max="4" width="18.109375" customWidth="1"/>
    <col min="5" max="5" width="18.88671875" customWidth="1"/>
    <col min="6" max="6" width="60.44140625" customWidth="1"/>
    <col min="8" max="8" width="15.88671875" customWidth="1"/>
    <col min="9" max="9" width="23.33203125" customWidth="1"/>
    <col min="12" max="17" width="11.44140625" customWidth="1"/>
  </cols>
  <sheetData>
    <row r="1" spans="1:16" x14ac:dyDescent="0.3">
      <c r="A1" s="460" t="s">
        <v>91</v>
      </c>
      <c r="B1" s="461"/>
      <c r="C1" s="461"/>
      <c r="D1" s="461"/>
      <c r="E1" s="461"/>
      <c r="F1" s="461"/>
      <c r="G1" s="461"/>
      <c r="H1" s="461"/>
      <c r="I1" s="462"/>
    </row>
    <row r="2" spans="1:16" x14ac:dyDescent="0.3">
      <c r="A2" s="463"/>
      <c r="B2" s="464"/>
      <c r="C2" s="464"/>
      <c r="D2" s="464"/>
      <c r="E2" s="464"/>
      <c r="F2" s="464"/>
      <c r="G2" s="464"/>
      <c r="H2" s="464"/>
      <c r="I2" s="465"/>
    </row>
    <row r="3" spans="1:16" x14ac:dyDescent="0.3">
      <c r="A3" s="397" t="s">
        <v>0</v>
      </c>
      <c r="B3" s="398"/>
      <c r="C3" s="398"/>
      <c r="D3" s="398"/>
      <c r="E3" s="398"/>
      <c r="F3" s="398"/>
      <c r="G3" s="398"/>
      <c r="H3" s="74"/>
      <c r="I3" s="54"/>
    </row>
    <row r="4" spans="1:16" x14ac:dyDescent="0.3">
      <c r="A4" s="410" t="s">
        <v>1</v>
      </c>
      <c r="B4" s="444" t="s">
        <v>3</v>
      </c>
      <c r="C4" s="445" t="s">
        <v>100</v>
      </c>
      <c r="D4" s="445" t="s">
        <v>107</v>
      </c>
      <c r="E4" s="445" t="s">
        <v>4</v>
      </c>
      <c r="F4" s="445" t="s">
        <v>92</v>
      </c>
      <c r="G4" s="445" t="s">
        <v>5</v>
      </c>
      <c r="H4" s="446" t="s">
        <v>6</v>
      </c>
      <c r="I4" s="412" t="s">
        <v>7</v>
      </c>
    </row>
    <row r="5" spans="1:16" ht="15" thickBot="1" x14ac:dyDescent="0.35">
      <c r="A5" s="443"/>
      <c r="B5" s="516"/>
      <c r="C5" s="517"/>
      <c r="D5" s="517"/>
      <c r="E5" s="517"/>
      <c r="F5" s="517"/>
      <c r="G5" s="517"/>
      <c r="H5" s="518"/>
      <c r="I5" s="447"/>
    </row>
    <row r="6" spans="1:16" ht="36.6" customHeight="1" x14ac:dyDescent="0.3">
      <c r="A6" s="521" t="s">
        <v>39</v>
      </c>
      <c r="B6" s="532" t="s">
        <v>35</v>
      </c>
      <c r="C6" s="541" t="s">
        <v>40</v>
      </c>
      <c r="D6" s="63" t="s">
        <v>247</v>
      </c>
      <c r="E6" s="91" t="s">
        <v>21</v>
      </c>
      <c r="F6" s="111" t="s">
        <v>246</v>
      </c>
      <c r="G6" s="110">
        <v>1</v>
      </c>
      <c r="H6" s="109">
        <v>0</v>
      </c>
      <c r="I6" s="519">
        <v>200000000</v>
      </c>
      <c r="P6" s="102"/>
    </row>
    <row r="7" spans="1:16" ht="36.6" customHeight="1" thickBot="1" x14ac:dyDescent="0.35">
      <c r="A7" s="522"/>
      <c r="B7" s="533"/>
      <c r="C7" s="529"/>
      <c r="D7" s="528" t="s">
        <v>245</v>
      </c>
      <c r="E7" s="91"/>
      <c r="F7" s="108" t="s">
        <v>244</v>
      </c>
      <c r="G7" s="107">
        <v>1</v>
      </c>
      <c r="H7" s="106"/>
      <c r="I7" s="520"/>
      <c r="P7" s="102"/>
    </row>
    <row r="8" spans="1:16" ht="35.4" customHeight="1" thickBot="1" x14ac:dyDescent="0.35">
      <c r="A8" s="522"/>
      <c r="B8" s="533"/>
      <c r="C8" s="529"/>
      <c r="D8" s="529"/>
      <c r="E8" s="91" t="s">
        <v>13</v>
      </c>
      <c r="F8" s="108" t="s">
        <v>243</v>
      </c>
      <c r="G8" s="107">
        <v>1</v>
      </c>
      <c r="H8" s="106">
        <v>55000000</v>
      </c>
      <c r="I8" s="105">
        <f t="shared" ref="I8:I47" si="0">+H8*G8</f>
        <v>55000000</v>
      </c>
      <c r="P8" s="102"/>
    </row>
    <row r="9" spans="1:16" ht="36.6" thickBot="1" x14ac:dyDescent="0.35">
      <c r="A9" s="522"/>
      <c r="B9" s="533"/>
      <c r="C9" s="529"/>
      <c r="D9" s="529"/>
      <c r="E9" s="91" t="s">
        <v>13</v>
      </c>
      <c r="F9" s="108" t="s">
        <v>242</v>
      </c>
      <c r="G9" s="107">
        <v>1</v>
      </c>
      <c r="H9" s="106">
        <v>40000000</v>
      </c>
      <c r="I9" s="105">
        <f t="shared" si="0"/>
        <v>40000000</v>
      </c>
      <c r="P9" s="102"/>
    </row>
    <row r="10" spans="1:16" ht="14.4" customHeight="1" x14ac:dyDescent="0.3">
      <c r="A10" s="522"/>
      <c r="B10" s="533"/>
      <c r="C10" s="530"/>
      <c r="D10" s="530"/>
      <c r="E10" s="91" t="s">
        <v>21</v>
      </c>
      <c r="F10" s="108" t="s">
        <v>241</v>
      </c>
      <c r="G10" s="107">
        <v>1</v>
      </c>
      <c r="H10" s="106">
        <v>0</v>
      </c>
      <c r="I10" s="105">
        <f t="shared" si="0"/>
        <v>0</v>
      </c>
      <c r="P10" s="102"/>
    </row>
    <row r="11" spans="1:16" ht="15" customHeight="1" x14ac:dyDescent="0.3">
      <c r="A11" s="522"/>
      <c r="B11" s="533"/>
      <c r="C11" s="528" t="s">
        <v>41</v>
      </c>
      <c r="D11" s="526" t="s">
        <v>240</v>
      </c>
      <c r="E11" s="91" t="s">
        <v>20</v>
      </c>
      <c r="F11" s="8" t="s">
        <v>239</v>
      </c>
      <c r="G11" s="31">
        <v>15</v>
      </c>
      <c r="H11" s="5">
        <v>800000</v>
      </c>
      <c r="I11" s="101">
        <f t="shared" si="0"/>
        <v>12000000</v>
      </c>
      <c r="P11" s="102"/>
    </row>
    <row r="12" spans="1:16" ht="15" customHeight="1" x14ac:dyDescent="0.3">
      <c r="A12" s="522"/>
      <c r="B12" s="533"/>
      <c r="C12" s="529"/>
      <c r="D12" s="527"/>
      <c r="E12" s="91" t="s">
        <v>20</v>
      </c>
      <c r="F12" s="8" t="s">
        <v>238</v>
      </c>
      <c r="G12" s="31">
        <v>0</v>
      </c>
      <c r="H12" s="5">
        <v>0</v>
      </c>
      <c r="I12" s="101">
        <f t="shared" si="0"/>
        <v>0</v>
      </c>
      <c r="P12" s="102"/>
    </row>
    <row r="13" spans="1:16" x14ac:dyDescent="0.3">
      <c r="A13" s="522"/>
      <c r="B13" s="533"/>
      <c r="C13" s="529"/>
      <c r="D13" s="527"/>
      <c r="E13" s="91" t="s">
        <v>20</v>
      </c>
      <c r="F13" s="8" t="s">
        <v>237</v>
      </c>
      <c r="G13" s="31">
        <v>15</v>
      </c>
      <c r="H13" s="5">
        <v>1000000</v>
      </c>
      <c r="I13" s="101">
        <f t="shared" si="0"/>
        <v>15000000</v>
      </c>
      <c r="P13" s="102"/>
    </row>
    <row r="14" spans="1:16" ht="36" x14ac:dyDescent="0.3">
      <c r="A14" s="522"/>
      <c r="B14" s="533"/>
      <c r="C14" s="529"/>
      <c r="D14" s="526" t="s">
        <v>236</v>
      </c>
      <c r="E14" s="91" t="s">
        <v>13</v>
      </c>
      <c r="F14" s="8" t="s">
        <v>235</v>
      </c>
      <c r="G14" s="31">
        <v>1</v>
      </c>
      <c r="H14" s="5">
        <v>40000000</v>
      </c>
      <c r="I14" s="101">
        <f t="shared" si="0"/>
        <v>40000000</v>
      </c>
      <c r="P14" s="102"/>
    </row>
    <row r="15" spans="1:16" ht="24" x14ac:dyDescent="0.3">
      <c r="A15" s="522"/>
      <c r="B15" s="533"/>
      <c r="C15" s="529"/>
      <c r="D15" s="527"/>
      <c r="E15" s="91" t="s">
        <v>13</v>
      </c>
      <c r="F15" s="104" t="s">
        <v>234</v>
      </c>
      <c r="G15" s="31">
        <v>1</v>
      </c>
      <c r="H15" s="5">
        <v>23667886</v>
      </c>
      <c r="I15" s="101">
        <f t="shared" si="0"/>
        <v>23667886</v>
      </c>
      <c r="P15" s="102"/>
    </row>
    <row r="16" spans="1:16" x14ac:dyDescent="0.3">
      <c r="A16" s="522"/>
      <c r="B16" s="533"/>
      <c r="C16" s="529"/>
      <c r="D16" s="527"/>
      <c r="E16" s="91" t="s">
        <v>56</v>
      </c>
      <c r="F16" s="103" t="s">
        <v>233</v>
      </c>
      <c r="G16" s="31">
        <v>1</v>
      </c>
      <c r="H16" s="5">
        <v>1000000</v>
      </c>
      <c r="I16" s="101">
        <f t="shared" si="0"/>
        <v>1000000</v>
      </c>
      <c r="P16" s="102"/>
    </row>
    <row r="17" spans="1:16" x14ac:dyDescent="0.3">
      <c r="A17" s="522"/>
      <c r="B17" s="533"/>
      <c r="C17" s="529"/>
      <c r="D17" s="527"/>
      <c r="E17" s="91" t="s">
        <v>56</v>
      </c>
      <c r="F17" s="103" t="s">
        <v>232</v>
      </c>
      <c r="G17" s="31">
        <v>1</v>
      </c>
      <c r="H17" s="5">
        <v>0</v>
      </c>
      <c r="I17" s="101">
        <f t="shared" si="0"/>
        <v>0</v>
      </c>
      <c r="P17" s="102"/>
    </row>
    <row r="18" spans="1:16" x14ac:dyDescent="0.3">
      <c r="A18" s="522"/>
      <c r="B18" s="533"/>
      <c r="C18" s="529"/>
      <c r="D18" s="527"/>
      <c r="E18" s="91" t="s">
        <v>22</v>
      </c>
      <c r="F18" s="8" t="s">
        <v>231</v>
      </c>
      <c r="G18" s="99">
        <v>7</v>
      </c>
      <c r="H18" s="5">
        <v>15000000</v>
      </c>
      <c r="I18" s="101">
        <f t="shared" si="0"/>
        <v>105000000</v>
      </c>
      <c r="P18" s="102"/>
    </row>
    <row r="19" spans="1:16" x14ac:dyDescent="0.3">
      <c r="A19" s="522"/>
      <c r="B19" s="533"/>
      <c r="C19" s="529"/>
      <c r="D19" s="527"/>
      <c r="E19" s="91" t="s">
        <v>56</v>
      </c>
      <c r="F19" s="8" t="s">
        <v>230</v>
      </c>
      <c r="G19" s="99">
        <v>1</v>
      </c>
      <c r="H19" s="5">
        <v>0</v>
      </c>
      <c r="I19" s="101">
        <f t="shared" si="0"/>
        <v>0</v>
      </c>
      <c r="P19" s="102"/>
    </row>
    <row r="20" spans="1:16" x14ac:dyDescent="0.3">
      <c r="A20" s="522"/>
      <c r="B20" s="533"/>
      <c r="C20" s="529"/>
      <c r="D20" s="527"/>
      <c r="E20" s="91" t="s">
        <v>22</v>
      </c>
      <c r="F20" s="8" t="s">
        <v>229</v>
      </c>
      <c r="G20" s="31">
        <v>2</v>
      </c>
      <c r="H20" s="5">
        <v>15000000</v>
      </c>
      <c r="I20" s="101">
        <f t="shared" si="0"/>
        <v>30000000</v>
      </c>
      <c r="P20" s="102"/>
    </row>
    <row r="21" spans="1:16" x14ac:dyDescent="0.3">
      <c r="A21" s="522"/>
      <c r="B21" s="533"/>
      <c r="C21" s="529"/>
      <c r="D21" s="527"/>
      <c r="E21" s="91" t="s">
        <v>42</v>
      </c>
      <c r="F21" s="8" t="s">
        <v>228</v>
      </c>
      <c r="G21" s="31">
        <v>1</v>
      </c>
      <c r="H21" s="5">
        <v>200000000</v>
      </c>
      <c r="I21" s="101">
        <f t="shared" si="0"/>
        <v>200000000</v>
      </c>
      <c r="P21" s="102"/>
    </row>
    <row r="22" spans="1:16" x14ac:dyDescent="0.3">
      <c r="A22" s="522"/>
      <c r="B22" s="533"/>
      <c r="C22" s="529"/>
      <c r="D22" s="527"/>
      <c r="E22" s="91" t="s">
        <v>27</v>
      </c>
      <c r="F22" s="8" t="s">
        <v>227</v>
      </c>
      <c r="G22" s="31">
        <v>1</v>
      </c>
      <c r="H22" s="5">
        <v>1000000</v>
      </c>
      <c r="I22" s="101">
        <f t="shared" si="0"/>
        <v>1000000</v>
      </c>
    </row>
    <row r="23" spans="1:16" x14ac:dyDescent="0.3">
      <c r="A23" s="522"/>
      <c r="B23" s="533"/>
      <c r="C23" s="529"/>
      <c r="D23" s="527"/>
      <c r="E23" s="91" t="s">
        <v>13</v>
      </c>
      <c r="F23" s="8" t="s">
        <v>226</v>
      </c>
      <c r="G23" s="99">
        <v>1</v>
      </c>
      <c r="H23" s="5">
        <v>15000000</v>
      </c>
      <c r="I23" s="101">
        <f t="shared" si="0"/>
        <v>15000000</v>
      </c>
    </row>
    <row r="24" spans="1:16" x14ac:dyDescent="0.3">
      <c r="A24" s="522"/>
      <c r="B24" s="533"/>
      <c r="C24" s="529"/>
      <c r="D24" s="527"/>
      <c r="E24" s="91" t="s">
        <v>13</v>
      </c>
      <c r="F24" s="8" t="s">
        <v>225</v>
      </c>
      <c r="G24" s="99">
        <v>1</v>
      </c>
      <c r="H24" s="5">
        <v>7000000</v>
      </c>
      <c r="I24" s="101">
        <f t="shared" si="0"/>
        <v>7000000</v>
      </c>
    </row>
    <row r="25" spans="1:16" x14ac:dyDescent="0.3">
      <c r="A25" s="522"/>
      <c r="B25" s="533"/>
      <c r="C25" s="529"/>
      <c r="D25" s="527"/>
      <c r="E25" s="91" t="s">
        <v>56</v>
      </c>
      <c r="F25" s="8" t="s">
        <v>224</v>
      </c>
      <c r="G25" s="99">
        <v>1</v>
      </c>
      <c r="H25" s="5">
        <v>12000000</v>
      </c>
      <c r="I25" s="101">
        <f t="shared" si="0"/>
        <v>12000000</v>
      </c>
    </row>
    <row r="26" spans="1:16" x14ac:dyDescent="0.3">
      <c r="A26" s="522"/>
      <c r="B26" s="533"/>
      <c r="C26" s="529"/>
      <c r="D26" s="527"/>
      <c r="E26" s="91" t="s">
        <v>22</v>
      </c>
      <c r="F26" s="8" t="s">
        <v>223</v>
      </c>
      <c r="G26" s="99">
        <v>1</v>
      </c>
      <c r="H26" s="5">
        <v>80000000</v>
      </c>
      <c r="I26" s="101">
        <f t="shared" si="0"/>
        <v>80000000</v>
      </c>
    </row>
    <row r="27" spans="1:16" x14ac:dyDescent="0.3">
      <c r="A27" s="522"/>
      <c r="B27" s="533"/>
      <c r="C27" s="529"/>
      <c r="D27" s="527"/>
      <c r="E27" s="91" t="s">
        <v>22</v>
      </c>
      <c r="F27" s="8" t="s">
        <v>222</v>
      </c>
      <c r="G27" s="99">
        <v>1</v>
      </c>
      <c r="H27" s="5">
        <v>10000000</v>
      </c>
      <c r="I27" s="101">
        <f t="shared" si="0"/>
        <v>10000000</v>
      </c>
    </row>
    <row r="28" spans="1:16" ht="15" customHeight="1" x14ac:dyDescent="0.3">
      <c r="A28" s="523"/>
      <c r="B28" s="534"/>
      <c r="C28" s="529"/>
      <c r="D28" s="527"/>
      <c r="E28" s="91" t="s">
        <v>44</v>
      </c>
      <c r="F28" s="8" t="s">
        <v>221</v>
      </c>
      <c r="G28" s="99">
        <v>1</v>
      </c>
      <c r="H28" s="5">
        <v>5000000</v>
      </c>
      <c r="I28" s="89">
        <f t="shared" si="0"/>
        <v>5000000</v>
      </c>
    </row>
    <row r="29" spans="1:16" ht="15" customHeight="1" x14ac:dyDescent="0.3">
      <c r="A29" s="523"/>
      <c r="B29" s="534"/>
      <c r="C29" s="530"/>
      <c r="D29" s="531"/>
      <c r="E29" s="91" t="s">
        <v>27</v>
      </c>
      <c r="F29" s="8" t="s">
        <v>220</v>
      </c>
      <c r="G29" s="99">
        <v>1</v>
      </c>
      <c r="H29" s="5">
        <v>29000000</v>
      </c>
      <c r="I29" s="89">
        <f t="shared" si="0"/>
        <v>29000000</v>
      </c>
    </row>
    <row r="30" spans="1:16" x14ac:dyDescent="0.3">
      <c r="A30" s="523"/>
      <c r="B30" s="534"/>
      <c r="C30" s="537" t="s">
        <v>219</v>
      </c>
      <c r="D30" s="422" t="s">
        <v>218</v>
      </c>
      <c r="E30" s="91" t="s">
        <v>13</v>
      </c>
      <c r="F30" s="100" t="s">
        <v>217</v>
      </c>
      <c r="G30" s="4">
        <v>1</v>
      </c>
      <c r="H30" s="5">
        <v>10000000</v>
      </c>
      <c r="I30" s="89">
        <f t="shared" si="0"/>
        <v>10000000</v>
      </c>
    </row>
    <row r="31" spans="1:16" x14ac:dyDescent="0.3">
      <c r="A31" s="523"/>
      <c r="B31" s="534"/>
      <c r="C31" s="537"/>
      <c r="D31" s="423"/>
      <c r="E31" s="91" t="s">
        <v>20</v>
      </c>
      <c r="F31" s="8" t="s">
        <v>216</v>
      </c>
      <c r="G31" s="99">
        <v>1</v>
      </c>
      <c r="H31" s="5">
        <v>10000000</v>
      </c>
      <c r="I31" s="89">
        <f t="shared" si="0"/>
        <v>10000000</v>
      </c>
    </row>
    <row r="32" spans="1:16" x14ac:dyDescent="0.3">
      <c r="A32" s="523"/>
      <c r="B32" s="534"/>
      <c r="C32" s="537"/>
      <c r="D32" s="423"/>
      <c r="E32" s="91" t="s">
        <v>20</v>
      </c>
      <c r="F32" s="8" t="s">
        <v>215</v>
      </c>
      <c r="G32" s="99">
        <v>1</v>
      </c>
      <c r="H32" s="5">
        <v>10000000</v>
      </c>
      <c r="I32" s="89">
        <f t="shared" si="0"/>
        <v>10000000</v>
      </c>
    </row>
    <row r="33" spans="1:9" x14ac:dyDescent="0.3">
      <c r="A33" s="523"/>
      <c r="B33" s="534"/>
      <c r="C33" s="537"/>
      <c r="D33" s="423"/>
      <c r="E33" s="91" t="s">
        <v>20</v>
      </c>
      <c r="F33" s="8" t="s">
        <v>214</v>
      </c>
      <c r="G33" s="99">
        <v>1</v>
      </c>
      <c r="H33" s="5">
        <v>10000000</v>
      </c>
      <c r="I33" s="89">
        <f t="shared" si="0"/>
        <v>10000000</v>
      </c>
    </row>
    <row r="34" spans="1:9" ht="24" x14ac:dyDescent="0.3">
      <c r="A34" s="523"/>
      <c r="B34" s="534"/>
      <c r="C34" s="537"/>
      <c r="D34" s="424"/>
      <c r="E34" s="91" t="s">
        <v>13</v>
      </c>
      <c r="F34" s="8" t="s">
        <v>213</v>
      </c>
      <c r="G34" s="4">
        <v>1</v>
      </c>
      <c r="H34" s="5">
        <v>28304410</v>
      </c>
      <c r="I34" s="89">
        <f t="shared" si="0"/>
        <v>28304410</v>
      </c>
    </row>
    <row r="35" spans="1:9" x14ac:dyDescent="0.3">
      <c r="A35" s="523"/>
      <c r="B35" s="534"/>
      <c r="C35" s="537"/>
      <c r="D35" s="422" t="s">
        <v>212</v>
      </c>
      <c r="E35" s="91" t="s">
        <v>47</v>
      </c>
      <c r="F35" s="7" t="s">
        <v>211</v>
      </c>
      <c r="G35" s="4">
        <v>1</v>
      </c>
      <c r="H35" s="5">
        <v>3000000</v>
      </c>
      <c r="I35" s="89">
        <f t="shared" si="0"/>
        <v>3000000</v>
      </c>
    </row>
    <row r="36" spans="1:9" x14ac:dyDescent="0.3">
      <c r="A36" s="524"/>
      <c r="B36" s="535"/>
      <c r="C36" s="422"/>
      <c r="D36" s="423"/>
      <c r="E36" s="91" t="s">
        <v>47</v>
      </c>
      <c r="F36" s="1" t="s">
        <v>210</v>
      </c>
      <c r="G36" s="4">
        <v>1</v>
      </c>
      <c r="H36" s="92">
        <v>20000000</v>
      </c>
      <c r="I36" s="89">
        <f t="shared" si="0"/>
        <v>20000000</v>
      </c>
    </row>
    <row r="37" spans="1:9" x14ac:dyDescent="0.3">
      <c r="A37" s="524"/>
      <c r="B37" s="535"/>
      <c r="C37" s="422"/>
      <c r="D37" s="423"/>
      <c r="E37" s="91" t="s">
        <v>21</v>
      </c>
      <c r="F37" s="98" t="s">
        <v>209</v>
      </c>
      <c r="G37" s="95">
        <v>1</v>
      </c>
      <c r="H37" s="92">
        <v>0</v>
      </c>
      <c r="I37" s="89">
        <f t="shared" si="0"/>
        <v>0</v>
      </c>
    </row>
    <row r="38" spans="1:9" x14ac:dyDescent="0.3">
      <c r="A38" s="524"/>
      <c r="B38" s="535"/>
      <c r="C38" s="422"/>
      <c r="D38" s="424"/>
      <c r="E38" s="91" t="s">
        <v>13</v>
      </c>
      <c r="F38" s="97" t="s">
        <v>208</v>
      </c>
      <c r="G38" s="95">
        <v>1</v>
      </c>
      <c r="H38" s="92">
        <v>3500000</v>
      </c>
      <c r="I38" s="89">
        <f t="shared" si="0"/>
        <v>3500000</v>
      </c>
    </row>
    <row r="39" spans="1:9" x14ac:dyDescent="0.3">
      <c r="A39" s="524"/>
      <c r="B39" s="535"/>
      <c r="C39" s="422"/>
      <c r="D39" s="422" t="s">
        <v>207</v>
      </c>
      <c r="E39" s="91" t="s">
        <v>25</v>
      </c>
      <c r="F39" s="96" t="s">
        <v>206</v>
      </c>
      <c r="G39" s="95">
        <v>1</v>
      </c>
      <c r="H39" s="92">
        <v>3000000</v>
      </c>
      <c r="I39" s="89">
        <f t="shared" si="0"/>
        <v>3000000</v>
      </c>
    </row>
    <row r="40" spans="1:9" x14ac:dyDescent="0.3">
      <c r="A40" s="524"/>
      <c r="B40" s="535"/>
      <c r="C40" s="422"/>
      <c r="D40" s="424"/>
      <c r="E40" s="94" t="s">
        <v>37</v>
      </c>
      <c r="F40" s="7" t="s">
        <v>205</v>
      </c>
      <c r="G40" s="93">
        <v>1</v>
      </c>
      <c r="H40" s="92">
        <v>5000000</v>
      </c>
      <c r="I40" s="89">
        <f t="shared" si="0"/>
        <v>5000000</v>
      </c>
    </row>
    <row r="41" spans="1:9" ht="20.100000000000001" customHeight="1" x14ac:dyDescent="0.3">
      <c r="A41" s="524"/>
      <c r="B41" s="535"/>
      <c r="C41" s="422"/>
      <c r="D41" s="1" t="s">
        <v>204</v>
      </c>
      <c r="E41" s="91" t="s">
        <v>50</v>
      </c>
      <c r="F41" s="1" t="s">
        <v>203</v>
      </c>
      <c r="G41" s="93">
        <v>1</v>
      </c>
      <c r="H41" s="92">
        <v>5000000</v>
      </c>
      <c r="I41" s="89">
        <f t="shared" si="0"/>
        <v>5000000</v>
      </c>
    </row>
    <row r="42" spans="1:9" ht="20.100000000000001" customHeight="1" x14ac:dyDescent="0.3">
      <c r="A42" s="524"/>
      <c r="B42" s="535"/>
      <c r="C42" s="422"/>
      <c r="D42" s="422" t="s">
        <v>202</v>
      </c>
      <c r="E42" s="91" t="s">
        <v>13</v>
      </c>
      <c r="F42" s="8" t="s">
        <v>201</v>
      </c>
      <c r="G42" s="93">
        <v>1</v>
      </c>
      <c r="H42" s="92">
        <v>30872798</v>
      </c>
      <c r="I42" s="89">
        <f t="shared" si="0"/>
        <v>30872798</v>
      </c>
    </row>
    <row r="43" spans="1:9" ht="14.4" customHeight="1" x14ac:dyDescent="0.3">
      <c r="A43" s="524"/>
      <c r="B43" s="535"/>
      <c r="C43" s="422"/>
      <c r="D43" s="423"/>
      <c r="E43" s="91" t="s">
        <v>13</v>
      </c>
      <c r="F43" s="8" t="s">
        <v>200</v>
      </c>
      <c r="G43" s="31">
        <v>12</v>
      </c>
      <c r="H43" s="5">
        <v>718228</v>
      </c>
      <c r="I43" s="89">
        <f t="shared" si="0"/>
        <v>8618736</v>
      </c>
    </row>
    <row r="44" spans="1:9" x14ac:dyDescent="0.3">
      <c r="A44" s="524"/>
      <c r="B44" s="535"/>
      <c r="C44" s="422"/>
      <c r="D44" s="423"/>
      <c r="E44" s="91" t="s">
        <v>13</v>
      </c>
      <c r="F44" s="8" t="s">
        <v>199</v>
      </c>
      <c r="G44" s="31">
        <v>2</v>
      </c>
      <c r="H44" s="5">
        <v>1500000</v>
      </c>
      <c r="I44" s="89">
        <f t="shared" si="0"/>
        <v>3000000</v>
      </c>
    </row>
    <row r="45" spans="1:9" x14ac:dyDescent="0.3">
      <c r="A45" s="524"/>
      <c r="B45" s="535"/>
      <c r="C45" s="422"/>
      <c r="D45" s="423"/>
      <c r="E45" s="91" t="s">
        <v>24</v>
      </c>
      <c r="F45" s="8" t="s">
        <v>198</v>
      </c>
      <c r="G45" s="31">
        <v>2</v>
      </c>
      <c r="H45" s="5">
        <v>3000000</v>
      </c>
      <c r="I45" s="89">
        <f t="shared" si="0"/>
        <v>6000000</v>
      </c>
    </row>
    <row r="46" spans="1:9" x14ac:dyDescent="0.3">
      <c r="A46" s="524"/>
      <c r="B46" s="535"/>
      <c r="C46" s="422"/>
      <c r="D46" s="423"/>
      <c r="E46" s="91" t="s">
        <v>22</v>
      </c>
      <c r="F46" s="8" t="s">
        <v>197</v>
      </c>
      <c r="G46" s="31">
        <v>10</v>
      </c>
      <c r="H46" s="5">
        <v>80000</v>
      </c>
      <c r="I46" s="89">
        <f t="shared" si="0"/>
        <v>800000</v>
      </c>
    </row>
    <row r="47" spans="1:9" ht="15" thickBot="1" x14ac:dyDescent="0.35">
      <c r="A47" s="525"/>
      <c r="B47" s="536"/>
      <c r="C47" s="538"/>
      <c r="D47" s="539"/>
      <c r="E47" s="91" t="s">
        <v>27</v>
      </c>
      <c r="F47" s="8" t="s">
        <v>196</v>
      </c>
      <c r="G47" s="90">
        <v>1</v>
      </c>
      <c r="H47" s="5">
        <v>4998000</v>
      </c>
      <c r="I47" s="89">
        <f t="shared" si="0"/>
        <v>4998000</v>
      </c>
    </row>
    <row r="48" spans="1:9" x14ac:dyDescent="0.3">
      <c r="C48" s="540" t="s">
        <v>28</v>
      </c>
      <c r="D48" s="540"/>
      <c r="E48" s="540"/>
      <c r="F48" s="540"/>
      <c r="G48" s="540"/>
      <c r="H48" s="88">
        <f>+SUM(H6:H47)</f>
        <v>699441322</v>
      </c>
      <c r="I48" s="88">
        <f>+SUM(I6:I47)</f>
        <v>1042761830</v>
      </c>
    </row>
    <row r="49" spans="1:10" x14ac:dyDescent="0.3">
      <c r="E49" s="87"/>
      <c r="F49" s="87"/>
    </row>
    <row r="50" spans="1:10" ht="15" thickBot="1" x14ac:dyDescent="0.35">
      <c r="A50" s="9"/>
      <c r="B50" s="9"/>
      <c r="E50" s="87"/>
      <c r="F50" s="87"/>
    </row>
    <row r="51" spans="1:10" ht="15.6" thickTop="1" thickBot="1" x14ac:dyDescent="0.35">
      <c r="A51" s="478" t="s">
        <v>29</v>
      </c>
      <c r="B51" s="478"/>
      <c r="C51" s="77" t="s">
        <v>30</v>
      </c>
      <c r="D51" s="478" t="s">
        <v>31</v>
      </c>
      <c r="E51" s="478"/>
      <c r="F51" s="77" t="s">
        <v>31</v>
      </c>
      <c r="G51" s="77" t="s">
        <v>32</v>
      </c>
      <c r="H51" s="478" t="s">
        <v>33</v>
      </c>
      <c r="I51" s="478"/>
      <c r="J51" s="77">
        <v>2</v>
      </c>
    </row>
    <row r="52" spans="1:10" ht="15" thickTop="1" x14ac:dyDescent="0.3"/>
    <row r="54" spans="1:10" x14ac:dyDescent="0.3">
      <c r="B54" t="s">
        <v>195</v>
      </c>
      <c r="C54" s="42" t="s">
        <v>194</v>
      </c>
    </row>
  </sheetData>
  <mergeCells count="28">
    <mergeCell ref="D30:D34"/>
    <mergeCell ref="I6:I7"/>
    <mergeCell ref="A51:B51"/>
    <mergeCell ref="A6:A47"/>
    <mergeCell ref="D11:D13"/>
    <mergeCell ref="C11:C29"/>
    <mergeCell ref="D14:D29"/>
    <mergeCell ref="B6:B47"/>
    <mergeCell ref="C30:C47"/>
    <mergeCell ref="D42:D47"/>
    <mergeCell ref="C48:G48"/>
    <mergeCell ref="D51:E51"/>
    <mergeCell ref="D7:D10"/>
    <mergeCell ref="C6:C10"/>
    <mergeCell ref="H51:I51"/>
    <mergeCell ref="D35:D38"/>
    <mergeCell ref="D39:D40"/>
    <mergeCell ref="A1:I2"/>
    <mergeCell ref="A4:A5"/>
    <mergeCell ref="B4:B5"/>
    <mergeCell ref="C4:C5"/>
    <mergeCell ref="D4:D5"/>
    <mergeCell ref="E4:E5"/>
    <mergeCell ref="F4:F5"/>
    <mergeCell ref="G4:G5"/>
    <mergeCell ref="H4:H5"/>
    <mergeCell ref="I4:I5"/>
    <mergeCell ref="A3:G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8235C-265B-4D4D-8041-7F1AC025107C}">
  <dimension ref="A1:I151"/>
  <sheetViews>
    <sheetView showGridLines="0" zoomScale="70" zoomScaleNormal="70" workbookViewId="0">
      <pane xSplit="9" ySplit="5" topLeftCell="J135" activePane="bottomRight" state="frozen"/>
      <selection activeCell="A4" sqref="A4:A15"/>
      <selection pane="topRight" activeCell="A4" sqref="A4:A15"/>
      <selection pane="bottomLeft" activeCell="A4" sqref="A4:A15"/>
      <selection pane="bottomRight" activeCell="A4" sqref="A4:A34"/>
    </sheetView>
  </sheetViews>
  <sheetFormatPr baseColWidth="10" defaultColWidth="11.44140625" defaultRowHeight="14.4" x14ac:dyDescent="0.3"/>
  <cols>
    <col min="1" max="1" width="19" style="200" customWidth="1"/>
    <col min="2" max="2" width="19.88671875" style="200" customWidth="1"/>
    <col min="3" max="3" width="24.33203125" style="201" customWidth="1"/>
    <col min="4" max="4" width="31.6640625" style="192" customWidth="1"/>
    <col min="5" max="5" width="29.44140625" style="189" customWidth="1"/>
    <col min="6" max="6" width="54.5546875" style="236" bestFit="1" customWidth="1"/>
    <col min="7" max="7" width="10.44140625" style="201" bestFit="1" customWidth="1"/>
    <col min="8" max="8" width="22.33203125" style="201" customWidth="1"/>
    <col min="9" max="9" width="23.88671875" style="201" customWidth="1"/>
    <col min="10" max="16384" width="11.44140625" style="200"/>
  </cols>
  <sheetData>
    <row r="1" spans="1:9" x14ac:dyDescent="0.3">
      <c r="A1" s="588" t="s">
        <v>91</v>
      </c>
      <c r="B1" s="589"/>
      <c r="C1" s="589"/>
      <c r="D1" s="589"/>
      <c r="E1" s="589"/>
      <c r="F1" s="589"/>
      <c r="G1" s="589"/>
      <c r="H1" s="589"/>
      <c r="I1" s="590"/>
    </row>
    <row r="2" spans="1:9" ht="25.2" customHeight="1" x14ac:dyDescent="0.3">
      <c r="A2" s="591"/>
      <c r="B2" s="592"/>
      <c r="C2" s="592"/>
      <c r="D2" s="592"/>
      <c r="E2" s="592"/>
      <c r="F2" s="592"/>
      <c r="G2" s="592"/>
      <c r="H2" s="592"/>
      <c r="I2" s="593"/>
    </row>
    <row r="3" spans="1:9" ht="15" thickBot="1" x14ac:dyDescent="0.35">
      <c r="A3" s="594" t="s">
        <v>0</v>
      </c>
      <c r="B3" s="595"/>
      <c r="C3" s="595"/>
      <c r="D3" s="595"/>
      <c r="E3" s="595"/>
      <c r="F3" s="595"/>
      <c r="G3" s="595"/>
      <c r="H3" s="341"/>
      <c r="I3" s="340"/>
    </row>
    <row r="4" spans="1:9" x14ac:dyDescent="0.3">
      <c r="A4" s="596" t="s">
        <v>1</v>
      </c>
      <c r="B4" s="598" t="s">
        <v>3</v>
      </c>
      <c r="C4" s="600" t="s">
        <v>100</v>
      </c>
      <c r="D4" s="602" t="s">
        <v>107</v>
      </c>
      <c r="E4" s="602" t="s">
        <v>4</v>
      </c>
      <c r="F4" s="602" t="s">
        <v>92</v>
      </c>
      <c r="G4" s="602" t="s">
        <v>5</v>
      </c>
      <c r="H4" s="604" t="s">
        <v>6</v>
      </c>
      <c r="I4" s="606" t="s">
        <v>7</v>
      </c>
    </row>
    <row r="5" spans="1:9" x14ac:dyDescent="0.3">
      <c r="A5" s="597"/>
      <c r="B5" s="599"/>
      <c r="C5" s="601"/>
      <c r="D5" s="552"/>
      <c r="E5" s="552"/>
      <c r="F5" s="552"/>
      <c r="G5" s="552"/>
      <c r="H5" s="605"/>
      <c r="I5" s="607"/>
    </row>
    <row r="6" spans="1:9" ht="33.75" customHeight="1" x14ac:dyDescent="0.3">
      <c r="A6" s="603" t="s">
        <v>46</v>
      </c>
      <c r="B6" s="551" t="s">
        <v>11</v>
      </c>
      <c r="C6" s="542" t="s">
        <v>84</v>
      </c>
      <c r="D6" s="545" t="s">
        <v>500</v>
      </c>
      <c r="E6" s="260" t="s">
        <v>13</v>
      </c>
      <c r="F6" s="206" t="s">
        <v>529</v>
      </c>
      <c r="G6" s="206">
        <v>11</v>
      </c>
      <c r="H6" s="287">
        <f t="shared" ref="H6:H34" si="0">I6/G6</f>
        <v>2363636.3636363638</v>
      </c>
      <c r="I6" s="286">
        <v>26000000</v>
      </c>
    </row>
    <row r="7" spans="1:9" ht="33.75" customHeight="1" x14ac:dyDescent="0.3">
      <c r="A7" s="603"/>
      <c r="B7" s="551"/>
      <c r="C7" s="543"/>
      <c r="D7" s="546"/>
      <c r="E7" s="260" t="s">
        <v>13</v>
      </c>
      <c r="F7" s="206" t="s">
        <v>528</v>
      </c>
      <c r="G7" s="206">
        <v>11</v>
      </c>
      <c r="H7" s="287">
        <f t="shared" si="0"/>
        <v>2269545.4545454546</v>
      </c>
      <c r="I7" s="286">
        <v>24965000</v>
      </c>
    </row>
    <row r="8" spans="1:9" ht="33.75" customHeight="1" x14ac:dyDescent="0.3">
      <c r="A8" s="603"/>
      <c r="B8" s="551"/>
      <c r="C8" s="543"/>
      <c r="D8" s="546"/>
      <c r="E8" s="260" t="s">
        <v>13</v>
      </c>
      <c r="F8" s="206" t="s">
        <v>527</v>
      </c>
      <c r="G8" s="206">
        <v>11</v>
      </c>
      <c r="H8" s="287">
        <f t="shared" si="0"/>
        <v>2269545.4545454546</v>
      </c>
      <c r="I8" s="286">
        <v>24965000</v>
      </c>
    </row>
    <row r="9" spans="1:9" ht="33.75" customHeight="1" x14ac:dyDescent="0.3">
      <c r="A9" s="603"/>
      <c r="B9" s="551"/>
      <c r="C9" s="543"/>
      <c r="D9" s="546"/>
      <c r="E9" s="260" t="s">
        <v>13</v>
      </c>
      <c r="F9" s="206" t="s">
        <v>526</v>
      </c>
      <c r="G9" s="206">
        <v>11</v>
      </c>
      <c r="H9" s="287">
        <f t="shared" si="0"/>
        <v>1900000</v>
      </c>
      <c r="I9" s="286">
        <v>20900000</v>
      </c>
    </row>
    <row r="10" spans="1:9" ht="33.75" customHeight="1" x14ac:dyDescent="0.3">
      <c r="A10" s="603"/>
      <c r="B10" s="551"/>
      <c r="C10" s="543"/>
      <c r="D10" s="546"/>
      <c r="E10" s="260" t="s">
        <v>13</v>
      </c>
      <c r="F10" s="206" t="s">
        <v>526</v>
      </c>
      <c r="G10" s="206">
        <v>11</v>
      </c>
      <c r="H10" s="287">
        <f t="shared" si="0"/>
        <v>1900000</v>
      </c>
      <c r="I10" s="286">
        <v>20900000</v>
      </c>
    </row>
    <row r="11" spans="1:9" ht="33.75" customHeight="1" x14ac:dyDescent="0.3">
      <c r="A11" s="603"/>
      <c r="B11" s="551"/>
      <c r="C11" s="543"/>
      <c r="D11" s="546"/>
      <c r="E11" s="260" t="s">
        <v>47</v>
      </c>
      <c r="F11" s="288" t="s">
        <v>525</v>
      </c>
      <c r="G11" s="206">
        <v>4</v>
      </c>
      <c r="H11" s="287">
        <f t="shared" si="0"/>
        <v>7000000</v>
      </c>
      <c r="I11" s="286">
        <v>28000000</v>
      </c>
    </row>
    <row r="12" spans="1:9" ht="33.75" customHeight="1" x14ac:dyDescent="0.3">
      <c r="A12" s="603"/>
      <c r="B12" s="551"/>
      <c r="C12" s="543"/>
      <c r="D12" s="546"/>
      <c r="E12" s="260" t="s">
        <v>47</v>
      </c>
      <c r="F12" s="288" t="s">
        <v>524</v>
      </c>
      <c r="G12" s="206">
        <v>8</v>
      </c>
      <c r="H12" s="287">
        <f t="shared" si="0"/>
        <v>4700000</v>
      </c>
      <c r="I12" s="286">
        <v>37600000</v>
      </c>
    </row>
    <row r="13" spans="1:9" ht="33.75" customHeight="1" x14ac:dyDescent="0.3">
      <c r="A13" s="603"/>
      <c r="B13" s="551"/>
      <c r="C13" s="543"/>
      <c r="D13" s="546"/>
      <c r="E13" s="260" t="s">
        <v>47</v>
      </c>
      <c r="F13" s="288" t="s">
        <v>523</v>
      </c>
      <c r="G13" s="206">
        <v>32</v>
      </c>
      <c r="H13" s="287">
        <f t="shared" si="0"/>
        <v>1040000</v>
      </c>
      <c r="I13" s="286">
        <v>33280000</v>
      </c>
    </row>
    <row r="14" spans="1:9" ht="33.75" customHeight="1" x14ac:dyDescent="0.3">
      <c r="A14" s="603"/>
      <c r="B14" s="551"/>
      <c r="C14" s="543"/>
      <c r="D14" s="546"/>
      <c r="E14" s="260" t="s">
        <v>47</v>
      </c>
      <c r="F14" s="288" t="s">
        <v>522</v>
      </c>
      <c r="G14" s="206">
        <v>3</v>
      </c>
      <c r="H14" s="287">
        <f t="shared" si="0"/>
        <v>5000000</v>
      </c>
      <c r="I14" s="286">
        <v>15000000</v>
      </c>
    </row>
    <row r="15" spans="1:9" ht="33.75" customHeight="1" x14ac:dyDescent="0.3">
      <c r="A15" s="603"/>
      <c r="B15" s="551"/>
      <c r="C15" s="543"/>
      <c r="D15" s="546"/>
      <c r="E15" s="260" t="s">
        <v>47</v>
      </c>
      <c r="F15" s="288" t="s">
        <v>521</v>
      </c>
      <c r="G15" s="206">
        <v>1</v>
      </c>
      <c r="H15" s="287">
        <f t="shared" si="0"/>
        <v>15000000</v>
      </c>
      <c r="I15" s="286">
        <v>15000000</v>
      </c>
    </row>
    <row r="16" spans="1:9" ht="33.75" customHeight="1" x14ac:dyDescent="0.3">
      <c r="A16" s="603"/>
      <c r="B16" s="551"/>
      <c r="C16" s="543"/>
      <c r="D16" s="546"/>
      <c r="E16" s="260" t="s">
        <v>47</v>
      </c>
      <c r="F16" s="288" t="s">
        <v>520</v>
      </c>
      <c r="G16" s="206">
        <v>2</v>
      </c>
      <c r="H16" s="287">
        <f t="shared" si="0"/>
        <v>15000000</v>
      </c>
      <c r="I16" s="286">
        <v>30000000</v>
      </c>
    </row>
    <row r="17" spans="1:9" ht="33.75" customHeight="1" x14ac:dyDescent="0.3">
      <c r="A17" s="603"/>
      <c r="B17" s="551"/>
      <c r="C17" s="543"/>
      <c r="D17" s="546"/>
      <c r="E17" s="260" t="s">
        <v>47</v>
      </c>
      <c r="F17" s="288" t="s">
        <v>519</v>
      </c>
      <c r="G17" s="206">
        <v>1</v>
      </c>
      <c r="H17" s="287">
        <f t="shared" si="0"/>
        <v>20000000</v>
      </c>
      <c r="I17" s="286">
        <v>20000000</v>
      </c>
    </row>
    <row r="18" spans="1:9" ht="33.75" customHeight="1" x14ac:dyDescent="0.3">
      <c r="A18" s="603"/>
      <c r="B18" s="551"/>
      <c r="C18" s="543"/>
      <c r="D18" s="546"/>
      <c r="E18" s="260" t="s">
        <v>47</v>
      </c>
      <c r="F18" s="288" t="s">
        <v>518</v>
      </c>
      <c r="G18" s="206">
        <v>4</v>
      </c>
      <c r="H18" s="287">
        <f t="shared" si="0"/>
        <v>4500000</v>
      </c>
      <c r="I18" s="286">
        <v>18000000</v>
      </c>
    </row>
    <row r="19" spans="1:9" ht="33.75" customHeight="1" x14ac:dyDescent="0.3">
      <c r="A19" s="603"/>
      <c r="B19" s="551"/>
      <c r="C19" s="543"/>
      <c r="D19" s="546"/>
      <c r="E19" s="260" t="s">
        <v>47</v>
      </c>
      <c r="F19" s="288" t="s">
        <v>517</v>
      </c>
      <c r="G19" s="206">
        <v>3</v>
      </c>
      <c r="H19" s="287">
        <f t="shared" si="0"/>
        <v>6500000</v>
      </c>
      <c r="I19" s="286">
        <v>19500000</v>
      </c>
    </row>
    <row r="20" spans="1:9" ht="33.75" customHeight="1" x14ac:dyDescent="0.3">
      <c r="A20" s="603"/>
      <c r="B20" s="551"/>
      <c r="C20" s="543"/>
      <c r="D20" s="546"/>
      <c r="E20" s="260" t="s">
        <v>47</v>
      </c>
      <c r="F20" s="288" t="s">
        <v>516</v>
      </c>
      <c r="G20" s="206">
        <v>1</v>
      </c>
      <c r="H20" s="287">
        <f t="shared" si="0"/>
        <v>12000000</v>
      </c>
      <c r="I20" s="286">
        <v>12000000</v>
      </c>
    </row>
    <row r="21" spans="1:9" ht="33.75" customHeight="1" x14ac:dyDescent="0.3">
      <c r="A21" s="603"/>
      <c r="B21" s="551"/>
      <c r="C21" s="543"/>
      <c r="D21" s="546"/>
      <c r="E21" s="260" t="s">
        <v>47</v>
      </c>
      <c r="F21" s="288" t="s">
        <v>515</v>
      </c>
      <c r="G21" s="206">
        <v>1</v>
      </c>
      <c r="H21" s="287">
        <f t="shared" si="0"/>
        <v>4000000</v>
      </c>
      <c r="I21" s="286">
        <v>4000000</v>
      </c>
    </row>
    <row r="22" spans="1:9" ht="33.75" customHeight="1" x14ac:dyDescent="0.3">
      <c r="A22" s="603"/>
      <c r="B22" s="551"/>
      <c r="C22" s="544"/>
      <c r="D22" s="547"/>
      <c r="E22" s="260" t="s">
        <v>47</v>
      </c>
      <c r="F22" s="288" t="s">
        <v>514</v>
      </c>
      <c r="G22" s="206">
        <v>1</v>
      </c>
      <c r="H22" s="287">
        <f t="shared" si="0"/>
        <v>3000000</v>
      </c>
      <c r="I22" s="286">
        <v>3000000</v>
      </c>
    </row>
    <row r="23" spans="1:9" ht="43.2" x14ac:dyDescent="0.3">
      <c r="A23" s="603"/>
      <c r="B23" s="551"/>
      <c r="C23" s="335" t="s">
        <v>503</v>
      </c>
      <c r="D23" s="272" t="s">
        <v>502</v>
      </c>
      <c r="E23" s="260" t="s">
        <v>37</v>
      </c>
      <c r="F23" s="289" t="s">
        <v>513</v>
      </c>
      <c r="G23" s="248">
        <v>1</v>
      </c>
      <c r="H23" s="329">
        <f t="shared" si="0"/>
        <v>6000000</v>
      </c>
      <c r="I23" s="339">
        <v>6000000</v>
      </c>
    </row>
    <row r="24" spans="1:9" ht="33.75" customHeight="1" x14ac:dyDescent="0.3">
      <c r="A24" s="603"/>
      <c r="B24" s="551"/>
      <c r="C24" s="542" t="s">
        <v>84</v>
      </c>
      <c r="D24" s="471" t="s">
        <v>500</v>
      </c>
      <c r="E24" s="260" t="s">
        <v>37</v>
      </c>
      <c r="F24" s="288" t="s">
        <v>512</v>
      </c>
      <c r="G24" s="206">
        <v>1</v>
      </c>
      <c r="H24" s="287">
        <f t="shared" si="0"/>
        <v>150000000</v>
      </c>
      <c r="I24" s="286">
        <v>150000000</v>
      </c>
    </row>
    <row r="25" spans="1:9" ht="33.75" customHeight="1" x14ac:dyDescent="0.3">
      <c r="A25" s="603"/>
      <c r="B25" s="551"/>
      <c r="C25" s="543"/>
      <c r="D25" s="476"/>
      <c r="E25" s="260" t="s">
        <v>37</v>
      </c>
      <c r="F25" s="288" t="s">
        <v>511</v>
      </c>
      <c r="G25" s="206">
        <v>1</v>
      </c>
      <c r="H25" s="287">
        <f t="shared" si="0"/>
        <v>120000000</v>
      </c>
      <c r="I25" s="286">
        <v>120000000</v>
      </c>
    </row>
    <row r="26" spans="1:9" ht="33.75" customHeight="1" x14ac:dyDescent="0.3">
      <c r="A26" s="603"/>
      <c r="B26" s="551"/>
      <c r="C26" s="543"/>
      <c r="D26" s="476"/>
      <c r="E26" s="260" t="s">
        <v>37</v>
      </c>
      <c r="F26" s="288" t="s">
        <v>510</v>
      </c>
      <c r="G26" s="206">
        <v>1</v>
      </c>
      <c r="H26" s="287">
        <f t="shared" si="0"/>
        <v>210000000</v>
      </c>
      <c r="I26" s="286">
        <v>210000000</v>
      </c>
    </row>
    <row r="27" spans="1:9" ht="33.75" customHeight="1" x14ac:dyDescent="0.3">
      <c r="A27" s="603"/>
      <c r="B27" s="551"/>
      <c r="C27" s="543"/>
      <c r="D27" s="476"/>
      <c r="E27" s="260" t="s">
        <v>37</v>
      </c>
      <c r="F27" s="288" t="s">
        <v>509</v>
      </c>
      <c r="G27" s="206">
        <v>1</v>
      </c>
      <c r="H27" s="287">
        <f t="shared" si="0"/>
        <v>200000000</v>
      </c>
      <c r="I27" s="286">
        <v>200000000</v>
      </c>
    </row>
    <row r="28" spans="1:9" ht="33.75" customHeight="1" x14ac:dyDescent="0.3">
      <c r="A28" s="603"/>
      <c r="B28" s="551"/>
      <c r="C28" s="544"/>
      <c r="D28" s="472"/>
      <c r="E28" s="260" t="s">
        <v>37</v>
      </c>
      <c r="F28" s="288" t="s">
        <v>508</v>
      </c>
      <c r="G28" s="206">
        <v>1</v>
      </c>
      <c r="H28" s="287">
        <f t="shared" si="0"/>
        <v>120000000</v>
      </c>
      <c r="I28" s="286">
        <v>120000000</v>
      </c>
    </row>
    <row r="29" spans="1:9" ht="60.75" customHeight="1" x14ac:dyDescent="0.3">
      <c r="A29" s="603"/>
      <c r="B29" s="551"/>
      <c r="C29" s="335" t="s">
        <v>503</v>
      </c>
      <c r="D29" s="272" t="s">
        <v>502</v>
      </c>
      <c r="E29" s="260" t="s">
        <v>37</v>
      </c>
      <c r="F29" s="289" t="s">
        <v>507</v>
      </c>
      <c r="G29" s="248">
        <v>50</v>
      </c>
      <c r="H29" s="329">
        <f t="shared" si="0"/>
        <v>800000</v>
      </c>
      <c r="I29" s="339">
        <v>40000000</v>
      </c>
    </row>
    <row r="30" spans="1:9" ht="33.75" customHeight="1" x14ac:dyDescent="0.3">
      <c r="A30" s="603"/>
      <c r="B30" s="551"/>
      <c r="C30" s="542" t="s">
        <v>84</v>
      </c>
      <c r="D30" s="471" t="s">
        <v>500</v>
      </c>
      <c r="E30" s="260" t="s">
        <v>37</v>
      </c>
      <c r="F30" s="289" t="s">
        <v>506</v>
      </c>
      <c r="G30" s="206">
        <v>3</v>
      </c>
      <c r="H30" s="287">
        <f t="shared" si="0"/>
        <v>60000000</v>
      </c>
      <c r="I30" s="286">
        <v>180000000</v>
      </c>
    </row>
    <row r="31" spans="1:9" ht="33.75" customHeight="1" x14ac:dyDescent="0.3">
      <c r="A31" s="603"/>
      <c r="B31" s="551"/>
      <c r="C31" s="543"/>
      <c r="D31" s="476"/>
      <c r="E31" s="260" t="s">
        <v>37</v>
      </c>
      <c r="F31" s="288" t="s">
        <v>505</v>
      </c>
      <c r="G31" s="206">
        <v>3</v>
      </c>
      <c r="H31" s="287">
        <f t="shared" si="0"/>
        <v>30000000</v>
      </c>
      <c r="I31" s="286">
        <v>90000000</v>
      </c>
    </row>
    <row r="32" spans="1:9" ht="33.75" customHeight="1" x14ac:dyDescent="0.3">
      <c r="A32" s="603"/>
      <c r="B32" s="551"/>
      <c r="C32" s="544"/>
      <c r="D32" s="472"/>
      <c r="E32" s="260" t="s">
        <v>52</v>
      </c>
      <c r="F32" s="288" t="s">
        <v>504</v>
      </c>
      <c r="G32" s="206">
        <v>5</v>
      </c>
      <c r="H32" s="287">
        <f t="shared" si="0"/>
        <v>25000000</v>
      </c>
      <c r="I32" s="286">
        <v>125000000</v>
      </c>
    </row>
    <row r="33" spans="1:9" ht="43.2" x14ac:dyDescent="0.3">
      <c r="A33" s="603"/>
      <c r="B33" s="551"/>
      <c r="C33" s="335" t="s">
        <v>503</v>
      </c>
      <c r="D33" s="272" t="s">
        <v>502</v>
      </c>
      <c r="E33" s="260" t="s">
        <v>37</v>
      </c>
      <c r="F33" s="338" t="s">
        <v>501</v>
      </c>
      <c r="G33" s="337">
        <v>1</v>
      </c>
      <c r="H33" s="287">
        <f t="shared" si="0"/>
        <v>200000000</v>
      </c>
      <c r="I33" s="336">
        <v>200000000</v>
      </c>
    </row>
    <row r="34" spans="1:9" ht="96.75" customHeight="1" thickBot="1" x14ac:dyDescent="0.35">
      <c r="A34" s="603"/>
      <c r="B34" s="551"/>
      <c r="C34" s="335" t="s">
        <v>84</v>
      </c>
      <c r="D34" s="272" t="s">
        <v>500</v>
      </c>
      <c r="E34" s="260" t="s">
        <v>37</v>
      </c>
      <c r="F34" s="334" t="s">
        <v>499</v>
      </c>
      <c r="G34" s="267">
        <v>1</v>
      </c>
      <c r="H34" s="329">
        <f t="shared" si="0"/>
        <v>80000000</v>
      </c>
      <c r="I34" s="333">
        <v>80000000</v>
      </c>
    </row>
    <row r="35" spans="1:9" ht="15.75" customHeight="1" x14ac:dyDescent="0.3">
      <c r="A35" s="249"/>
      <c r="B35" s="120"/>
      <c r="C35" s="281"/>
      <c r="D35" s="240"/>
      <c r="E35" s="552" t="s">
        <v>15</v>
      </c>
      <c r="F35" s="552"/>
      <c r="G35" s="552"/>
      <c r="H35" s="552"/>
      <c r="I35" s="277">
        <f>+SUM(I6:I34)</f>
        <v>1874110000</v>
      </c>
    </row>
    <row r="36" spans="1:9" ht="109.5" customHeight="1" x14ac:dyDescent="0.3">
      <c r="A36" s="575" t="s">
        <v>48</v>
      </c>
      <c r="B36" s="581" t="s">
        <v>11</v>
      </c>
      <c r="C36" s="392" t="s">
        <v>105</v>
      </c>
      <c r="D36" s="332" t="s">
        <v>498</v>
      </c>
      <c r="E36" s="331" t="s">
        <v>13</v>
      </c>
      <c r="F36" s="268" t="s">
        <v>497</v>
      </c>
      <c r="G36" s="330">
        <v>1</v>
      </c>
      <c r="H36" s="329">
        <v>37800000</v>
      </c>
      <c r="I36" s="328">
        <v>37800000</v>
      </c>
    </row>
    <row r="37" spans="1:9" ht="73.5" customHeight="1" x14ac:dyDescent="0.3">
      <c r="A37" s="575"/>
      <c r="B37" s="581"/>
      <c r="C37" s="392"/>
      <c r="D37" s="562" t="s">
        <v>489</v>
      </c>
      <c r="E37" s="260" t="s">
        <v>61</v>
      </c>
      <c r="F37" s="301" t="s">
        <v>496</v>
      </c>
      <c r="G37" s="279">
        <v>1</v>
      </c>
      <c r="H37" s="300">
        <v>185000000</v>
      </c>
      <c r="I37" s="299">
        <v>185000000</v>
      </c>
    </row>
    <row r="38" spans="1:9" ht="57.6" x14ac:dyDescent="0.3">
      <c r="A38" s="575"/>
      <c r="B38" s="581"/>
      <c r="C38" s="392"/>
      <c r="D38" s="563"/>
      <c r="E38" s="260" t="s">
        <v>50</v>
      </c>
      <c r="F38" s="301" t="s">
        <v>495</v>
      </c>
      <c r="G38" s="279">
        <v>1</v>
      </c>
      <c r="H38" s="300">
        <v>18500000</v>
      </c>
      <c r="I38" s="299">
        <v>18500000</v>
      </c>
    </row>
    <row r="39" spans="1:9" ht="43.2" x14ac:dyDescent="0.3">
      <c r="A39" s="575"/>
      <c r="B39" s="581"/>
      <c r="C39" s="392"/>
      <c r="D39" s="557" t="s">
        <v>494</v>
      </c>
      <c r="E39" s="327" t="s">
        <v>61</v>
      </c>
      <c r="F39" s="326" t="s">
        <v>493</v>
      </c>
      <c r="G39" s="325">
        <v>1</v>
      </c>
      <c r="H39" s="324">
        <v>15000000</v>
      </c>
      <c r="I39" s="323">
        <v>15000000</v>
      </c>
    </row>
    <row r="40" spans="1:9" ht="72.75" customHeight="1" x14ac:dyDescent="0.3">
      <c r="A40" s="575"/>
      <c r="B40" s="581"/>
      <c r="C40" s="392"/>
      <c r="D40" s="558"/>
      <c r="E40" s="327" t="s">
        <v>50</v>
      </c>
      <c r="F40" s="326" t="s">
        <v>492</v>
      </c>
      <c r="G40" s="325">
        <v>1</v>
      </c>
      <c r="H40" s="324">
        <v>1500000</v>
      </c>
      <c r="I40" s="323">
        <v>1500000</v>
      </c>
    </row>
    <row r="41" spans="1:9" ht="85.5" customHeight="1" x14ac:dyDescent="0.3">
      <c r="A41" s="575"/>
      <c r="B41" s="545" t="s">
        <v>14</v>
      </c>
      <c r="C41" s="548" t="s">
        <v>109</v>
      </c>
      <c r="D41" s="322" t="s">
        <v>491</v>
      </c>
      <c r="E41" s="260" t="s">
        <v>13</v>
      </c>
      <c r="F41" s="301" t="s">
        <v>490</v>
      </c>
      <c r="G41" s="279">
        <v>1</v>
      </c>
      <c r="H41" s="300">
        <v>54000000</v>
      </c>
      <c r="I41" s="299">
        <v>54000000</v>
      </c>
    </row>
    <row r="42" spans="1:9" ht="68.25" customHeight="1" x14ac:dyDescent="0.3">
      <c r="A42" s="575"/>
      <c r="B42" s="546"/>
      <c r="C42" s="549"/>
      <c r="D42" s="322" t="s">
        <v>489</v>
      </c>
      <c r="E42" s="260" t="s">
        <v>13</v>
      </c>
      <c r="F42" s="301" t="s">
        <v>488</v>
      </c>
      <c r="G42" s="279">
        <v>1</v>
      </c>
      <c r="H42" s="300">
        <v>37800000</v>
      </c>
      <c r="I42" s="299">
        <v>37800000</v>
      </c>
    </row>
    <row r="43" spans="1:9" ht="93.75" customHeight="1" x14ac:dyDescent="0.3">
      <c r="A43" s="575"/>
      <c r="B43" s="546"/>
      <c r="C43" s="549"/>
      <c r="D43" s="322" t="s">
        <v>466</v>
      </c>
      <c r="E43" s="260" t="s">
        <v>13</v>
      </c>
      <c r="F43" s="301" t="s">
        <v>487</v>
      </c>
      <c r="G43" s="279">
        <v>1</v>
      </c>
      <c r="H43" s="300">
        <v>48000000</v>
      </c>
      <c r="I43" s="299">
        <v>48000000</v>
      </c>
    </row>
    <row r="44" spans="1:9" ht="72" x14ac:dyDescent="0.3">
      <c r="A44" s="575"/>
      <c r="B44" s="546"/>
      <c r="C44" s="549"/>
      <c r="D44" s="322" t="s">
        <v>463</v>
      </c>
      <c r="E44" s="260" t="s">
        <v>13</v>
      </c>
      <c r="F44" s="301" t="s">
        <v>486</v>
      </c>
      <c r="G44" s="279">
        <v>1</v>
      </c>
      <c r="H44" s="300">
        <v>12000000</v>
      </c>
      <c r="I44" s="299">
        <v>12000000</v>
      </c>
    </row>
    <row r="45" spans="1:9" ht="62.25" customHeight="1" x14ac:dyDescent="0.3">
      <c r="A45" s="575"/>
      <c r="B45" s="546"/>
      <c r="C45" s="549"/>
      <c r="D45" s="322" t="s">
        <v>461</v>
      </c>
      <c r="E45" s="260" t="s">
        <v>13</v>
      </c>
      <c r="F45" s="301" t="s">
        <v>485</v>
      </c>
      <c r="G45" s="279">
        <v>1</v>
      </c>
      <c r="H45" s="300">
        <v>23760000</v>
      </c>
      <c r="I45" s="299">
        <v>23760000</v>
      </c>
    </row>
    <row r="46" spans="1:9" ht="81.75" customHeight="1" x14ac:dyDescent="0.3">
      <c r="A46" s="575"/>
      <c r="B46" s="546"/>
      <c r="C46" s="549"/>
      <c r="D46" s="322" t="s">
        <v>456</v>
      </c>
      <c r="E46" s="260" t="s">
        <v>13</v>
      </c>
      <c r="F46" s="301" t="s">
        <v>484</v>
      </c>
      <c r="G46" s="279">
        <v>1</v>
      </c>
      <c r="H46" s="300">
        <v>23760000</v>
      </c>
      <c r="I46" s="299">
        <v>23760000</v>
      </c>
    </row>
    <row r="47" spans="1:9" ht="78.75" customHeight="1" x14ac:dyDescent="0.3">
      <c r="A47" s="575"/>
      <c r="B47" s="546"/>
      <c r="C47" s="549"/>
      <c r="D47" s="310"/>
      <c r="E47" s="260" t="s">
        <v>13</v>
      </c>
      <c r="F47" s="301" t="s">
        <v>483</v>
      </c>
      <c r="G47" s="279">
        <v>1</v>
      </c>
      <c r="H47" s="300">
        <v>23760000</v>
      </c>
      <c r="I47" s="299">
        <v>23760000</v>
      </c>
    </row>
    <row r="48" spans="1:9" ht="90" customHeight="1" x14ac:dyDescent="0.3">
      <c r="A48" s="575"/>
      <c r="B48" s="546"/>
      <c r="C48" s="549"/>
      <c r="D48" s="310"/>
      <c r="E48" s="260" t="s">
        <v>13</v>
      </c>
      <c r="F48" s="301" t="s">
        <v>482</v>
      </c>
      <c r="G48" s="279">
        <v>1</v>
      </c>
      <c r="H48" s="300">
        <v>23760000</v>
      </c>
      <c r="I48" s="299">
        <v>23760000</v>
      </c>
    </row>
    <row r="49" spans="1:9" ht="85.5" customHeight="1" x14ac:dyDescent="0.3">
      <c r="A49" s="575"/>
      <c r="B49" s="546"/>
      <c r="C49" s="549"/>
      <c r="D49" s="310"/>
      <c r="E49" s="260" t="s">
        <v>13</v>
      </c>
      <c r="F49" s="301" t="s">
        <v>481</v>
      </c>
      <c r="G49" s="279">
        <v>1</v>
      </c>
      <c r="H49" s="300">
        <v>23760000</v>
      </c>
      <c r="I49" s="299">
        <v>23760000</v>
      </c>
    </row>
    <row r="50" spans="1:9" ht="69" customHeight="1" x14ac:dyDescent="0.3">
      <c r="A50" s="575"/>
      <c r="B50" s="546"/>
      <c r="C50" s="549"/>
      <c r="D50" s="310"/>
      <c r="E50" s="260" t="s">
        <v>13</v>
      </c>
      <c r="F50" s="301" t="s">
        <v>435</v>
      </c>
      <c r="G50" s="279">
        <v>1</v>
      </c>
      <c r="H50" s="300">
        <v>23760000</v>
      </c>
      <c r="I50" s="299">
        <v>23760000</v>
      </c>
    </row>
    <row r="51" spans="1:9" ht="72" x14ac:dyDescent="0.3">
      <c r="A51" s="575"/>
      <c r="B51" s="546"/>
      <c r="C51" s="549"/>
      <c r="D51" s="310"/>
      <c r="E51" s="260" t="s">
        <v>13</v>
      </c>
      <c r="F51" s="301" t="s">
        <v>480</v>
      </c>
      <c r="G51" s="279">
        <v>2</v>
      </c>
      <c r="H51" s="300">
        <v>23760000</v>
      </c>
      <c r="I51" s="299">
        <v>47520000</v>
      </c>
    </row>
    <row r="52" spans="1:9" ht="58.5" customHeight="1" x14ac:dyDescent="0.3">
      <c r="A52" s="575"/>
      <c r="B52" s="546"/>
      <c r="C52" s="549"/>
      <c r="D52" s="310"/>
      <c r="E52" s="260" t="s">
        <v>47</v>
      </c>
      <c r="F52" s="301" t="s">
        <v>479</v>
      </c>
      <c r="G52" s="279">
        <v>1</v>
      </c>
      <c r="H52" s="300">
        <v>30000000</v>
      </c>
      <c r="I52" s="299">
        <v>30000000</v>
      </c>
    </row>
    <row r="53" spans="1:9" ht="100.8" x14ac:dyDescent="0.3">
      <c r="A53" s="575"/>
      <c r="B53" s="546"/>
      <c r="C53" s="549"/>
      <c r="D53" s="310"/>
      <c r="E53" s="298" t="s">
        <v>47</v>
      </c>
      <c r="F53" s="297" t="s">
        <v>478</v>
      </c>
      <c r="G53" s="296">
        <v>1</v>
      </c>
      <c r="H53" s="295">
        <v>250000000</v>
      </c>
      <c r="I53" s="294">
        <v>250000000</v>
      </c>
    </row>
    <row r="54" spans="1:9" ht="43.2" x14ac:dyDescent="0.3">
      <c r="A54" s="575"/>
      <c r="B54" s="546"/>
      <c r="C54" s="549"/>
      <c r="D54" s="310"/>
      <c r="E54" s="321" t="s">
        <v>22</v>
      </c>
      <c r="F54" s="320" t="s">
        <v>477</v>
      </c>
      <c r="G54" s="319">
        <v>1</v>
      </c>
      <c r="H54" s="318">
        <v>200000000</v>
      </c>
      <c r="I54" s="317">
        <v>200000000</v>
      </c>
    </row>
    <row r="55" spans="1:9" ht="57.6" x14ac:dyDescent="0.3">
      <c r="A55" s="575"/>
      <c r="B55" s="546"/>
      <c r="C55" s="549"/>
      <c r="D55" s="310"/>
      <c r="E55" s="260" t="s">
        <v>60</v>
      </c>
      <c r="F55" s="301" t="s">
        <v>476</v>
      </c>
      <c r="G55" s="279">
        <v>1</v>
      </c>
      <c r="H55" s="300">
        <v>15000000</v>
      </c>
      <c r="I55" s="299">
        <v>15000000</v>
      </c>
    </row>
    <row r="56" spans="1:9" ht="47.25" customHeight="1" x14ac:dyDescent="0.3">
      <c r="A56" s="575"/>
      <c r="B56" s="546"/>
      <c r="C56" s="549"/>
      <c r="D56" s="310"/>
      <c r="E56" s="260" t="s">
        <v>60</v>
      </c>
      <c r="F56" s="301" t="s">
        <v>475</v>
      </c>
      <c r="G56" s="279">
        <v>1</v>
      </c>
      <c r="H56" s="300">
        <v>20000000</v>
      </c>
      <c r="I56" s="299">
        <v>20000000</v>
      </c>
    </row>
    <row r="57" spans="1:9" ht="42.75" customHeight="1" x14ac:dyDescent="0.3">
      <c r="A57" s="575"/>
      <c r="B57" s="546"/>
      <c r="C57" s="549"/>
      <c r="D57" s="310"/>
      <c r="E57" s="260" t="s">
        <v>51</v>
      </c>
      <c r="F57" s="301" t="s">
        <v>474</v>
      </c>
      <c r="G57" s="279">
        <v>1</v>
      </c>
      <c r="H57" s="300">
        <v>730000000</v>
      </c>
      <c r="I57" s="299">
        <v>730000000</v>
      </c>
    </row>
    <row r="58" spans="1:9" ht="57" customHeight="1" x14ac:dyDescent="0.3">
      <c r="A58" s="575"/>
      <c r="B58" s="546"/>
      <c r="C58" s="549"/>
      <c r="D58" s="310"/>
      <c r="E58" s="260" t="s">
        <v>50</v>
      </c>
      <c r="F58" s="301" t="s">
        <v>473</v>
      </c>
      <c r="G58" s="279">
        <v>1</v>
      </c>
      <c r="H58" s="300">
        <v>73000000</v>
      </c>
      <c r="I58" s="299">
        <v>73000000</v>
      </c>
    </row>
    <row r="59" spans="1:9" ht="65.25" customHeight="1" x14ac:dyDescent="0.3">
      <c r="A59" s="575"/>
      <c r="B59" s="546"/>
      <c r="C59" s="549"/>
      <c r="D59" s="310"/>
      <c r="E59" s="316" t="s">
        <v>49</v>
      </c>
      <c r="F59" s="315" t="s">
        <v>472</v>
      </c>
      <c r="G59" s="314">
        <v>1</v>
      </c>
      <c r="H59" s="313">
        <v>95000000</v>
      </c>
      <c r="I59" s="312">
        <v>95000000</v>
      </c>
    </row>
    <row r="60" spans="1:9" ht="58.5" customHeight="1" x14ac:dyDescent="0.3">
      <c r="A60" s="575"/>
      <c r="B60" s="546"/>
      <c r="C60" s="549"/>
      <c r="D60" s="310"/>
      <c r="E60" s="316" t="s">
        <v>51</v>
      </c>
      <c r="F60" s="315" t="s">
        <v>471</v>
      </c>
      <c r="G60" s="314">
        <v>1</v>
      </c>
      <c r="H60" s="313">
        <v>60000000</v>
      </c>
      <c r="I60" s="312">
        <v>60000000</v>
      </c>
    </row>
    <row r="61" spans="1:9" ht="84.75" customHeight="1" x14ac:dyDescent="0.3">
      <c r="A61" s="575"/>
      <c r="B61" s="546"/>
      <c r="C61" s="549"/>
      <c r="D61" s="310"/>
      <c r="E61" s="316" t="s">
        <v>50</v>
      </c>
      <c r="F61" s="315" t="s">
        <v>470</v>
      </c>
      <c r="G61" s="314">
        <v>1</v>
      </c>
      <c r="H61" s="313">
        <v>6000000</v>
      </c>
      <c r="I61" s="312">
        <v>6000000</v>
      </c>
    </row>
    <row r="62" spans="1:9" ht="96.75" customHeight="1" x14ac:dyDescent="0.3">
      <c r="A62" s="575"/>
      <c r="B62" s="546"/>
      <c r="C62" s="549"/>
      <c r="D62" s="310"/>
      <c r="E62" s="316" t="s">
        <v>50</v>
      </c>
      <c r="F62" s="315" t="s">
        <v>469</v>
      </c>
      <c r="G62" s="314">
        <v>1</v>
      </c>
      <c r="H62" s="313">
        <v>500000000</v>
      </c>
      <c r="I62" s="312">
        <v>500000000</v>
      </c>
    </row>
    <row r="63" spans="1:9" ht="123.75" customHeight="1" x14ac:dyDescent="0.3">
      <c r="A63" s="575"/>
      <c r="B63" s="546"/>
      <c r="C63" s="549"/>
      <c r="D63" s="310"/>
      <c r="E63" s="316" t="s">
        <v>50</v>
      </c>
      <c r="F63" s="315" t="s">
        <v>468</v>
      </c>
      <c r="G63" s="314">
        <v>1</v>
      </c>
      <c r="H63" s="313">
        <v>50000000</v>
      </c>
      <c r="I63" s="312">
        <v>50000000</v>
      </c>
    </row>
    <row r="64" spans="1:9" ht="56.25" customHeight="1" x14ac:dyDescent="0.3">
      <c r="A64" s="575"/>
      <c r="B64" s="546"/>
      <c r="C64" s="549"/>
      <c r="D64" s="310"/>
      <c r="E64" s="260" t="s">
        <v>22</v>
      </c>
      <c r="F64" s="301" t="s">
        <v>467</v>
      </c>
      <c r="G64" s="279">
        <v>1</v>
      </c>
      <c r="H64" s="300">
        <v>300000000</v>
      </c>
      <c r="I64" s="299">
        <v>300000000</v>
      </c>
    </row>
    <row r="65" spans="1:9" ht="39.75" customHeight="1" x14ac:dyDescent="0.3">
      <c r="A65" s="575"/>
      <c r="B65" s="546"/>
      <c r="C65" s="549"/>
      <c r="D65" s="545" t="s">
        <v>466</v>
      </c>
      <c r="E65" s="260" t="s">
        <v>50</v>
      </c>
      <c r="F65" s="301" t="s">
        <v>465</v>
      </c>
      <c r="G65" s="279">
        <v>1</v>
      </c>
      <c r="H65" s="300">
        <v>500000000</v>
      </c>
      <c r="I65" s="299">
        <v>500000000</v>
      </c>
    </row>
    <row r="66" spans="1:9" ht="41.25" customHeight="1" x14ac:dyDescent="0.3">
      <c r="A66" s="575"/>
      <c r="B66" s="546"/>
      <c r="C66" s="549"/>
      <c r="D66" s="547"/>
      <c r="E66" s="260" t="s">
        <v>50</v>
      </c>
      <c r="F66" s="301" t="s">
        <v>464</v>
      </c>
      <c r="G66" s="279">
        <v>1</v>
      </c>
      <c r="H66" s="300">
        <v>50000000</v>
      </c>
      <c r="I66" s="299">
        <v>50000000</v>
      </c>
    </row>
    <row r="67" spans="1:9" ht="72" x14ac:dyDescent="0.3">
      <c r="A67" s="575"/>
      <c r="B67" s="546"/>
      <c r="C67" s="549"/>
      <c r="D67" s="311" t="s">
        <v>463</v>
      </c>
      <c r="E67" s="260" t="s">
        <v>60</v>
      </c>
      <c r="F67" s="301" t="s">
        <v>462</v>
      </c>
      <c r="G67" s="279">
        <v>1</v>
      </c>
      <c r="H67" s="300">
        <v>290000000</v>
      </c>
      <c r="I67" s="299">
        <v>290000000</v>
      </c>
    </row>
    <row r="68" spans="1:9" ht="51.75" customHeight="1" x14ac:dyDescent="0.3">
      <c r="A68" s="575"/>
      <c r="B68" s="546"/>
      <c r="C68" s="549"/>
      <c r="D68" s="310" t="s">
        <v>461</v>
      </c>
      <c r="E68" s="260" t="s">
        <v>50</v>
      </c>
      <c r="F68" s="301" t="s">
        <v>460</v>
      </c>
      <c r="G68" s="279">
        <v>1</v>
      </c>
      <c r="H68" s="300">
        <v>29000000</v>
      </c>
      <c r="I68" s="299">
        <v>29000000</v>
      </c>
    </row>
    <row r="69" spans="1:9" ht="49.5" customHeight="1" x14ac:dyDescent="0.3">
      <c r="A69" s="575"/>
      <c r="B69" s="546"/>
      <c r="C69" s="549"/>
      <c r="D69" s="559" t="s">
        <v>459</v>
      </c>
      <c r="E69" s="309" t="s">
        <v>51</v>
      </c>
      <c r="F69" s="297" t="s">
        <v>458</v>
      </c>
      <c r="G69" s="296">
        <v>1</v>
      </c>
      <c r="H69" s="295">
        <v>1700000000</v>
      </c>
      <c r="I69" s="295">
        <v>1660000000</v>
      </c>
    </row>
    <row r="70" spans="1:9" ht="48.75" customHeight="1" x14ac:dyDescent="0.3">
      <c r="A70" s="575"/>
      <c r="B70" s="546"/>
      <c r="C70" s="549"/>
      <c r="D70" s="560"/>
      <c r="E70" s="309" t="s">
        <v>50</v>
      </c>
      <c r="F70" s="297" t="s">
        <v>457</v>
      </c>
      <c r="G70" s="296">
        <v>1</v>
      </c>
      <c r="H70" s="295">
        <v>170000000</v>
      </c>
      <c r="I70" s="295">
        <v>170000000</v>
      </c>
    </row>
    <row r="71" spans="1:9" ht="57.6" x14ac:dyDescent="0.3">
      <c r="A71" s="575"/>
      <c r="B71" s="546"/>
      <c r="C71" s="549"/>
      <c r="D71" s="308" t="s">
        <v>456</v>
      </c>
      <c r="E71" s="307" t="s">
        <v>60</v>
      </c>
      <c r="F71" s="301" t="s">
        <v>455</v>
      </c>
      <c r="G71" s="279">
        <v>1</v>
      </c>
      <c r="H71" s="299">
        <v>24000000</v>
      </c>
      <c r="I71" s="299">
        <v>24000000</v>
      </c>
    </row>
    <row r="72" spans="1:9" ht="28.8" x14ac:dyDescent="0.3">
      <c r="A72" s="575"/>
      <c r="B72" s="546"/>
      <c r="C72" s="549"/>
      <c r="D72" s="561" t="s">
        <v>454</v>
      </c>
      <c r="E72" s="306" t="s">
        <v>22</v>
      </c>
      <c r="F72" s="305" t="s">
        <v>453</v>
      </c>
      <c r="G72" s="304">
        <v>1</v>
      </c>
      <c r="H72" s="303">
        <v>450000000</v>
      </c>
      <c r="I72" s="302">
        <v>450000000</v>
      </c>
    </row>
    <row r="73" spans="1:9" ht="43.2" x14ac:dyDescent="0.3">
      <c r="A73" s="575"/>
      <c r="B73" s="546"/>
      <c r="C73" s="549"/>
      <c r="D73" s="546"/>
      <c r="E73" s="260" t="s">
        <v>52</v>
      </c>
      <c r="F73" s="301" t="s">
        <v>452</v>
      </c>
      <c r="G73" s="279">
        <v>1</v>
      </c>
      <c r="H73" s="300">
        <v>450000000</v>
      </c>
      <c r="I73" s="299">
        <v>450000000</v>
      </c>
    </row>
    <row r="74" spans="1:9" ht="28.8" x14ac:dyDescent="0.3">
      <c r="A74" s="575"/>
      <c r="B74" s="546"/>
      <c r="C74" s="549"/>
      <c r="D74" s="546"/>
      <c r="E74" s="260" t="s">
        <v>52</v>
      </c>
      <c r="F74" s="301" t="s">
        <v>451</v>
      </c>
      <c r="G74" s="279">
        <v>1</v>
      </c>
      <c r="H74" s="300">
        <v>95000000</v>
      </c>
      <c r="I74" s="299">
        <v>95000000</v>
      </c>
    </row>
    <row r="75" spans="1:9" ht="54.75" customHeight="1" x14ac:dyDescent="0.3">
      <c r="A75" s="575"/>
      <c r="B75" s="546"/>
      <c r="C75" s="549"/>
      <c r="D75" s="546"/>
      <c r="E75" s="260" t="s">
        <v>52</v>
      </c>
      <c r="F75" s="301" t="s">
        <v>450</v>
      </c>
      <c r="G75" s="279">
        <v>1</v>
      </c>
      <c r="H75" s="300">
        <v>90000000</v>
      </c>
      <c r="I75" s="299">
        <v>90000000</v>
      </c>
    </row>
    <row r="76" spans="1:9" ht="82.5" customHeight="1" x14ac:dyDescent="0.3">
      <c r="A76" s="575"/>
      <c r="B76" s="546"/>
      <c r="C76" s="550"/>
      <c r="D76" s="547"/>
      <c r="E76" s="260" t="s">
        <v>47</v>
      </c>
      <c r="F76" s="301" t="s">
        <v>449</v>
      </c>
      <c r="G76" s="279">
        <v>1</v>
      </c>
      <c r="H76" s="300">
        <v>220000000</v>
      </c>
      <c r="I76" s="299">
        <v>220000000</v>
      </c>
    </row>
    <row r="77" spans="1:9" ht="28.8" x14ac:dyDescent="0.3">
      <c r="A77" s="575"/>
      <c r="B77" s="546"/>
      <c r="C77" s="542" t="s">
        <v>448</v>
      </c>
      <c r="D77" s="545" t="s">
        <v>447</v>
      </c>
      <c r="E77" s="260" t="s">
        <v>51</v>
      </c>
      <c r="F77" s="301" t="s">
        <v>446</v>
      </c>
      <c r="G77" s="279">
        <v>1</v>
      </c>
      <c r="H77" s="300">
        <v>56000000</v>
      </c>
      <c r="I77" s="299">
        <v>56000000</v>
      </c>
    </row>
    <row r="78" spans="1:9" ht="43.2" x14ac:dyDescent="0.3">
      <c r="A78" s="575"/>
      <c r="B78" s="546"/>
      <c r="C78" s="543"/>
      <c r="D78" s="546"/>
      <c r="E78" s="260" t="s">
        <v>50</v>
      </c>
      <c r="F78" s="301" t="s">
        <v>445</v>
      </c>
      <c r="G78" s="279">
        <v>1</v>
      </c>
      <c r="H78" s="300">
        <v>5600000</v>
      </c>
      <c r="I78" s="299">
        <v>5600000</v>
      </c>
    </row>
    <row r="79" spans="1:9" ht="72" x14ac:dyDescent="0.3">
      <c r="A79" s="575"/>
      <c r="B79" s="546"/>
      <c r="C79" s="543"/>
      <c r="D79" s="546"/>
      <c r="E79" s="260" t="s">
        <v>13</v>
      </c>
      <c r="F79" s="301" t="s">
        <v>444</v>
      </c>
      <c r="G79" s="279">
        <v>1</v>
      </c>
      <c r="H79" s="300">
        <v>54000000</v>
      </c>
      <c r="I79" s="299">
        <v>54000000</v>
      </c>
    </row>
    <row r="80" spans="1:9" ht="43.2" x14ac:dyDescent="0.3">
      <c r="A80" s="575"/>
      <c r="B80" s="546"/>
      <c r="C80" s="543"/>
      <c r="D80" s="546"/>
      <c r="E80" s="260" t="s">
        <v>50</v>
      </c>
      <c r="F80" s="301" t="s">
        <v>443</v>
      </c>
      <c r="G80" s="279">
        <v>1</v>
      </c>
      <c r="H80" s="300">
        <v>100000000</v>
      </c>
      <c r="I80" s="299">
        <v>100000000</v>
      </c>
    </row>
    <row r="81" spans="1:9" ht="43.2" x14ac:dyDescent="0.3">
      <c r="A81" s="575"/>
      <c r="B81" s="546"/>
      <c r="C81" s="544"/>
      <c r="D81" s="547"/>
      <c r="E81" s="260" t="s">
        <v>51</v>
      </c>
      <c r="F81" s="301" t="s">
        <v>442</v>
      </c>
      <c r="G81" s="279">
        <v>1</v>
      </c>
      <c r="H81" s="300">
        <v>15000000</v>
      </c>
      <c r="I81" s="299">
        <v>15000000</v>
      </c>
    </row>
    <row r="82" spans="1:9" ht="35.25" customHeight="1" x14ac:dyDescent="0.3">
      <c r="A82" s="575"/>
      <c r="B82" s="546"/>
      <c r="C82" s="542" t="s">
        <v>441</v>
      </c>
      <c r="D82" s="545" t="s">
        <v>440</v>
      </c>
      <c r="E82" s="260" t="s">
        <v>47</v>
      </c>
      <c r="F82" s="301" t="s">
        <v>439</v>
      </c>
      <c r="G82" s="279">
        <v>1</v>
      </c>
      <c r="H82" s="300">
        <v>3600000</v>
      </c>
      <c r="I82" s="299">
        <v>3600000</v>
      </c>
    </row>
    <row r="83" spans="1:9" ht="27.75" customHeight="1" x14ac:dyDescent="0.3">
      <c r="A83" s="575"/>
      <c r="B83" s="546"/>
      <c r="C83" s="544"/>
      <c r="D83" s="547"/>
      <c r="E83" s="260" t="s">
        <v>22</v>
      </c>
      <c r="F83" s="301" t="s">
        <v>438</v>
      </c>
      <c r="G83" s="279">
        <v>1</v>
      </c>
      <c r="H83" s="300">
        <v>15300000</v>
      </c>
      <c r="I83" s="299">
        <v>15300000</v>
      </c>
    </row>
    <row r="84" spans="1:9" ht="57.6" x14ac:dyDescent="0.3">
      <c r="A84" s="575"/>
      <c r="B84" s="546"/>
      <c r="C84" s="542" t="s">
        <v>437</v>
      </c>
      <c r="D84" s="545" t="s">
        <v>436</v>
      </c>
      <c r="E84" s="260" t="s">
        <v>13</v>
      </c>
      <c r="F84" s="301" t="s">
        <v>435</v>
      </c>
      <c r="G84" s="279">
        <v>1</v>
      </c>
      <c r="H84" s="300">
        <v>23760000</v>
      </c>
      <c r="I84" s="299">
        <v>23760000</v>
      </c>
    </row>
    <row r="85" spans="1:9" ht="40.5" customHeight="1" x14ac:dyDescent="0.3">
      <c r="A85" s="575"/>
      <c r="B85" s="546"/>
      <c r="C85" s="543"/>
      <c r="D85" s="546"/>
      <c r="E85" s="298" t="s">
        <v>47</v>
      </c>
      <c r="F85" s="297" t="s">
        <v>434</v>
      </c>
      <c r="G85" s="296">
        <v>1</v>
      </c>
      <c r="H85" s="295">
        <v>50000000</v>
      </c>
      <c r="I85" s="295">
        <v>50000000</v>
      </c>
    </row>
    <row r="86" spans="1:9" ht="57.6" x14ac:dyDescent="0.3">
      <c r="A86" s="575"/>
      <c r="B86" s="547"/>
      <c r="C86" s="544"/>
      <c r="D86" s="547"/>
      <c r="E86" s="298" t="s">
        <v>47</v>
      </c>
      <c r="F86" s="297" t="s">
        <v>433</v>
      </c>
      <c r="G86" s="296">
        <v>1</v>
      </c>
      <c r="H86" s="295">
        <v>48000000</v>
      </c>
      <c r="I86" s="294">
        <v>48000000</v>
      </c>
    </row>
    <row r="87" spans="1:9" x14ac:dyDescent="0.3">
      <c r="A87" s="251"/>
      <c r="B87" s="284"/>
      <c r="C87" s="289"/>
      <c r="D87" s="240"/>
      <c r="E87" s="480" t="s">
        <v>15</v>
      </c>
      <c r="F87" s="481"/>
      <c r="G87" s="481"/>
      <c r="H87" s="482"/>
      <c r="I87" s="277">
        <f>+SUM(I36:I86)</f>
        <v>7327940000</v>
      </c>
    </row>
    <row r="88" spans="1:9" s="290" customFormat="1" ht="30.75" customHeight="1" x14ac:dyDescent="0.3">
      <c r="A88" s="576" t="s">
        <v>77</v>
      </c>
      <c r="B88" s="582" t="s">
        <v>11</v>
      </c>
      <c r="C88" s="553" t="s">
        <v>105</v>
      </c>
      <c r="D88" s="293"/>
      <c r="E88" s="292" t="s">
        <v>13</v>
      </c>
      <c r="F88" s="291" t="s">
        <v>432</v>
      </c>
      <c r="G88" s="291">
        <v>11</v>
      </c>
      <c r="H88" s="266">
        <v>2500000</v>
      </c>
      <c r="I88" s="266">
        <v>27500000</v>
      </c>
    </row>
    <row r="89" spans="1:9" s="290" customFormat="1" ht="30.75" customHeight="1" x14ac:dyDescent="0.3">
      <c r="A89" s="576"/>
      <c r="B89" s="582"/>
      <c r="C89" s="554"/>
      <c r="D89" s="293"/>
      <c r="E89" s="292" t="s">
        <v>13</v>
      </c>
      <c r="F89" s="291" t="s">
        <v>432</v>
      </c>
      <c r="G89" s="291">
        <v>11</v>
      </c>
      <c r="H89" s="266">
        <v>2000000</v>
      </c>
      <c r="I89" s="266">
        <v>22000000</v>
      </c>
    </row>
    <row r="90" spans="1:9" s="290" customFormat="1" ht="30.75" customHeight="1" x14ac:dyDescent="0.3">
      <c r="A90" s="576"/>
      <c r="B90" s="582"/>
      <c r="C90" s="555"/>
      <c r="D90" s="293"/>
      <c r="E90" s="292" t="s">
        <v>52</v>
      </c>
      <c r="F90" s="291" t="s">
        <v>431</v>
      </c>
      <c r="G90" s="291">
        <v>1</v>
      </c>
      <c r="H90" s="266">
        <v>5000000</v>
      </c>
      <c r="I90" s="266">
        <v>5000000</v>
      </c>
    </row>
    <row r="91" spans="1:9" ht="15.75" customHeight="1" x14ac:dyDescent="0.3">
      <c r="A91" s="249"/>
      <c r="B91" s="120"/>
      <c r="C91" s="281"/>
      <c r="D91" s="240"/>
      <c r="E91" s="480" t="s">
        <v>15</v>
      </c>
      <c r="F91" s="481"/>
      <c r="G91" s="481"/>
      <c r="H91" s="482"/>
      <c r="I91" s="277">
        <f>+SUM(I88:I90)</f>
        <v>54500000</v>
      </c>
    </row>
    <row r="92" spans="1:9" ht="32.25" customHeight="1" x14ac:dyDescent="0.3">
      <c r="A92" s="577" t="s">
        <v>430</v>
      </c>
      <c r="B92" s="545"/>
      <c r="C92" s="542"/>
      <c r="D92" s="583"/>
      <c r="E92" s="258" t="s">
        <v>428</v>
      </c>
      <c r="F92" s="258" t="s">
        <v>429</v>
      </c>
      <c r="G92" s="258">
        <v>11</v>
      </c>
      <c r="H92" s="266">
        <v>2500000</v>
      </c>
      <c r="I92" s="266">
        <v>27500000</v>
      </c>
    </row>
    <row r="93" spans="1:9" ht="26.25" customHeight="1" x14ac:dyDescent="0.3">
      <c r="A93" s="578"/>
      <c r="B93" s="546"/>
      <c r="C93" s="543"/>
      <c r="D93" s="584"/>
      <c r="E93" s="258" t="s">
        <v>428</v>
      </c>
      <c r="F93" s="258" t="s">
        <v>427</v>
      </c>
      <c r="G93" s="258">
        <v>11</v>
      </c>
      <c r="H93" s="266">
        <v>2200000</v>
      </c>
      <c r="I93" s="266">
        <v>24200000</v>
      </c>
    </row>
    <row r="94" spans="1:9" ht="22.5" customHeight="1" x14ac:dyDescent="0.3">
      <c r="A94" s="578"/>
      <c r="B94" s="546"/>
      <c r="C94" s="543"/>
      <c r="D94" s="584"/>
      <c r="E94" s="258" t="s">
        <v>424</v>
      </c>
      <c r="F94" s="258" t="s">
        <v>426</v>
      </c>
      <c r="G94" s="258">
        <v>20</v>
      </c>
      <c r="H94" s="266">
        <v>120000</v>
      </c>
      <c r="I94" s="266">
        <v>2400000</v>
      </c>
    </row>
    <row r="95" spans="1:9" ht="28.5" customHeight="1" x14ac:dyDescent="0.3">
      <c r="A95" s="578"/>
      <c r="B95" s="546"/>
      <c r="C95" s="543"/>
      <c r="D95" s="584"/>
      <c r="E95" s="258" t="s">
        <v>424</v>
      </c>
      <c r="F95" s="258" t="s">
        <v>425</v>
      </c>
      <c r="G95" s="258">
        <v>1</v>
      </c>
      <c r="H95" s="266">
        <v>5000000</v>
      </c>
      <c r="I95" s="266">
        <v>5000000</v>
      </c>
    </row>
    <row r="96" spans="1:9" ht="33.75" customHeight="1" x14ac:dyDescent="0.3">
      <c r="A96" s="579"/>
      <c r="B96" s="547"/>
      <c r="C96" s="544"/>
      <c r="D96" s="585"/>
      <c r="E96" s="258" t="s">
        <v>424</v>
      </c>
      <c r="F96" s="258" t="s">
        <v>423</v>
      </c>
      <c r="G96" s="258">
        <v>1</v>
      </c>
      <c r="H96" s="266">
        <v>3000000</v>
      </c>
      <c r="I96" s="266">
        <v>3000000</v>
      </c>
    </row>
    <row r="97" spans="1:9" ht="19.95" customHeight="1" x14ac:dyDescent="0.3">
      <c r="A97" s="249"/>
      <c r="B97" s="120"/>
      <c r="C97" s="281"/>
      <c r="D97" s="240"/>
      <c r="E97" s="480" t="s">
        <v>15</v>
      </c>
      <c r="F97" s="481"/>
      <c r="G97" s="481"/>
      <c r="H97" s="482"/>
      <c r="I97" s="277">
        <f>+SUM(I92:I96)</f>
        <v>62100000</v>
      </c>
    </row>
    <row r="98" spans="1:9" ht="28.8" x14ac:dyDescent="0.3">
      <c r="A98" s="586" t="s">
        <v>82</v>
      </c>
      <c r="B98" s="471" t="s">
        <v>11</v>
      </c>
      <c r="C98" s="469" t="s">
        <v>78</v>
      </c>
      <c r="D98" s="240"/>
      <c r="E98" s="260" t="s">
        <v>13</v>
      </c>
      <c r="F98" s="288" t="s">
        <v>422</v>
      </c>
      <c r="G98" s="206">
        <v>11</v>
      </c>
      <c r="H98" s="287">
        <v>4500000</v>
      </c>
      <c r="I98" s="286">
        <f>+H98*G98</f>
        <v>49500000</v>
      </c>
    </row>
    <row r="99" spans="1:9" ht="43.2" x14ac:dyDescent="0.3">
      <c r="A99" s="587"/>
      <c r="B99" s="472"/>
      <c r="C99" s="470"/>
      <c r="D99" s="240"/>
      <c r="E99" s="260" t="s">
        <v>13</v>
      </c>
      <c r="F99" s="288" t="s">
        <v>421</v>
      </c>
      <c r="G99" s="206">
        <v>11</v>
      </c>
      <c r="H99" s="287">
        <v>4000000</v>
      </c>
      <c r="I99" s="286">
        <f>+H99*G99</f>
        <v>44000000</v>
      </c>
    </row>
    <row r="100" spans="1:9" ht="15" customHeight="1" x14ac:dyDescent="0.3">
      <c r="A100" s="285"/>
      <c r="B100" s="284"/>
      <c r="C100" s="250"/>
      <c r="D100" s="240"/>
      <c r="E100" s="260"/>
      <c r="F100" s="248"/>
      <c r="G100" s="120"/>
      <c r="H100" s="283"/>
      <c r="I100" s="274"/>
    </row>
    <row r="101" spans="1:9" ht="15.75" customHeight="1" x14ac:dyDescent="0.3">
      <c r="A101" s="249"/>
      <c r="B101" s="120"/>
      <c r="C101" s="281"/>
      <c r="D101" s="240"/>
      <c r="E101" s="552" t="s">
        <v>15</v>
      </c>
      <c r="F101" s="552"/>
      <c r="G101" s="552"/>
      <c r="H101" s="552"/>
      <c r="I101" s="277">
        <f>+SUM(I98:I100)</f>
        <v>93500000</v>
      </c>
    </row>
    <row r="102" spans="1:9" ht="86.4" x14ac:dyDescent="0.3">
      <c r="A102" s="580" t="s">
        <v>80</v>
      </c>
      <c r="B102" s="582" t="s">
        <v>11</v>
      </c>
      <c r="C102" s="556" t="s">
        <v>111</v>
      </c>
      <c r="D102" s="551"/>
      <c r="E102" s="260" t="s">
        <v>13</v>
      </c>
      <c r="F102" s="282" t="s">
        <v>420</v>
      </c>
      <c r="G102" s="258">
        <v>1</v>
      </c>
      <c r="H102" s="257">
        <v>2000000</v>
      </c>
      <c r="I102" s="280">
        <v>22000000</v>
      </c>
    </row>
    <row r="103" spans="1:9" ht="72" x14ac:dyDescent="0.3">
      <c r="A103" s="580"/>
      <c r="B103" s="582"/>
      <c r="C103" s="556"/>
      <c r="D103" s="551"/>
      <c r="E103" s="260" t="s">
        <v>13</v>
      </c>
      <c r="F103" s="282" t="s">
        <v>419</v>
      </c>
      <c r="G103" s="258">
        <v>1</v>
      </c>
      <c r="H103" s="257">
        <v>1800000</v>
      </c>
      <c r="I103" s="280">
        <v>19800000</v>
      </c>
    </row>
    <row r="104" spans="1:9" ht="72" x14ac:dyDescent="0.3">
      <c r="A104" s="580"/>
      <c r="B104" s="582"/>
      <c r="C104" s="556"/>
      <c r="D104" s="551"/>
      <c r="E104" s="260" t="s">
        <v>13</v>
      </c>
      <c r="F104" s="282" t="s">
        <v>418</v>
      </c>
      <c r="G104" s="258">
        <v>1</v>
      </c>
      <c r="H104" s="257">
        <v>1860000</v>
      </c>
      <c r="I104" s="280">
        <v>20460000</v>
      </c>
    </row>
    <row r="105" spans="1:9" ht="72" x14ac:dyDescent="0.3">
      <c r="A105" s="580"/>
      <c r="B105" s="582"/>
      <c r="C105" s="556"/>
      <c r="D105" s="551"/>
      <c r="E105" s="260" t="s">
        <v>13</v>
      </c>
      <c r="F105" s="282" t="s">
        <v>417</v>
      </c>
      <c r="G105" s="258">
        <v>1</v>
      </c>
      <c r="H105" s="257">
        <v>2069000</v>
      </c>
      <c r="I105" s="280">
        <v>22759000</v>
      </c>
    </row>
    <row r="106" spans="1:9" ht="15.75" customHeight="1" x14ac:dyDescent="0.3">
      <c r="A106" s="249"/>
      <c r="B106" s="120"/>
      <c r="C106" s="281"/>
      <c r="D106" s="240"/>
      <c r="E106" s="552" t="s">
        <v>15</v>
      </c>
      <c r="F106" s="552"/>
      <c r="G106" s="552"/>
      <c r="H106" s="552"/>
      <c r="I106" s="277">
        <f>+SUM(I102:I105)</f>
        <v>85019000</v>
      </c>
    </row>
    <row r="107" spans="1:9" ht="72" x14ac:dyDescent="0.3">
      <c r="A107" s="448" t="s">
        <v>110</v>
      </c>
      <c r="B107" s="551" t="s">
        <v>11</v>
      </c>
      <c r="C107" s="556" t="s">
        <v>83</v>
      </c>
      <c r="D107" s="551"/>
      <c r="E107" s="260" t="s">
        <v>13</v>
      </c>
      <c r="F107" s="268" t="s">
        <v>416</v>
      </c>
      <c r="G107" s="279">
        <v>1</v>
      </c>
      <c r="H107" s="257">
        <v>4635000</v>
      </c>
      <c r="I107" s="280">
        <v>50985000</v>
      </c>
    </row>
    <row r="108" spans="1:9" ht="72" x14ac:dyDescent="0.3">
      <c r="A108" s="448"/>
      <c r="B108" s="551"/>
      <c r="C108" s="556"/>
      <c r="D108" s="551"/>
      <c r="E108" s="260" t="s">
        <v>13</v>
      </c>
      <c r="F108" s="268" t="s">
        <v>415</v>
      </c>
      <c r="G108" s="279">
        <v>1</v>
      </c>
      <c r="H108" s="257">
        <v>3090000</v>
      </c>
      <c r="I108" s="256">
        <v>33990000</v>
      </c>
    </row>
    <row r="109" spans="1:9" ht="57.6" x14ac:dyDescent="0.3">
      <c r="A109" s="448"/>
      <c r="B109" s="551"/>
      <c r="C109" s="556"/>
      <c r="D109" s="551"/>
      <c r="E109" s="260" t="s">
        <v>13</v>
      </c>
      <c r="F109" s="268" t="s">
        <v>414</v>
      </c>
      <c r="G109" s="279">
        <v>1</v>
      </c>
      <c r="H109" s="257">
        <v>3244500</v>
      </c>
      <c r="I109" s="256">
        <v>35689500</v>
      </c>
    </row>
    <row r="110" spans="1:9" ht="100.8" x14ac:dyDescent="0.3">
      <c r="A110" s="448"/>
      <c r="B110" s="551"/>
      <c r="C110" s="556"/>
      <c r="D110" s="551"/>
      <c r="E110" s="260" t="s">
        <v>13</v>
      </c>
      <c r="F110" s="268" t="s">
        <v>413</v>
      </c>
      <c r="G110" s="279">
        <v>1</v>
      </c>
      <c r="H110" s="257">
        <v>2369000</v>
      </c>
      <c r="I110" s="256">
        <v>26059000</v>
      </c>
    </row>
    <row r="111" spans="1:9" ht="15.75" customHeight="1" x14ac:dyDescent="0.3">
      <c r="A111" s="249"/>
      <c r="B111" s="263"/>
      <c r="C111" s="278"/>
      <c r="D111" s="240"/>
      <c r="E111" s="552" t="s">
        <v>15</v>
      </c>
      <c r="F111" s="552"/>
      <c r="G111" s="552"/>
      <c r="H111" s="552"/>
      <c r="I111" s="277">
        <f>+SUM(I107:I110)</f>
        <v>146723500</v>
      </c>
    </row>
    <row r="112" spans="1:9" ht="55.2" customHeight="1" x14ac:dyDescent="0.3">
      <c r="A112" s="568" t="s">
        <v>81</v>
      </c>
      <c r="B112" s="562" t="s">
        <v>11</v>
      </c>
      <c r="C112" s="542" t="s">
        <v>412</v>
      </c>
      <c r="D112" s="473" t="s">
        <v>411</v>
      </c>
      <c r="E112" s="260" t="s">
        <v>24</v>
      </c>
      <c r="F112" s="268" t="s">
        <v>410</v>
      </c>
      <c r="G112" s="273">
        <v>1</v>
      </c>
      <c r="H112" s="276">
        <v>0</v>
      </c>
      <c r="I112" s="274">
        <f t="shared" ref="I112:I124" si="1">+G112*H112</f>
        <v>0</v>
      </c>
    </row>
    <row r="113" spans="1:9" ht="36.75" customHeight="1" x14ac:dyDescent="0.3">
      <c r="A113" s="569"/>
      <c r="B113" s="570"/>
      <c r="C113" s="543"/>
      <c r="D113" s="475"/>
      <c r="E113" s="260" t="s">
        <v>24</v>
      </c>
      <c r="F113" s="268" t="s">
        <v>409</v>
      </c>
      <c r="G113" s="269"/>
      <c r="H113" s="275"/>
      <c r="I113" s="274">
        <f t="shared" si="1"/>
        <v>0</v>
      </c>
    </row>
    <row r="114" spans="1:9" ht="36.75" customHeight="1" x14ac:dyDescent="0.3">
      <c r="A114" s="569"/>
      <c r="B114" s="570"/>
      <c r="C114" s="543"/>
      <c r="D114" s="475"/>
      <c r="E114" s="260" t="s">
        <v>24</v>
      </c>
      <c r="F114" s="268" t="s">
        <v>408</v>
      </c>
      <c r="G114" s="269"/>
      <c r="H114" s="275"/>
      <c r="I114" s="274">
        <f t="shared" si="1"/>
        <v>0</v>
      </c>
    </row>
    <row r="115" spans="1:9" ht="35.25" customHeight="1" x14ac:dyDescent="0.3">
      <c r="A115" s="569"/>
      <c r="B115" s="570"/>
      <c r="C115" s="543"/>
      <c r="D115" s="475"/>
      <c r="E115" s="260" t="s">
        <v>24</v>
      </c>
      <c r="F115" s="268" t="s">
        <v>407</v>
      </c>
      <c r="G115" s="269"/>
      <c r="H115" s="275"/>
      <c r="I115" s="274">
        <f t="shared" si="1"/>
        <v>0</v>
      </c>
    </row>
    <row r="116" spans="1:9" ht="48" customHeight="1" x14ac:dyDescent="0.3">
      <c r="A116" s="569"/>
      <c r="B116" s="570"/>
      <c r="C116" s="543"/>
      <c r="D116" s="475"/>
      <c r="E116" s="260" t="s">
        <v>24</v>
      </c>
      <c r="F116" s="268" t="s">
        <v>406</v>
      </c>
      <c r="G116" s="273">
        <v>1</v>
      </c>
      <c r="H116" s="266">
        <v>120000000</v>
      </c>
      <c r="I116" s="266">
        <f t="shared" si="1"/>
        <v>120000000</v>
      </c>
    </row>
    <row r="117" spans="1:9" ht="44.25" customHeight="1" x14ac:dyDescent="0.3">
      <c r="A117" s="569"/>
      <c r="B117" s="570"/>
      <c r="C117" s="543"/>
      <c r="D117" s="474"/>
      <c r="E117" s="260" t="s">
        <v>59</v>
      </c>
      <c r="F117" s="268" t="s">
        <v>405</v>
      </c>
      <c r="G117" s="273">
        <v>1</v>
      </c>
      <c r="H117" s="266">
        <v>45000000</v>
      </c>
      <c r="I117" s="266">
        <f t="shared" si="1"/>
        <v>45000000</v>
      </c>
    </row>
    <row r="118" spans="1:9" ht="75.75" customHeight="1" x14ac:dyDescent="0.3">
      <c r="A118" s="569"/>
      <c r="B118" s="570"/>
      <c r="C118" s="543"/>
      <c r="D118" s="272" t="s">
        <v>404</v>
      </c>
      <c r="E118" s="260" t="s">
        <v>20</v>
      </c>
      <c r="F118" s="268" t="s">
        <v>403</v>
      </c>
      <c r="G118" s="273">
        <v>1</v>
      </c>
      <c r="H118" s="266">
        <v>2000000</v>
      </c>
      <c r="I118" s="266">
        <f t="shared" si="1"/>
        <v>2000000</v>
      </c>
    </row>
    <row r="119" spans="1:9" ht="70.5" customHeight="1" x14ac:dyDescent="0.3">
      <c r="A119" s="569"/>
      <c r="B119" s="570"/>
      <c r="C119" s="543"/>
      <c r="D119" s="272" t="s">
        <v>402</v>
      </c>
      <c r="E119" s="260" t="s">
        <v>20</v>
      </c>
      <c r="F119" s="268" t="s">
        <v>401</v>
      </c>
      <c r="G119" s="273">
        <v>1</v>
      </c>
      <c r="H119" s="266">
        <v>2000000</v>
      </c>
      <c r="I119" s="266">
        <f t="shared" si="1"/>
        <v>2000000</v>
      </c>
    </row>
    <row r="120" spans="1:9" ht="86.4" x14ac:dyDescent="0.3">
      <c r="A120" s="569"/>
      <c r="B120" s="570"/>
      <c r="C120" s="543"/>
      <c r="D120" s="272" t="s">
        <v>400</v>
      </c>
      <c r="E120" s="260" t="s">
        <v>20</v>
      </c>
      <c r="F120" s="268" t="s">
        <v>399</v>
      </c>
      <c r="G120" s="273">
        <v>1</v>
      </c>
      <c r="H120" s="266">
        <v>2000000</v>
      </c>
      <c r="I120" s="266">
        <f t="shared" si="1"/>
        <v>2000000</v>
      </c>
    </row>
    <row r="121" spans="1:9" ht="129.6" x14ac:dyDescent="0.3">
      <c r="A121" s="569"/>
      <c r="B121" s="570"/>
      <c r="C121" s="543"/>
      <c r="D121" s="272" t="s">
        <v>398</v>
      </c>
      <c r="E121" s="260" t="s">
        <v>20</v>
      </c>
      <c r="F121" s="268" t="s">
        <v>397</v>
      </c>
      <c r="G121" s="273">
        <v>1</v>
      </c>
      <c r="H121" s="266">
        <v>2000000</v>
      </c>
      <c r="I121" s="266">
        <f t="shared" si="1"/>
        <v>2000000</v>
      </c>
    </row>
    <row r="122" spans="1:9" ht="28.8" x14ac:dyDescent="0.3">
      <c r="A122" s="569"/>
      <c r="B122" s="570"/>
      <c r="C122" s="544"/>
      <c r="D122" s="272" t="s">
        <v>396</v>
      </c>
      <c r="E122" s="260" t="s">
        <v>20</v>
      </c>
      <c r="F122" s="268" t="s">
        <v>396</v>
      </c>
      <c r="G122" s="271">
        <v>1</v>
      </c>
      <c r="H122" s="266">
        <v>60000000</v>
      </c>
      <c r="I122" s="266">
        <f t="shared" si="1"/>
        <v>60000000</v>
      </c>
    </row>
    <row r="123" spans="1:9" ht="34.5" customHeight="1" x14ac:dyDescent="0.3">
      <c r="A123" s="569"/>
      <c r="B123" s="570"/>
      <c r="C123" s="542" t="s">
        <v>395</v>
      </c>
      <c r="D123" s="471" t="s">
        <v>394</v>
      </c>
      <c r="E123" s="260" t="s">
        <v>21</v>
      </c>
      <c r="F123" s="268" t="s">
        <v>393</v>
      </c>
      <c r="G123" s="270">
        <v>2</v>
      </c>
      <c r="H123" s="266">
        <v>3000000</v>
      </c>
      <c r="I123" s="266">
        <f t="shared" si="1"/>
        <v>6000000</v>
      </c>
    </row>
    <row r="124" spans="1:9" ht="37.5" customHeight="1" x14ac:dyDescent="0.3">
      <c r="A124" s="569"/>
      <c r="B124" s="570"/>
      <c r="C124" s="543"/>
      <c r="D124" s="476"/>
      <c r="E124" s="260" t="s">
        <v>22</v>
      </c>
      <c r="F124" s="268" t="s">
        <v>392</v>
      </c>
      <c r="G124" s="269">
        <v>6</v>
      </c>
      <c r="H124" s="266">
        <v>5000000</v>
      </c>
      <c r="I124" s="266">
        <f t="shared" si="1"/>
        <v>30000000</v>
      </c>
    </row>
    <row r="125" spans="1:9" ht="32.25" customHeight="1" x14ac:dyDescent="0.3">
      <c r="A125" s="569"/>
      <c r="B125" s="570"/>
      <c r="C125" s="543"/>
      <c r="D125" s="476"/>
      <c r="E125" s="260" t="s">
        <v>22</v>
      </c>
      <c r="F125" s="268" t="s">
        <v>391</v>
      </c>
      <c r="G125" s="269">
        <v>1</v>
      </c>
      <c r="H125" s="266">
        <v>6000000</v>
      </c>
      <c r="I125" s="266">
        <v>6000000</v>
      </c>
    </row>
    <row r="126" spans="1:9" ht="33" customHeight="1" x14ac:dyDescent="0.3">
      <c r="A126" s="569"/>
      <c r="B126" s="570"/>
      <c r="C126" s="543"/>
      <c r="D126" s="476"/>
      <c r="E126" s="260" t="s">
        <v>22</v>
      </c>
      <c r="F126" s="268" t="s">
        <v>390</v>
      </c>
      <c r="G126" s="269">
        <v>1</v>
      </c>
      <c r="H126" s="266">
        <v>200000000</v>
      </c>
      <c r="I126" s="266">
        <f>+G126*H126</f>
        <v>200000000</v>
      </c>
    </row>
    <row r="127" spans="1:9" ht="30" customHeight="1" x14ac:dyDescent="0.3">
      <c r="A127" s="569"/>
      <c r="B127" s="570"/>
      <c r="C127" s="543"/>
      <c r="D127" s="476"/>
      <c r="E127" s="260" t="s">
        <v>22</v>
      </c>
      <c r="F127" s="268" t="s">
        <v>389</v>
      </c>
      <c r="G127" s="269">
        <v>1</v>
      </c>
      <c r="H127" s="266">
        <v>10000000</v>
      </c>
      <c r="I127" s="266">
        <f>+G127*H127</f>
        <v>10000000</v>
      </c>
    </row>
    <row r="128" spans="1:9" ht="26.25" customHeight="1" x14ac:dyDescent="0.3">
      <c r="A128" s="569"/>
      <c r="B128" s="570"/>
      <c r="C128" s="543"/>
      <c r="D128" s="476"/>
      <c r="E128" s="260" t="s">
        <v>22</v>
      </c>
      <c r="F128" s="268" t="s">
        <v>388</v>
      </c>
      <c r="G128" s="269">
        <v>1</v>
      </c>
      <c r="H128" s="266">
        <v>120000000</v>
      </c>
      <c r="I128" s="266">
        <f>+G128*H128</f>
        <v>120000000</v>
      </c>
    </row>
    <row r="129" spans="1:9" ht="27.75" customHeight="1" x14ac:dyDescent="0.3">
      <c r="A129" s="569"/>
      <c r="B129" s="570"/>
      <c r="C129" s="543"/>
      <c r="D129" s="476"/>
      <c r="E129" s="260" t="s">
        <v>22</v>
      </c>
      <c r="F129" s="268" t="s">
        <v>387</v>
      </c>
      <c r="G129" s="269">
        <v>1</v>
      </c>
      <c r="H129" s="266"/>
      <c r="I129" s="266">
        <f>+G129*H129</f>
        <v>0</v>
      </c>
    </row>
    <row r="130" spans="1:9" ht="27" customHeight="1" thickBot="1" x14ac:dyDescent="0.35">
      <c r="A130" s="569"/>
      <c r="B130" s="570"/>
      <c r="C130" s="543"/>
      <c r="D130" s="476"/>
      <c r="E130" s="260" t="s">
        <v>22</v>
      </c>
      <c r="F130" s="268" t="s">
        <v>386</v>
      </c>
      <c r="G130" s="267">
        <v>1</v>
      </c>
      <c r="H130" s="266">
        <v>5000000</v>
      </c>
      <c r="I130" s="266">
        <f>+G130*H130</f>
        <v>5000000</v>
      </c>
    </row>
    <row r="131" spans="1:9" ht="14.4" customHeight="1" x14ac:dyDescent="0.3">
      <c r="A131" s="265"/>
      <c r="B131" s="264"/>
      <c r="C131" s="263"/>
      <c r="D131" s="262"/>
      <c r="E131" s="565" t="s">
        <v>15</v>
      </c>
      <c r="F131" s="566"/>
      <c r="G131" s="566"/>
      <c r="H131" s="567"/>
      <c r="I131" s="252">
        <f>+SUM(I112:I130)</f>
        <v>610000000</v>
      </c>
    </row>
    <row r="132" spans="1:9" x14ac:dyDescent="0.3">
      <c r="A132" s="571" t="s">
        <v>144</v>
      </c>
      <c r="B132" s="562" t="s">
        <v>11</v>
      </c>
      <c r="C132" s="573" t="s">
        <v>104</v>
      </c>
      <c r="D132" s="473"/>
      <c r="E132" s="260" t="s">
        <v>52</v>
      </c>
      <c r="F132" s="261" t="s">
        <v>385</v>
      </c>
      <c r="G132" s="258">
        <v>1</v>
      </c>
      <c r="H132" s="257">
        <v>17000000</v>
      </c>
      <c r="I132" s="256">
        <v>17000000</v>
      </c>
    </row>
    <row r="133" spans="1:9" ht="20.25" customHeight="1" x14ac:dyDescent="0.3">
      <c r="A133" s="572"/>
      <c r="B133" s="570"/>
      <c r="C133" s="574"/>
      <c r="D133" s="475"/>
      <c r="E133" s="260" t="s">
        <v>52</v>
      </c>
      <c r="F133" s="261" t="s">
        <v>384</v>
      </c>
      <c r="G133" s="258">
        <v>1</v>
      </c>
      <c r="H133" s="257">
        <v>53000000</v>
      </c>
      <c r="I133" s="256">
        <v>53000000</v>
      </c>
    </row>
    <row r="134" spans="1:9" ht="28.8" x14ac:dyDescent="0.3">
      <c r="A134" s="572"/>
      <c r="B134" s="570"/>
      <c r="C134" s="574"/>
      <c r="D134" s="475"/>
      <c r="E134" s="260" t="s">
        <v>52</v>
      </c>
      <c r="F134" s="261" t="s">
        <v>383</v>
      </c>
      <c r="G134" s="258">
        <v>1</v>
      </c>
      <c r="H134" s="257">
        <v>23000000</v>
      </c>
      <c r="I134" s="256">
        <v>23000000</v>
      </c>
    </row>
    <row r="135" spans="1:9" ht="34.5" customHeight="1" x14ac:dyDescent="0.3">
      <c r="A135" s="572"/>
      <c r="B135" s="570"/>
      <c r="C135" s="574"/>
      <c r="D135" s="475"/>
      <c r="E135" s="260" t="s">
        <v>52</v>
      </c>
      <c r="F135" s="261" t="s">
        <v>382</v>
      </c>
      <c r="G135" s="258">
        <v>1</v>
      </c>
      <c r="H135" s="257">
        <v>13000000</v>
      </c>
      <c r="I135" s="256">
        <v>13000000</v>
      </c>
    </row>
    <row r="136" spans="1:9" ht="28.8" x14ac:dyDescent="0.3">
      <c r="A136" s="572"/>
      <c r="B136" s="570"/>
      <c r="C136" s="574"/>
      <c r="D136" s="475"/>
      <c r="E136" s="260" t="s">
        <v>52</v>
      </c>
      <c r="F136" s="261" t="s">
        <v>381</v>
      </c>
      <c r="G136" s="258">
        <v>1</v>
      </c>
      <c r="H136" s="257">
        <v>32000000</v>
      </c>
      <c r="I136" s="256">
        <v>32000000</v>
      </c>
    </row>
    <row r="137" spans="1:9" x14ac:dyDescent="0.3">
      <c r="A137" s="572"/>
      <c r="B137" s="570"/>
      <c r="C137" s="574"/>
      <c r="D137" s="475"/>
      <c r="E137" s="260" t="s">
        <v>52</v>
      </c>
      <c r="F137" s="261" t="s">
        <v>380</v>
      </c>
      <c r="G137" s="258">
        <v>1</v>
      </c>
      <c r="H137" s="257">
        <v>3800000</v>
      </c>
      <c r="I137" s="256">
        <v>3800000</v>
      </c>
    </row>
    <row r="138" spans="1:9" ht="28.8" x14ac:dyDescent="0.3">
      <c r="A138" s="572"/>
      <c r="B138" s="570"/>
      <c r="C138" s="574"/>
      <c r="D138" s="475"/>
      <c r="E138" s="260" t="s">
        <v>52</v>
      </c>
      <c r="F138" s="261" t="s">
        <v>379</v>
      </c>
      <c r="G138" s="258">
        <v>1</v>
      </c>
      <c r="H138" s="257">
        <v>30000000</v>
      </c>
      <c r="I138" s="256">
        <v>30000000</v>
      </c>
    </row>
    <row r="139" spans="1:9" ht="28.8" x14ac:dyDescent="0.3">
      <c r="A139" s="572"/>
      <c r="B139" s="570"/>
      <c r="C139" s="574"/>
      <c r="D139" s="475"/>
      <c r="E139" s="260" t="s">
        <v>375</v>
      </c>
      <c r="F139" s="261" t="s">
        <v>378</v>
      </c>
      <c r="G139" s="258">
        <v>1</v>
      </c>
      <c r="H139" s="257">
        <v>14000000</v>
      </c>
      <c r="I139" s="256">
        <v>14000000</v>
      </c>
    </row>
    <row r="140" spans="1:9" ht="24" customHeight="1" x14ac:dyDescent="0.3">
      <c r="A140" s="572"/>
      <c r="B140" s="570"/>
      <c r="C140" s="574"/>
      <c r="D140" s="475"/>
      <c r="E140" s="260" t="s">
        <v>375</v>
      </c>
      <c r="F140" s="261" t="s">
        <v>377</v>
      </c>
      <c r="G140" s="258">
        <v>1</v>
      </c>
      <c r="H140" s="257">
        <v>86000000</v>
      </c>
      <c r="I140" s="256">
        <v>86000000</v>
      </c>
    </row>
    <row r="141" spans="1:9" ht="27.75" customHeight="1" x14ac:dyDescent="0.3">
      <c r="A141" s="572"/>
      <c r="B141" s="570"/>
      <c r="C141" s="574"/>
      <c r="D141" s="475"/>
      <c r="E141" s="260" t="s">
        <v>371</v>
      </c>
      <c r="F141" s="261" t="s">
        <v>376</v>
      </c>
      <c r="G141" s="258">
        <v>1</v>
      </c>
      <c r="H141" s="257">
        <v>16000000</v>
      </c>
      <c r="I141" s="256">
        <v>16000000</v>
      </c>
    </row>
    <row r="142" spans="1:9" ht="36.75" customHeight="1" x14ac:dyDescent="0.3">
      <c r="A142" s="572"/>
      <c r="B142" s="570"/>
      <c r="C142" s="574"/>
      <c r="D142" s="475"/>
      <c r="E142" s="260" t="s">
        <v>375</v>
      </c>
      <c r="F142" s="261" t="s">
        <v>374</v>
      </c>
      <c r="G142" s="258">
        <v>1</v>
      </c>
      <c r="H142" s="257">
        <v>30000000</v>
      </c>
      <c r="I142" s="256">
        <v>30000000</v>
      </c>
    </row>
    <row r="143" spans="1:9" ht="43.2" x14ac:dyDescent="0.3">
      <c r="A143" s="572"/>
      <c r="B143" s="570"/>
      <c r="C143" s="574"/>
      <c r="D143" s="475"/>
      <c r="E143" s="260" t="s">
        <v>371</v>
      </c>
      <c r="F143" s="261" t="s">
        <v>373</v>
      </c>
      <c r="G143" s="258">
        <v>1</v>
      </c>
      <c r="H143" s="257">
        <v>250000000</v>
      </c>
      <c r="I143" s="256">
        <v>250000000</v>
      </c>
    </row>
    <row r="144" spans="1:9" ht="35.25" customHeight="1" x14ac:dyDescent="0.3">
      <c r="A144" s="572"/>
      <c r="B144" s="570"/>
      <c r="C144" s="574"/>
      <c r="D144" s="475"/>
      <c r="E144" s="260" t="s">
        <v>371</v>
      </c>
      <c r="F144" s="261" t="s">
        <v>372</v>
      </c>
      <c r="G144" s="258">
        <v>1</v>
      </c>
      <c r="H144" s="257">
        <v>65000000</v>
      </c>
      <c r="I144" s="256">
        <v>65000000</v>
      </c>
    </row>
    <row r="145" spans="1:9" ht="23.25" customHeight="1" x14ac:dyDescent="0.3">
      <c r="A145" s="572"/>
      <c r="B145" s="570"/>
      <c r="C145" s="574"/>
      <c r="D145" s="474"/>
      <c r="E145" s="260" t="s">
        <v>371</v>
      </c>
      <c r="F145" s="259" t="s">
        <v>370</v>
      </c>
      <c r="G145" s="258">
        <v>1</v>
      </c>
      <c r="H145" s="257">
        <v>122800000</v>
      </c>
      <c r="I145" s="256">
        <v>122800000</v>
      </c>
    </row>
    <row r="146" spans="1:9" ht="23.25" customHeight="1" x14ac:dyDescent="0.3">
      <c r="A146" s="255"/>
      <c r="B146" s="254"/>
      <c r="C146" s="253"/>
      <c r="E146" s="480" t="s">
        <v>15</v>
      </c>
      <c r="F146" s="481"/>
      <c r="G146" s="481"/>
      <c r="H146" s="482"/>
      <c r="I146" s="252">
        <f>+SUM(I132:I145)</f>
        <v>755600000</v>
      </c>
    </row>
    <row r="147" spans="1:9" x14ac:dyDescent="0.3">
      <c r="A147" s="199"/>
      <c r="B147" s="199"/>
      <c r="C147" s="188"/>
      <c r="D147" s="187"/>
      <c r="E147" s="483" t="s">
        <v>28</v>
      </c>
      <c r="F147" s="483"/>
      <c r="G147" s="483"/>
      <c r="H147" s="484"/>
      <c r="I147" s="190">
        <f>+I146+I131+I111+I106+I101+I97+I91+I87+I35</f>
        <v>11009492500</v>
      </c>
    </row>
    <row r="149" spans="1:9" ht="15" thickBot="1" x14ac:dyDescent="0.35"/>
    <row r="150" spans="1:9" ht="15.6" thickTop="1" thickBot="1" x14ac:dyDescent="0.35">
      <c r="A150" s="390" t="s">
        <v>29</v>
      </c>
      <c r="B150" s="564"/>
      <c r="C150" s="212" t="s">
        <v>30</v>
      </c>
      <c r="D150" s="193" t="s">
        <v>31</v>
      </c>
      <c r="E150" s="191" t="s">
        <v>32</v>
      </c>
      <c r="F150" s="390" t="s">
        <v>33</v>
      </c>
      <c r="G150" s="391"/>
      <c r="H150" s="212">
        <v>2</v>
      </c>
    </row>
    <row r="151" spans="1:9" ht="15" thickTop="1" x14ac:dyDescent="0.3"/>
  </sheetData>
  <mergeCells count="75">
    <mergeCell ref="A6:A34"/>
    <mergeCell ref="C30:C32"/>
    <mergeCell ref="H4:H5"/>
    <mergeCell ref="I4:I5"/>
    <mergeCell ref="D6:D22"/>
    <mergeCell ref="C24:C28"/>
    <mergeCell ref="D24:D28"/>
    <mergeCell ref="A1:I2"/>
    <mergeCell ref="A3:G3"/>
    <mergeCell ref="A4:A5"/>
    <mergeCell ref="B4:B5"/>
    <mergeCell ref="C4:C5"/>
    <mergeCell ref="D4:D5"/>
    <mergeCell ref="E4:E5"/>
    <mergeCell ref="F4:F5"/>
    <mergeCell ref="G4:G5"/>
    <mergeCell ref="C92:C96"/>
    <mergeCell ref="D92:D96"/>
    <mergeCell ref="D102:D105"/>
    <mergeCell ref="B102:B105"/>
    <mergeCell ref="A98:A99"/>
    <mergeCell ref="B98:B99"/>
    <mergeCell ref="C98:C99"/>
    <mergeCell ref="A107:A110"/>
    <mergeCell ref="B107:B110"/>
    <mergeCell ref="A36:A86"/>
    <mergeCell ref="A88:A90"/>
    <mergeCell ref="A92:A96"/>
    <mergeCell ref="B92:B96"/>
    <mergeCell ref="A102:A105"/>
    <mergeCell ref="B36:B40"/>
    <mergeCell ref="B88:B90"/>
    <mergeCell ref="A150:B150"/>
    <mergeCell ref="F150:G150"/>
    <mergeCell ref="E147:H147"/>
    <mergeCell ref="E131:H131"/>
    <mergeCell ref="E111:H111"/>
    <mergeCell ref="A112:A130"/>
    <mergeCell ref="B112:B130"/>
    <mergeCell ref="E146:H146"/>
    <mergeCell ref="A132:A145"/>
    <mergeCell ref="B132:B145"/>
    <mergeCell ref="C112:C122"/>
    <mergeCell ref="D112:D117"/>
    <mergeCell ref="C123:C130"/>
    <mergeCell ref="D123:D130"/>
    <mergeCell ref="D132:D145"/>
    <mergeCell ref="C132:C145"/>
    <mergeCell ref="D107:D110"/>
    <mergeCell ref="E35:H35"/>
    <mergeCell ref="C88:C90"/>
    <mergeCell ref="E91:H91"/>
    <mergeCell ref="E101:H101"/>
    <mergeCell ref="C107:C110"/>
    <mergeCell ref="D39:D40"/>
    <mergeCell ref="E106:H106"/>
    <mergeCell ref="D65:D66"/>
    <mergeCell ref="D69:D70"/>
    <mergeCell ref="D72:D76"/>
    <mergeCell ref="E87:H87"/>
    <mergeCell ref="C36:C40"/>
    <mergeCell ref="D37:D38"/>
    <mergeCell ref="C102:C105"/>
    <mergeCell ref="E97:H97"/>
    <mergeCell ref="D30:D32"/>
    <mergeCell ref="C84:C86"/>
    <mergeCell ref="D84:D86"/>
    <mergeCell ref="B41:B86"/>
    <mergeCell ref="C77:C81"/>
    <mergeCell ref="D77:D81"/>
    <mergeCell ref="C82:C83"/>
    <mergeCell ref="D82:D83"/>
    <mergeCell ref="C41:C76"/>
    <mergeCell ref="B6:B34"/>
    <mergeCell ref="C6:C22"/>
  </mergeCells>
  <pageMargins left="0.7" right="0.7" top="0.75" bottom="0.75" header="0.3" footer="0.3"/>
  <pageSetup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86FE1-7859-45D2-8F2C-AED67EB10D1E}">
  <dimension ref="A1:H41"/>
  <sheetViews>
    <sheetView showGridLines="0" tabSelected="1" zoomScaleNormal="100" workbookViewId="0">
      <pane xSplit="4" ySplit="3" topLeftCell="E4" activePane="bottomRight" state="frozen"/>
      <selection pane="topRight" activeCell="E1" sqref="E1"/>
      <selection pane="bottomLeft" activeCell="A4" sqref="A4"/>
      <selection pane="bottomRight" activeCell="A4" sqref="A4:A15"/>
    </sheetView>
  </sheetViews>
  <sheetFormatPr baseColWidth="10" defaultRowHeight="14.4" x14ac:dyDescent="0.3"/>
  <cols>
    <col min="1" max="1" width="15.6640625" customWidth="1"/>
    <col min="2" max="2" width="39.77734375" customWidth="1"/>
    <col min="3" max="3" width="38.77734375" style="40" customWidth="1"/>
    <col min="4" max="4" width="21" customWidth="1"/>
    <col min="6" max="6" width="13.33203125" customWidth="1"/>
  </cols>
  <sheetData>
    <row r="1" spans="1:3" ht="21" customHeight="1" x14ac:dyDescent="0.3">
      <c r="A1" s="609" t="s">
        <v>91</v>
      </c>
      <c r="B1" s="610"/>
      <c r="C1" s="611"/>
    </row>
    <row r="2" spans="1:3" ht="14.55" customHeight="1" x14ac:dyDescent="0.3">
      <c r="A2" s="612"/>
      <c r="B2" s="464"/>
      <c r="C2" s="465"/>
    </row>
    <row r="3" spans="1:3" x14ac:dyDescent="0.3">
      <c r="A3" s="56" t="s">
        <v>1</v>
      </c>
      <c r="B3" s="56" t="s">
        <v>2</v>
      </c>
      <c r="C3" s="56" t="s">
        <v>93</v>
      </c>
    </row>
    <row r="4" spans="1:3" x14ac:dyDescent="0.3">
      <c r="A4" s="608" t="s">
        <v>9</v>
      </c>
      <c r="B4" s="41" t="s">
        <v>10</v>
      </c>
      <c r="C4" s="26">
        <f>+Rectoría!J8</f>
        <v>50000000</v>
      </c>
    </row>
    <row r="5" spans="1:3" x14ac:dyDescent="0.3">
      <c r="A5" s="608"/>
      <c r="B5" s="41" t="s">
        <v>16</v>
      </c>
      <c r="C5" s="26">
        <f>+Rectoría!J11</f>
        <v>76800000</v>
      </c>
    </row>
    <row r="6" spans="1:3" ht="28.8" x14ac:dyDescent="0.3">
      <c r="A6" s="608"/>
      <c r="B6" s="41" t="s">
        <v>18</v>
      </c>
      <c r="C6" s="26">
        <f>+Rectoría!J15</f>
        <v>95700000</v>
      </c>
    </row>
    <row r="7" spans="1:3" x14ac:dyDescent="0.3">
      <c r="A7" s="608"/>
      <c r="B7" s="41" t="s">
        <v>23</v>
      </c>
      <c r="C7" s="26">
        <f>+Rectoría!J20</f>
        <v>120772000</v>
      </c>
    </row>
    <row r="8" spans="1:3" x14ac:dyDescent="0.3">
      <c r="A8" s="608"/>
      <c r="B8" s="41" t="s">
        <v>94</v>
      </c>
      <c r="C8" s="26">
        <f>+Rectoría!J25</f>
        <v>56700000</v>
      </c>
    </row>
    <row r="9" spans="1:3" x14ac:dyDescent="0.3">
      <c r="A9" s="608"/>
      <c r="B9" s="41" t="s">
        <v>95</v>
      </c>
      <c r="C9" s="26">
        <f>+Rectoría!J36</f>
        <v>216400000</v>
      </c>
    </row>
    <row r="10" spans="1:3" x14ac:dyDescent="0.3">
      <c r="A10" s="608"/>
      <c r="B10" s="41" t="s">
        <v>97</v>
      </c>
      <c r="C10" s="26">
        <f>+Rectoría!J51</f>
        <v>185510021</v>
      </c>
    </row>
    <row r="11" spans="1:3" x14ac:dyDescent="0.3">
      <c r="A11" s="608"/>
      <c r="B11" s="41" t="s">
        <v>98</v>
      </c>
      <c r="C11" s="26">
        <f>+Rectoría!J61</f>
        <v>244000000</v>
      </c>
    </row>
    <row r="12" spans="1:3" x14ac:dyDescent="0.3">
      <c r="A12" s="608"/>
      <c r="B12" s="41" t="s">
        <v>99</v>
      </c>
      <c r="C12" s="26">
        <f>+Rectoría!J65</f>
        <v>26000000</v>
      </c>
    </row>
    <row r="13" spans="1:3" x14ac:dyDescent="0.3">
      <c r="A13" s="608"/>
      <c r="B13" s="41" t="s">
        <v>90</v>
      </c>
      <c r="C13" s="26">
        <f>+Rectoría!J72</f>
        <v>108300000</v>
      </c>
    </row>
    <row r="14" spans="1:3" x14ac:dyDescent="0.3">
      <c r="A14" s="608"/>
      <c r="B14" s="41" t="s">
        <v>96</v>
      </c>
      <c r="C14" s="26">
        <f>+Rectoría!J88</f>
        <v>456300000</v>
      </c>
    </row>
    <row r="15" spans="1:3" x14ac:dyDescent="0.3">
      <c r="A15" s="608"/>
      <c r="B15" s="57" t="s">
        <v>15</v>
      </c>
      <c r="C15" s="58">
        <f>+Rectoría!J89</f>
        <v>1636482021</v>
      </c>
    </row>
    <row r="16" spans="1:3" ht="14.55" customHeight="1" x14ac:dyDescent="0.3">
      <c r="A16" s="613" t="s">
        <v>65</v>
      </c>
      <c r="B16" s="35" t="s">
        <v>362</v>
      </c>
      <c r="C16" s="26">
        <f>+'Vicerrectoría Académica'!J81+'Vicerrectoría Académica'!J78+'Vicerrectoría Académica'!J61+'Vicerrectoría Académica'!J55+'Vicerrectoría Académica'!J45+'Vicerrectoría Académica'!J35+'Vicerrectoría Académica'!J22</f>
        <v>4211849778.4499998</v>
      </c>
    </row>
    <row r="17" spans="1:3" x14ac:dyDescent="0.3">
      <c r="A17" s="613"/>
      <c r="B17" s="35" t="s">
        <v>72</v>
      </c>
      <c r="C17" s="26">
        <v>0</v>
      </c>
    </row>
    <row r="18" spans="1:3" x14ac:dyDescent="0.3">
      <c r="A18" s="613"/>
      <c r="B18" s="35" t="s">
        <v>73</v>
      </c>
      <c r="C18" s="26">
        <v>0</v>
      </c>
    </row>
    <row r="19" spans="1:3" x14ac:dyDescent="0.3">
      <c r="A19" s="613"/>
      <c r="B19" s="35" t="s">
        <v>74</v>
      </c>
      <c r="C19" s="26">
        <f>+'Vicerrectoría Académica'!J106</f>
        <v>299899900</v>
      </c>
    </row>
    <row r="20" spans="1:3" x14ac:dyDescent="0.3">
      <c r="A20" s="613"/>
      <c r="B20" s="35" t="s">
        <v>75</v>
      </c>
      <c r="C20" s="26">
        <f>+'Vicerrectoría Académica'!J144</f>
        <v>11703786000</v>
      </c>
    </row>
    <row r="21" spans="1:3" x14ac:dyDescent="0.3">
      <c r="A21" s="613"/>
      <c r="B21" s="35" t="s">
        <v>76</v>
      </c>
      <c r="C21" s="26">
        <v>0</v>
      </c>
    </row>
    <row r="22" spans="1:3" x14ac:dyDescent="0.3">
      <c r="A22" s="613"/>
      <c r="B22" s="57" t="s">
        <v>15</v>
      </c>
      <c r="C22" s="58">
        <f>+SUM(C16:C21)</f>
        <v>16215535678.450001</v>
      </c>
    </row>
    <row r="23" spans="1:3" x14ac:dyDescent="0.3">
      <c r="A23" s="59" t="s">
        <v>34</v>
      </c>
      <c r="B23" s="57" t="s">
        <v>15</v>
      </c>
      <c r="C23" s="58">
        <f>+'IBTI '!I28</f>
        <v>746100000</v>
      </c>
    </row>
    <row r="24" spans="1:3" ht="43.2" x14ac:dyDescent="0.3">
      <c r="A24" s="79" t="s">
        <v>108</v>
      </c>
      <c r="B24" s="57" t="s">
        <v>15</v>
      </c>
      <c r="C24" s="58">
        <f>+'Vicerrectoría de Investigación'!I48</f>
        <v>1042761830</v>
      </c>
    </row>
    <row r="25" spans="1:3" ht="14.55" customHeight="1" x14ac:dyDescent="0.3">
      <c r="A25" s="613" t="s">
        <v>687</v>
      </c>
      <c r="B25" s="61" t="s">
        <v>89</v>
      </c>
      <c r="C25" s="26">
        <f>+'GIT Extensión y Proy.'!I59</f>
        <v>578650000</v>
      </c>
    </row>
    <row r="26" spans="1:3" ht="26.55" customHeight="1" x14ac:dyDescent="0.3">
      <c r="A26" s="613"/>
      <c r="B26" s="62" t="s">
        <v>88</v>
      </c>
      <c r="C26" s="26">
        <f>+'GIT Extensión y Proy.'!I69</f>
        <v>80800000</v>
      </c>
    </row>
    <row r="27" spans="1:3" x14ac:dyDescent="0.3">
      <c r="A27" s="613"/>
      <c r="B27" s="62" t="s">
        <v>86</v>
      </c>
      <c r="C27" s="26">
        <f>+'GIT Extensión y Proy.'!I97</f>
        <v>202500000</v>
      </c>
    </row>
    <row r="28" spans="1:3" x14ac:dyDescent="0.3">
      <c r="A28" s="613"/>
      <c r="B28" s="57" t="s">
        <v>15</v>
      </c>
      <c r="C28" s="58">
        <f>+SUM(C25:C27)</f>
        <v>861950000</v>
      </c>
    </row>
    <row r="29" spans="1:3" ht="43.2" customHeight="1" x14ac:dyDescent="0.3">
      <c r="A29" s="613" t="s">
        <v>45</v>
      </c>
      <c r="B29" s="65" t="s">
        <v>46</v>
      </c>
      <c r="C29" s="26">
        <f>+'Vicerrectoría Administrativa'!I35</f>
        <v>1874110000</v>
      </c>
    </row>
    <row r="30" spans="1:3" x14ac:dyDescent="0.3">
      <c r="A30" s="613"/>
      <c r="B30" s="66" t="s">
        <v>48</v>
      </c>
      <c r="C30" s="26">
        <f>+'Vicerrectoría Administrativa'!I87</f>
        <v>7327940000</v>
      </c>
    </row>
    <row r="31" spans="1:3" x14ac:dyDescent="0.3">
      <c r="A31" s="613"/>
      <c r="B31" s="66" t="s">
        <v>77</v>
      </c>
      <c r="C31" s="26">
        <f>+'Vicerrectoría Administrativa'!I91</f>
        <v>54500000</v>
      </c>
    </row>
    <row r="32" spans="1:3" x14ac:dyDescent="0.3">
      <c r="A32" s="613"/>
      <c r="B32" s="67" t="s">
        <v>82</v>
      </c>
      <c r="C32" s="26">
        <f>+'Vicerrectoría Administrativa'!I101</f>
        <v>93500000</v>
      </c>
    </row>
    <row r="33" spans="1:8" x14ac:dyDescent="0.3">
      <c r="A33" s="613"/>
      <c r="B33" s="68" t="s">
        <v>80</v>
      </c>
      <c r="C33" s="26">
        <f>+'Vicerrectoría Administrativa'!I106</f>
        <v>85019000</v>
      </c>
    </row>
    <row r="34" spans="1:8" x14ac:dyDescent="0.3">
      <c r="A34" s="613"/>
      <c r="B34" s="67" t="s">
        <v>110</v>
      </c>
      <c r="C34" s="26">
        <f>+'Vicerrectoría Administrativa'!I111</f>
        <v>146723500</v>
      </c>
    </row>
    <row r="35" spans="1:8" x14ac:dyDescent="0.3">
      <c r="A35" s="613"/>
      <c r="B35" s="65" t="s">
        <v>81</v>
      </c>
      <c r="C35" s="26">
        <f>+'Vicerrectoría Administrativa'!I131</f>
        <v>610000000</v>
      </c>
    </row>
    <row r="36" spans="1:8" x14ac:dyDescent="0.3">
      <c r="A36" s="613"/>
      <c r="B36" s="65" t="s">
        <v>144</v>
      </c>
      <c r="C36" s="26">
        <f>+'Vicerrectoría Administrativa'!I146</f>
        <v>755600000</v>
      </c>
    </row>
    <row r="37" spans="1:8" ht="15" thickBot="1" x14ac:dyDescent="0.35">
      <c r="A37" s="614"/>
      <c r="B37" s="353" t="s">
        <v>15</v>
      </c>
      <c r="C37" s="354">
        <f>+'Vicerrectoría Administrativa'!I147</f>
        <v>11009492500</v>
      </c>
    </row>
    <row r="38" spans="1:8" ht="18.600000000000001" thickBot="1" x14ac:dyDescent="0.35">
      <c r="A38" s="615" t="s">
        <v>28</v>
      </c>
      <c r="B38" s="616"/>
      <c r="C38" s="355">
        <f>+C15+C22+C23+C24+C28+C37</f>
        <v>31512322029.450001</v>
      </c>
      <c r="D38" s="64"/>
    </row>
    <row r="39" spans="1:8" ht="15" thickBot="1" x14ac:dyDescent="0.35"/>
    <row r="40" spans="1:8" ht="15.6" thickTop="1" thickBot="1" x14ac:dyDescent="0.35">
      <c r="A40" s="390" t="s">
        <v>29</v>
      </c>
      <c r="B40" s="391"/>
      <c r="C40" s="38" t="s">
        <v>30</v>
      </c>
      <c r="D40" s="37" t="s">
        <v>31</v>
      </c>
      <c r="E40" s="38" t="s">
        <v>32</v>
      </c>
      <c r="F40" s="390" t="s">
        <v>33</v>
      </c>
      <c r="G40" s="391"/>
      <c r="H40" s="38">
        <v>2</v>
      </c>
    </row>
    <row r="41" spans="1:8" ht="15" thickTop="1" x14ac:dyDescent="0.3"/>
  </sheetData>
  <mergeCells count="8">
    <mergeCell ref="A4:A15"/>
    <mergeCell ref="A1:C2"/>
    <mergeCell ref="A29:A37"/>
    <mergeCell ref="F40:G40"/>
    <mergeCell ref="A25:A28"/>
    <mergeCell ref="A16:A22"/>
    <mergeCell ref="A40:B40"/>
    <mergeCell ref="A38:B38"/>
  </mergeCells>
  <hyperlinks>
    <hyperlink ref="A4:A15" location="Rectoría!A1" display="RECTORÍA" xr:uid="{DA3169C2-0D6D-4AC3-A5C7-2D530DC2643E}"/>
    <hyperlink ref="A16" location="'Vicerrectoría Académica'!A1" display="VICERRECTORÍA ACADÉMICA" xr:uid="{78DBF2C9-842F-4D59-918E-0475B62E2165}"/>
    <hyperlink ref="A23" location="'IBTI '!A1" display="IBTI" xr:uid="{F0F015DB-E6B3-4FDF-B0DE-9E0BA89E0723}"/>
    <hyperlink ref="A24" location="'Vicerrectoría de Investigación'!A1" display="VICERRECTORÍA DE INVESTIGACIÓN" xr:uid="{488E9AAF-D991-45A8-86DA-CAF77CBA0AAE}"/>
    <hyperlink ref="A25:A27" location="'Centro de Extensión y Proy.'!A1" display="CENTRO DE EXTENSIÓN Y PROYECCIÓN SOCIAL" xr:uid="{4547BF8B-77D1-4298-8B29-C5B53201C2E6}"/>
    <hyperlink ref="A29" location="'Vicerrectoría Administrativa'!A1" display="VICERRECTORÍA ADMINISTRATIVA Y FINANCIERA" xr:uid="{21DDD7FF-354E-48C2-A938-8D3A7E844232}"/>
    <hyperlink ref="A25:A28" location="'GIT Extensión y Proy.'!A1" display="GIT EXTENSIÓN Y PROYECCIÓN SOCIAL" xr:uid="{D8AEB14A-3309-4C65-BD2B-E3C04B684861}"/>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0"/>
  <sheetViews>
    <sheetView topLeftCell="A4" workbookViewId="0">
      <selection activeCell="B1" sqref="B1"/>
    </sheetView>
  </sheetViews>
  <sheetFormatPr baseColWidth="10" defaultColWidth="11.44140625" defaultRowHeight="14.4" x14ac:dyDescent="0.3"/>
  <sheetData>
    <row r="1" spans="2:2" x14ac:dyDescent="0.3">
      <c r="B1" s="3" t="s">
        <v>53</v>
      </c>
    </row>
    <row r="2" spans="2:2" x14ac:dyDescent="0.3">
      <c r="B2" t="s">
        <v>22</v>
      </c>
    </row>
    <row r="3" spans="2:2" x14ac:dyDescent="0.3">
      <c r="B3" s="2" t="s">
        <v>54</v>
      </c>
    </row>
    <row r="4" spans="2:2" x14ac:dyDescent="0.3">
      <c r="B4" s="2" t="s">
        <v>21</v>
      </c>
    </row>
    <row r="5" spans="2:2" x14ac:dyDescent="0.3">
      <c r="B5" t="s">
        <v>55</v>
      </c>
    </row>
    <row r="6" spans="2:2" x14ac:dyDescent="0.3">
      <c r="B6" t="s">
        <v>56</v>
      </c>
    </row>
    <row r="7" spans="2:2" x14ac:dyDescent="0.3">
      <c r="B7" t="s">
        <v>57</v>
      </c>
    </row>
    <row r="8" spans="2:2" x14ac:dyDescent="0.3">
      <c r="B8" t="s">
        <v>20</v>
      </c>
    </row>
    <row r="9" spans="2:2" x14ac:dyDescent="0.3">
      <c r="B9" t="s">
        <v>42</v>
      </c>
    </row>
    <row r="10" spans="2:2" x14ac:dyDescent="0.3">
      <c r="B10" t="s">
        <v>51</v>
      </c>
    </row>
    <row r="11" spans="2:2" x14ac:dyDescent="0.3">
      <c r="B11" t="s">
        <v>58</v>
      </c>
    </row>
    <row r="12" spans="2:2" x14ac:dyDescent="0.3">
      <c r="B12" t="s">
        <v>50</v>
      </c>
    </row>
    <row r="13" spans="2:2" x14ac:dyDescent="0.3">
      <c r="B13" t="s">
        <v>52</v>
      </c>
    </row>
    <row r="14" spans="2:2" x14ac:dyDescent="0.3">
      <c r="B14" t="s">
        <v>59</v>
      </c>
    </row>
    <row r="15" spans="2:2" x14ac:dyDescent="0.3">
      <c r="B15" t="s">
        <v>60</v>
      </c>
    </row>
    <row r="16" spans="2:2" x14ac:dyDescent="0.3">
      <c r="B16" t="s">
        <v>61</v>
      </c>
    </row>
    <row r="17" spans="2:2" x14ac:dyDescent="0.3">
      <c r="B17" t="s">
        <v>62</v>
      </c>
    </row>
    <row r="18" spans="2:2" x14ac:dyDescent="0.3">
      <c r="B18" t="s">
        <v>43</v>
      </c>
    </row>
    <row r="19" spans="2:2" x14ac:dyDescent="0.3">
      <c r="B19" t="s">
        <v>26</v>
      </c>
    </row>
    <row r="20" spans="2:2" x14ac:dyDescent="0.3">
      <c r="B20" t="s">
        <v>25</v>
      </c>
    </row>
    <row r="21" spans="2:2" x14ac:dyDescent="0.3">
      <c r="B21" t="s">
        <v>47</v>
      </c>
    </row>
    <row r="22" spans="2:2" x14ac:dyDescent="0.3">
      <c r="B22" t="s">
        <v>13</v>
      </c>
    </row>
    <row r="23" spans="2:2" x14ac:dyDescent="0.3">
      <c r="B23" t="s">
        <v>44</v>
      </c>
    </row>
    <row r="24" spans="2:2" x14ac:dyDescent="0.3">
      <c r="B24" t="s">
        <v>37</v>
      </c>
    </row>
    <row r="25" spans="2:2" x14ac:dyDescent="0.3">
      <c r="B25" t="s">
        <v>63</v>
      </c>
    </row>
    <row r="26" spans="2:2" x14ac:dyDescent="0.3">
      <c r="B26" t="s">
        <v>24</v>
      </c>
    </row>
    <row r="27" spans="2:2" x14ac:dyDescent="0.3">
      <c r="B27" t="s">
        <v>49</v>
      </c>
    </row>
    <row r="28" spans="2:2" x14ac:dyDescent="0.3">
      <c r="B28" t="s">
        <v>27</v>
      </c>
    </row>
    <row r="29" spans="2:2" x14ac:dyDescent="0.3">
      <c r="B29" t="s">
        <v>64</v>
      </c>
    </row>
    <row r="30" spans="2:2" x14ac:dyDescent="0.3">
      <c r="B30"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Instructivo</vt:lpstr>
      <vt:lpstr>Rectoría</vt:lpstr>
      <vt:lpstr>Vicerrectoría Académica</vt:lpstr>
      <vt:lpstr>IBTI </vt:lpstr>
      <vt:lpstr>GIT Extensión y Proy.</vt:lpstr>
      <vt:lpstr>Vicerrectoría de Investigación</vt:lpstr>
      <vt:lpstr>Vicerrectoría Administrativa</vt:lpstr>
      <vt:lpstr>Resumen</vt:lpstr>
      <vt:lpstr>Hoja2</vt:lpstr>
      <vt:lpstr>'IBTI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Acreditación ETITC</dc:creator>
  <cp:keywords/>
  <dc:description/>
  <cp:lastModifiedBy>David Pinzon</cp:lastModifiedBy>
  <cp:revision/>
  <dcterms:created xsi:type="dcterms:W3CDTF">2020-12-09T17:52:15Z</dcterms:created>
  <dcterms:modified xsi:type="dcterms:W3CDTF">2022-01-19T19:03:43Z</dcterms:modified>
  <cp:category/>
  <cp:contentStatus/>
</cp:coreProperties>
</file>