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showInkAnnotation="0" codeName="ThisWorkbook"/>
  <mc:AlternateContent xmlns:mc="http://schemas.openxmlformats.org/markup-compatibility/2006">
    <mc:Choice Requires="x15">
      <x15ac:absPath xmlns:x15ac="http://schemas.microsoft.com/office/spreadsheetml/2010/11/ac" url="https://mineducaciongovco.sharepoint.com/sites/EquipodelSectorEducacinEntidadesAdscritasyVinculadas/Documentos compartidos/2024/Seguimiento Plan de Acción Sectorial 2024/"/>
    </mc:Choice>
  </mc:AlternateContent>
  <xr:revisionPtr revIDLastSave="0" documentId="8_{A82339B7-062F-450A-8519-7A70947FEDB8}" xr6:coauthVersionLast="47" xr6:coauthVersionMax="47" xr10:uidLastSave="{00000000-0000-0000-0000-000000000000}"/>
  <bookViews>
    <workbookView xWindow="-120" yWindow="-120" windowWidth="29040" windowHeight="15840" tabRatio="685" firstSheet="3" activeTab="3" xr2:uid="{00000000-000D-0000-FFFF-FFFF00000000}"/>
  </bookViews>
  <sheets>
    <sheet name="Formulación 2024" sheetId="13" r:id="rId1"/>
    <sheet name="Tablero de Seguimiento" sheetId="26" r:id="rId2"/>
    <sheet name="ETITC" sheetId="33" r:id="rId3"/>
    <sheet name="FODESEP" sheetId="32" r:id="rId4"/>
    <sheet name="ICETEX" sheetId="39" state="hidden" r:id="rId5"/>
    <sheet name="ICFES" sheetId="31" r:id="rId6"/>
    <sheet name="INFOTEP SAI" sheetId="36" r:id="rId7"/>
    <sheet name="INFOTEP SAN JUAN" sheetId="37" r:id="rId8"/>
    <sheet name="ITFIP" sheetId="35" r:id="rId9"/>
    <sheet name="MEN" sheetId="27" r:id="rId10"/>
    <sheet name="UAPA" sheetId="24" r:id="rId11"/>
    <sheet name="INTENALCO" sheetId="34" r:id="rId12"/>
    <sheet name="Versionamiento" sheetId="12" r:id="rId13"/>
    <sheet name="Hoja1" sheetId="38" r:id="rId14"/>
    <sheet name="Categorías" sheetId="7" state="hidden" r:id="rId15"/>
  </sheets>
  <definedNames>
    <definedName name="_xlnm._FilterDatabase" localSheetId="1" hidden="1">'Tablero de Seguimiento'!$A$4:$AR$17</definedName>
    <definedName name="_xlnm._FilterDatabase" localSheetId="10" hidden="1">UAPA!$A$2:$AH$15</definedName>
    <definedName name="_xlnm._FilterDatabase" localSheetId="3" hidden="1">FODESEP!$M$6:$P$6</definedName>
    <definedName name="_Hlk53668764">#REF!</definedName>
    <definedName name="_Toc116647881">ICFES!$AA$7</definedName>
    <definedName name="_xlnm.Print_Area" localSheetId="12">Versionamiento!$A$1:$I$23</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2" i="13" l="1"/>
  <c r="L22" i="13"/>
  <c r="M22" i="13"/>
  <c r="N22" i="13"/>
  <c r="AY8" i="26"/>
  <c r="AY9" i="26"/>
  <c r="AY10" i="26"/>
  <c r="AY11" i="26"/>
  <c r="AY12" i="26"/>
  <c r="AY13" i="26"/>
  <c r="AY14" i="26"/>
  <c r="AY15" i="26"/>
  <c r="AY16" i="26"/>
  <c r="AY17" i="26"/>
  <c r="AY18" i="26"/>
  <c r="AY19" i="26"/>
  <c r="AY20" i="26"/>
  <c r="AY21" i="26" s="1"/>
  <c r="AY7" i="26"/>
  <c r="AU22" i="26"/>
  <c r="AP21" i="26"/>
  <c r="AO21" i="26"/>
  <c r="AT8" i="26"/>
  <c r="AT16" i="26"/>
  <c r="AV14" i="26"/>
  <c r="K13" i="26"/>
  <c r="S21" i="26"/>
  <c r="AT22" i="26"/>
  <c r="AS21" i="26"/>
  <c r="S15" i="26"/>
  <c r="O15" i="26"/>
  <c r="O20" i="13" l="1"/>
  <c r="Z21" i="24"/>
  <c r="N21" i="24"/>
  <c r="N24" i="24" s="1"/>
  <c r="L21" i="24"/>
  <c r="M21" i="24"/>
  <c r="K21" i="24"/>
  <c r="P21" i="24"/>
  <c r="U21" i="24"/>
  <c r="O21" i="26"/>
  <c r="L21" i="26"/>
  <c r="M21" i="26"/>
  <c r="P21" i="26"/>
  <c r="Q21" i="26"/>
  <c r="R21" i="26"/>
  <c r="T21" i="26"/>
  <c r="U21" i="26"/>
  <c r="V21" i="26"/>
  <c r="X21" i="26"/>
  <c r="Y21" i="26"/>
  <c r="Z21" i="26"/>
  <c r="AB21" i="26"/>
  <c r="AC21" i="26"/>
  <c r="AD21" i="26"/>
  <c r="AF21" i="26"/>
  <c r="AG21" i="26"/>
  <c r="AH21" i="26"/>
  <c r="AJ21" i="26"/>
  <c r="AK21" i="26"/>
  <c r="AL21" i="26"/>
  <c r="AN21" i="26"/>
  <c r="AQ21" i="26"/>
  <c r="AR21" i="26"/>
  <c r="AQ12" i="26"/>
  <c r="AQ13" i="26"/>
  <c r="AQ14" i="26"/>
  <c r="AQ15" i="26"/>
  <c r="AQ16" i="26"/>
  <c r="AQ17" i="26"/>
  <c r="AQ18" i="26"/>
  <c r="AQ19" i="26"/>
  <c r="AQ9" i="26"/>
  <c r="AQ10" i="26"/>
  <c r="AQ11" i="26"/>
  <c r="AQ8" i="26"/>
  <c r="AM19" i="26"/>
  <c r="AM14" i="26"/>
  <c r="AM15" i="26"/>
  <c r="AM21" i="26" s="1"/>
  <c r="AM16" i="26"/>
  <c r="AM17" i="26"/>
  <c r="AM18" i="26"/>
  <c r="AM13" i="26"/>
  <c r="AM12" i="26"/>
  <c r="AM9" i="26"/>
  <c r="AM10" i="26"/>
  <c r="AM11" i="26"/>
  <c r="AM8" i="26"/>
  <c r="AI10" i="26"/>
  <c r="AI11" i="26"/>
  <c r="AI12" i="26"/>
  <c r="AI13" i="26"/>
  <c r="AI14" i="26"/>
  <c r="AI15" i="26"/>
  <c r="AI16" i="26"/>
  <c r="AI17" i="26"/>
  <c r="AI18" i="26"/>
  <c r="AI19" i="26"/>
  <c r="AI9" i="26"/>
  <c r="AI8" i="26"/>
  <c r="AE12" i="26"/>
  <c r="AE13" i="26"/>
  <c r="AE14" i="26"/>
  <c r="AE15" i="26"/>
  <c r="AE16" i="26"/>
  <c r="AE17" i="26"/>
  <c r="AE18" i="26"/>
  <c r="AE19" i="26"/>
  <c r="AE10" i="26"/>
  <c r="AE11" i="26"/>
  <c r="AE8" i="26"/>
  <c r="AA12" i="26"/>
  <c r="AA13" i="26"/>
  <c r="AU13" i="26" s="1"/>
  <c r="AA14" i="26"/>
  <c r="AA15" i="26"/>
  <c r="AA16" i="26"/>
  <c r="AA17" i="26"/>
  <c r="AU17" i="26" s="1"/>
  <c r="AA18" i="26"/>
  <c r="AA19" i="26"/>
  <c r="AA21" i="26" s="1"/>
  <c r="AA10" i="26"/>
  <c r="AA11" i="26"/>
  <c r="AA8" i="26"/>
  <c r="AU8" i="26" s="1"/>
  <c r="W14" i="26"/>
  <c r="W15" i="26"/>
  <c r="W21" i="26" s="1"/>
  <c r="W16" i="26"/>
  <c r="W17" i="26"/>
  <c r="W18" i="26"/>
  <c r="W19" i="26"/>
  <c r="W12" i="26"/>
  <c r="W13" i="26"/>
  <c r="W9" i="26"/>
  <c r="W10" i="26"/>
  <c r="W11" i="26"/>
  <c r="W8" i="26"/>
  <c r="S9" i="26"/>
  <c r="S10" i="26"/>
  <c r="AU10" i="26" s="1"/>
  <c r="AW10" i="26" s="1"/>
  <c r="S11" i="26"/>
  <c r="S12" i="26"/>
  <c r="S13" i="26"/>
  <c r="S14" i="26"/>
  <c r="S16" i="26"/>
  <c r="S17" i="26"/>
  <c r="S18" i="26"/>
  <c r="S19" i="26"/>
  <c r="S8" i="26"/>
  <c r="O12" i="26"/>
  <c r="O13" i="26"/>
  <c r="O14" i="26"/>
  <c r="O16" i="26"/>
  <c r="O17" i="26"/>
  <c r="O18" i="26"/>
  <c r="O19" i="26"/>
  <c r="O9" i="26"/>
  <c r="O10" i="26"/>
  <c r="O11" i="26"/>
  <c r="O8" i="26"/>
  <c r="K9" i="26"/>
  <c r="K10" i="26"/>
  <c r="K11" i="26"/>
  <c r="K12" i="26"/>
  <c r="K14" i="26"/>
  <c r="K15" i="26"/>
  <c r="K21" i="26" s="1"/>
  <c r="K16" i="26"/>
  <c r="K17" i="26"/>
  <c r="K18" i="26"/>
  <c r="K19" i="26"/>
  <c r="K8" i="26"/>
  <c r="F13" i="26"/>
  <c r="F9" i="26"/>
  <c r="F8" i="26"/>
  <c r="E8" i="26"/>
  <c r="J21" i="26"/>
  <c r="I21" i="26"/>
  <c r="AS12" i="26"/>
  <c r="G19" i="26"/>
  <c r="G18" i="26"/>
  <c r="G17" i="26"/>
  <c r="G15" i="26"/>
  <c r="G14" i="26"/>
  <c r="G13" i="26"/>
  <c r="G12" i="26"/>
  <c r="G10" i="26"/>
  <c r="G9" i="26"/>
  <c r="G8" i="26"/>
  <c r="G7" i="26"/>
  <c r="F20" i="26"/>
  <c r="F19" i="26"/>
  <c r="F18" i="26"/>
  <c r="F17" i="26"/>
  <c r="F15" i="26"/>
  <c r="F14" i="26"/>
  <c r="F12" i="26"/>
  <c r="F11" i="26"/>
  <c r="F10" i="26"/>
  <c r="F7" i="26"/>
  <c r="E20" i="26"/>
  <c r="E19" i="26"/>
  <c r="E18" i="26"/>
  <c r="E16" i="26"/>
  <c r="E15" i="26"/>
  <c r="E14" i="26"/>
  <c r="E13" i="26"/>
  <c r="E12" i="26"/>
  <c r="E11" i="26"/>
  <c r="E10" i="26"/>
  <c r="E9" i="26"/>
  <c r="E7" i="26"/>
  <c r="R20" i="26"/>
  <c r="J17" i="26"/>
  <c r="AU18" i="26" l="1"/>
  <c r="AU16" i="26"/>
  <c r="AU14" i="26"/>
  <c r="AU12" i="26"/>
  <c r="AU11" i="26"/>
  <c r="AU19" i="26"/>
  <c r="AU21" i="26" s="1"/>
  <c r="AI21" i="26"/>
  <c r="AU15" i="26"/>
  <c r="AE21" i="26"/>
  <c r="AI21" i="24"/>
  <c r="U22" i="35"/>
  <c r="U21" i="34"/>
  <c r="U21" i="31"/>
  <c r="W21" i="32"/>
  <c r="U21" i="33"/>
  <c r="N20" i="26"/>
  <c r="O8" i="13"/>
  <c r="O9" i="13"/>
  <c r="O10" i="13"/>
  <c r="O11" i="13"/>
  <c r="O12" i="13"/>
  <c r="O13" i="13"/>
  <c r="O14" i="13"/>
  <c r="O15" i="13"/>
  <c r="O16" i="13"/>
  <c r="O17" i="13"/>
  <c r="O18" i="13"/>
  <c r="O19" i="13"/>
  <c r="O7" i="13"/>
  <c r="O22" i="13"/>
  <c r="AP9" i="26"/>
  <c r="AP10" i="26"/>
  <c r="AP11" i="26"/>
  <c r="AP13" i="26"/>
  <c r="AP14" i="26"/>
  <c r="AP15" i="26"/>
  <c r="AP16" i="26"/>
  <c r="AP17" i="26"/>
  <c r="AP18" i="26"/>
  <c r="AP19" i="26"/>
  <c r="AP8" i="26"/>
  <c r="AL9" i="26"/>
  <c r="AL10" i="26"/>
  <c r="AL11" i="26"/>
  <c r="AL13" i="26"/>
  <c r="AL14" i="26"/>
  <c r="AL15" i="26"/>
  <c r="AL16" i="26"/>
  <c r="AL17" i="26"/>
  <c r="AL18" i="26"/>
  <c r="AL19" i="26"/>
  <c r="AL20" i="26"/>
  <c r="AL8" i="26"/>
  <c r="AH9" i="26"/>
  <c r="AH10" i="26"/>
  <c r="AH11" i="26"/>
  <c r="AH13" i="26"/>
  <c r="AH14" i="26"/>
  <c r="AH15" i="26"/>
  <c r="AH16" i="26"/>
  <c r="AH17" i="26"/>
  <c r="AH18" i="26"/>
  <c r="AH19" i="26"/>
  <c r="AH20" i="26"/>
  <c r="AH8" i="26"/>
  <c r="AD9" i="26"/>
  <c r="AD10" i="26"/>
  <c r="AD11" i="26"/>
  <c r="AD13" i="26"/>
  <c r="AD14" i="26"/>
  <c r="AD15" i="26"/>
  <c r="AD16" i="26"/>
  <c r="AD17" i="26"/>
  <c r="AD18" i="26"/>
  <c r="AD19" i="26"/>
  <c r="AD20" i="26"/>
  <c r="AD8" i="26"/>
  <c r="Z9" i="26"/>
  <c r="Z10" i="26"/>
  <c r="Z11" i="26"/>
  <c r="Z13" i="26"/>
  <c r="Z14" i="26"/>
  <c r="Z15" i="26"/>
  <c r="Z16" i="26"/>
  <c r="Z17" i="26"/>
  <c r="Z18" i="26"/>
  <c r="Z19" i="26"/>
  <c r="Z20" i="26"/>
  <c r="Z8" i="26"/>
  <c r="V9" i="26"/>
  <c r="V10" i="26"/>
  <c r="V11" i="26"/>
  <c r="V13" i="26"/>
  <c r="V14" i="26"/>
  <c r="V15" i="26"/>
  <c r="V16" i="26"/>
  <c r="V17" i="26"/>
  <c r="V18" i="26"/>
  <c r="V19" i="26"/>
  <c r="V20" i="26"/>
  <c r="V8" i="26"/>
  <c r="R9" i="26"/>
  <c r="R10" i="26"/>
  <c r="R11" i="26"/>
  <c r="R13" i="26"/>
  <c r="R14" i="26"/>
  <c r="R15" i="26"/>
  <c r="R16" i="26"/>
  <c r="R17" i="26"/>
  <c r="R18" i="26"/>
  <c r="R19" i="26"/>
  <c r="R8" i="26"/>
  <c r="N9" i="26"/>
  <c r="N10" i="26"/>
  <c r="N11" i="26"/>
  <c r="N13" i="26"/>
  <c r="N14" i="26"/>
  <c r="N15" i="26"/>
  <c r="N16" i="26"/>
  <c r="N17" i="26"/>
  <c r="N21" i="26" s="1"/>
  <c r="N18" i="26"/>
  <c r="N19" i="26"/>
  <c r="N8" i="26"/>
  <c r="J9" i="26"/>
  <c r="J10" i="26"/>
  <c r="J11" i="26"/>
  <c r="J13" i="26"/>
  <c r="J14" i="26"/>
  <c r="J15" i="26"/>
  <c r="J16" i="26"/>
  <c r="J18" i="26"/>
  <c r="J19" i="26"/>
  <c r="J20" i="26"/>
  <c r="J8" i="26"/>
  <c r="I9" i="26"/>
  <c r="L9" i="26"/>
  <c r="M9" i="26"/>
  <c r="I10" i="26"/>
  <c r="L10" i="26"/>
  <c r="M10" i="26"/>
  <c r="I14" i="26"/>
  <c r="L14" i="26"/>
  <c r="M14" i="26"/>
  <c r="I16" i="26"/>
  <c r="L16" i="26"/>
  <c r="M16" i="26"/>
  <c r="I18" i="26"/>
  <c r="L18" i="26"/>
  <c r="M18" i="26"/>
  <c r="I7" i="26"/>
  <c r="AO9" i="26"/>
  <c r="AO10" i="26"/>
  <c r="AO14" i="26"/>
  <c r="AO16" i="26"/>
  <c r="AO18" i="26"/>
  <c r="AK9" i="26"/>
  <c r="AK10" i="26"/>
  <c r="AK14" i="26"/>
  <c r="AK16" i="26"/>
  <c r="AK18" i="26"/>
  <c r="AG9" i="26"/>
  <c r="AG10" i="26"/>
  <c r="AG14" i="26"/>
  <c r="AG16" i="26"/>
  <c r="AG18" i="26"/>
  <c r="AC9" i="26"/>
  <c r="AC10" i="26"/>
  <c r="AC14" i="26"/>
  <c r="AC16" i="26"/>
  <c r="AC18" i="26"/>
  <c r="Y9" i="26"/>
  <c r="Y10" i="26"/>
  <c r="Y14" i="26"/>
  <c r="Y16" i="26"/>
  <c r="Y18" i="26"/>
  <c r="U9" i="26"/>
  <c r="U10" i="26"/>
  <c r="U14" i="26"/>
  <c r="U16" i="26"/>
  <c r="U18" i="26"/>
  <c r="Q9" i="26"/>
  <c r="Q10" i="26"/>
  <c r="Q14" i="26"/>
  <c r="Q16" i="26"/>
  <c r="Q18" i="26"/>
  <c r="AO7" i="26"/>
  <c r="AT13" i="26" l="1"/>
  <c r="AW13" i="26" s="1"/>
  <c r="AS9" i="26"/>
  <c r="AW8" i="26"/>
  <c r="AS10" i="26"/>
  <c r="AT18" i="26"/>
  <c r="AT9" i="26"/>
  <c r="AT19" i="26"/>
  <c r="AW19" i="26" s="1"/>
  <c r="AS14" i="26"/>
  <c r="AW16" i="26"/>
  <c r="AT11" i="26"/>
  <c r="AW11" i="26" s="1"/>
  <c r="AT15" i="26"/>
  <c r="AT14" i="26"/>
  <c r="AT17" i="26"/>
  <c r="AW17" i="26" s="1"/>
  <c r="M7" i="26"/>
  <c r="P18" i="26"/>
  <c r="T18" i="26"/>
  <c r="X18" i="26"/>
  <c r="AB18" i="26"/>
  <c r="AF18" i="26"/>
  <c r="AJ18" i="26"/>
  <c r="AN18" i="26"/>
  <c r="AR18" i="26"/>
  <c r="AE9" i="26"/>
  <c r="AW15" i="26" l="1"/>
  <c r="AT21" i="26"/>
  <c r="AW21" i="26" s="1"/>
  <c r="AV18" i="26"/>
  <c r="AW18" i="26" l="1"/>
  <c r="AR10" i="26"/>
  <c r="AR14" i="26"/>
  <c r="AR16" i="26"/>
  <c r="AN9" i="26"/>
  <c r="AN10" i="26"/>
  <c r="AN14" i="26"/>
  <c r="AN16" i="26"/>
  <c r="AK7" i="26"/>
  <c r="AJ9" i="26"/>
  <c r="AJ10" i="26"/>
  <c r="AJ14" i="26"/>
  <c r="AJ16" i="26"/>
  <c r="AG7" i="26"/>
  <c r="AF9" i="26"/>
  <c r="AF10" i="26"/>
  <c r="AF14" i="26"/>
  <c r="AF16" i="26"/>
  <c r="AC7" i="26"/>
  <c r="AB9" i="26"/>
  <c r="AB10" i="26"/>
  <c r="AB14" i="26"/>
  <c r="AB16" i="26"/>
  <c r="AA9" i="26"/>
  <c r="Y7" i="26"/>
  <c r="X9" i="26"/>
  <c r="X10" i="26"/>
  <c r="X14" i="26"/>
  <c r="X16" i="26"/>
  <c r="U7" i="26"/>
  <c r="T9" i="26"/>
  <c r="T10" i="26"/>
  <c r="T14" i="26"/>
  <c r="T16" i="26"/>
  <c r="P9" i="26"/>
  <c r="P10" i="26"/>
  <c r="P14" i="26"/>
  <c r="P16" i="26"/>
  <c r="AU9" i="26" l="1"/>
  <c r="AV10" i="26"/>
  <c r="AW14" i="26"/>
  <c r="Q7" i="26"/>
  <c r="AW9" i="26" l="1"/>
  <c r="AV21" i="26"/>
  <c r="AS7" i="26"/>
  <c r="AW7" i="26" s="1"/>
</calcChain>
</file>

<file path=xl/sharedStrings.xml><?xml version="1.0" encoding="utf-8"?>
<sst xmlns="http://schemas.openxmlformats.org/spreadsheetml/2006/main" count="2324" uniqueCount="554">
  <si>
    <t>Plan de Acción Sectorial - 2024</t>
  </si>
  <si>
    <t>Foco de intervención</t>
  </si>
  <si>
    <t>Objetivo</t>
  </si>
  <si>
    <t>Estrategia</t>
  </si>
  <si>
    <t>Meta cuatrienal</t>
  </si>
  <si>
    <t>Actividad</t>
  </si>
  <si>
    <t>Evidencia de cumplimiento</t>
  </si>
  <si>
    <t>Fórmula del Indicador</t>
  </si>
  <si>
    <t>Unidad de Medida</t>
  </si>
  <si>
    <t>Fecha de Ejecución</t>
  </si>
  <si>
    <t>Meta por trimestre</t>
  </si>
  <si>
    <t>Inicio
DD/MM/AAAA</t>
  </si>
  <si>
    <t>Final DD/MM/AAAA</t>
  </si>
  <si>
    <t>I TRIM</t>
  </si>
  <si>
    <t>II TRIM</t>
  </si>
  <si>
    <t>III TRIM</t>
  </si>
  <si>
    <t>IV TRIM</t>
  </si>
  <si>
    <t xml:space="preserve">%
Proyectado </t>
  </si>
  <si>
    <t>Coordinación sectorial para la generación de valor público</t>
  </si>
  <si>
    <t>Fortalecer la gestión institucional de las entidades del sector administrativo de educación mediante la implementación de acciones que permitan alcanzar los fines concertados</t>
  </si>
  <si>
    <t>Red de facilitadores del sector educativo</t>
  </si>
  <si>
    <t>100% de las entidades del sector con puntaje IDI en el quintil de mejor calificación</t>
  </si>
  <si>
    <t>Elaborar el plan de asistencia técnica para la vigencia</t>
  </si>
  <si>
    <t xml:space="preserve">Documento Plan por entidad </t>
  </si>
  <si>
    <t>Numero de planes elaborados / planes proyectado*100</t>
  </si>
  <si>
    <t>1 Documento anual por entidad</t>
  </si>
  <si>
    <r>
      <rPr>
        <sz val="12"/>
        <color rgb="FF000000"/>
        <rFont val="Calibri"/>
        <family val="2"/>
      </rPr>
      <t>Ejecutar las acciones establecidas por cada entidad en el</t>
    </r>
    <r>
      <rPr>
        <sz val="12"/>
        <color rgb="FFFF0000"/>
        <rFont val="Calibri"/>
        <family val="2"/>
      </rPr>
      <t xml:space="preserve"> plan de asistencia técnica</t>
    </r>
  </si>
  <si>
    <t>Informe de avance del plan</t>
  </si>
  <si>
    <t>(Total actividades ejecutadas / Número actividades planeadas) * 100</t>
  </si>
  <si>
    <t>Porcentaje de cumplimiento del plan</t>
  </si>
  <si>
    <t>Mediante comité sectorial, Realizar el seguimiento trimestral para fortalecer la gestión institucional de las entidades del sector administrativo de educación ( Acta del Comité).</t>
  </si>
  <si>
    <t>Acta de comité sectorial</t>
  </si>
  <si>
    <t>(Total comités ejecutados /números de comités planeados)*100</t>
  </si>
  <si>
    <t>4 actas de comités al año</t>
  </si>
  <si>
    <t>Optimización de la gestión de los procesos críticos</t>
  </si>
  <si>
    <t>Fortalecer a nivel sectorial la política de gestión del conocimiento y la innovación que nos aporte a la solución de retos institucionales y misionales</t>
  </si>
  <si>
    <t>Fortalecimiento de los procesos de capacitación e Implementación de las herramientas de política</t>
  </si>
  <si>
    <t>100% de las entidades del sector con modelos / procesos de gestión del conocimiento  institucionalizados</t>
  </si>
  <si>
    <t>Formular el plan de acción para fortalecer la política de gestión del conocimiento y la innovación</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</si>
  <si>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</si>
  <si>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</si>
  <si>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</si>
  <si>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</si>
  <si>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</si>
  <si>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número de entidades con gestor formalizado/número de entidades *100</t>
  </si>
  <si>
    <t>1 Documento al año por entidad</t>
  </si>
  <si>
    <t>Realizar las mesas sectoriales trimestrales de gestión del conocimiento y la innovación</t>
  </si>
  <si>
    <t>Actas de mesas sectoriales</t>
  </si>
  <si>
    <t>(Total de mesas sectoriales ejecutadas/números de mesas sectoriales planeadas)*100</t>
  </si>
  <si>
    <t>3 actas de mesas sectoriales al año por entidad</t>
  </si>
  <si>
    <t>Desarrollo del talento humano y el liderazgo en el sector educativo</t>
  </si>
  <si>
    <t>Consolidar la gestión del talento humano en las entidades del sector para generar valor público</t>
  </si>
  <si>
    <t>Implementación de la ruta de la felicidad</t>
  </si>
  <si>
    <t>100% de las entidades del sector con la ruta de felicidad implementada</t>
  </si>
  <si>
    <t>Elaborar el plan de acción que permita implementar la ruta de la felicidad a nivel sectorial</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</si>
  <si>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</si>
  <si>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</si>
  <si>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</si>
  <si>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</si>
  <si>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</si>
  <si>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</si>
  <si>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</si>
  <si>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</si>
  <si>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Elaborar el plan de intervención sectorial para fortalecer las competencias en liderazgo y trabajo en equipo</t>
  </si>
  <si>
    <t>Ejecutar las acciones establecidas por cada entidad en el plan de intervención sectorial</t>
  </si>
  <si>
    <t>Evaluar el plan de intervención sectorial para fortalecer las competencias en liderazgo y trabajo en equipo</t>
  </si>
  <si>
    <t>Informe de evaluación</t>
  </si>
  <si>
    <t>No aplica</t>
  </si>
  <si>
    <t>FOCO DE INTEVENCIÓN</t>
  </si>
  <si>
    <t>OBJETIVO</t>
  </si>
  <si>
    <t>ESTRATEGIA</t>
  </si>
  <si>
    <t>META CUATRIENAL</t>
  </si>
  <si>
    <t>ACTIVIDAD</t>
  </si>
  <si>
    <t>ETITC</t>
  </si>
  <si>
    <t>FODESEP</t>
  </si>
  <si>
    <t>ICFES</t>
  </si>
  <si>
    <t>INFOTEP SAI</t>
  </si>
  <si>
    <t>INFOTEP SAN JUAN</t>
  </si>
  <si>
    <t>INTENALCO</t>
  </si>
  <si>
    <t>ITFIP</t>
  </si>
  <si>
    <t>MEN</t>
  </si>
  <si>
    <t>UNIDAD DE ALIMENTACIÓN ESCOLAR</t>
  </si>
  <si>
    <t>lll TRIM</t>
  </si>
  <si>
    <t>lV TRIM</t>
  </si>
  <si>
    <t>% Acumulado por actividad 2024</t>
  </si>
  <si>
    <t>I TRIMESTRE</t>
  </si>
  <si>
    <t>II TRIMESTRE</t>
  </si>
  <si>
    <t>III TRIMESTRE</t>
  </si>
  <si>
    <t>IV TRIMESTRE</t>
  </si>
  <si>
    <t>% De cumplimiento por actividad</t>
  </si>
  <si>
    <t>% Acumulado por actividad</t>
  </si>
  <si>
    <t>UAPA</t>
  </si>
  <si>
    <t>1 Documento anual</t>
  </si>
  <si>
    <t>N/A</t>
  </si>
  <si>
    <t>NA</t>
  </si>
  <si>
    <t>3 actas de mesas sectoriales al año</t>
  </si>
  <si>
    <t>Numero de planes elaborados / planes proyectados*100</t>
  </si>
  <si>
    <t>Modelo de liderazgo sectorial implementado</t>
  </si>
  <si>
    <t xml:space="preserve">PORCENTAJE DE AVANCE POR TRIMESTRE EN CADA  ENTIDAD 2024 </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</si>
  <si>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</si>
  <si>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</si>
  <si>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</si>
  <si>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</si>
  <si>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</si>
  <si>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</si>
  <si>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</si>
  <si>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</si>
  <si>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</si>
  <si>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</si>
  <si>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</si>
  <si>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</si>
  <si>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Fortalecer la gestión institucional de las entidasdes del sector administrativo de educación mediante la implementación de acciones que permitan alcanzar los fines concertados</t>
  </si>
  <si>
    <t>Numero de actividades planeadas</t>
  </si>
  <si>
    <t>OT1-F07-01 Durante el 1° trimestre de la vigencia, la ETITC estructuró su plan de asistencia técnica, en este sentido, se solicitó en el marco de 3 políticas de desarrollo administrativo el apoyo para la ejecución de 5 asistencias técnicas en 4 diferentes componentes:
1.	Financiación de plantas temporales y permanentes y gestiones presupuestales internas y externas de las instituciones.
2.	Formalización laboral plantas temporales (Administrativos) y permanentes (Docentes).
3.	Indicadores de resultados y de impacto.
4.	Manejo de reservas presupuestales  
5.	Formulación de estrategias para la conservación del conocimiento institucional y su transferencia interna.
El desarrollo de estas actividades estará acorde a los cronogramas propuestos por el Ministerio de Educación Nacional. 
Por lo anterior la actividad se encuentra en un 100% y la evidencia se encuentra en el sharepoint del sector educación</t>
  </si>
  <si>
    <t>Leido el avance descriptivo y observada la evidencia en el repositorio de teams, se valida el producto de la actividad " Elaborar el plan de asistencia técnica para la vigencia", por lo anterior sí cumple.</t>
  </si>
  <si>
    <t>Ejecutar las acciones establecidas por cada entidad en el plan de asistencia técnica</t>
  </si>
  <si>
    <t>(Total actividades planeadas / Número actividades ejecutadas) * 100</t>
  </si>
  <si>
    <t xml:space="preserve">Durante el 2° trimestre de la vigencia la ETITC participó en las dos jornadas de capacitación realizadas por el Ministerio de Edución Nacional y el Departamento Administrativo de la Función Pública, los dias 5 y 6 de junio, en estas 2 sesiones se impartieron lineamientos acerca de los procesos para la adecuada implementación de la política de Gestión del Conocimiento y la Innovación.  
La ETITC, esta a la espera de la sesiones de las demás asistencias técnicas solicitadas en el plan reportado a comienzo de la vigencia. </t>
  </si>
  <si>
    <t>Leido el avance descriptivo y observada la evidencia en el repositorio de teams, se valida el producto de la actividad "Ejecutar las acciones establecidas por cada entidad en el plan de asistencia técnica ", por lo anterior sí cumple.</t>
  </si>
  <si>
    <t xml:space="preserve">Durante el 3° Trimestre de la vigencia, La ETITC participó en las siguientes reuniones y asistencias técnicas: 
• Asistencia técnica para la formalización del empleo público 
• Asistencia técnica Vigencias Futuras 
• Asistencia técnica Ejecución de recursos públicos
• Asistencia técnica Riesgos fiscales. 
</t>
  </si>
  <si>
    <t>sí</t>
  </si>
  <si>
    <t>(Total comités planeados/numeros de comités ejecutados)*100</t>
  </si>
  <si>
    <t>OT1-F09-01. Durante el 1° trimestre de la vigencia, la ETITC en el marco de la estructuración de su plan de asistencia técnica, fue remitido al Ministerio de educación Nacional. Y se está a la espera de la aprobación del plan y el cronograma para el desarrollo de las actividades propuestas. 
Sin embargo. El pasado 7 de marzo de 2024, se mostró mediante el 1° comité de gestión y desempeño sectorial la integración del ETITC en el plan de asistencias general de las entidades adscritas y vinculadas al MEN. 
Por lo anterior la actividad se encuentra en un 25% y la evidencia se encuentra en el sharepoint del sector educación</t>
  </si>
  <si>
    <t>Leido el avance descriptivo y observada la evidencia en el repositorio de teams, se valida el producto de la actividad " Acta de comité sectorial", por lo anterior sí cumple.</t>
  </si>
  <si>
    <t>En el marco de la actividad del III encuentro deportivo del sector se llevó acabo reunión donde se citaron a los representantes legales de las entidades, con el fin de aprobar la participación de estas en dicho encuentro, en este sentido se apróbl la logistica planeada por el ministerio y donde todas las entidades estuvieron de acuerdo. En el medio de verificación se ajunta, acta de reunión, grabación, lista de asistencia.</t>
  </si>
  <si>
    <t xml:space="preserve">Durante el 3° Trimestre de la vigencia, La ETITC participó en la sesión del Comité Sectorial realizado el 13 de septiembre, en donde se mostro los avances del Plan de Acción Sectorial y Los resultado del FURAG vigencia 2023.  </t>
  </si>
  <si>
    <t>Formular el plan de acción para fortalecer la politica de gestión del conocimiento y la innovación</t>
  </si>
  <si>
    <t>Durante el 1° trimestre de la vigencia, la ETITC realizó su plan de acción para fortalecer la política de gestión del conocimiento y la innovación, dicho instrumento está estructurado en el marco de los 4 componentes de la política; de esta manera se viabilizaron 8 actividades puntuales, mismas que serán desarrolladas a lo largo de la vigencia por cada uno de los responsables según cronograma.     
Por lo anterior la actividad se encuentra en un 100% y la evidencia se encuentra en el sharepoint del sector educación</t>
  </si>
  <si>
    <t>Leido el avance descriptivo y observada la evidencia en el repositorio de teams, se valida el producto de la actividad " Formular el plan de acción para fortalecer la politica de gestión del conocimiento y la innovación", por lo anterior sí cumple.</t>
  </si>
  <si>
    <t xml:space="preserve">La ETITC, durante el  2° trimestre de la vigencia la ETITC desarrollo las acciones consignadas en el cronograma de trabajo. Se cuenta con un avance del 41, 63%. 
Se carga como evidencia la matriz de ejecución y actividades del Plan de Gestión del Conocimiento y la Innovación. </t>
  </si>
  <si>
    <t>Leido el avance descriptivo y observada la lista de asistencia y la Presentación adjunta como evidencia en el repositorio de teams, se valida el producto de la actividad "Ejecutar las acciones establecidas por cada entidad en el plan de gestión del conocimiento y la innovación ", por lo anterior sí cumple.</t>
  </si>
  <si>
    <t xml:space="preserve">Durante el 3° trimestre de la vigencia, la ETITC desarrolló las 5 actividades propuestas para el periodo dentro del cronograma del Plan de GCI, alcanzando un 53,93% de avance. </t>
  </si>
  <si>
    <t>Leido el avance descriptivo y observados los productos solicitados se valida la actividad "Ejecutar las acciones establecidas por cada entidad en el plan de gestión del conocimiento y la innovación ".</t>
  </si>
  <si>
    <t>1 Documento al año</t>
  </si>
  <si>
    <t>100%</t>
  </si>
  <si>
    <t xml:space="preserve">Durante el 1° trimestre de la vigencia, la ETITC notificó al Ministerio de Educación Nacional mediante correo electrónico, la designación de un profesional de la oficina asesora de planeación como gestor y promotor de la política de gestión del conocimiento para la vigencia 2024. Dicha persona estará encargada de realizar el seguimiento a plan de fortalecimiento a la política de desarrollo administrativo Gestión del conocimiento y la Innovación y presentarlo de manera trimestral ante el MEN.  
Por lo anterior la actividad se encuentra en un 100% y la evidencia se encuentra en el SharePoint del sector educación.
</t>
  </si>
  <si>
    <t>Leido el avance descriptivo y observada la evidencia en el repositorio de teams, se valida el producto de la actividad " formalización del gestor del conocimiento y la innovación en cada entidad", por lo anterior sí cumple.</t>
  </si>
  <si>
    <t>(Total de mesas sectoriales planeadas/numeros de de mesas sectoriales ejecutadas)*100</t>
  </si>
  <si>
    <t xml:space="preserve">Durante el 2° trimestre de la vigencia la ETITC participó en las Mesa Sectorial de Gestión del Conocimiento y la Innovación realizadas por el Ministerio de Edución Nacional y el Departamento Administrativo de la Función Pública, los dias 5 y 6 de junio, en estas 2 sesiones se impartieron lineamientos acerca de los procesos para la adecuada implementación de la política de Gestión del Conocimiento y la Innovación, especificamente se hizo énfasis en los subcomponentes de la política y su la forma en qué las diferentes EAV al MEN las estan cumpliento; esto con el fin de sensibilizar e implementar acciones de mejora, de igual manera se participo en los juegos del sector donde se genero un acta de las EAVs que participamos.
La ETITC, esta a la espera de la sesiones de las demás asistencias técnicas solicitadas en el plan reportado a comienzo de la vigencia. </t>
  </si>
  <si>
    <t>Leido el avance descriptivo y observada la evidencia en el repositorio de teams, se valida el producto de la actividad " Realizar las mesas sectoriales trimestrales de gestión del conocimiento y la innovación", por lo anterior sí cumple.</t>
  </si>
  <si>
    <t xml:space="preserve">Durante el 3° trimestre de la vigencia, la ETITC participó en la capactación "Investigación Social ", la cual fue liderada por el DAFP.  </t>
  </si>
  <si>
    <t>No</t>
  </si>
  <si>
    <t>Leido el avance descriptivo y observada la evidencia en el repositorio de teams, no se valida el producto de la actividad " Realizar las mesas sectoriales trimestrales de gestión del conocimiento y la innovación", pues no anexa el acta ni evidencia de la mesa sectorial a la que asistio la entidad.</t>
  </si>
  <si>
    <t xml:space="preserve">OT3-F14-01 Durante el 1° trimestre de la vigencia desde la ETITC se formuló e Plan Ruta de la felicidad, el cual tiene como objetivo, fortalecer las capacidades institucionales en diferentes dimensiones del desarrollo de los colaboradores de la ETITC. En este sentido se planearon actividades estratégicas en el marco de los 4 componentes para crear valor público: 1. Ruta para mejorar el entorno físico del trabajo para que todos se sientan a gusto en su puesto. 2 Ruta para facilitar el hecho de que las personas tengan el tiempo suficiente para tener una vida equilibrada: trabajo, ocio, familia, estudio. 3.Ruta para implementar incentivos basados en salario emocional. 4. Ruta para generar innovación con pasión.  
Por lo anterior la actividad se encuentra en un 100% y la evidencia se encuentra en el SharePoint del sector educación.
</t>
  </si>
  <si>
    <t>Leido el avance descriptivo y observada la evidencia en el repositorio de teams, se valida el producto de la actividad "Elaborar el plan de acción que permita implementar la ruta de la felicidad a nivel sectorial".</t>
  </si>
  <si>
    <t>Durante el 2° trimestre la ETITC, desarrollo las actividades según lo programado en el "Plan ruta de la Felicidad", en este setido se presenta el avance y se evidencia un desarrollo del 55,2</t>
  </si>
  <si>
    <t>Leido el avance descriptivo y observada la evidencia en el repositorio de teams, se valida el producto de la actividad "Ejecutar las acciones establecidas por cada entidad en el plan de implementación de la ruta de la felicidad ", por lo anterior sí cumple.</t>
  </si>
  <si>
    <t xml:space="preserve">Para el 3° trimestre de la vigencia se realizó la totalidad de las actividades pactadas para el periodo, alcazado una ejecución del 69,54% del total planeado. </t>
  </si>
  <si>
    <t xml:space="preserve">Durante el 1° trimestre de la vigencia, la ETITC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Según la circular conjunta 100- 011 de 2024, de las 4 etapas a realizar para alcanzar la materialización de la planta temporal; la ETITC, se encuentra en su primera etapa. Se está a la espera de la aprobación de los documentos enviados y la guía para el desarrollo de los siguientes pasos.  
Por lo anterior la actividad se encuentra en un 100% y la evidencia se encuentra en el SharePoint del sector educación.
</t>
  </si>
  <si>
    <r>
      <t xml:space="preserve">Leido el avance descriptivo y observada la evidencia en el repositorio de teams, se valida el producto de la actividad "Elaborar e implementar el plan para llevar a cabo la formalización laboral", por lo anterior cumple. ( </t>
    </r>
    <r>
      <rPr>
        <sz val="12"/>
        <color rgb="FFFF0000"/>
        <rFont val="Calibri"/>
        <family val="2"/>
      </rPr>
      <t>Preguntar cuando el MEN da respuesta a la aprobación del plan)</t>
    </r>
  </si>
  <si>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</si>
  <si>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Leido el avance descriptivo y observada la evidencia en el repositorio de teams, se valida el producto de la actividad "Ejecutar las acciones establecidas por cada entidad en el plan de formalización laboral", por lo anterior sí cumple.</t>
  </si>
  <si>
    <t>Durante el 3° trimestre de la vigencia, Se continuo desarrollado el proceso para la formalización laboral, de manera que la institución se gestionaron reuniones con el MEN para presentar la estructura de modernizar de la planta de personal.</t>
  </si>
  <si>
    <t xml:space="preserve">Leido el avance descriptivo y observada la evidencia en el repositorio de teams, se valida el producto de la actividad "Ejecutar las acciones establecidas por cada entidad en el plan de formalización laboral". </t>
  </si>
  <si>
    <t xml:space="preserve">Durante el 1ª trimestre de la vigencia, se integró en el plan institucional de capacitaciones, en este se incluyeron ejes específicos, acorde a los lineamientos del Plan Nacional de Formación y Capacitación – PNFC 2020-2030, dentro de los cuales se cuenta con el Eje 6. Habilidades y Competencias y los temas que le competen. Se presenta el cronograma de ejecución. 
Por lo anterior la actividad se encuentra en un 100% y la evidencia se encuentra en el SharePoint del sector educación.
</t>
  </si>
  <si>
    <t>Leido el avance descriptivo y observada la evidencia en el repositorio de teams, se valida el producto de la actividad "Elaborar el plan de intervención sectorial para fortalecer las competencias en liderazgo y trabajo en equipo".</t>
  </si>
  <si>
    <t xml:space="preserve">El Plan de Fortalecimiento y equipo de trabajo de la ETITC, esta proyectado para comenzar su ejecución durante el 2° semestre de la vigencia 2024, esto según cronograma expuesto y presentado.  </t>
  </si>
  <si>
    <t>Leido el avance descriptivo y observado el plan debian avanzar en Inteligencia emocional y Capacitación en expresión oral y escrita - Redacción, hablar en público  y no muestran el avance, por lo anterior, no se valida el la actividad "Ejecutar las acciones establecidas por cada entidad en el plan de intervención sectorial", por lo anterior no cumple.</t>
  </si>
  <si>
    <t xml:space="preserve">Para el 3° trimestre de la vigencia se realizó la totalidad de las actividades pactadas para el periodo, alcazado una ejecución del 71,43% del total planeado. </t>
  </si>
  <si>
    <t>Leido el avance descriptivo, observado el plan y leidas las evidencias se valida la actividad "Ejecutar las acciones establecidas por cada entidad en el plan de intervención sectorial".</t>
  </si>
  <si>
    <t xml:space="preserve">Pra el 3° trimestre de la vigencia y teniendo en cuenta las actividades desarrolladas en el marco del "Plan de Fortalecimiento y trabajo en equipo", se realizó una primera evaluación, en donde se muestra la efectividad de la gestión alcanzada. </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</si>
  <si>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</si>
  <si>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</si>
  <si>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</si>
  <si>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Ubicar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</si>
  <si>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Fortalecer la gestión institucional de las entidasdes del sector adminisitrativo de educación mediante la implementación de acciones que permitan alcanzar los fines concertados</t>
  </si>
  <si>
    <t>Se realiza el cargue de la información en la carpeta "I Trimestre" con el nombre "O1.G7.01. Evidencia plan de asistencia técnica FODESEP" y "O1.G7.02. Formato plan de asistencia técnica 2024" dando  cumplimiento a este item.</t>
  </si>
  <si>
    <t>Se realizarón las asistencias técnicas de Generación de cultura para la gestión del conocimiento y Generación y producción de conocimiento desarrolladas en Ministerio de educación con respecto a gestión del conocimiento se realiza el cargue de la información en la carpeta "II Trimestre" con el nombre "O1.G8.01 Material Capacitación Gestión del Conocimiento y la Innovación".
Adicionalmente se envía correo electronico a Ministerio solicitando el acompañamiento para la asignación de las demas asistencias pendientes las cuales son reprogramadas para el segundo semestres del año se realiza el cargue de la información en la carpeta "II Trimestre" con el nombre "O1.G8.02 Correo solicitud de acompañamiento MEN"</t>
  </si>
  <si>
    <t>Se realiza el cargue de la información en la carpeta "III trimestre" con el nombre "O1.G8.01 Acciones plan de asistencia tecnica", con las asistencias recibidas y las solicitadas para el último trimestre del año dando cumplimiento a este item</t>
  </si>
  <si>
    <t>Sí</t>
  </si>
  <si>
    <t>Leido el avance descriptivo y observada las evidencias en el repositorio de teams, se valida el producto de la actividad "Ejecutar las acciones establecidas por cada entidad en el plan de asistencia técnica ", por lo anterior sí cumple.</t>
  </si>
  <si>
    <t>Realizar el seguimiento trimestral</t>
  </si>
  <si>
    <t>Se realiza el cargue de la información en la carpeta "I Trimestre" con el nombre "O1.G9.01 Acta 01 de 2024 - Comité Sectorial Gestión y Desempeño" dando  cumplimiento a este item.</t>
  </si>
  <si>
    <t>En el marco de la actividad del III encuentro deportivo del sector se llevó acabo reunión donde se citaron a los representantes legales de las entidades, con el fin de aprobar la participación de estas en dicho encuentro, en este sentido se apróbo  la logistica planeada por el ministerio y donde todas las entidades estuvieron de acuerdo. En el medio de verificación se ajunta, acta, grabación, lista de asistencia.</t>
  </si>
  <si>
    <t>Se realiza el cargue de la información en la carpeta "III Trimestre" con el nombre "O1.G9.01 Acta 01 de 2024 - Comité Sectorial Gestión y Desempeño" dando  cumplimiento a este item.</t>
  </si>
  <si>
    <t>Fortalecer a nivel sectorial la política de gestión del conocimiento y la innovación que nos aporte a la solcuicón de retos institucionales y misionales</t>
  </si>
  <si>
    <t>Se realiza el cargue de la información en la carpeta "II Trimestre" con el nombre "O2.G11.01 Seguimiento plan de Gestión de conocimiento y la innovación" dando  cumplimiento a este item.</t>
  </si>
  <si>
    <t>Leido el avance descriptivo y observada la evidencia adjunta en el repositorio de teams, se valida el producto de la actividad "Ejecutar las acciones establecidas por cada entidad en el plan de gestión del conocimiento y la innovación ", por lo anterior sí cumple.</t>
  </si>
  <si>
    <t>Leido el avance descriptivo y observadas la evidencias adjuntas en el repositorio de teams, se valida el producto de la actividad "Ejecutar las acciones establecidas por cada entidad en el plan de gestión del conocimiento y la innovación ", por lo anterior sí cumple.</t>
  </si>
  <si>
    <t>Se realiza el cargue de la información en la carpeta "I Trimestre" con el nombre "O2.G12.01 Designación Gestor de Conocimiento" dando  cumplimiento a este item.</t>
  </si>
  <si>
    <t>(Total de mesas sectoriales planeadoas/numeros de de mesas sectoriales ejecutadas)*100</t>
  </si>
  <si>
    <t>La mesa sectorial se llevó a cabo el 5 de julio, se adjunta la evidencia de la presentación en la carpeta "II Trimestre" con el nombre "O2.G13.01 PRESENTACIÓN MESA SECTORIAL GESTIÓN DEL CONOCIMIENTO" y la lista de asistencia con el nombre "O2.G13.02 Listado Asistencia -  Capacitación Gestión del Conocimiento y la Innovación 06-06-2024"</t>
  </si>
  <si>
    <t>La mesa sectorial, se adjunta la evidencia en la carpeta "III Trimestre" con el nombre "O2.G13.01  Evidencias Mesa Sectorial de Gestión del Conocimiento - 8-10-2024" dando cumplimiento a este item</t>
  </si>
  <si>
    <t>Leido el avance descriptivo y observadas las evidencias en el repositorio de teams, se valida el producto de la actividad " Realizar las mesas sectoriales trimestrales de gestión del conocimiento y la innovación", por lo anterior sí cumple.</t>
  </si>
  <si>
    <t>Eelaborar el plan de acción que permita implementar la ruta de la felicidad a nivel sectorial</t>
  </si>
  <si>
    <t>Se realiza el cargue de la información en la carpeta "I Trimestre" con el nombre "O3.G14.01 CRONOGRAMA PETH 2024 RUTA DE LA FELICIDA" y "O3.G14.02 plan-estrat-gico-de-talento-humano" dando  cumplimiento a este item.</t>
  </si>
  <si>
    <t>Leido el avance descriptivo y observada la evidencia en el repositorio de teams, se valida el producto de la actividad "Elaborar el plan de acción que permita implementar la ruta de la felicidad a nivel sectorial", por lo anterior sí cumple.</t>
  </si>
  <si>
    <t>Se realiza el cargue de la información en la carpeta "II Trimestre" con el nombre "O3.G15.01 SEGUIMIENTO RUTA DE LA FELICIDAD" dando  cumplimiento a este item.</t>
  </si>
  <si>
    <t>Se realiza el cargue de la información en la carpeta "III Trimestre" con el nombre "O3.G15.01 SEGUIMIENTO RUTA DE LA FELICIDAD" dando  cumplimiento a este item.</t>
  </si>
  <si>
    <t>Leido el avance descriptivo y observada la evidencia en el repositorio de teams, se valida el producto de la actividad "Ejecutar las acciones establecidas por cada entidad en el plan de implementación de la ruta de la felicidad".</t>
  </si>
  <si>
    <t>Para el FODESEP no aplica esta actividad debido a que el personal se contrata bajo el derecho laboral privado.</t>
  </si>
  <si>
    <t>Se realiza el cargue de la información en la carpeta "I Trimestre" con el nombre "O3.G18.01 Plan institucional de capacitacion", contando con que en el cronograma de actividades se encuentran capacitaciones como Curso de Liderazgo y Gestión de equipos (Básico y Avanzado), Desarrollo de Habilidades Gerenciales (habilidades de negociación y persuación), etc. dando  cumplimiento a este item.</t>
  </si>
  <si>
    <t>Leido el avance descriptivo y observada la evidencia en el repositorio de teams, se valida el producto de la actividad "Elaborar el plan de intervención sectorial para fortalecer las competencias en liderazgo y trabajo en equipo", por lo anterior  cumple.</t>
  </si>
  <si>
    <t>Se realiza el cargue de la información en la carpeta "I Trimestre" con el nombre "O3.G19.01 Seguimiento Plan institucional de capacitacion", ademas el comité Institucional de Gestión y desempeño realizo cambios en el cronograma los cuales serán aprobados en el mes de julio para dar cumplimiento a las actividades reprogramadas. Se anexan las evidencias</t>
  </si>
  <si>
    <t>Leido el avance descriptivo y observada la evidencia en el repositorio de teams, no se valida el producto de la actividad "Ejecutar las acciones establecidas por cada entidad en el plan de intervención sectorial", por lo anterior no cumple.( Anexan el plan y la actividad exige evidencias de avances del plan)</t>
  </si>
  <si>
    <t>Se realiza el cargue de la información en la carpeta "III Trimestre" con el nombre "O3.G19.01 Seguimiento Plan institucional de capacitacion",  para dar cumplimiento a las actividades. Se anexan las evidencias</t>
  </si>
  <si>
    <t>Se realiza el cargue de la información en la carpeta "III Trimestre" con el nombre "O3.G20.01 Informe de evaluación fortalecimiento de la capacidad de liderazgo", dando cumplimiento a este item.</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</si>
  <si>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</si>
  <si>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</si>
  <si>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</si>
  <si>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</si>
  <si>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</si>
  <si>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</si>
  <si>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</si>
  <si>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</si>
  <si>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</si>
  <si>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</si>
  <si>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</si>
  <si>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</si>
  <si>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</si>
  <si>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</si>
  <si>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</si>
  <si>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</si>
  <si>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</si>
  <si>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</si>
  <si>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</si>
  <si>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</si>
  <si>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</si>
  <si>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</si>
  <si>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</si>
  <si>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</si>
  <si>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</si>
  <si>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</si>
  <si>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</si>
  <si>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</si>
  <si>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</si>
  <si>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</si>
  <si>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</si>
  <si>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</si>
  <si>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</si>
  <si>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</si>
  <si>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</si>
  <si>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</si>
  <si>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</si>
  <si>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</si>
  <si>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</si>
  <si>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</si>
  <si>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</si>
  <si>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</si>
  <si>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</si>
  <si>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</si>
  <si>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</si>
  <si>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</si>
  <si>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</si>
  <si>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</si>
  <si>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</si>
  <si>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</si>
  <si>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</si>
  <si>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</si>
  <si>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</si>
  <si>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</si>
  <si>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un (1) plan de asistencia técnica</t>
  </si>
  <si>
    <t>Desde la OAP se formuló la propuesta del Plan de Asistencia Técnica requerida por el Icfes para la vigencia 2024, remitido al Ministerio de Educación Nacional para su diligencia y observaciones</t>
  </si>
  <si>
    <t>-</t>
  </si>
  <si>
    <t>Actividad culminada en el primer trimestre del año</t>
  </si>
  <si>
    <t>Esta actividad se reportará en los siguientes trimestres</t>
  </si>
  <si>
    <t>Se participó en la asistencia técnica llamada HITO 2 MIPG, dónde como entidad respondimos las necesidades frente al fortalecimiento en conocimiento de las políticas de MIPG correspondientes. Se realizó la compilación correspondiente y se envió por parte del Jefe de la Oficina Asesora de Planeación.</t>
  </si>
  <si>
    <r>
      <rPr>
        <sz val="14"/>
        <color rgb="FF000000"/>
        <rFont val="Calibri"/>
      </rPr>
      <t>Leido el avance descriptivo y observada la evidencia en el repositorio de teams, no se valida el producto de la actividad "Ejecutar las acciones establecidas por cada entidad en el plan de asistencia técnica ", por lo anterior no cumple. (</t>
    </r>
    <r>
      <rPr>
        <sz val="14"/>
        <color rgb="FFFF0000"/>
        <rFont val="Calibri"/>
      </rPr>
      <t>Adjuntan evidencia del 3 trimestre y la actividad exigía asistencia técnica del 2 semestre</t>
    </r>
    <r>
      <rPr>
        <sz val="14"/>
        <color rgb="FF000000"/>
        <rFont val="Calibri"/>
      </rPr>
      <t>)</t>
    </r>
  </si>
  <si>
    <t>Se participó en las siguientes asistencias técnicas:
-Asistencia técnica llamada HITO 2 MIPG, dónde como entidad respondimos las necesidades frente al fortalecimiento en conocimiento de las políticas de MIPG correspondientes. 10 de julio.
- Asistencia Técnica, tema: Gestión de Riesgos. 18 de septiembre
-Asistencia técnica para el fortalecimiento  de los canales institucionales para la atención de reportes de actos de corrupción. 27 de agosto.
-Diligenciamiento del formulario Evaluación Entidades Estatales Icfes. 18 de julio</t>
  </si>
  <si>
    <t>SÍ</t>
  </si>
  <si>
    <t>Leido el avance descriptivo y observadas las evidencias en el repositorio de teams, se valida el producto de la actividad "Ejecutar las acciones establecidas por cada entidad en el plan de asistencia técnica ", por lo anterior cumple.</t>
  </si>
  <si>
    <t>un (1) acta de comité sectorial con participación del Icfes</t>
  </si>
  <si>
    <t>El 07 de marzo se realizó la primera sesión del Comité Sectorial de Gestión y Desempeño para la vigencia 2024, con participación del Instituto para el análisis del cierre del PAS 2023 y la presentación de las actividades a realizar en el 2024. Se adjunta el acta producto de este comité.</t>
  </si>
  <si>
    <t xml:space="preserve">Leido el avance descriptivo y observada la evidencia en el repositorio de teams, se valida el producto de la actividad " Acta de comité sectorial", por lo anterior cumple. 
</t>
  </si>
  <si>
    <t>El Icfes participó de las siguientes actividades:
•	Participación en los juegos del sector educación en las modalidades de bolos, tenis de mesa y bolirrana.
•	Participación en la mesa sectorial de gestión del conocimiento.
•	Participación en el evento: DAFP ¡Memorias Conflicto de intereses!: https://www.youtube.com/watch?v=UuU3zU0CU6A
•	Participación en la reunión sobre monitoreo de riesgos al interior de los procesos en las entidades del DAFP</t>
  </si>
  <si>
    <t>Se participó en la segunda sesión del Comité Sectorial de Gestión y Desempeño para la vigencia 2024 el día 13 de agosto de 2024, con participación del Instituto para analizar el cumplimiento del segundo trimestre plan de acción sectorial y presentar los resultados FURAG. Se adjunta el acta producto de este comité.</t>
  </si>
  <si>
    <t>Un (1) Plan formulado para el fortalecimiento de la política de gestión del conocimiento del Icfes</t>
  </si>
  <si>
    <t>Se tomó como insumo los resultados del FURAG 2022 para la política. Se identificaron las acciones que se deberían fortalecer de acuerdo a las respuestas. Las acciones articularon con el PAI 2024, se tomaron las actividades que estaba en el marco de la política y se caracterizaron acorde con los ejes de la política, para un total de 45 actividades para la vigencia 2024. Se anexa el plan y la presentación realizada para su formulación</t>
  </si>
  <si>
    <t>Leido el avance descriptivo y observada la evidencia en el repositorio de teams, se valida el producto de la actividad " Formular el plan de acción para fortalecer la politica de gestión del conocimiento y la innovación".</t>
  </si>
  <si>
    <t xml:space="preserve">
30%</t>
  </si>
  <si>
    <t>Se está trabajando en la recopilación de una base de datos en Excel para pasarla a PowerBI, que nos permita tener las lecciones aprendidas desde 2019 a la fecha para poder hacer filtros que nos permitan tomar decisiones estratégicas.</t>
  </si>
  <si>
    <r>
      <rPr>
        <sz val="14"/>
        <color rgb="FF000000"/>
        <rFont val="Calibri"/>
      </rPr>
      <t>Leido el avance descriptivo y observado el producto anexo como evidencia en el repositorio de teams, no se valida el producto de la actividad "Ejecutar las acciones establecidas por cada entidad en el plan de gestión del conocimiento y la innovación ", por lo anterior no cumple. (</t>
    </r>
    <r>
      <rPr>
        <sz val="14"/>
        <color rgb="FFFF0000"/>
        <rFont val="Calibri"/>
      </rPr>
      <t>De 43 actividades puestas por la entidad no anexan evidencia de avance</t>
    </r>
    <r>
      <rPr>
        <sz val="14"/>
        <color rgb="FF000000"/>
        <rFont val="Calibri"/>
      </rPr>
      <t>)</t>
    </r>
  </si>
  <si>
    <t>Se realizan los ajustes al plan de fortalecimiento de la política de gestión del conocimiento y la innovación, y así mismo se reportan los avances de las actividades correspondientes al tercer trimestre del año</t>
  </si>
  <si>
    <t>Leido el avance descriptivo y observado el producto anexo en el repositorio de teams, se valida el producto de la actividad "Ejecutar las acciones establecidas por cada entidad en el plan de gestión del conocimiento y la innovación ", por lo anterior cumple.</t>
  </si>
  <si>
    <t>Un (1) correo electrónico con la asignación de gestores del conocimiento y la innovación</t>
  </si>
  <si>
    <t>El día 7 de marzo, el jefe de la oficina de gestión de proyectos de investigación remite por correo a la Oficina Asesora de Planeación,  los datos de las personas asignadas con el rol de gestor del conocimiento y la innovación del Icfes.</t>
  </si>
  <si>
    <t>Realizar las mesas sectoriales trimestrales de gestión del conocmiento y la innovación</t>
  </si>
  <si>
    <t>Actas de mesas sectroiales</t>
  </si>
  <si>
    <t>Se reporta una observación para el ajuste de la descripción de la actividades, ya que el Instituto participa de las mesas sectoriales convocadas por MEN, más no es quien realiza o desarrolla dichas mesas.</t>
  </si>
  <si>
    <t>Se asiste a la mesa sectorial convocada por el MEN, en donde se articula la política de gestión del conocimiento con la línea del Departamento Administrativo de la Función Pública - DAFP.</t>
  </si>
  <si>
    <t>Se asiste a la Sesión de la Mesa Sectorial de Gestión del Conocimiento el 05 de julio de 2024 donde se trataron los temas relacionados con Contexto y desafíos de la Política de Gestión del Conocimiento, Taller de ideación y Priorización y definición. Se adjunta el acta evidenciando la asistencia.</t>
  </si>
  <si>
    <t>Consolidar la gestión del talento humano en las entidsdes del sector para generar valor público</t>
  </si>
  <si>
    <t xml:space="preserve">Un (1) plan y una (1) ficha técnica informativa de bienestar programa de estímulos e incentivos </t>
  </si>
  <si>
    <t>Fue elaborado el Plan Anual de Bienestar e Incentivos para la vigencia 2024, cuyas actividades están alineadas hacia la ruta de la felicidad.
Se anexa el plan y la ficha técnica informativa de bienestar programa de estímulos e incentivos, cuyo cronograma se visualiza en las páginas 22, 23 y 24 del documento "PLAN DE BIENESTAR E INCENTIVOS 2024".</t>
  </si>
  <si>
    <t xml:space="preserve">Fue elaborado el Plan Anual de Bienestar e Incentivos para la vigencia 2024, cuyas actividades están alineadas hacia la ruta de la felicidad.
Se anexa el plan y la ficha técnica informativa de bienestar programa de estímulos e incentivos </t>
  </si>
  <si>
    <t>Siete (7) actividades realizadas en el primer trimestre del año</t>
  </si>
  <si>
    <t>Las actividades están programadas en el Plan de Acción Sectorial para iniciar el 01/04/2024.
Sin embargo, durante el primer trimestre de 2024 se realizaron 7 actividades:
- Aprobación y publicación del Plan de Bienestar e Incentivos
- Tarjeta virtual de cumpleaños
- Inscripción a Juegos Autóctonos
- Estímulo a la convocatoria Proyectos por Equipos de Trabajo
- Día de la Mujer
- Taller Tiempo Libre Lúdico
- Festival FEST</t>
  </si>
  <si>
    <t>Durante el segundo trimestre de 2024 se realizaron 25 actividades de Bienestar, entre las cuales se mencionan:
- Taller de Finanzas Personales
- Semana del Servidor Público
- Caminata Ecológica 
- Evento Día del Padre
- Evento Día de la Madre
- Gimnasio en los meses de mayo y junio
- Taller en el Día de la Secretaria</t>
  </si>
  <si>
    <r>
      <rPr>
        <sz val="14"/>
        <color rgb="FF000000"/>
        <rFont val="Calibri"/>
      </rPr>
      <t xml:space="preserve">Leido el avance descriptivo y observada la evidencia en el repositorio de teams, se valida el producto de la actividad "Ejecutar las acciones establecidas por cada entidad en el plan de implementación de la ruta de la felicidad ", por lo anterior no cumple. </t>
    </r>
    <r>
      <rPr>
        <sz val="14"/>
        <color rgb="FFFF0000"/>
        <rFont val="Calibri"/>
      </rPr>
      <t>(</t>
    </r>
    <r>
      <rPr>
        <b/>
        <sz val="14"/>
        <color rgb="FFFF0000"/>
        <rFont val="Calibri"/>
      </rPr>
      <t>No anexan evidencias de las actividades que mencionan en el avance descriptivo)</t>
    </r>
  </si>
  <si>
    <t>Se realizaron las actividades correspondientes al tercer trimestre del año para la Estrategia de Implementación de la Ruta de la Felicidad, incluyendo el avance de las actividades y las evidencias de listados de asistencia por parte de los funcionarios de la entidad</t>
  </si>
  <si>
    <t>Leido el avance descriptivo y observada la evidencia en el repositorio de teams, se valida el producto de la actividad "Ejecutar las acciones establecidas por cada entidad en el plan de implementación de la ruta de la felicidad ".</t>
  </si>
  <si>
    <t>Un (1) cronograma de seguimiento al Proyecto de Rediseño Institucional.</t>
  </si>
  <si>
    <t>Fue elaborado el Proyecto de Rediseño Institucional, cuyas actividades y objetivos van encaminados hacia la formalización laboral.
Respecto a la formalización de empleo público, se plantea para el 2024 la creación de 93 cargos en la planta de personal del Instituto.
Más del 70% de los empleos a crear se ubicarán en áreas misionales como la Dirección de Evaluación, las Subdirecciones de Diseño de instrumentos, Producción de Instrumentos y en Estadística. En cuanto a la provisión de vacantes definitivas de carrera administrativa, en el año 2023 el Icfes avanzó en la materialización de un concurso de méritos para la provisión de empleos.
Se realizó la actualización del registro de 66 vacantes definitivas de empleos de carrera administrativa en la Plataforma SIMO 4.0, en cuanto a las funciones de los empleos y su ubicación vigente, para la conformación de la Oferta Pública de Empleos – OPEC, dentro de la cual se realizó la marcación en la OPEC de los empleos que cumplen requisitos para un concurso de ascenso.
Se encuentra en avance con la Comisión Nacional del Servicio Civil el Concurso para proveer 66 empleos de Carrera Administrativa.
Se anexa cronograma de seguimiento al Proyecto de Rediseño Institucional.</t>
  </si>
  <si>
    <t xml:space="preserve">Leido el avance descriptivo y observada la evidencia en el repositorio de teams, se valida el producto de la actividad "Elaborar e implementar el plan para llevar a cabo la formalización laboral", por lo anterior cumple. </t>
  </si>
  <si>
    <t>Esta actividad no aplica para este trimestre.</t>
  </si>
  <si>
    <t>Las actividades están programadas en el Plan de Acción Sectorial para iniciar el 01/04/2024</t>
  </si>
  <si>
    <t>El 26 de marzo de 2024 se radicó ante el Ministerio de Educación Nacional la versión inicial del Estudio Técnico de Formalización Laboral para la revisión y aval y posterior radicación en otras instancias del Gobierno Nacional.  Al respecto, el 09 de mayo el Ministerio remitió las observaciones a los documentos que hacen parte del Estudio, para lo cual se consolidó toda la información para brindar la respuesta, incluidos los ajustes requeridos en los documentos que soportan el Estudio.
En relación con el proceso de selección Nación 6, entre los meses de marzo y abril se realizaron las inscripciones, y por información oficial de la CNSC, en los cargos convocados para el Icfes se inscribieron un total de cinco mil ochocientos cincuenta y seis (5856) ciudadanos.  La CNSC informó en mayo que se encontraban iniciando la etapa de verificación de requisitos de formación académica y experiencia de los aspirantes.</t>
  </si>
  <si>
    <t xml:space="preserve">Leido el avance descriptivo y observada la evidencia en el repositorio de teams, no se observo el producto de la actividad "Ejecutar las acciones establecidas por cada entidad en el plan de formalización laboral", por lo anterior no cumple.
</t>
  </si>
  <si>
    <t xml:space="preserve">Se actualizó el plan de formalización laboral.  se categorizan e incluyen todas las evidencias del caso, numeradas y según fecha de cada comunicación.  A la fecha se está proyectando respuesta a observaciones del DAPRE sobre el estudio técnico y del MEN sobre los proyectos de decretos de estructura y planta. </t>
  </si>
  <si>
    <t xml:space="preserve">Leido el avance descriptivo y observada la evidencia en el repositorio de teams, se observan los productos de la actividad "Ejecutar las acciones establecidas por cada entidad en el plan de formalización laboral".
</t>
  </si>
  <si>
    <t>Un (1) Plan Institucional de Capacitación.</t>
  </si>
  <si>
    <t>Fue elaborado el Plan Institucional de Capacitación para la vigencia 2024, el cual incluye actividades y capacitaciones que están alineadas hacia el fortalecimiento de las competencias en liderazgo. Dentro del Plan Anual de Bienestar e Incentivos se incluye la implementación de programas de coaching individualizados para nuestros líderes de diferentes áreas. El objetivo principal de estos programas ha sido potenciar competencias clave como el liderazgo, la motivación y el desarrollo de equipos.
Para el fortalecimiento de trabajo en equipo también se tienen programadas actividades tipo coach dentro del Plan Anual de Bienestar e Incentivos.
Se anexa el Plan Institucional de Capacitación.</t>
  </si>
  <si>
    <t xml:space="preserve">Leido el avance descriptivo y observada la evidencia en el repositorio de teams, se valida el producto de la actividad "Elaborar el plan de intervención sectorial para fortalecer las competencias en liderazgo y trabajo en equipo". </t>
  </si>
  <si>
    <t xml:space="preserve">Siguiendo las recomendaciones dadas en la mesa de trabajo con el Ministerio de Educación y en alineación con la planeación estratégica del Icfes, se crea la segunda versión del Plan Institucional de Capacitación donde se fortalece y hace especial énfasis en las actividades que se encuentran directamente relacionadas con las competencias de liderazgo y trabajo en equipo.
Como evidencia se adjunta el nuevo cronograma, así como el correo electrónico con la aprobación por parte de la Subdirectora de Talento Humano </t>
  </si>
  <si>
    <t>Durante el mes de febrero de 2024 se activaron en la Plataforma de Udemy los siguientes cursos relacionados con el liderazgo y el trabajo en equipo. Se realizó la respectiva difusión para la participación de los funcionarios:
- Liderazgo y Gestión de Equipos / Estilos y Estrategias - Duración: 2 horas
- Experto en Gestión de Equipos - Duración: 4 horas</t>
  </si>
  <si>
    <t xml:space="preserve">Leido el avance descriptivo y observada la evidencia en el repositorio de teams, no se observa el producto que exige la la actividad "Ejecutar las acciones establecidas por cada entidad en el plan de intervención sectorial", por lo anterior no cumple.
</t>
  </si>
  <si>
    <t>Durante este trimestre se llevaron a cabo 4 de 6 sesiones que se tienen previstas del Taller Construyendo Confianza: La Honestidad como pilar del clima laboral. Allí se busca que los colaboradores del instituto exploren y adquieran competencias en adaptación al cambio, liderazgo y comunicación asertiva, de igual manera que reciban herramientas prácticas para mejorar el trabajo en equipo y crear un ambiente de trabajo positivo.
Como evidencia se adjunta ficha técnica del evento, citación a Teams de cada una de las sesiones y ficha técnica por parte de la caja de compensación (en un solo PDF).</t>
  </si>
  <si>
    <t xml:space="preserve">Leido el avance descriptivo y observada la evidencia en el repositorio de teams, se observa el producto que exige la la actividad "Ejecutar las acciones establecidas por cada entidad en el plan de intervención sectorial", por lo anterior cumple.
</t>
  </si>
  <si>
    <t>Esta evaluación del plan de intervención sectorial se realizará a partir del tercer trimestre de 2024</t>
  </si>
  <si>
    <t>Se remite avance con corte al 30 de septiembre del informe de evaluación Plan de intervención sectorial para fortalecer las competencias en liderazgo y trabajo en equipo. La versión final se generará a final de año una vez todas las actividades programadas se hayan ejecutado.</t>
  </si>
  <si>
    <t>En cumplimiento a esta meta, se reportó al Ministerio de Educación Nacional las necesidades sobre los temas en que la entidad requiere acompañamiento. INFOTEP SAi envió al MEN el documento en formato Excel con el listado de las necesidades de Asistencia Técnica el día 01 de marzo de 2024 con el listado de las temáticas específicas. OT1-F07-01 PLAN DE ASISTENCIA TECNICA 2024 INFOTEPSAI</t>
  </si>
  <si>
    <t>Leido el avance descriptivo y observada la evidencia en el repositorio de teams, se valida el producto de la actividad " Elaborar el plan de asistencia técnica para la vigencia".</t>
  </si>
  <si>
    <t>Formulado 100%</t>
  </si>
  <si>
    <t>Se desarrollaron durante el trimestre 6 asistencias tecnicas sobre las siguientes tematicas:  plan de implementacion de la ruta de la felcidad, asistencia técnica hito 2 MIPG, politica de integridad y Generalidades del Modelo Integrado de Planeación y Gestión, asistencia técnica de capacitación ley 1712 de 2014,Asistencia técnica proceso de comisiones al exterior y las políticas de austeridad. Se sube informe de avance del plan.</t>
  </si>
  <si>
    <t>No registraron avance descriptivo ni anexaron producto, por lo anterior no cumplen el avance a la actividad "Ejecutar las acciones establecidas por cada entidad en el plan de asistencia técnica ".</t>
  </si>
  <si>
    <t>El INFOTEPSAI para el tercer trimestre recibio Asistencia Técnica contemplado en el plan:
1. Estrategia de participación ciudadana y rendición de cuentas
2.Política de Mejora Normativa (MIPG).
3.Metodología para la operación de canales de denuncia por actos de corrupción. mecanismo para la promoción de la cultura de la denuncia y protección del denunciante.
4.Asistencia Técnica en Territorio.
5.Asistencia Técnica Riesgo fiscal- EAV
 -. Se anexa informe avance plan de asistencia en la carpeta OT1-F08-01 ACCIONES EJECUTADAS PLAN ASISTENCIA TÉCNICA 2024</t>
  </si>
  <si>
    <t xml:space="preserve">INFOTEP SAI asistio a la reunión del primer comité de Gestión y Desempeño Sectorial,  convocada por el Ministerio de Educación MEN, realizada el dia 7 de marzo de 2024.  Se socializo   el plan de asistencias técnicas 2024, Plan Ruta de la Felicidad, proceso de formalización laboral entidades adscritas y vinculasd al MEN. como evidencia se adjunto el documento: OT1-F09-01 ACTA 01_Comité Sectorial Gestión y Desempeño </t>
  </si>
  <si>
    <t>Leido el avance descriptivo y observada la evidencia en el repositorio de teams, se valida el producto de la actividad " Acta de comité sectorial".</t>
  </si>
  <si>
    <t xml:space="preserve">INFOTEP SAI asistio a la reunión del primer comité de Gestión y Desempeño Sectorial,  convocada por el Ministerio de Educación MEN, realizada el dia 7 de marzo de 2024. Se anexan evidencia. </t>
  </si>
  <si>
    <t>No registraron avance descriptivo ni anexaron producto, por lo anterior no cumplen el avance a la actividad " Acta de comité sectorial", por lo anterior no cumple.</t>
  </si>
  <si>
    <t>INFOTEP SAI asistio a la reunión del segundo comité de Gestión y Desempeño Sectorial, convocada por el Ministerio de Educación MEN, realizada el dia 13 de agosto de 2024. Se anexan evidencia: OT1_F9_09_ ACTA 002 COMITÉ SECTORIAL DE GESTIÓN Y DESEMPEÑO</t>
  </si>
  <si>
    <t>Se formulo el Plan de Acción para el fortalecimiento de la gestión del conocimiento y la innovación, teniendo en cuenta los cuatro ejes que estable el MIPG para su implementación.</t>
  </si>
  <si>
    <t>Se formulo el Plan de Acción para el fortalecimiento de la gestión del conocimiento y la innovación, teniendo en cuenta los cuatro ejes que estable el MIPG para su implementación en el primer trimestre</t>
  </si>
  <si>
    <t>Se realizaron las diferentes actividades planeadas de acuerdo a la matriz de plan de acción y se participo en la mesa sectorial convocada por el MEN, en donde se articula la política de gestión del conocimiento con la línea del Departamento Administrativo de la Función Pública - DAFP.</t>
  </si>
  <si>
    <t>No registraron avance descriptivo ni anexaron producto, por lo anterior no cumplen el avance a la actividad  "Ejecutar las acciones establecidas por cada entidad en el plan de gestión del conocimiento y la innovación ", por lo anterior no cumple.</t>
  </si>
  <si>
    <t>INFOTEP SAI, para este 3er trimestre continua ejecutando las acciones establecidas en el plan de gestión del conocimiento y la innovación, de acuerdo al Informe carpeta: OT2_F11_01_ ACCIONES EJECUTADAS PLAN DE GESTIÓN DEL CONOCIMIENTO Y LA INNOVACIÓN 2024</t>
  </si>
  <si>
    <t>INFOTEP SAI realizo designación del Gestor de conocimiento e informo vía correo electrónico a la subdirección de desarrollo organización del Ministerio de Educación Nacional 
Se cumple el 100% de la meta propuesta para la actividad.  OT1-F12-01 ASIGNACIÓN DE GESTOR</t>
  </si>
  <si>
    <t>Leido el avance descriptivo y observada la evidencia en el repositorio de teams, no se valida el producto de la actividad " formalización del gestor del conocimiento y la innovación en cada entidad".</t>
  </si>
  <si>
    <t>Se anexa el acta de  la mesa de trabajo realizada con la Entidades Adscritas y vinculadas en el marco del Tercer Encuentro Deportivo de las Entidades que conforman el Sector Administrativo de Educación. Ver anexo: OT2_F13 Acta de reunión EAV</t>
  </si>
  <si>
    <t>No registraron avance descriptivo ni anexaron producto, por lo anterior no cumplen el avance a la actividad  " Realizar las mesas sectoriales trimestrales de gestión del conocimiento y la innovación", por lo anterior no cumple.</t>
  </si>
  <si>
    <t>INFOTEPSAI participo en la mesa sectorial de Gestión del conocimiento del mes de julio  organizado por la Subdirección de Desarrollo Organizacional del Ministerio de Educación , Se anexan evidencias en la carpeta: OT2-F13-01 ACTAS MESAS SECTORIALES DE  GESTIÓN DEL CONOCIMIENTO Y LA INNOVACIÓN 2024</t>
  </si>
  <si>
    <t>INFOTEP SAI construyo el plan de acción de la Ruta de la Felicidad, cumpliendo lo establecido en el marco de las 4 rutas de la política del talento humano.  OT3-F14-01 PLAN RUTA DE LA FELICIDAD 2024</t>
  </si>
  <si>
    <t xml:space="preserve">Leido el avance descriptivo y observada la evidencia en el repositorio de teams, se valida el producto de la actividad "Elaborar el plan de acción que permita implementar la ruta de la felicidad a nivel sectorial". </t>
  </si>
  <si>
    <t>Durante el segundo trimestre de 2024 se ejecutar las siguientes actividades para la implementación del plan de la ruta de la felicidad, en sus respectivos componentes: tarde de Merienda saludables y pausa activa, capacitación prevención del riesgo cardiovascular, Capacitación estilo de vida saludable y nutrición balanceada, capacitación higiene postural, elaboración de encuesta clima laboral, manejo de estrés, Dia de la Familia, reconocimiento público por servicio y labor prestada, Evaluzación de la calidad del servicio al cliente, Actividades artísticas, culturales y deportivas: Tercer encuentro deportivo realizado en la ciudad de Bogotá. Anexo: OT3_F15_1_ INFORME AVANCE PLAN DE LA RUTA DE LA FELICIDAD INFOTEP SEGUNDO TRIMESTRE</t>
  </si>
  <si>
    <t>No registraron avance descriptivo ni anexaron producto, por lo anterior no cumplen el avance a la actividad  "Ejecutar las acciones establecidas por cada entidad en el plan de implementación de la ruta de la felicidad ", por lo anterior no cumple.</t>
  </si>
  <si>
    <t>Para el tercer trimestre el INFOTEPSAI cumplio en promedio un 85% con catorce de las dieciseis acciones programadas en la ruta de la felicidad las cuales se encuentran las evidencias del cumplimiento en la carpeta   anexan evidencias del cumplimiento en la: OT3-F15-01 ACCIONES EJECUTADAS PLAN RUTA DE LA FELICIDAD 2024</t>
  </si>
  <si>
    <t>Se adjunta documentos que soportan el avance de la ruta de diseño e implemetación  para la formalización laboral.</t>
  </si>
  <si>
    <t>No se evidencia  el cronograma de actividades que den respuesta a la actividad "Elaborar e implementar el plan para llevar a cabo la formalización laboral".</t>
  </si>
  <si>
    <t>En el mes de abril de 2024- se consolido con el apoyo del Ministerio de educación nacional - el CRONOGRAMA DE ACTIVIDADES PARA EL PROCESO CAMBIO DE CARÁCTER ACADÉMICO.</t>
  </si>
  <si>
    <t>En el tercer trimestre del año se viene avanzando en la implementación de las actividades inherentes al cambio de carácter Académico de INFOTEP SAI. Anexo informe de Avance OT3_F17_01_EVIDENCIAS VICERRECTORIA - TEMA CAMBIO DE CARACTER FINAL</t>
  </si>
  <si>
    <t>En el segundo trimestre del año se viene avanzando en la elaboración de documentos y cambios estatutarios para realizar el proceso de cambio de carácter académico a institución universitaria dmo el instituto nacional de formación técnica profesional de san andrés y providencia. Se viene avanzando conforme lo planificado en el periodo de evaluación. OT4_F17_2_ACUERDO 005 AUTORIZACIÓN CAMBIO DE CARACTER, OT4_F17_3_CRONOGRAMA CAMBIO DE CARACTER INFOTEP, OT4_F17_PLAN SECTORIAL EVIDENCIAS VICERRECTORIA - TEMA CAMBIO DE CARACTER FINAL</t>
  </si>
  <si>
    <t>No registraron avance descriptivo ni anexaron producto, por lo anterior no cumplen el avance a la actividad "Ejecutar las acciones establecidas por cada entidad en el plan de formalización laboral", por lo anterior no cumple.</t>
  </si>
  <si>
    <t>Eelaborar el plan de intervención sectorial para fortalecer las competencias en liderazgo y trabajo en equipo</t>
  </si>
  <si>
    <t>Leido el avance descriptivo y observada la evidencia en el repositorio de teams, no se valida el producto de la actividad "Elaborar el plan de intervención sectorial para fortalecer las competencias en liderazgo y trabajo en equipo".</t>
  </si>
  <si>
    <t>INFOTEP SAI a través del plan de ruta de felicidad incorporo las acciones correspondientes para fortalecer las competencias en liderazgo y trabajo en equipo</t>
  </si>
  <si>
    <t>Se desarrollaron las actividades establecidas en el Plan Ruta de la Felicidad y se establecio plan de acción fortalecimiento del liderazgo y trabajo en equipo.  Además se tiene programado realizar la capacitación sobre esta temática en las instalaciones de la institución durante el tercer trimestre del año, en convenio con la Universidad UNI MAGDALENA..</t>
  </si>
  <si>
    <t>No registraron avance descriptivo ni anexaron producto, por lo anterior no cumplen el avance a la actividad  "Ejecutar las acciones establecidas por cada entidad en el plan de intervención sectorial", por lo anterior no cumple.</t>
  </si>
  <si>
    <t xml:space="preserve">Se Ejecutaron las acciones establecidas  en el plan de intervención sectorial" Fortalecimiento de las competencias de liderazgo y trabajo en equipo.Anexo OT3_F19_01 </t>
  </si>
  <si>
    <t>Se desarrollaron actividades en el segundo y tercer trimestre en la ejecución del plan de fortalecimiento del liderazgo y trabajo en equipo del 71.43%.  En el cuarto trimestre del año se planea realizar referente al liderazgo y trabajo en equipo capacitación en: expresión oral, escrita, Redacción y hablar en público, manejo de conflictos y Liderazgo estratégico y toma de decisiones. 
Una vés realizadas las actividaes se aplicaron las encuestas de satisfacción de las siguientes actividades: Taller manejo de emociones, Comunicación asertiva, Taller trabajo en equipo.</t>
  </si>
  <si>
    <t>En cumplimiento a esta meta, se reportó al Ministerio de Educación Nacional las necesidades sobre los temas en que la entidad requiere acompañamiento. Se envió al MEN el documento en formato Excel con el listado de las necesidades de Asistencia Técnica el día 5 de marzo de 2024 con el listado de las temáticas específicas. Anexo como Evidencia: F7.1.Correo_Envio Plan de Asistencia técnica. F7.2.Plan de asistencia técnica-INFOTEP San Juan</t>
  </si>
  <si>
    <t>En cumplimiento a esta meta, desde el Ministerio de Educación Nacional se realizaron las  siguientes asistencia técnica, en las que el INFOTEP San Juan del Cesar participo: Asistencia técnica “Gestión del Presupuesto Público”; Proceso Distribución recursos 2024- Planes de Fomento a la Calidad; Capacitación ley 1712 de 2014; Revisión estudio técnico – Formalización INFOTEP San Juan; Metodología para la operación de canales de denuncia por actos de corrupción; Seguimiento a la ejecución presupuestal; Taller de participación ciudadana y rendición de cuentas; Asistencia técnica en el tema de riesgos fiscales. Anexo como Evidencia: F8. Informe de avance_Plan de asistencia tecnica_3 Trim.</t>
  </si>
  <si>
    <t>Desde el Ministerio de Educación Nacional se convocó al primer Comité Sectorial de Gestión y Desempeño de la vigencia 2024. La sesión de comité se realizo el 7 de marzo de 2024. Se abordaron los siguientes puntos: cierre plan de acción sectorial 2023; plan de acción sectorial 2024; Plan de asistencia técnica 2024; ruta de la felicidad y fortalecer las competencias en liderazgo y trabajo en equipo; Formalización laboral. Anexo como evidencia: F9.Acta 001_Comité Sectorial de Gestión y Desempeño</t>
  </si>
  <si>
    <t>No registraron avance descriptivo ni anexaron producto, por lo anterior no cumplen el avance a la actividad  " Acta de comité sectorial".</t>
  </si>
  <si>
    <t>Desde el Ministerio de Educación Nacional se convocó al Comité Sectorial de Gestión y Desempeño. La sesión de comité se realizó el 13 de agosto de 2024. Se abordaron los siguientes puntos: Presentación cumplimiento del segundo trimestre plan de acción sectorial; Presentación resultados FURAG – Compromisos plan de mejoramiento en las políticas de gestión y desempeño; Presentación ejecución presupuestal. Anexo como evidencia: F9. Acta 002 Comite Sectorial_13 de agosto</t>
  </si>
  <si>
    <t>En cumplimiento a esta meta se formulo el Plan de acción para el fortalecimiento de la gestión del conocimiento y la innovación. El plan se formulo teniendo en cuenta los cuatro ejes que estable el MIPG para su implementación. Anexo como evidencia: F10. Plan de Gestión del Conocimiento y la Innovación 2024.</t>
  </si>
  <si>
    <t>No registraron avance descriptivo ni anexaron producto, por lo anterior no cumplen el avance a la actividad  "Ejecutar las acciones establecidas por cada entidad en el plan de gestión del conocimiento y la innovación ".</t>
  </si>
  <si>
    <t>En cumplimiento a esta meta, se desarrollaron las actividades definidas en el Plan de Gestión del Conocimiento, logrando avanzar con ocho actividades de las trece planeadas, es decir se han ejecutado en un sesenta y dos por ciento (62%) del plan. Anexo como evidencia: F11. Plan de Gestión del Conocimiento y la Innovación 2024_Avance.</t>
  </si>
  <si>
    <t>Desde la oficina de planeación institucional, se comunico al Ministerio de Educación Nacional, vía correo electrónico el nombre y los datos del gestor del conocimiento y la innovación, quien representara al INFOTEP San Juan del Cesar. Anexo como evidencia: F12. Correo_Designación Gestor de Conocimiento e Innovación</t>
  </si>
  <si>
    <t>No registraron avance descriptivo ni anexaron producto, por lo anterior no cumplen el avance a la actividad  " Realizar las mesas sectoriales trimestrales de gestión del conocimiento y la innovación".</t>
  </si>
  <si>
    <t>En cumplimiento a esta meta, se participó en las mesas sectoriales trimestrales de gestión del conocimiento y la innovación. Se participo en la mesa programada para el dia 5 de julio, en el que se trabajaron los siguientes temas: Contexto y desafíos de la Política de Gestión del Conocimiento, Taller de ideación y Priorización y definición. Y en la mesa sectorial realizada en octubre. Anexo como evidencia: F13. Mesas sectoriales</t>
  </si>
  <si>
    <t>En cumplimiento a esta meta, se realizaron mesa de trabajo entre los procesos de planeación, talento humano y bienestar con el equipo de psicólogas. En atención a las orientaciones presentadas por el MEN en la reunión realizada el 13 de marzo, se construyó el plan de acción ruta de la felicidad 2024. Anexo como evidencia: F14.1. Plan de Acción_Ruta de la Felicidad. F14.2. Reunión MEN-Acta Mesa 1_13.marzo.2024.</t>
  </si>
  <si>
    <t>No registraron avance descriptivo ni anexaron producto, por lo anterior no cumplen el avance a la actividad  "Ejecutar las acciones establecidas por cada entidad en el plan de implementación de la ruta de la felicidad ".</t>
  </si>
  <si>
    <t>En cumplimiento a esta meta, se desarrollaron las actividades definidas en el Plan de ruta de la felicidad, logrando avanzar con nueve actividades de las quince planeadas, es decir se han ejecutado en un sesenta y dos por ciento (60%) del plan. En el formato de avance, se diligencia la descripción del avance cualitativo y las evidencias se registran a traves del link. Anexo como evidencia: F15_Plan de Ruta de la felicidad_Avance.</t>
  </si>
  <si>
    <t xml:space="preserve">Desde la entidad se ha avanzado en el plan de formalización laboral. El 27 de febrero de 2024, se realizo una reunión entre el equipo institucional y la Subdirección de Desarrollo Organizacional del MEN, con el propósito de dar a conocer los nuevos lineamientos, la nueva ruta y las novedades en la documentación que se debe presentar. Se solicito al MEN el acompañamiento para el proceso de reinicio y actualización de la documentación conforme a las nuevas exigencias. Anexo como evidencia: </t>
  </si>
  <si>
    <r>
      <rPr>
        <sz val="12"/>
        <color rgb="FF000000"/>
        <rFont val="Calibri"/>
        <family val="2"/>
      </rPr>
      <t xml:space="preserve">Leido el avance descriptivo y observada la evidencia en el repositorio de teams, no se valida el producto de la actividad "Elaborar e implementar el plan para llevar a cabo la formalización laboral", por lo anterior cumple. </t>
    </r>
    <r>
      <rPr>
        <sz val="12"/>
        <color rgb="FFFF0000"/>
        <rFont val="Calibri"/>
        <family val="2"/>
      </rPr>
      <t>( es necesario anexar el plan o cronograma de actividades con fechas en que se realizarán las acciones.)</t>
    </r>
  </si>
  <si>
    <t>No registraron avance descriptivo ni anexaron producto, por lo anterior no cumplen el avance a la actividad  "Ejecutar las acciones establecidas por cada entidad en el plan de formalización laboral".</t>
  </si>
  <si>
    <t>En cumplimiento de esta mesa, se avanzó con las actividades y el cronograma establecido en el plan de formalización laboral. Se realizaron mesas de trabajo con el equipo de la subdirección de desarrollo organizacional de MEN, con el apoyo del profesional John Alberto Aviles; y con apoyo además del profesional de Departamento Administrativo de la Función Pública. Anexo como evidencia: F17_1. Mesa de trabajo_Formalización laboral_14.agosto, F17_2. Mesa de trabajo_Formalización laboral_26.sep, F17_3. Documento Tecnico de formalización laboral.</t>
  </si>
  <si>
    <t xml:space="preserve">En cumplimiento a esta meta, se realizaron mesa de trabajo entre los procesos de planeación, talento humano y bienestar con el equipo de psicólogas. En atención a las orientaciones presentadas por el MEN en la reunión realizada el 13 de marzo, se construyó el plan de acción para fortalecer las competencias en liderazgo y trabajo en equipo. Anexo como evidencia: F14.1. Plan de Acción_Fortalecer las competencias de liderazgo y trabajo en equipo. </t>
  </si>
  <si>
    <t>No registraron avance descriptivo ni anexaron producto, por lo anterior no cumplen el avance a la actividad  "Ejecutar las acciones establecidas por cada entidad en el plan de intervención sectorial".</t>
  </si>
  <si>
    <t xml:space="preserve">En cumplimiento de esta meta, la institución ha desarrollado capacitaciones y encuentros de sensibilización, a través del mentoring, vinculándose activamente el personal administrativos, docentes y contratistas. Estos eventos dan cumplimiento a las metas definidas en el plan de fortalecimiento de la capacidad de liderazgo. Se ha trabajado sobre los siguientes aspectos: Neuroliderazgo Educativo, Mentoring Educativo, Mentoring y aprendizaje, Neuroplasticidad Cerebral, Neuroeducación, Neurociencia y como promover la Reflexión. Anexo como evidencia: F19_Informe_Plan de fortalecimiento de la capacidad de liderazgo. </t>
  </si>
  <si>
    <t>El dia 6 de marzo de 2024, se envio a la Subdireccion de Desarrollo Organizacional, el plan de asistencia tecnica para la presente vigencia el cual se encuentra bajo la denominacion OT1-F07-01 PLAN DE ASISTENCIA TECNICA 2024_ITFIP.</t>
  </si>
  <si>
    <t>Se cumplio al 100% en el primer trimestre.</t>
  </si>
  <si>
    <t>La Institucion durante este trimestre recibio Asistencia Técnica - Generalidades del Modelo Integrado de Planeación y Gestión, de igual manera se participo en la segunda Mesa Asistencia Técnica Proceso Planear la Ejecución- Proyectos de inversión Sector Educación 2024 y la asistencia técnica proceso de comisiones al exterior y las políticas de austeridad. Se anexan evidencias en la carpeta: OT1-F08-01 ACCIONES EJECUTADAS PLAN DE ASISTENCIA TECNICA 2024</t>
  </si>
  <si>
    <t>La Institucion durante este trimestre recibio Asistencia Técnica - GESTIÓN DEL PRESUPUESTO PÚBLICO, de igual manera se participo en ASISTENCIA TECNICA EN EL TEMA DE RIESGOS FISCALES - EAV. Se anexan evidencias en la carpeta: OT1-F08-01 ACCIONES EJECUTADAS PLAN DE ASISTENCIA TECNICA 2024</t>
  </si>
  <si>
    <t xml:space="preserve">El INSTITUTO TOLIMENSE DE FORMACION TECNICA PROFESIONAL ITFIP construyo el plan de asistencia técnica, el cual se envio al Ministerio de Educación Nacional-SDO. En la reunion realizada el dia 7 de marzo de 2024, del primer comité de gestión y desempeño sectorial, se socializo  n el plan de asistencias general de las entidades adscritas y vinculadas al MEN. como evidencia se adjunto el documento: OT1-F09-01 ACTA 01_Comité Sectorial Gestión y Desempeño </t>
  </si>
  <si>
    <t>El INSTITUTO TOLIMENSE DE FORMACION TECNICA PROFESIONAL ITFIP participo en la reunion realizada el dia  de junio de 2024, del segundo comité de gestión y desempeño sectorial, se socializo el avance del plan de asistencias general de las entidades adscritas y vinculadas al MEN. como evidencia se adjunto el documento: OT1-F09-01 ACTA 02_Comité Sectorial Gestión y Desempeño</t>
  </si>
  <si>
    <t>El Instituto Tolimense de Formacion Tecnica Profesional participo en el comité sectorial realizado el 13 de agosto, en el cual se socializo el cumplimiento del segundo trimestre plan de acción sectorial, como tambien los resultados FURAG – Compromisos plan de mejoramiento en las políticas de gestión y desempeño y tambien se realizo la presentación ejecución presupuestal. omo evidencia se adjunto el documento: OT1-F09-01 ACTA 02_Comité Sectorial Gestión y Desempeño</t>
  </si>
  <si>
    <t xml:space="preserve"> El ITFIP construyo plan de acción para fortalecer la política de gestión del conocimiento y la innovación, cumpliendo lo establecido en el marco de los 4 componentes de la política, distribuidos en 7 actividades que se realizaran durante la vigencia, como se puede evidenciar en el documento denominado: OT1-F10-01 PLAN DE GESTIÓN DEL CONOCIMIENTO Y LA INNOVACIÓN 2024_</t>
  </si>
  <si>
    <t>El ITFIP participo en la capacitación de los días 5 y 6 de junio en las instalaciones del Ministerio de Educación las cuales fueron orientadas por funcionarios de la Función Pública en la Política Gestión del Conocimiento y la Innovación, Los formatos diligenciados fueron: Transferencia de conocimiento GESCO+I, Inventario de conocimiento explícito, Inventario de conocimiento tácito y tablero para mitigar la fuga de conocimiento, que recoge acciones de mejora identificadas en los formatos relacionados anteriormente, el cual permite efectuar seguimiento, a las acciones definidas en cada área o proceso. Se anexan evidencias en la carpeta: OT2-F11-01 ACCIONES EJECUTADAS PLAN DE GESTIÓN DEL CONOCIMIENTO Y LA INNOVACIÓN 2024</t>
  </si>
  <si>
    <t>El ITFIP continuo con la ejecucion del plan de acción para fortalecer la política de gestión del conocimiento y la innovación, cumpliendo lo establecido cumpliendo con el 79% en el marco de los 6 componentes de la política, con 7 actividades de las 7 actividades que se realizaran durante la vigencia, como se puede evidenciar en el documento denominado: OT1-F11-01 SEGUIMIENTO GESTIÓN DEL CONOCIMIENTO Y LA INNOVACIÓN 2024_</t>
  </si>
  <si>
    <t>Leido el avance descriptivo y observada la evidencia en el repositorio de teams, se valida el producto de la actividad "Ejecutar las acciones establecidas por cada entidad en el plan de gestión del conocimiento y la innovación ".</t>
  </si>
  <si>
    <t>EL ITFIP envio al Ministerio de Educación Nacional-SDO, via correo electrónico, la designación del profesional universitario lider de Talento Humano como gestor y promotor de la política de gestión del conocimiento para la vigencia 2024;  quien liderara el seguimiento al plan de fortalecimiento a la política de Gestión del conocimiento y la Innovación. Se anexa como evidencia el documento: OT1-F12-01 LIDER INSTITUCIONAL DE LA GESTIÓN DEL CONOCIMIENTO Y LA INNOVACIÓN 2024</t>
  </si>
  <si>
    <t>El ITFIP participo en la capacitación de los días 5 y 6 de junio en las instalaciones del Ministerio de Educación las cuales fueron orientadas por funcionarios de la Función Pública en la Política Gestión del Conocimiento y la Innovación, Los formatos diligenciados fueron: Transferencia de conocimiento GESCO+I, Inventario de conocimiento explícito, Inventario de conocimiento tácito y tablero para mitigar la fuga de conocimiento, que recoge acciones de mejora identificadas en los formatos relacionados anteriormente, el cual permite efectuar seguimiento, a las acciones definidas en cada área o proceso. Se anexan evidencias en la carpeta: OT2-F13-01 ACTAS MESAS SECTORIALES TRIMESTRALES DE GESTIÓN DEL CONOCIMIENTO Y LA INNOVACIÓN</t>
  </si>
  <si>
    <t>El Instituto Tolimense de Formacion Tecnica Profesional participo en la mesa sectorial se llevó a cabo el 5 de junio, Se anexan evidencias en la carpeta: OT2-F13-01 ACTAS MESAS SECTORIALES TRIMESTRALES DE GESTIÓN DEL CONOCIMIENTO Y LA INNOVACIÓN</t>
  </si>
  <si>
    <t xml:space="preserve"> El ITFIP construyo la siguiente propuesta para el plan de acción de la ruta de la Felicidad, cumpliendo lo establecido en el marco de las 4 rutas de la política del talento humano, distribuidos en 6 actividades, como se puede evidenciar en el documento denominado: OT3-F14-01 PLAN RUTA DE LA FELICIDAD 2024_</t>
  </si>
  <si>
    <t> El ITFIP cumplio en promedio un 30% con cinco de las siete acciones programadas en la ruta de la felicidad las cuales se encuentran las evidencias en el drive institucional: https://docs.google.com/spreadsheets/d/1mfAks3W0Bfon6H1eqhPmCnEkebhI3RLH/edit?usp=sharing&amp;ouid=109475197111750977741&amp;rtpof=true&amp;sd=true, https://drive.google.com/file/d/1p5efKbHNfRHCNxfqLmGekmUgo93S6tLl/view?usp=sharing de igual forma anexan evidencias del cumplimiento en la carpeta: OT3-F15-01 ACCIONES EJECUTADAS PLAN RUTA DE LA FELICIDAD 2024</t>
  </si>
  <si>
    <t>El ITFIP cumplio en promedio un 80% acumulado con siete de las siete acciones programadas en la ruta de la felicidad las cuales se encuentran las evidencias en el https://drive.google.com/drive/folders/1PmTXilsdP4yhn-7FapRHXr-mbB5m04kO?usp=sharing de igual forma anexan evidencias del cumplimiento en la carpeta: OT3-F15-01 ACCIONES EJECUTADAS PLAN RUTA DE LA FELICIDAD 2024</t>
  </si>
  <si>
    <t>Leido el avance descriptivo y observada la evidencia en el repositorio de teams, se valida el producto de la actividad "Ejecutar las acciones establecidas por cada entidad en el plan de implementación de la ruta de la felicidad "</t>
  </si>
  <si>
    <t xml:space="preserve">EL ITFIP radico todos los documentos exigidos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entre otros
Cumpliendo lo dispuesto por la circular conjunta 100- 011 de 2024. Estamos a la espera de la aprobación de los documentos enviados. Se anexa documento radicado.  OT3-F16-01 DOCUMENTOS DE FORMALIZACION LABORAL 2024_ </t>
  </si>
  <si>
    <r>
      <t xml:space="preserve">Leido el avance descriptivo y observada la evidencia en el repositorio de teams, se valida el producto de la actividad "Elaborar e implementar el plan para llevar a cabo la formalización laboral", por lo anterior cumple. </t>
    </r>
    <r>
      <rPr>
        <sz val="12"/>
        <color rgb="FFFF0000"/>
        <rFont val="Calibri"/>
        <family val="2"/>
      </rPr>
      <t>( Preguntar cuando el MEN da respuesta a la aprobación del plan)</t>
    </r>
  </si>
  <si>
    <t>El ITFIP realizo y radico la informacion, actualmente se cuenta con concepto favorable según radicado No. OFI24-00089888/GFPU 13000000 del 10 de mayo emitido por Departamento Administrativo de la Presidencia de la República, para el inicio del trámite del proceso de formalización laboral, por un trabajo digno y en equidad 2023-2024 y con viabilidad Financiera emitida por el Ministerio de Hacienda y Crédito Público con el radicado No. 2-2024-028937 del 27  mayo del 2024; con el propósito de avanzar en el paso cinco (5) “Concepto Técnico Favorable”, según lo establecido en la Circular Conjunta No. 100-11 de 2023 y estamos pendiente que el MEN realice el proceso.</t>
  </si>
  <si>
    <t>El ITFIP realizo y radico la informacion, actualmente se cuenta con concepto favorable según radicado No. OFI24-00089888/GFPU 13000000 del 10 de mayo emitido por Departamento Administrativo de la Presidencia de la República, para el inicio del trámite del proceso de formalización laboral, por un trabajo digno y en equidad 2023-2024 y con viabilidad Financiera emitida por el Ministerio de Hacienda y Crédito Público con el radicado No. 2-2024-028937 del 27 mayo del 2024; con el propósito de avanzar en el paso cinco (5) “Concepto Técnico Favorable”, según lo establecido en la Circular Conjunta No. 100-11 de 2023, De igual manera el MEN dio concepto y estamos pendiente que el DAFP realice el proceso que les corresponde.</t>
  </si>
  <si>
    <t>Si</t>
  </si>
  <si>
    <t> El ITFIP construyo el plan de intervención para fortalecer las competencias en liderazgo y trabajo en equipo, cumpliendo lo establecido en Plan Institucional de Capacitación PIC de la política del talento humano, distribuidos en 5 actividades, como se puede evidenciar en el documento denominado: OT3-F18-01 PLAN DE INTERVENCION FORTALECIMIENTO COMPETENCIAS EN LIDERAZGO Y TRABAJO EN EQUIPO 2024_</t>
  </si>
  <si>
    <t> El ITFIP cumplio en promedio un 40% con TRES de las TRES acciones programadas para el segundo semestre en las acciones establecidas por cada entidad en el plan de intervención sectorial las cuales se encuentran las evidencias en el drive institucional: Drive planeación
https://drive.google.com/drive/folders/1d-1UXpleqw-JQ6UeMmAIoArWrZxT4tSr  de igual forma anexan evidencias del cumplimiento en la carpeta: OT3-F19-01 ACCIONES EJECUTADAS PLAN DE INTERVENCION FORTALECIMIENTO COMPETENCIAS EN LIDERAZGO Y TRABAJO EN EQUIPO 2024_</t>
  </si>
  <si>
    <t>Leido el avance descriptivo y observada la evidencia en el repositorio de teams, se valida el producto de la actividad "Ejecutar las acciones establecidas por cada entidad en el plan de intervención sectorial", por lo anterior sí cumple.</t>
  </si>
  <si>
    <t> El ITFIP cumplio en promedio un 75% con CUATRO de las CUATRO acciones programadas para el tercer semestre en las acciones establecidas por cada entidad en el plan de intervención sectorial las cuales se anexan evidencias del cumplimiento en la carpeta: OT3-F19-01 ACCIONES EJECUTADAS PLAN DE INTERVENCION FORTALECIMIENTO COMPETENCIAS EN LIDERAZGO Y TRABAJO EN EQUIPO 2024_</t>
  </si>
  <si>
    <t xml:space="preserve">Leido el avance descriptivo y observada la evidencia en el repositorio de teams, se valida el producto de la actividad "Ejecutar las acciones establecidas por cada entidad en el plan de intervención sectorial", por lo anterior cumple. </t>
  </si>
  <si>
    <t>Durante el primer trimestre, se avanzó en la recopilación de información para llevar a cabo el documento que soportan las actividades a desarrollar durante la vigencia, lo cual conllevó al plan de asistencia técnica a desarrollar, adicionalmente el ministerio consolidó el plan de asistenia técnica sectorial, el cual se formuló por componentes:
Presupuestal
Talento Humano
Indice de Desempeño Institucional
Integridad
Gestión del Conocimiento
Otros
EN este sentido se asignó un profesional de la Subdirección de Desarrollo Organizacional con el fin de apoyar a las entidade para el desarrollo de los mismos.
En cada componente se agruparon las entidades que solicitaron los temas similares.</t>
  </si>
  <si>
    <t>Esta actividad se cumplió en el primer trimestre</t>
  </si>
  <si>
    <r>
      <rPr>
        <sz val="12"/>
        <color rgb="FF000000"/>
        <rFont val="Calibri"/>
        <family val="2"/>
      </rPr>
      <t xml:space="preserve">El Ministerio de Educación Nacional, formula acciones desarrolladas  en el marco del plan de asistencia técnica, que permite el fortalecimiento en la implementación del Modelo Integrado de Planeación y Gestión – MIP, en este sentido el Ministerio  para el segundo trimestre, tenía previsto desarrollar dos asistencias técnicas de acuerdo con lo previsto en el plan:
1.	Lineamientos, estrategias y acciones política gestión del conocimiento
2.	Comisiones de Servicio al Exterior Entidades Adscritas y Vinculadas
Sin embargo, durante el periodo se realizó una asistencia tecnica adicional en el tema de </t>
    </r>
    <r>
      <rPr>
        <b/>
        <sz val="12"/>
        <color rgb="FF000000"/>
        <rFont val="Calibri"/>
        <family val="2"/>
      </rPr>
      <t xml:space="preserve">implementación de la politica de integridad.
</t>
    </r>
    <r>
      <rPr>
        <sz val="12"/>
        <color rgb="FF000000"/>
        <rFont val="Calibri"/>
        <family val="2"/>
      </rPr>
      <t>Lo anterior dando cumplimiento al 100% de lo planeado, lo cual se evidencia en el medio de verificación que se adjunta, denominado" informe plan de assitencia técnica".</t>
    </r>
  </si>
  <si>
    <r>
      <t>Teniendo en cuenta la actividad Ejecutar las acciones establecidas por cada entidad en el plan de asistencia técnica, es así para el tercer trimestre se tenía previsto realizar "Socializar lineamientos, estrategias y acciones de gestión del cambio para la implementación del proceso de Formalización Laboral", en este sentido se realizó asistencia técnica en este tema a las entidades que vienen adelantando el proceso de formalización laboral y en otros temas como Asistencia Técnica Gestión del Presupuesto Público, Asistencia técnica en el marco de la Ley 1712 de 2014, Asistencia Técnica Elementos Básicos de Analítica Institucional, Asistencia Técnica” Metodología de Investigación”, Asistencia Técnica en Riesgos Fiscales y Asistencia técnica “La base del desempeño institucional-MIPG” dirigida al ICFES, lo cual se evidencia en el medio de verificación establecido y está denominado</t>
    </r>
    <r>
      <rPr>
        <b/>
        <sz val="12"/>
        <rFont val="Calibri"/>
        <family val="2"/>
      </rPr>
      <t xml:space="preserve"> "Informe Avance Plan Asistencia Técnica Tercer Trimestre"
En este sentido, se ha cumplido al 100%, con lo establecido en el plan de asistencia técnica formulado para la vigencia 2024.</t>
    </r>
    <r>
      <rPr>
        <sz val="12"/>
        <rFont val="Calibri"/>
        <family val="2"/>
      </rPr>
      <t xml:space="preserve">
</t>
    </r>
  </si>
  <si>
    <t>si</t>
  </si>
  <si>
    <t>En marzo se llevó a cabo  comité sectorial de gestión y desempeño en el cual se tuvo como objetivo:
Realizar la primera sesión del Comité Sectorial de Gestión y Desempeño para la vigencia 2024, en el marco de las funciones establecidas en la Resolución No. 009319 de 2023, y conforme la convocatoria realizada el 21 de febrero de 2024 por parte de la Secretaria General del Ministerio, con el siguiente orden del día:
1.	Llamado a lista y verificación del quorum.
2.	Lectura y aprobación del orden día.
3.	Presentación cierre vigencia 2023 plan de acción sectorial.
4.	Presentación desagregación por trimestres del plan de acción sectorial.
5.	Plan de asistencia técnica, propuesta por cada entidad, esto en concordancia con el plan de acción sectorial 2024, se adjunta formato.
6.	Presentación Plan de Trabajo para dar cumplimiento a las líneas del Plan de Acción relacionadas con la ruta de la felicidad y fortalecer las competencias en liderazgo y trabajo en equipo.
7.	Presentación del estado de la formalización laboral.
8.	Proposiciones y varios</t>
  </si>
  <si>
    <t>En el marco de la actividad del III encuentro deportivo del sector se llevó acabo reunión donde se citaron a los representantes legales de las entidades, con el fin de aprobar la participación de estas en dicho encuentro, en este sentido se apróbl la logistica planeada por el ministerio y donde todas las entidades estuvieron de acuerdo. En el medio de verificación se ajunta, acta, grabación, lista de asistencia.</t>
  </si>
  <si>
    <t xml:space="preserve">Con el fin de dar cumplimiento a la actividad "Realizar el seguimiento trimestral" se adjunta el acta del comité sectorial realizado el 13 de agosto, en el cual se desarrolló el iguiente orden del día:
1.Llamado a lista y verificación del quórum.
2.Lectura y aprobación del orden día.
3.Presentación cumplimiento del segundo trimestre plan de acción sectorial.
4.Presentación resultados FURAG – Compromisos plan de mejoramiento en las políticas de gestión y desempeño
5.Presentación ejecución presupuestal
6.Proposiciones y varios.
</t>
  </si>
  <si>
    <t>Se anexa la formulación y seguimiento del plan de implementación de la política de gestión del conocimiento y la innovación, en el que se informa los avances sobre estas dos temáticas.</t>
  </si>
  <si>
    <t xml:space="preserve">El 26 de Junio de 2024 se realizó la Mesa Sectorial de Gestión del Conocimiento y la Innovación en la que se hizo la Presentación de Gestores del Concimiento de las EAVs, la conformación de la Mesa Sectorial de Gestión del Conocimiento, se mostró la Medición de la Política de Gestión del Conocimiento y los lineamientos del Plan de Trabajo de la Mesa Sectorial de Gestión del Conocimiento y finalmente se hizo entrega de Kits como incentivo para hacerles ver que su trabajo es importante en el cumplimiento de las metas de cada una de sus entidades. </t>
  </si>
  <si>
    <t xml:space="preserve">Con el fin de avanzar en la ejecución del Plan de Acción de la Política de Gestión del Conocimiento y la Innovación, desde la Subdirección de Desarrollo Organizacional se desarrollaron las siguientes actividades durante el tercer trimestre de la vigencia, enmarcadas en las líneas de acción del Plan: 
Grupo de Investigación del MEN
• En el mes de julio, se llevó a cabo la verificación del cumplimiento de los requisitos establecidos en la Resolución N° 8606 de 2024 para los integrantes integrantes que conforman el grupo de investigación del MEN. A partir de lo anterior, se remitió la carta de compromiso a los servidores y contratistas que cumplían los requisitos con el fin de ratificar su participación en el grupo, obteniendo respuesta de 23 personas.
• Se gestionó el desarrollo de la sesión de 'Socialización de lineamientos y consideraciones en materia de propiedad intelectual', llevada a cabo el 15 de agosto por la firma Beltrán Pardo Abogados y Asociados SAS.
• El 13 de septiembre, se promovió el desarrollo de una mesa de trabajo con el líder y colíder del grupo de investigación del MEN, con el propósito de revisar y definir las líneas de trabajo conjunto para lo que resta de la vigencia. Como resultado de lo anterior, se  priorizó el desarrollo de dos espacios de formación para los integrantes del grupo orientados a fortalecer sus dinámicas y habilidades de investigación, además de iniciar la definición de la política de investigación del Ministerio. Para avanzar con esto, la Subdirección inició el relacionamiento con algunas Universidades para consolidar las propuestas de formación. Al cierre del mes de septiembre, se presentaron propuestas de formación por parte de la Universidad de los Andes y la Universidad Distrital. 
Componente de Gestión y Transferencia del Conocimiento del Plan de Gestión del Cambio
• Se validó la propuesta de instrumento de transferencia de conocimiento para personas vinculadas mediante contrato de prestación de servicios profesionales y de apoyo a la gestión, a implementar previo a la finalización de los contratos. Como resultado, se creó y formalizó en el SIG el formato CI-FT-16 Informe de Transferencia de Conocimiento CPS Persona Natural. Además, durante el mes de agosto se ajustó el formato CN-FT-83 Estudio Previo para la Contratación Directa de Prestación de Servicios Profesionales de Apoyo a la Gestión o para la Ejecución de Trabajos Artísticos, asociado al proceso de Contratación, incluyendo una cláusula especifica que determina la obligatoriedad para los contratistas de realizar la transferencia de conocimiento en el formato relacionado.
• Se expidió la Circular N° 028 del 30 de julio de 2024 "Directrices en materia de gestión y transferencia del conocimiento", mediante la cual se formalizan y ponen en conocimiento de los jefes de dependencia, los servidores públicos y contratistas del Ministerio los lineamientos e instrumentos que favorecen la transferencia del conocimiento. La Circular fue difundida con
Fortalecimiento de Gestores del Conocimiento como catalizadores de la política
• Se desarrollaron las capacitaciones de Elementos básicos de analítica institucional e Investigación social, el 18 de julio y 1 de agosto, respectivamente,  lideradas por el equipo técnico del Departamento Administrativo de la Función Pública y dirigidas a los gestores del conocimiento del Ministerio, las Entidades Adscritas y Vinculadas y los integrantes del Grupo de Investigación del MEN.
• El 5 de julio se desarrolló la Mesa Sectorial de Gestión del Conocimiento, con la participación de los gestores de conocimiento de las entidades adscritas y vinculadas.
• Se planificó y desarrolló la segunda mesa de Gestores del Conocimiento del MEN de la vigencia. En la sesión, llevada a cabo el pasado 19 de septiembre, se realizó un taller para el reconocimiento y afianzamiento de las herramientas para la gestión y transferencia del conocimiento en la entidad, incluidas aquellas derivadas de la implementación del Plan de Gestión del Cambio, así como la socializaron de algunos elementos y recomendaciones como preparación para la auditoría de recertificación del Sistema de Gestión de Calidad y el Sistema de Gestión Ambiental a realizarse en el mes de octubre.
De acuerdo con los anteriormente descrito, al cierre del tercer trimestre se alcanzó un avance del  81,4% de las acciones priorizadas en del Plan de Acción de la Política de Gestión del Conocimiento y la Innovación.  
</t>
  </si>
  <si>
    <t>Leido el avance descriptivo y observadas las evidencias anexas en el repositorio de teams, se valida el avance de la actividad "Ejecutar las acciones establecidas por cada entidad en el plan de gestión del conocimiento y la innovación ", por lo anterior sí cumple.</t>
  </si>
  <si>
    <t>En el siguiente enlace se encuentra el gestor del conocimiento y la innovación de cada dependencia en el Ministerio de Educación Nacinal 
 https://mineducaciongovco.sharepoint.com/:f:/r/sites/SDO_GESTION2/Documentos%20compartidos/General/2024/1.%20FORTALECIMIENTO%20DEL%20SIG/CARPETAS%20-%20Actualizaciones%20l%C3%ADderes%20de%20gesti%C3%B3n%20integral,%20voceros%20ambientales%20y%20gestores%20de%20conocimiento%20de%20la%20dependencia?csf=1&amp;web=1&amp;e=8ROVIU</t>
  </si>
  <si>
    <t>(Total de mesas sectoriales planeadas/numero  de mesas sectoriales ejecutadas)*100</t>
  </si>
  <si>
    <t>Se anexa el acta de  la mesa de trabajo realizada con la Entidades Adscritas y vinculadas en el marco del Tercer Encuentro Deportivo de las Entidades que conforman el Sector Administrativo de Educación.</t>
  </si>
  <si>
    <t xml:space="preserve">Se llevó a cabo sesión Mesa Sectorial de Gestión del Conocimiento en el mes de julio, en la cual se desarrolló la siguiente agenda:
Bienvenida
Cuestionario
Contexto y desafíos de la Política de Gestión del Conocimiento
Taller de ideación
Priorización y definición
En esta se detalla a los asistentes el doble ciclo de gestión del conocimiento y la innovación, que da origen a los cuatro ejes de la gestión del conocimiento. Así, se describen los ocho nodos que lo conforman y como estos permiten la entrada, transformación y salida del conocimiento en las entidades. 
Teniendo en cuenta lo antes señalado se adjunta acta de la sesión en el medio de verificación establecido.
También, a partir de lo anterior, se detallan los cuatro ejes de la política: a. Generación y producción; b. Herramientas de uso y apropiación; c. Cultura de compartir y difundir y d. Analítica institucional y las acciones que se realizan en el marco de cada una de estas. </t>
  </si>
  <si>
    <t>Se formuló plan para implentar la ruta de la felicidad en el Ministerio de Educación con base en la propuesta de las rutas de creación de valor propuesta por el Departamento Administrativo de la Función Publica.  De igual manera se enmarca dentro de la teoria de ecosistema de emociones con el fin de enlazar el sentir, hacer, saber a la planeació institucional para hacer un ruta articuladora e integradora frente a la planeación institucional y al modelo de cultura organizacional propuesto.  Se socializó a las demás entidades del sector y se han realizado dos mesas técnicas con el fin que apropien y  tengan elementos para proponer el plan que corresponde a cada una.</t>
  </si>
  <si>
    <t>Se adjunta la evidencia del avance en la implementación de la ruta de la felicidad para fortalecer las competencias en liderazgo y trabajo en equipo. En este periodo el enfoque se realizó frente al rol que debían desempeñar los delegados de cada una de las entidades participantes en el 3er Encuentro Deportivo realizado el pasado mes de junio, estableciendo las responsabilidades que asumían frente a sus compañeros.</t>
  </si>
  <si>
    <t xml:space="preserve">Durante el tercer trimestre se realizaron las actividades establecidas en el plan de ruta de la felicidad relacionadas con las categorías de bienestar, salud en el trabajo. Induccion al puesto de trabajo. Las cuales se encuentran descritas y detalladas en el segumiento al plan </t>
  </si>
  <si>
    <t>Se anexa el archivo que da respuesta a la actividad del plan de formalización laboral - plan de gestión del cambio.</t>
  </si>
  <si>
    <t>Leido el avance descriptivo y observada la evidencia en el repositorio de teams, se valida el producto de la actividad "Elaborar e implementar el plan para llevar a cabo la formalización laboral", por lo anterior cumple. ( Preguntar cuando el MEN da respuesta a la aprobación del plan)</t>
  </si>
  <si>
    <t>La formualción del plan se realizó y cumplió en el primer trimestre</t>
  </si>
  <si>
    <t xml:space="preserve">El proceso de formalización laboral para las Entidades Adscritas y Vinculadas se viene adelantando para cinco de las siete entidades adscritas
El  Instituto Tolimense de Formación Técnica Profesional – “ITFIP” actualmente se encuentra el proceso de formalización de (9) nueve empleos de la planta de personal y (40) cuarenta Docentes, conforme a la Circular 100-011 del 2015, el proceso para esta institución se encuentra radicado ante el Departamento Administrativo de la Función Pública DAFP para su revisión y validación, una vez obtuvo la autorización de cabeza de sector del Departamento Administrativo de la Presidencia de la Republica y el concepto favorable del Ministerio de hacienda y Crédito Público.   
Instituto Colombiano para la Evaluación de la Educación Superior – Icfes, radico ante el Ministerio de Educación Nacional el día 22 de marzo el estudio técnico de Formalización Laboral con el proposito que se emitiera la Autorización cabeza de Sector, sin embargo, surgieron algunas observaciones y recomendaciones las cuales se remitieron el día 9 de mayo, para validación y ajuste del Instituto, el día 12 de julio se reitera la solicitud de radicar y se les otorga plazo hasta el 31 de julio.
El Escuela Tecnológica Instituto Técnico Central– ETITC, se emite autorización de cabeza del sector por parte del MEN, el día 25 de mayo se realiza la Autorización de Cabeza del Sector y el ETITC radicó el 28 de mayo ante DAPRE para Autorización de Inicio de Tramite, del cual se obtuvo respuesta el día 20 de junio con observaciones, por lo que se decide pasar de una planta temporal a una planta permanente, actualmente se adelantan mesas técnicas entre el MEN y ETITC.
El Instituto Técnico Nacional de Comercio "Simón Rodriguez" – INTENALCO, el día 22 de marzo del 2024, se radica el estudio técnico y sus anexos, el día 10 de abril del 2024 se remiten las observaciones al INTENALCO por parte del Ministerio y posteriormente el día 16 de abril se le realiza una Mesa Técnica donde se informa de la observaciones del estudio técnico y sus anexos, el día 10 de mayo se da respuesta por parte del INTENALCO y posteriormente enviando los ajustes solicitados, sin embargo de acuerdo con la intención de hacer equivalencias de algunos cargos se solicita una reunión al Departamento Administrativo de la Función Pública DAFP, con el proposito de aclarar las dudas en cuanto al proceso de equivalencia se refiere el día 30 de mayo de 2024, posteriormente el día 12 de junio, se remiten a la Oficina Asesora Jurídica los decretos y memorias justificativas, los cuales remiten la respuesta el día 28 de junio con las observaciones al respecto, el día 4 de julio se remite finalmente al INTENALCO los ajustes solicitados para que una vez sean entregados, se pueda emitir la Autorización de Cabeza de Sector.
La Unidad Administrativa Especial de Alimentación Escolar – UAPA, se adelantaron 3 mesas técnicas donde se llevó a cabo la revisión del estudio técnico y sus anexos de conformidad con la Circular 100-011-2023, con corte a 30 de Junio se encuentra pendiente de aprobación por parte del Consejo Directivo el proceso formalización, para finalizar con la radicación ante el Ministerio.
El INFOTEP de San juan del Cesar y el INFOTEP de San Andrés, a la fecha no han presentado estudio técnico de formalización Laboral, a pesar de que se han remitido oficios solicitando la radicación del Estudio Técnico de Formalización laboral y sus anexos.
</t>
  </si>
  <si>
    <t>El ministerio de Educación Nacional, para la vigencia 2024 estableció el plan de gesión del cambio en el marco de la formalización laboral realizada en la vigencia 2023, en este sentido a continuación se relaciona el avance de dicho plan:
los avances en los componentes de Gestión del Talento Humano con 73,50%, y adecuación del Sistema Integrado de Gestión en un 85,30%, de igual manera se mantienen los resultados en los componentes de Gestión y Transferencia del Conocimiento con un 76,02%, Comunicación y Cambio Cultural con un 60,00% y Adecuación normativa con un 71,80% y en recursos y operación un 100%.
Algunos de los avances más importantes se informan en los siguientes componentes:
En el componente de Gestión de Talento Humano en el mes de septiembre como parte del contrato CO1.PCCNTR.6548649 se desarrolló el plan de trabajo detallado para el frente 3 “Diseñar, aplicar y evaluar metodologías y herramientas para análisis de capacidades organizacionales” el cual obtuvo un avance del 13%, que significa la finalización de 2 actividades de 15 programadas, de igual manera se realizaron 13 espacios de socialización con las dependencias sobre la metodología de levantamiento de cargas de trabajo, insumos claves para su  identificación.
En el componente de Adecuación del Sistema Integrado de Gestión, se avanzó en el proceso de ajuste y/o actualización de cada proceso en un 68%, en este sentido los profesionales de la Subdirección de Desarrollo Organizacional han venido acompañando a las dependencias en la revisión, actualización y creación de la documentación de los procesos, de conformidad con lo establecido en cada diagnóstico.
En el componente de Adecuación Normativa: Se adelanto por parte de la Oficina Asesora Jurídica la revisión de la propuesta de ajuste del acto administrativo correspondiente a la actualización de los Grupos Internos de Trabajo, remitida por la Subdirección de Desarrollo Organizacional, en la cual se realizaron  las observaciones pertinentes por parte del Grupos de Normas y se remite respuesta final de la OAJ , se radicó en la Oficina Asesora Jurídica el proyecto de resolución "Por medio de la cual se actualizan los componentes del Sistema Integrado de Gestión del Ministerio de Educación Nacional y se deroga la Resolución No. 17564 de 2019". EN este sentido se adjunta en el medio de verificación la matriz en la que se evidencia el avance.</t>
  </si>
  <si>
    <t>Teniendo en cuenta que de manera previa se entregaron orientaciones a las entidades respecto a las rutas de creación de valor establecidas en MIPG y que el fortalecimiento del liderazgo podria ser abordado dentro de la ruta de felicidad, de acuerdo con el diagnóstico que cada una de ellas debia adelantar, podrían establecer el plan de trabajo que responda a las necesidades identificadas en términos de liderazgo.   Por parte del MEN se carga el documento que contempla el programa de líderes a desarrollar en 2024</t>
  </si>
  <si>
    <t>Para el segundo trimestre de la vigencia los esfuerzos estuvieron enfocados en la realización del 3er Encuentro Deportivo de las entidades que conforman el sector Administrativo  de Educación.  Fue un evento diseñado para que estuviera conformado no solo por el componente deportivo, sino también contara con espacios de aprendizaje para promover la cultura de la mejora continua y también de autocuidado generando una experiencia de bienestar fomentando el cuidado de la salud mental, física y emocional.
El encuentro deportivo solicito como condición para la participación de cada una de las delegaciones, la designación de un líder que sería el conducto regular entre el equipo y las autoridades del encuentro deportivo.  En ese sentido, esa persona debía asumir y cumplir con las responsabiiidades que les fueron asignadas frente a la organización del evento.
Con lo anterior, buscamos generar un impacto positivo en la persona que asumió ese rol ya que le permitió desarrollar habilidades de liderazgo, tomar decisiones y establacer una comunicación asertiva entre compañeros. Asimismo, fortaleció el vinculo de confianza entre colaboradores y la entidad que representaba, generando motivación y compromiso.</t>
  </si>
  <si>
    <t>Para el tercer trimestre de la vigencia en el marco de las estrategias que hacen parte del Plan de Movilización de Cultura Organizacional del MEN, fueron llevadas a cabo cinco actividades que vincularon el liderazgo dentro de su campo de intervención y que buscan fortalecer las capacidades de los servidores y los  equipos de trabajo.
Dentro de las actividades realizadas se encontraron:
Bienvenido (a) a la familia MEN
Pantalla del Orgullo
Boletín Al día con el Cambio  - como estrategía transversal del plan de gestión del Cambio
I Encuentro con el Ministro de Educación
Talleres de intervención en Cultura Organizacional</t>
  </si>
  <si>
    <t>Conforme a los resultados que obtuvo la Unidad en la medición del desempeño institucional, se proyectó el plan de asistencia técnica en el formato establecido por parte del Ministerio de Educación Nacional para su implementación durante la vigencia; adicionalmente, fue remitido a la Subdirección de Desarrollo Organizacional mediante correo electrónico.</t>
  </si>
  <si>
    <t>De acuerdo con el plan de asistencia técnica propuesto para la vigencia, durante el segundo trimestre se gestionaron asistencias técnicas orientadas a movilizar las siguientes políticas de gestión y desemepeño:
* Gestión de la información estadística 
* Servicio al ciudadano</t>
  </si>
  <si>
    <t>De acuerdo con el plan de asistencia técnica propuesto para la vigencia, durante el tercer trimestre se adelantaron las siguientes asistencias técnicas orientadas a movilizar las siguientes políticas de gestión y desemepeño:
1. El Ministerio de Educación Nacional (MEN) propició dos espacios de gestión del conocimiento y la innovación, asociadas a las buenas prácticas en el marco de la esta política de gestión y desempeño. Estos espaciós se denominaron "Elementos básicos de analítica institucional" e "Investigación social".
2. El contratista que lidera la implementación de la política de gestión de la información estadística en la UApA  finalizó la participación en el curso diseñado por el DANE (lider de la política) y puesto a disposición en la plataforma AprenDANEt ( https://aprendizaje.dane.gov.co/ . El curso tenía como propósito conocer, explorar y adquirir habilidades teórico–prácticas para comprender aspectos conceptuales, técnicos y metodológicos inmersos en la producción de información estadística. Como evidencia, se adjunta el certificado de finalización y aprobación del curso, otorgado al contratista.
Adicionalmente, se informa que se reprogramaron tres capacitaciones para el cuato trimestre de 2024, teniendo en cuenta la disponibilidad del Departamento Administrativo de la Función Pública y el Ministerio de Hacienda y Crédito Público, así:
* Políticas de participación ciudadana:  03 de octubre
* Política de racionalización de trámites: 17 de octubre
 *Política gestión presupuestal y eficiencia del gasto público: Pendiente programación</t>
  </si>
  <si>
    <t xml:space="preserve">El 07 de marzo se participó en la primer sesión del Comité Sectorial de Gestión y Desempeño, a través del cual se llevó a cabo lo siguiente:
* Presentación cierre de vigencia 2023 (Plan de Acción Sectorial.
* Presentación desagregación por trimestres (Plan de Acción Sectorial).
* Plan de asistencia técnica propuesto por cada entidad.
*Presentación Plan de Trabajo (Ruta de la felicidad y fortalecer las competencias en liderazgo y trabajo en equipo).
* Presentación del estado de la formalización laboral.
</t>
  </si>
  <si>
    <t>El Ministerio de Educación Nacional realizará el reporte de esta actividad, por tratarse del Comité Sectorial de Gestión y Desempeño.</t>
  </si>
  <si>
    <t>El 13 de agosto se participó en sesión del Comité Sectorial de Gestión y Desempeño, a través del cual se llevó a cabo lo siguiente:
*Presentación cumplimiento del segundo trimestre plan de acción sectorial.
*Presentación resultados FURAG – Compromisos plan de mejoramiento en las políticas de gestión y desempeño
*Presentación ejecución presupuestal</t>
  </si>
  <si>
    <t>De acuerdo con los resultados que obtuvo la Unidad en la medición del desemepeño institucional, se formuló el plan de acción para fortalecer la política de gestión del conocimiento y la innovación</t>
  </si>
  <si>
    <t xml:space="preserve">Durante el segundo trimestre se avanzó en la ejecución de las siguientes actividades del plan de acción de gestión del conocimiento:
*Actividad: Realizar una capacitación sobre el análisis y procesamiento de la matrícula reportada por las ETC en el SIMAT: en el mes de abril se realizó la capacitación sobre la información que procesa la UApA con base en los datos cargados por las ETC en el SIMAT. Como evidencia se tiene citación a la reunión, fotos de la reunión y las listas de asistencia a la capacitación.   
*Actividad: Gestionar una capacitación con el DAFP, líder de la política, para difundir la gestión del conocimiento en la UApA: En el mes de junio se desarrolló la capacitación sobre conceptos básicos y ruta de implementación política de gestión del conocimiento (GESO+I). Como evidencia se tiene citación a la reunión, pantallazos de la reunión virtual y las listas de asistencia a la capacitación. 
*Actividad: Participar en los encuentros sobre los retos en alimentos nutricionales e innovación social - Compensar y Secretaría de Educación de Bogotá: La Subdirección de Análisis, Calidad e Innovación (SACI) de la UApA ha participado en las sesiones sobre superalimentos, las cuales se llevaron a cabo los días 19 de marzo del 2024, 2 y 9 de abril de 2024. Como evidencia se tienen las grabaciones y el tablero de ideas desarrollado en la sesión del 9 de abril.  </t>
  </si>
  <si>
    <t xml:space="preserve">Durante el tercer trimestre se avanzó en la ejecución del plan de acción de gestión del conocimiento y la innovación en las siguientes actividades:
*Actividad: Incluir en el mapa de riesgos de la entidad el riesgo asociado a la fuga de conocimiento: en el trimestre se realizaron mesas de trabajo para definir el riesgo que se incluirá en la matriz de riesgos de la entidad. Esta propuesta fue remitida a la líder del proceso para su revisión y aprobación, de tal forma que en el Comité Institucional de Gestión y Desempeño en el cual se apruebe la matriz de riesgos de la entidad quede incorporado formalmente el riesgo de gestión del conocimiento y la innovación.
*Actividad: Albergar en SharePoint los manuales del ecosistema SiPAE para consulta de todos los colaboradores de la UApA: en el tercer trimestre se creó el repositorio en Sharepoint de los manuales del ecosistema SiPAE, cumpliendose de esta manera la actividad programada.
Dificultades
*Actividad: Participar en los encuentros sobre los retos en alimentos nutricionales e innovación social - Compensar y Secretaría de Educación de Bogotá: en el tercer trimestre no hubo avances en esta actividad y es probable que no se desarrollen más encuentros en lo que queda de la vigencia 2024, ya que la Secretaría de Educación Distrital y Compensar no han programado nuevos espacios. En consecuencia, de los 5 encuentros programados para esta actividad solo se lograron 3 que se reportaron en el segundo trimestre. </t>
  </si>
  <si>
    <t>Leido el avance descriptivo y revisadas las evidencias en teams,  se valida el producto de la actividad "Ejecutar las acciones establecidas por cada entidad en el plan de gestión del conocimiento y la innovación ", por lo anterior sí cumple.</t>
  </si>
  <si>
    <t xml:space="preserve">El Asesor de Planeación de la Unidad mediante circular interna No. 19 de 2024 la Unidad, realizó la designación formal del gestor del conocimiento y la innovación para la entidad. </t>
  </si>
  <si>
    <t xml:space="preserve">El 06 de junio del año en curso se adelantó mesa sectorial de gestión y desemepeño, convocada por la Subdirección de Desarrollo Organizacional del Ministerio de Educación Nacional, con el fin de tratar la siguiente agenda:
*Presentación de los gestores del conocimiento y la innovación de las EAV
*Conformación de la mesa sectorial de gestión del conocimiento 
*Resultados de la medición de la política de gestión y desemepeño
*Lineamientos plan de trabajo mesa sectorial de gestión y desempeño
</t>
  </si>
  <si>
    <t>El 5 de julio de 2024 la UApA participó en la mesa sectorial de gestión del conocimiento convocada por el Ministerio de Educación Nacional, en la cual se socializaron conceptos básicos sobre esta política de gestión y desempeño, los ejes que la componen y la importancia de la gestión del conocimiento y la innovación en el sector público.</t>
  </si>
  <si>
    <t>La Unidad a tráves de la política de Gestión Estratégica del Talento Humano, estableció actividades para la implementación de la ruta de la felicidad, como una herramienta conceptual y metodológica que permita crear, mantener y mejorar las condiciones que favorezcan el bienestar de los servidores públicos, para elevar sus niveles de satisfacción, eficacia y eficiencia, mediante la ejecución de las siguientes rutas:
Ruta para mejorar el entorno físico
Ruta equilibrio con la vida familiar
Ruta salario emocional
Ruta innovación con pasión
En atención a los lineamientos establecidos por el Ministerio de Educación Nacional se elaboró y remitió un plan a la Subdirección de Desarrollo Organizacional (enlace Ana Yamile Suarez Rodríguez) con la línea estrategica de la UApA para la ejecución de estas rutas, partiendo de los planes adoptados por la Unidad para la vigencia 2024.</t>
  </si>
  <si>
    <t>En el marco de las actividades programadas en el Plan de Acción Sectorial, y conforme a lo solicitado en la mesa de trabajo por el Ministerio de Educación Nacional, se remitió el 24 de abril de 2024, el Plan de Ruta de la Felicidad ajustado con el cronograma de las actividades.</t>
  </si>
  <si>
    <t>En el marco de las actividades programadas en el Plan de Acción Sectorial, y conforme a lo solicitado en la mesa de trabajo por el Ministerio de Educación Nacional, el 12 de septiembre se hizó seguimiento al Plan de Ruta de la Felicidad, para revisión de las actividades realizadas.</t>
  </si>
  <si>
    <r>
      <rPr>
        <sz val="12"/>
        <color rgb="FF000000"/>
        <rFont val="Calibri"/>
        <family val="2"/>
      </rPr>
      <t xml:space="preserve">Actividad no programada para reporte en el primer trimestre; sin embargo, se informa lo siguiente:
En el marco de la ejecución del Plan Estratégico de Talento Humano para la vigencia 2024, la UApA ha avanzado en la ejecución de Rutas establecidas con el desarrollo de las siguientes actividades:
</t>
    </r>
    <r>
      <rPr>
        <b/>
        <sz val="12"/>
        <color rgb="FF000000"/>
        <rFont val="Calibri"/>
        <family val="2"/>
      </rPr>
      <t>• Ruta para mejorar el entorno físico:</t>
    </r>
    <r>
      <rPr>
        <sz val="12"/>
        <color rgb="FF000000"/>
        <rFont val="Calibri"/>
        <family val="2"/>
      </rPr>
      <t xml:space="preserve"> se diseñó el cronograma de actividades de bienestar, se adelantó jornada entrega de cédulas, imposición ceniza, atenciones individuales compensar y FNA, charla sistema general de pensiones régimen prima media RPM e historia laboral COLPENSIONES, día de la mujer, aniversario UAPA, día del hombre, feria de vivienda FNA – visita oficina móvil compensar/atenciones individuales compensar y FNA, promoción y prevención de la salud y capacitación virtual sala amiga de la familia lactante.
•</t>
    </r>
    <r>
      <rPr>
        <b/>
        <sz val="12"/>
        <color rgb="FF000000"/>
        <rFont val="Calibri"/>
        <family val="2"/>
      </rPr>
      <t xml:space="preserve">Ruta equilibrio con la vida familiar: </t>
    </r>
    <r>
      <rPr>
        <sz val="12"/>
        <color rgb="FF000000"/>
        <rFont val="Calibri"/>
        <family val="2"/>
      </rPr>
      <t xml:space="preserve"> Día de la familia, horarios flexibles.  De acuerdo con lo previsto en el artículo 5 de la Ley 1857 de 2017, se concederá a los servidores públicos (1) día de jornada laboral semestral para que compartan con su familia. 
•</t>
    </r>
    <r>
      <rPr>
        <b/>
        <sz val="12"/>
        <color rgb="FF000000"/>
        <rFont val="Calibri"/>
        <family val="2"/>
      </rPr>
      <t>Ruta salario emocional:</t>
    </r>
    <r>
      <rPr>
        <sz val="12"/>
        <color rgb="FF000000"/>
        <rFont val="Calibri"/>
        <family val="2"/>
      </rPr>
      <t xml:space="preserve"> Día de descanso por celebración de cumpleaños, alianzas estratégicas como Juan Valdez 10% de descuento en productos alimentos y bebidas, Ramo 15% de descuento, visita productos Ana María 20% de descuento, visita Teatro Nacional 15% de descuento, alianza Mac Donald´s descuento 10% y alianza TIME SPA 40% de descuento.
•</t>
    </r>
    <r>
      <rPr>
        <b/>
        <sz val="12"/>
        <color rgb="FF000000"/>
        <rFont val="Calibri"/>
        <family val="2"/>
      </rPr>
      <t>Ruta innovación con pasión:</t>
    </r>
    <r>
      <rPr>
        <sz val="12"/>
        <color rgb="FF000000"/>
        <rFont val="Calibri"/>
        <family val="2"/>
      </rPr>
      <t xml:space="preserve"> Se remitió a los servidores públicos provisionales y de libre nombramiento y remoción, la solicitud para los acuerdos de gestión y la evaluación de desempeño, se ejecutaron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t>
    </r>
  </si>
  <si>
    <t xml:space="preserve">
En el marco de la ejecución del Plan Estratégico de Talento Humano para la vigencia 2024, la UApA ha avanzado en la ejecución de rutas establecidas con el desarrollo de las siguientes actividades:
Ruta para mejorar el entorno físico:
1. Nuestro buen trato (Campaña de Buen Trato) 
2. Visita atenciones individuales Colpensiones
3. Taller virtual de prepensionados Colpensiones
4. Atenciones individuales Compensar y FNA
5. Visita atenciones individuales Fondo de Pensión Protección
6. Dia de la secretaria y secretario
7. Visita atenciones individuales Colpensiones
8. Dia de la madre
9. Atenciones individuales Compensar y FNA
10. Feria de emprendimiento
11. Campaña bienestar a la carta
12. Día del padre
13. Prepensionados
14. Polla Copa América
15. Día del Servidor Público
16. 3er Encuentro deportivo del Sector Administrativo de Educación
17. Día del orgullo y la diversidad
Ruta equilibrio con la vida familiar: 
1. Dia de la familia (Se otorga el día corte Primer Semestre) y Horarios Flexibles
Ruta salario emocional:
1. Dia de celebración por cumpleaños (Se otorga el día)
2. Alianza estratégica visita productos Ana María
Ruta innovación con pasión:
1.Código de Integridad - Globos de la integridad y test de percepción integridad
</t>
  </si>
  <si>
    <r>
      <rPr>
        <sz val="12"/>
        <color rgb="FF000000"/>
        <rFont val="Calibri"/>
        <family val="2"/>
      </rPr>
      <t xml:space="preserve">En el marco de la ejecución del Plan Estratégico de Talento Humano para la vigencia 2024, la UApA ha avanzado en la ejecución de rutas establecidas con el desarrollo de las siguientes actividades:
</t>
    </r>
    <r>
      <rPr>
        <b/>
        <sz val="14"/>
        <color rgb="FF000000"/>
        <rFont val="Calibri"/>
        <family val="2"/>
      </rPr>
      <t xml:space="preserve">
</t>
    </r>
    <r>
      <rPr>
        <b/>
        <sz val="12"/>
        <color rgb="FF000000"/>
        <rFont val="Calibri"/>
        <family val="2"/>
      </rPr>
      <t xml:space="preserve">Ruta para mejorar el entorno físico:
</t>
    </r>
    <r>
      <rPr>
        <sz val="12"/>
        <color rgb="FF000000"/>
        <rFont val="Calibri"/>
        <family val="2"/>
      </rPr>
      <t xml:space="preserve">
- Vacaciones recreativas Hijos(as) servidores públicos
- Carrera de Atletismo Compensar
- Día del Conductor - Charla de Seguridad Vial
- Visita atenciones individuales Compensar, Colpensiones y Fondo Nacional del Ahorro
- Charla Semana Mundial de la Lactancia Materna
-  Intervención de Clima Organizacional
- Taller de Habilidades Blandas - Carrera de Observación
- Entrega Uniformes y Entrenamientos Juegos de la Función Pública
- Día del Amor y la Amistad
- Entrega elementos deportivos
- Inauguración de los juegos de la Función Pública
- Visita atenciones individuales Compensar, Colpensiones Fondo Nacional del Ahorro y Protección
</t>
    </r>
    <r>
      <rPr>
        <b/>
        <sz val="14"/>
        <color rgb="FF000000"/>
        <rFont val="Calibri"/>
        <family val="2"/>
      </rPr>
      <t xml:space="preserve">
</t>
    </r>
    <r>
      <rPr>
        <b/>
        <sz val="12"/>
        <color rgb="FF000000"/>
        <rFont val="Calibri"/>
        <family val="2"/>
      </rPr>
      <t xml:space="preserve">Ruta equilibrio con la vida familiar:
</t>
    </r>
    <r>
      <rPr>
        <sz val="12"/>
        <color rgb="FF000000"/>
        <rFont val="Calibri"/>
        <family val="2"/>
      </rPr>
      <t xml:space="preserve">
- Dia de la Familia (Se otorga el día corte tercer trimestre) y Horarios Flexibles
</t>
    </r>
    <r>
      <rPr>
        <b/>
        <sz val="14"/>
        <color rgb="FF000000"/>
        <rFont val="Calibri"/>
        <family val="2"/>
      </rPr>
      <t xml:space="preserve">
</t>
    </r>
    <r>
      <rPr>
        <b/>
        <sz val="12"/>
        <color rgb="FF000000"/>
        <rFont val="Calibri"/>
        <family val="2"/>
      </rPr>
      <t xml:space="preserve">Ruta salario emocional:
</t>
    </r>
    <r>
      <rPr>
        <sz val="12"/>
        <color rgb="FF000000"/>
        <rFont val="Calibri"/>
        <family val="2"/>
      </rPr>
      <t xml:space="preserve">
- Dia de celebración por cumpleaños (Se otorga el día)
- Alianza estratégica visita Teatro Nacional
</t>
    </r>
    <r>
      <rPr>
        <b/>
        <sz val="12"/>
        <color rgb="FF000000"/>
        <rFont val="Calibri"/>
        <family val="2"/>
      </rPr>
      <t xml:space="preserve">
Ruta innovación con pasión:
</t>
    </r>
    <r>
      <rPr>
        <sz val="12"/>
        <color rgb="FF000000"/>
        <rFont val="Calibri"/>
        <family val="2"/>
      </rPr>
      <t xml:space="preserve">
- Sensibilización Código de Integridad - Helados de la Integridad</t>
    </r>
  </si>
  <si>
    <t>La Unidad conforme a la política de Gestión Estratégica del Talento Humano, estableció las actividades para la implementación del plan de vacantes y previsión de recursos humanos, a través del cual definió como línea estrategica, articular con la Alta Dirección las acciones requeridas para la implementación del proyecto de formalización laboral. En atención a los lineamientos establecidos por el MEN, se presenta el cronograma de trabajo para la ejecución del Proyecto de Formalización Laboral y Rediseño Institucional.
Conforme a la programación del plan anual de vacantes y provisión de recursos humanos, se adelantaron (4) mesas de trabajo con el MEN, en las cuales se adelantó la revisión y aprobación del Estudio Técnico de Formalización y Rediseño Institucional, el proyecto de modificación de la Estructura de la Unidad, el proyecto de modificación de la planta de personal permanente y el proyecto de creación de la planta temporal de la Unidad.</t>
  </si>
  <si>
    <t>La Unidad realizó la presentación al Ministerio de Educación Nacional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</si>
  <si>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La Unidad el 30/08/2024 realizó presentación al Departamento Administrativo de la Función Pública – DAPRE 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</si>
  <si>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 xml:space="preserve">La Unidad a tráves de la política de Gestión Estratégica del Talento Humano, elaboró y público el Plan de Bienestar social y el plan institucional de capacitación, incorporando actividades para fortalecer las competencias en liderazgo y trabajo en equipo. Dentro de estas actividades, socializó la Resolución Código de Integridad UApA, con los dos nuevos valores adoptados: Empatía y Trabajo en equipo. Así mismo, proyectó el cronograma con la programación de actividades de capacitación (conocimiento, habilidades y actividades) a ejecutar en la vigencia 2024, partiendo de los resultados de las encuestas diagnóstico de necesidades y presupuesto asignado. </t>
  </si>
  <si>
    <t>Dentro de las actividades a realizar dentro del Plan de Bienestar social y el Plan Institucional de Capacitación, se incorporaron actividades para fortalecer las competencias en liderazgo y trabajo en equipo. Dentro de estas actividades encontramos:
1. Capacitación realizada:  Habilidades de comunicación
Fecha de la actividad:  9/05/2024
Objetivo de la capacitación: Fortalecer las habilidades blandas y técnicas de los participantes, con el fin de mejorar su comunicación, generando redes de trabajo al interior de los equipos y en la Entidad.
Descripción y balance de la capacitación (como se llevó a cabo): Participaron 12 servidores públicos de la Unidad de manera presencial, con una intensidad horaria de la capacitación de 1 hora y 30 minutos, donde se abordaron las siguientes temáticas:
•	La comunicación, herramienta imprescindible para la armonía en los equipos de trabajo.
•	Escucha activa.
•	Lenguaje no verbal.
Presupuesto ejecutado por actividad: $1.044.000
2. Capacitación realizada:  Resolución de Problemas o Conflictos
Fecha de la actividad:  27/05/2024
Objetivo de la capacitación:  Desarrollar habilidades efectivas para el abordaje y solución de conflictos, a través del entendimiento conceptual, la valoración positiva de las diferencias y el análisis situacional para implementar diferentes estrategias.
Descripción y balance de la capacitación (como se llevó a cabo): Participaron 5 servidores públicos de la Unidad de manera presencial, con una intensidad horaria de la capacitación de 1 hora y 30 minutos, donde se abordaron las siguientes temáticas:
•	Conflictos: Abordaje conceptual.
•	Las diferencias y el conflicto: Somos diferentes, solo acéptalo y aprovéchalo.
•	Análisis situacional: ¿cómo soluciono un conflicto?
Presupuesto ejecutado por actividad: $1.044.000</t>
  </si>
  <si>
    <t>En el marco de la ejecución del Plan Estratégico de Talento Humano para la vigencia 2024, la UApA ha avanzado en la ejecución de las siguientes actividades para fortalecer las competencias en liderazgo y trabajo en equipo:
- Intervención de Clima Organizacional (variables a trabajar liderazgo, comunicación y trabajo en equipo)
- Taller de Habilidades Blandas - Carrera de Observación (Retos en Equipos), fortalecer en los distintos grupos de la entidad la habilidad para trabajar en equipo, liderazgo y la comunicación asertiva.
- Autoliderazgo</t>
  </si>
  <si>
    <t>Se presenta informe de las actividades adelantadas en el marco de la intervención sectorial para fortalecer las competencias en liderazgo y trabajo en equipo, las evaluaciones del plan se programan para el iv trimestre de la vigencia 2024.</t>
  </si>
  <si>
    <t xml:space="preserve">INTENALCO EDUCACION SUPERIOR elaboro plan de necesidades de asistencia técnica para la vigencia 2024 y fue remitido vía correo electrónico a la Subdirección de Desarrollo Organizacional 
Con este entregable se cumple el 100% de la meta planteada </t>
  </si>
  <si>
    <t>INTENALCO EDUCACIÓN SUPERIOR elaboro plan de necesidades de asistencia técnica para la vigencia 2024 y fue remitido vía correo electrónico a la Subdirección de Desarrollo Organizacional 
Con este entregable se cumple el 100% de la meta planteada</t>
  </si>
  <si>
    <t xml:space="preserve">No aplica. Actividad desarrollada en un 100% en el primer trimestre de la vigencia 2024 </t>
  </si>
  <si>
    <t xml:space="preserve">Se desarrollaron durante el trimestre 4 asistencias tecnicas sobre las siguientes tematicas: reforma administrativa, plan de implementacion de la ruta de la felcidad, politica de integridad y Generalidades del Modelo Integrado de Planeación y Gestión. Se sube informe de avance del plan. </t>
  </si>
  <si>
    <t xml:space="preserve">INTENALCO EDUCACION SUPERIOR participo activamente en el tercer trimestre de la vigencia 2024, en las cinco (5) actividades de asistencia técnica desarrolladas por la Subdirección de Desarrollo Organizacional en las siguientes temáticas:  (1) Aspectos generales del presupuesto público nacional, (2) Seguimiento implementación ruta de la felicidad, (3) Riesgos fiscales, (4) Seguimiento a la ejecución presupuestal, (5) Formalización laboral.
Se anexa OT1_F08_01_Informe avances plan de asistencia III trimestre. </t>
  </si>
  <si>
    <t xml:space="preserve">INTENALCO EDUCACION SUPERIOR realizo seguimiento correspondiente al primer trimestre de la vigencia 2024 en el repositorio de información sectorial en la plataforma TEAMS y anexo las evidencias necesarias para soportar las acciones realizadas </t>
  </si>
  <si>
    <t xml:space="preserve">INTENALCO EDUCACION SUPERIOR participo en el comité sectorial realizado el día 07 de marzo de 2024. Se anexan evidencia. </t>
  </si>
  <si>
    <t xml:space="preserve">INTENALCO EDUCACION SUPERIOR participo en el comité sectorial realizado el día 13 de agosto de 2024. 
Se anexan evidencia OT1_F09_01_Acta 002 comité sectorial 13 de agosto 
</t>
  </si>
  <si>
    <t xml:space="preserve">INTENALCO EDUCACION SUPERIOR formulo plan de gestión de conocimiento e innovación para la vigencia 2024, teniendo en cuenta los lineamientos sectoriales </t>
  </si>
  <si>
    <t>INTENALCO EDUCACIÓN SUPERIOR formulo plan de gestión de conocimiento e innovación para la vigencia 2024, teniendo en cuenta los lineamientos sectoriales</t>
  </si>
  <si>
    <t xml:space="preserve">No aplica para este trimestre. INTENALCO EDUCACIÓN SUPERIOR formulo plan de gestión de conocimiento e innovación para la vigencia 2024 en el primer trimestre. Actividad ejecutada en 100% </t>
  </si>
  <si>
    <t xml:space="preserve">Se realizan  las actividades propuestas en el plan para el segundo trimestre de la vigencia 2024. Se anexa como evidencia seguimiento al plan de gestion de conocimientgo e innovación. </t>
  </si>
  <si>
    <r>
      <rPr>
        <sz val="14"/>
        <color rgb="FF000000"/>
        <rFont val="Calibri"/>
      </rPr>
      <t xml:space="preserve">Leido el avance descriptivo y observada la lista de asistencia y la Presentación adjunta como evidencia en el repositorio de teams, no se valida el producto de la actividad "Ejecutar las acciones establecidas por cada entidad en el plan de gestión del conocimiento y la innovación ". </t>
    </r>
    <r>
      <rPr>
        <sz val="14"/>
        <color rgb="FFFF0000"/>
        <rFont val="Calibri"/>
      </rPr>
      <t>(Anexan el % de avance en el plan pero la actividad exige es las evidencias)</t>
    </r>
  </si>
  <si>
    <t xml:space="preserve">INTENALCO EDUCACION SUPERIOR durante el tercer (III) trimestre de la vigencia 2024, desarrollo el 100%  de las actividades programadas del Plan de Gestión de conocimiento y la innovación para el periodo reportado en los siguientes ejes: (1) Generar y actualizar el conocimiento estratégico, (2) Repositorio de transferencia del conocimiento, (3) Realizar capacitación a funcionarios en POWER BI, (4) Mitigar la fuga del conocimiento, (5) Fortalecer la entidad mediante alianzas efectivas, (6) Realizar Registros cargados en repositorios, (7) Sesiones de capacitación con gestores del conocimiento. Con el desarrollo de estas actividades el porcentaje acumulado de la actividad es del 70% de a acuerdo a la programación. 
Se anexa OT2_F11_01_Informe Plan de gestión del conocimiento y la innovación 
OT2_F1_02_Inventario de conocimiento explicito 
OT2_F11_03_tablero de acciones para evitar fuga de conocimiento 
OT2_F11_04_Material de capacitación gestores de conocimiento </t>
  </si>
  <si>
    <t>Leido el avance descriptivo y observadas las evidencias en el repositorio Teams se  validan los productos de la actividad "Ejecutar las acciones establecidas por cada entidad en el plan de gestión del conocimiento y la innovación ".</t>
  </si>
  <si>
    <t xml:space="preserve">INTENALCO EDUCACION SUPERIOR realizo designación del Gestor de conocimiento e informo vía correo electrónico a la subdirección de desarrollo organización del Ministerio de Educación Nacional 
Se cumple el 100% de la meta propuesta para la actividad </t>
  </si>
  <si>
    <t>INTENALCO EDUCACIÓN SUPERIOR realizo designación del Gestor de conocimiento e informo vía correo electrónico a la subdirección de desarrollo organización del Ministerio de Educación Nacional 
Se cumple el 100% de la meta propuesta para la actividad</t>
  </si>
  <si>
    <t xml:space="preserve">No aplica para este trimestre. INTENALCO EDUCACIÓN SUPERIOR realizo designación del Gestor de conocimiento a la funcionaria Natalia Montoya e informo vía correo electrónico a la subdirección de desarrollo organización del Ministerio de Educación Nacional en el primer trimestre del 2024.
Se cumple el 100% de la meta propuesta para la actividad
</t>
  </si>
  <si>
    <t xml:space="preserve">INTENALCO EDUCACION SUPERIOR participo activamente en las mesas de gestores de conocimiento programadas para el tercer trimestre de la vigencia 2024 
Se anexa el OT2_F13_acta de la mesa sectorial  
</t>
  </si>
  <si>
    <t xml:space="preserve">INTENALCO EDUCACIÓN SUPERIOR participo en mesa sectorial convocada por la subdirección de desarrollo organizacional donde se definieron los lineamientos para formulación del plan de ruta de felicidad. Se formula el plan atendiendo los lineamientos técnicos </t>
  </si>
  <si>
    <t xml:space="preserve">No aplica para este trimestre. INTENALCO EDUCACIÓN SUPERIOR formulo plan de ruta de la felicidad para la vigencia 2024 en el primer trimestre.
Actividad ejecuta en 100% </t>
  </si>
  <si>
    <t xml:space="preserve">
</t>
  </si>
  <si>
    <t>Se realizan  las actividades propuestas en el plan de la ruta de la felicidad programadas para  el segundo trimestre de la vigencia 2024. Se anexa como evidencia informe segundo trimestre 2024</t>
  </si>
  <si>
    <t xml:space="preserve">INTENALCO EDUCACION SUPERIOR durante el tercer (III) trimestre de la vigencia 2024, desarrollo el 100%  de las actividades programadas en el Plan de Ruta de la Felicidad para el periodo reportado con las siguientes acciones: (1) Dotar a los funcionarios pendientes de sillas ergonómicas, (2) Capacitación en liderazgo, (3) Se organizaron equipos internos de futbol y Voleibol con el fin de fomentar la práctica deportiva en los funcionarios y que así cada uno mejore su calidad de vida y disminuya el sedentarismo, (4) Estrategia de Pausas Activas, (5) Implementación de la Gestión del Conocimiento, (6) Salud mental y pausas activas. Con el desarrollo de estas actividades el porcentaje acumulado de la meta es del 70% de a acuerdo a la programación. 
Se anexa 0T3_F15_01_INFORME AVANCE PLAN RUTA DE LA FELICIDAD </t>
  </si>
  <si>
    <t>Se anexa documento que evidencia la radicación de estudio de la reforma administrativa de INTENALCO para visto bueno del Ministerio de Educación</t>
  </si>
  <si>
    <r>
      <rPr>
        <sz val="12"/>
        <color rgb="FF000000"/>
        <rFont val="Calibri"/>
        <family val="2"/>
      </rPr>
      <t xml:space="preserve">Leido el avance descriptivo y observada la evidencia en el repositorio de teams, se valida el producto de la actividad "Elaborar e implementar el plan para llevar a cabo la formalización laboral", por lo anterior cumple. </t>
    </r>
    <r>
      <rPr>
        <sz val="12"/>
        <color rgb="FFFF0000"/>
        <rFont val="Calibri"/>
        <family val="2"/>
      </rPr>
      <t>( Preguntar cuando el MEN da respuesta a la aprobación del plan)</t>
    </r>
  </si>
  <si>
    <t xml:space="preserve">No aplica para este trimestre. INTENALCO EDUCACIÓN SUPERIOR formulo plan de Formalización laboral y rediseño organizacional para la vigencia 2024 en el primer trimestre.
Actividad ejecuta en 100% </t>
  </si>
  <si>
    <t xml:space="preserve">Una vez radicado el estudio de la reforma administrativa el asesor Jhon Aviles solicita la completitud de documentos para expedir la Autorización de la Cabeza del Sector, los documentos son enviados. Se anexa evidencia. </t>
  </si>
  <si>
    <t xml:space="preserve">INTENALCO EDUCACION SUPERIOR durante el tercer (III) trimestre de la vigencia 2024, desarrollo el 100%  de las actividades programadas en el Plan de formalización laboral y rediseño organizacional, atendiendo los lineamientos de la circular 100-011 de 2023 del Departamento administrativo de la función pública, para el periodo reportado con las siguientes acciones: (1) Ajuste a las Observaciones del MEN, (2) Obtención de viabilidad de Cabeza de Sector (3) Radicación de proyecto de Formalización y reforma ante el DAPRE, (4) ajuste a recomendaciones del DAPRE (5) Radicación de observaciones del DAPRE, (6) Obtención de viabilidad del DAPRE. Con el desarrollo de estas actividades el porcentaje acumulado de la meta es del 70% de a acuerdo a la programación. 
Se anexa carpeta OT3_F17_FORMALIZACION LABORAL
OT3_F17-01_INFORME PLAN DE FORMALIZACION LABORAL
OT3_F17_02_ AUTORIZACION CABEZA DE SECTOR
OT3_F17_03_RADICACION INICIAL EN DAPRE
OT3_F17_04_CONCEPTO INICIAL DAPRE (SOLICITUD AJUSTES)
OT3_F17_05_RADICACION AJUSTES AL DAPRE
OT3_F17_06_VIABILIDAD DAPRE </t>
  </si>
  <si>
    <t>INTENALCO educación superior a través del plan de ruta de felicidad incorporo las acciones correspondientes para fortalecer las competencias en liderazgo y trabajo en equipo</t>
  </si>
  <si>
    <t xml:space="preserve">No aplica para este trimestre. INTENALCO EDUCACIÓN SUPERIOR través del plan de ruta de felicidad incorporo las acciones correspondientes para fortalecer las competencias en liderazgo y trabajo en equipo para la vigencia 2024 en el primer trimestre.
Actividad ejecuta en 100% </t>
  </si>
  <si>
    <t>A través del plan de ruta de felicidad se gestionó una alianza para realizar un curso en liderazgo y gestión de equipos con la Universidad UNIR y se invitó a los funcionarios a participar de este. Tambien, se tiene programado realizar la capacitación sobre esta temática en las instalaciones de la institución durante el tercer trimestre del año.</t>
  </si>
  <si>
    <t xml:space="preserve">INTENALCO EDUCACION SUPERIOR durante el tercer (III) trimestre de la vigencia 2024, desarrollo el 100% de las actividades programadas en el Plan de Ruta de la Felicidad para el fortalecimiento de liderazgo y trabajo en equipo con el desarrollo de capacitación a funcionarios
Con el desarrollo de estas actividades el porcentaje acumulado de la meta es del 70% de a acuerdo a la programación. 
Se anexa 0T3_F19_01_INFORME AVANCE PLAN DE INTERVENCION SECTORIAL  </t>
  </si>
  <si>
    <t>El plan de intervención sectorial para fortalecer las competencias en liderazgo y trabajo en equipo de INTENALCO Educación Superior se articuló con el Plan de Ruta de la Felicidad y el PIC. En el marco de estos planes, se propuso realizar dos capacitaciones: una en liderazgo y otra en trabajo en equipo. Ambas actividades se llevaron a cabo, cumpliendo así al 100% con la meta de capacitaciones programadas. Además, se registró que en la primera capacitación sobre trabajo en equipo participó el 41% de la población, mientras que en la segunda, dedicada al liderazgo, la participación fue del 43%.
Se anexa OT3_F20_01_Informe de evaluación del plan de intervención sectorial.</t>
  </si>
  <si>
    <t>Versión</t>
  </si>
  <si>
    <t>Fecha</t>
  </si>
  <si>
    <t>Observaciones</t>
  </si>
  <si>
    <t>Versión propuesta para el Comité Sectorial de Gestión y Desempeño.</t>
  </si>
  <si>
    <t xml:space="preserve">se ajusta, la redacción de las siguientes activididades:
•	Elaborar e implementar el plan de gestión del cambio relacionado a la formalización laboral
•	Ejecutar las acciones establecidas por cada entidad en el plan de formalización laboral
Lo anterior, teniendo en cuenta que las entidades aun no tienen aprobados los estudios técnicos que soportan la formalización laboral, no es posible ejecutar acciones de gestión del cambio hasta tanto no se tenga implementado dicho proceso, en este sentido, desde la secretaría técnica del comité sectorial, en este sentido se modifica dichas actividades, quedando de la  siguiente manera:
•	Elaborar e implementar el plan para llevar a cabo la formalización laboral
•	Ejecutar las acciones establecidas por cada entidad en el plan de formalización laboral
</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</si>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</sst>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_ &quot;$&quot;\ * #,##0.00_ ;_ &quot;$&quot;\ * \-#,##0.00_ ;_ &quot;$&quot;\ * &quot;-&quot;??_ ;_ @_ "/>
    <numFmt numFmtId="165" formatCode="_ * #,##0.00_ ;_ * \-#,##0.00_ ;_ * &quot;-&quot;??_ ;_ @_ "/>
    <numFmt numFmtId="166" formatCode="0.0"/>
  </numFmts>
  <fonts count="50">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sz val="12"/>
      <name val="Arial"/>
      <family val="2"/>
    </font>
    <font>
      <b/>
      <sz val="12"/>
      <name val="Calibri"/>
      <family val="2"/>
    </font>
    <font>
      <b/>
      <sz val="10"/>
      <name val="Arial"/>
      <family val="2"/>
    </font>
    <font>
      <b/>
      <sz val="14"/>
      <color rgb="FFFFFFFF"/>
      <name val="Calibri"/>
      <family val="2"/>
    </font>
    <font>
      <sz val="12"/>
      <color rgb="FF000000"/>
      <name val="Calibri"/>
      <family val="2"/>
    </font>
    <font>
      <b/>
      <sz val="18"/>
      <name val="Arial"/>
      <family val="2"/>
    </font>
    <font>
      <sz val="14"/>
      <name val="Calibri"/>
      <family val="2"/>
    </font>
    <font>
      <sz val="14"/>
      <color rgb="FF000000"/>
      <name val="Calibri"/>
      <family val="2"/>
    </font>
    <font>
      <b/>
      <sz val="18"/>
      <color rgb="FFFFFFFF"/>
      <name val="Calibri"/>
      <family val="2"/>
    </font>
    <font>
      <b/>
      <sz val="18"/>
      <color rgb="FFFFFFFF"/>
      <name val="Calibri"/>
      <family val="2"/>
      <scheme val="minor"/>
    </font>
    <font>
      <sz val="18"/>
      <name val="Arial"/>
      <family val="2"/>
    </font>
    <font>
      <sz val="16"/>
      <name val="Arial Black"/>
      <family val="2"/>
    </font>
    <font>
      <sz val="16"/>
      <color rgb="FF000000"/>
      <name val="Arial Black"/>
      <family val="2"/>
    </font>
    <font>
      <b/>
      <sz val="22"/>
      <color rgb="FFFFFFFF"/>
      <name val="Calibri"/>
      <family val="2"/>
      <scheme val="minor"/>
    </font>
    <font>
      <b/>
      <sz val="22"/>
      <color rgb="FFFFFFFF"/>
      <name val="Arial"/>
      <family val="2"/>
    </font>
    <font>
      <sz val="22"/>
      <name val="Arial"/>
      <family val="2"/>
    </font>
    <font>
      <sz val="14"/>
      <name val="Arial"/>
      <family val="2"/>
    </font>
    <font>
      <b/>
      <sz val="18"/>
      <color rgb="FFFFFFFF"/>
      <name val="Arial"/>
      <family val="2"/>
    </font>
    <font>
      <b/>
      <sz val="12"/>
      <color rgb="FF444444"/>
      <name val="Calibri"/>
      <family val="2"/>
      <charset val="1"/>
    </font>
    <font>
      <sz val="14"/>
      <name val="Arial"/>
      <family val="2"/>
    </font>
    <font>
      <sz val="14"/>
      <color theme="0"/>
      <name val="Calibri"/>
      <family val="2"/>
    </font>
    <font>
      <sz val="11"/>
      <name val="Calibri"/>
      <family val="2"/>
    </font>
    <font>
      <sz val="16"/>
      <name val="Arial"/>
      <family val="2"/>
    </font>
    <font>
      <b/>
      <sz val="22"/>
      <name val="Arial"/>
      <family val="2"/>
    </font>
    <font>
      <b/>
      <sz val="10"/>
      <color rgb="FF000000"/>
      <name val="Arial"/>
      <family val="2"/>
    </font>
    <font>
      <sz val="10"/>
      <color rgb="FF000000"/>
      <name val="Arial"/>
      <family val="2"/>
    </font>
    <font>
      <u/>
      <sz val="10"/>
      <color theme="10"/>
      <name val="Arial"/>
      <family val="2"/>
    </font>
    <font>
      <b/>
      <sz val="12"/>
      <color rgb="FF000000"/>
      <name val="Calibri"/>
      <family val="2"/>
    </font>
    <font>
      <sz val="12"/>
      <name val="Calibri"/>
      <family val="2"/>
      <scheme val="minor"/>
    </font>
    <font>
      <sz val="12"/>
      <color rgb="FFFF0000"/>
      <name val="Calibri"/>
      <family val="2"/>
    </font>
    <font>
      <sz val="12"/>
      <color rgb="FF000000"/>
      <name val="Arial"/>
      <family val="2"/>
    </font>
    <font>
      <b/>
      <sz val="14"/>
      <name val="Calibri"/>
      <family val="2"/>
    </font>
    <font>
      <b/>
      <sz val="12"/>
      <name val="Calibri"/>
      <family val="2"/>
      <scheme val="minor"/>
    </font>
    <font>
      <b/>
      <sz val="14"/>
      <color rgb="FF000000"/>
      <name val="Calibri"/>
      <family val="2"/>
    </font>
    <font>
      <sz val="14"/>
      <color rgb="FF000000"/>
      <name val="Calibri"/>
    </font>
    <font>
      <sz val="14"/>
      <color rgb="FFFF0000"/>
      <name val="Calibri"/>
    </font>
    <font>
      <sz val="14"/>
      <name val="Calibri"/>
    </font>
    <font>
      <sz val="12"/>
      <color rgb="FF000000"/>
      <name val="Calibri"/>
    </font>
    <font>
      <b/>
      <sz val="14"/>
      <color rgb="FFFF0000"/>
      <name val="Calibri"/>
    </font>
  </fonts>
  <fills count="30">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92D050"/>
        <bgColor indexed="64"/>
      </patternFill>
    </fill>
    <fill>
      <patternFill patternType="solid">
        <fgColor rgb="FF3366CC"/>
        <bgColor rgb="FF000000"/>
      </patternFill>
    </fill>
    <fill>
      <patternFill patternType="solid">
        <fgColor rgb="FFE7EFF9"/>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249977111117893"/>
        <bgColor rgb="FF000000"/>
      </patternFill>
    </fill>
    <fill>
      <patternFill patternType="solid">
        <fgColor theme="5" tint="-0.499984740745262"/>
        <bgColor rgb="FF000000"/>
      </patternFill>
    </fill>
    <fill>
      <patternFill patternType="solid">
        <fgColor theme="5"/>
        <bgColor indexed="64"/>
      </patternFill>
    </fill>
    <fill>
      <patternFill patternType="solid">
        <fgColor rgb="FF862633"/>
        <bgColor rgb="FF000000"/>
      </patternFill>
    </fill>
    <fill>
      <patternFill patternType="solid">
        <fgColor rgb="FFC00000"/>
        <bgColor indexed="64"/>
      </patternFill>
    </fill>
    <fill>
      <patternFill patternType="solid">
        <fgColor rgb="FF00B050"/>
        <bgColor indexed="64"/>
      </patternFill>
    </fill>
    <fill>
      <patternFill patternType="solid">
        <fgColor theme="9" tint="-0.499984740745262"/>
        <bgColor indexed="64"/>
      </patternFill>
    </fill>
    <fill>
      <patternFill patternType="solid">
        <fgColor theme="2" tint="-0.499984740745262"/>
        <bgColor indexed="64"/>
      </patternFill>
    </fill>
    <fill>
      <patternFill patternType="solid">
        <fgColor theme="2"/>
        <bgColor indexed="64"/>
      </patternFill>
    </fill>
    <fill>
      <patternFill patternType="solid">
        <fgColor rgb="FFFF0000"/>
        <bgColor indexed="64"/>
      </patternFill>
    </fill>
    <fill>
      <patternFill patternType="solid">
        <fgColor rgb="FFFFC000"/>
        <bgColor indexed="64"/>
      </patternFill>
    </fill>
    <fill>
      <patternFill patternType="solid">
        <fgColor theme="9" tint="-0.249977111117893"/>
        <bgColor indexed="64"/>
      </patternFill>
    </fill>
    <fill>
      <patternFill patternType="solid">
        <fgColor theme="7" tint="0.79998168889431442"/>
        <bgColor rgb="FF000000"/>
      </patternFill>
    </fill>
  </fills>
  <borders count="6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rgb="FF000000"/>
      </left>
      <right/>
      <top style="thin">
        <color rgb="FF000000"/>
      </top>
      <bottom style="thin">
        <color rgb="FF000000"/>
      </bottom>
      <diagonal/>
    </border>
    <border>
      <left style="thin">
        <color auto="1"/>
      </left>
      <right/>
      <top/>
      <bottom style="thin">
        <color auto="1"/>
      </bottom>
      <diagonal/>
    </border>
    <border>
      <left/>
      <right style="thin">
        <color indexed="64"/>
      </right>
      <top/>
      <bottom/>
      <diagonal/>
    </border>
    <border>
      <left/>
      <right/>
      <top/>
      <bottom style="thin">
        <color indexed="64"/>
      </bottom>
      <diagonal/>
    </border>
    <border>
      <left/>
      <right style="thin">
        <color indexed="64"/>
      </right>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bottom style="thin">
        <color auto="1"/>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diagonal/>
    </border>
    <border>
      <left style="thin">
        <color auto="1"/>
      </left>
      <right style="thin">
        <color auto="1"/>
      </right>
      <top/>
      <bottom/>
      <diagonal/>
    </border>
    <border>
      <left style="hair">
        <color auto="1"/>
      </left>
      <right style="hair">
        <color auto="1"/>
      </right>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auto="1"/>
      </bottom>
      <diagonal/>
    </border>
    <border>
      <left/>
      <right style="thin">
        <color rgb="FF000000"/>
      </right>
      <top/>
      <bottom style="thin">
        <color auto="1"/>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style="thin">
        <color indexed="64"/>
      </right>
      <top/>
      <bottom style="medium">
        <color indexed="64"/>
      </bottom>
      <diagonal/>
    </border>
    <border>
      <left/>
      <right style="thin">
        <color auto="1"/>
      </right>
      <top style="thin">
        <color auto="1"/>
      </top>
      <bottom/>
      <diagonal/>
    </border>
    <border>
      <left style="medium">
        <color rgb="FF000000"/>
      </left>
      <right/>
      <top style="medium">
        <color rgb="FF000000"/>
      </top>
      <bottom style="thin">
        <color auto="1"/>
      </bottom>
      <diagonal/>
    </border>
    <border>
      <left/>
      <right/>
      <top style="medium">
        <color rgb="FF000000"/>
      </top>
      <bottom style="thin">
        <color auto="1"/>
      </bottom>
      <diagonal/>
    </border>
    <border>
      <left/>
      <right style="medium">
        <color rgb="FF000000"/>
      </right>
      <top style="medium">
        <color rgb="FF000000"/>
      </top>
      <bottom style="thin">
        <color auto="1"/>
      </bottom>
      <diagonal/>
    </border>
    <border>
      <left style="medium">
        <color rgb="FF000000"/>
      </left>
      <right style="thin">
        <color auto="1"/>
      </right>
      <top style="thin">
        <color auto="1"/>
      </top>
      <bottom style="thin">
        <color auto="1"/>
      </bottom>
      <diagonal/>
    </border>
    <border>
      <left style="thin">
        <color auto="1"/>
      </left>
      <right style="medium">
        <color rgb="FF000000"/>
      </right>
      <top style="thin">
        <color auto="1"/>
      </top>
      <bottom style="thin">
        <color auto="1"/>
      </bottom>
      <diagonal/>
    </border>
    <border>
      <left style="medium">
        <color rgb="FF000000"/>
      </left>
      <right style="thin">
        <color indexed="64"/>
      </right>
      <top style="medium">
        <color indexed="64"/>
      </top>
      <bottom style="thin">
        <color indexed="64"/>
      </bottom>
      <diagonal/>
    </border>
    <border>
      <left style="thin">
        <color auto="1"/>
      </left>
      <right style="medium">
        <color rgb="FF000000"/>
      </right>
      <top/>
      <bottom style="thin">
        <color auto="1"/>
      </bottom>
      <diagonal/>
    </border>
    <border>
      <left style="medium">
        <color rgb="FF000000"/>
      </left>
      <right style="thin">
        <color indexed="64"/>
      </right>
      <top/>
      <bottom style="thin">
        <color indexed="64"/>
      </bottom>
      <diagonal/>
    </border>
    <border>
      <left style="medium">
        <color rgb="FF000000"/>
      </left>
      <right style="thin">
        <color indexed="64"/>
      </right>
      <top/>
      <bottom style="medium">
        <color indexed="64"/>
      </bottom>
      <diagonal/>
    </border>
    <border>
      <left style="medium">
        <color rgb="FF000000"/>
      </left>
      <right style="thin">
        <color indexed="64"/>
      </right>
      <top/>
      <bottom style="medium">
        <color rgb="FF000000"/>
      </bottom>
      <diagonal/>
    </border>
    <border>
      <left/>
      <right style="thin">
        <color indexed="64"/>
      </right>
      <top/>
      <bottom style="medium">
        <color rgb="FF000000"/>
      </bottom>
      <diagonal/>
    </border>
    <border>
      <left style="thin">
        <color auto="1"/>
      </left>
      <right style="thin">
        <color auto="1"/>
      </right>
      <top style="thin">
        <color auto="1"/>
      </top>
      <bottom style="medium">
        <color rgb="FF000000"/>
      </bottom>
      <diagonal/>
    </border>
    <border>
      <left style="thin">
        <color auto="1"/>
      </left>
      <right style="medium">
        <color rgb="FF000000"/>
      </right>
      <top style="thin">
        <color auto="1"/>
      </top>
      <bottom style="medium">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37" fillId="0" borderId="0" applyNumberFormat="0" applyFill="0" applyBorder="0" applyAlignment="0" applyProtection="0"/>
  </cellStyleXfs>
  <cellXfs count="422">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0" borderId="0" xfId="0" applyAlignment="1">
      <alignment horizontal="justify" vertical="center"/>
    </xf>
    <xf numFmtId="0" fontId="5" fillId="0" borderId="0" xfId="0" applyFont="1" applyProtection="1">
      <protection locked="0"/>
    </xf>
    <xf numFmtId="0" fontId="0" fillId="9" borderId="0" xfId="0" applyFill="1"/>
    <xf numFmtId="0" fontId="5" fillId="9" borderId="0" xfId="0" applyFont="1" applyFill="1" applyProtection="1">
      <protection locked="0"/>
    </xf>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0" fontId="11" fillId="0" borderId="0" xfId="0" applyFont="1"/>
    <xf numFmtId="9" fontId="5" fillId="0" borderId="1" xfId="11" applyFont="1" applyFill="1" applyBorder="1" applyAlignment="1">
      <alignment horizontal="center" vertical="center" wrapText="1"/>
    </xf>
    <xf numFmtId="0" fontId="0" fillId="0" borderId="0" xfId="0" applyAlignment="1">
      <alignment horizontal="center" vertical="center"/>
    </xf>
    <xf numFmtId="0" fontId="0" fillId="9" borderId="0" xfId="0" applyFill="1" applyAlignment="1">
      <alignment horizontal="center" vertical="center"/>
    </xf>
    <xf numFmtId="0" fontId="1" fillId="2" borderId="1" xfId="0" applyFont="1" applyFill="1" applyBorder="1" applyAlignment="1">
      <alignment horizontal="center" vertical="center" wrapText="1"/>
    </xf>
    <xf numFmtId="0" fontId="13" fillId="9" borderId="0" xfId="0" applyFont="1" applyFill="1"/>
    <xf numFmtId="0" fontId="14" fillId="8" borderId="7" xfId="0" applyFont="1" applyFill="1" applyBorder="1" applyAlignment="1">
      <alignment horizontal="center" vertical="center"/>
    </xf>
    <xf numFmtId="0" fontId="14" fillId="8" borderId="13" xfId="0" applyFont="1" applyFill="1" applyBorder="1" applyAlignment="1">
      <alignment horizontal="center" vertical="center"/>
    </xf>
    <xf numFmtId="0" fontId="14" fillId="8" borderId="8" xfId="0" applyFont="1" applyFill="1" applyBorder="1" applyAlignment="1">
      <alignment horizontal="center" vertical="center" wrapText="1"/>
    </xf>
    <xf numFmtId="0" fontId="14" fillId="8" borderId="15" xfId="0" applyFont="1" applyFill="1" applyBorder="1" applyAlignment="1">
      <alignment horizontal="center" vertical="center" wrapText="1"/>
    </xf>
    <xf numFmtId="0" fontId="9" fillId="0" borderId="0" xfId="0" applyFont="1"/>
    <xf numFmtId="0" fontId="21" fillId="0" borderId="0" xfId="0" applyFont="1"/>
    <xf numFmtId="0" fontId="0" fillId="0" borderId="0" xfId="0" applyAlignment="1">
      <alignment vertical="center"/>
    </xf>
    <xf numFmtId="9" fontId="22" fillId="9" borderId="1" xfId="0" applyNumberFormat="1" applyFont="1" applyFill="1" applyBorder="1" applyAlignment="1">
      <alignment horizontal="center" vertical="center"/>
    </xf>
    <xf numFmtId="9" fontId="22" fillId="9" borderId="1" xfId="0" applyNumberFormat="1" applyFont="1" applyFill="1" applyBorder="1" applyAlignment="1">
      <alignment horizontal="center" vertical="center" wrapText="1"/>
    </xf>
    <xf numFmtId="9" fontId="22" fillId="9" borderId="5" xfId="0" applyNumberFormat="1" applyFont="1" applyFill="1" applyBorder="1" applyAlignment="1">
      <alignment horizontal="center" vertical="center" wrapText="1"/>
    </xf>
    <xf numFmtId="9" fontId="23" fillId="9" borderId="1" xfId="11" applyFont="1" applyFill="1" applyBorder="1" applyAlignment="1">
      <alignment horizontal="center" vertical="center" wrapText="1"/>
    </xf>
    <xf numFmtId="0" fontId="26" fillId="0" borderId="0" xfId="0" applyFont="1"/>
    <xf numFmtId="0" fontId="0" fillId="9" borderId="0" xfId="0" applyFill="1" applyAlignment="1">
      <alignment horizontal="center"/>
    </xf>
    <xf numFmtId="9" fontId="5" fillId="0" borderId="6" xfId="11" applyFont="1" applyFill="1" applyBorder="1" applyAlignment="1">
      <alignment horizontal="center" vertical="center" wrapText="1"/>
    </xf>
    <xf numFmtId="0" fontId="2" fillId="0" borderId="0" xfId="0" applyFont="1" applyAlignment="1">
      <alignment horizontal="justify"/>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17" fillId="11" borderId="0" xfId="0" applyFont="1" applyFill="1" applyProtection="1">
      <protection locked="0"/>
    </xf>
    <xf numFmtId="0" fontId="27" fillId="9" borderId="0" xfId="0" applyFont="1" applyFill="1" applyAlignment="1">
      <alignment horizontal="center" vertical="center" wrapText="1"/>
    </xf>
    <xf numFmtId="0" fontId="30" fillId="9" borderId="0" xfId="0" applyFont="1" applyFill="1"/>
    <xf numFmtId="0" fontId="31" fillId="9" borderId="0" xfId="0" applyFont="1" applyFill="1" applyAlignment="1" applyProtection="1">
      <alignment horizontal="center" vertical="center"/>
      <protection locked="0"/>
    </xf>
    <xf numFmtId="0" fontId="30" fillId="0" borderId="0" xfId="0" applyFont="1"/>
    <xf numFmtId="0" fontId="27" fillId="9" borderId="0" xfId="0" applyFont="1" applyFill="1"/>
    <xf numFmtId="0" fontId="27" fillId="0" borderId="0" xfId="0" applyFont="1" applyAlignment="1">
      <alignment horizontal="center" vertical="center" wrapText="1"/>
    </xf>
    <xf numFmtId="0" fontId="27" fillId="0" borderId="0" xfId="0" applyFont="1"/>
    <xf numFmtId="9" fontId="22" fillId="0" borderId="5" xfId="0" applyNumberFormat="1" applyFont="1" applyBorder="1" applyAlignment="1">
      <alignment horizontal="center" vertical="center" wrapText="1"/>
    </xf>
    <xf numFmtId="9" fontId="22" fillId="0" borderId="1" xfId="0" applyNumberFormat="1" applyFont="1" applyBorder="1" applyAlignment="1">
      <alignment horizontal="center" vertical="center" wrapText="1"/>
    </xf>
    <xf numFmtId="9" fontId="22" fillId="0" borderId="1" xfId="0" applyNumberFormat="1" applyFont="1" applyBorder="1" applyAlignment="1">
      <alignment horizontal="center" vertical="center"/>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5"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5" fillId="0" borderId="11" xfId="0" applyFont="1" applyBorder="1" applyAlignment="1">
      <alignment vertical="top" wrapText="1"/>
    </xf>
    <xf numFmtId="0" fontId="5" fillId="0" borderId="12" xfId="0" applyFont="1" applyBorder="1" applyAlignment="1">
      <alignment horizontal="left" wrapText="1"/>
    </xf>
    <xf numFmtId="0" fontId="18" fillId="0" borderId="11" xfId="0" applyFont="1" applyBorder="1" applyAlignment="1">
      <alignment vertical="top" wrapText="1"/>
    </xf>
    <xf numFmtId="0" fontId="17" fillId="0" borderId="11" xfId="0" applyFont="1" applyBorder="1" applyAlignment="1">
      <alignment horizontal="left" vertical="top" wrapText="1"/>
    </xf>
    <xf numFmtId="0" fontId="5" fillId="0" borderId="12" xfId="0" applyFont="1" applyBorder="1" applyAlignment="1">
      <alignment horizontal="left" vertical="top" wrapText="1"/>
    </xf>
    <xf numFmtId="0" fontId="29" fillId="0" borderId="18" xfId="0" applyFont="1" applyBorder="1" applyAlignment="1">
      <alignment horizontal="center" vertical="center" wrapText="1"/>
    </xf>
    <xf numFmtId="0" fontId="5" fillId="0" borderId="23" xfId="0" applyFont="1" applyBorder="1" applyAlignment="1">
      <alignment horizontal="left" vertical="top" wrapText="1"/>
    </xf>
    <xf numFmtId="9" fontId="5" fillId="0" borderId="22" xfId="0" applyNumberFormat="1" applyFont="1" applyBorder="1" applyAlignment="1">
      <alignment horizontal="center" vertical="center" wrapText="1"/>
    </xf>
    <xf numFmtId="0" fontId="5" fillId="0" borderId="23" xfId="0" applyFont="1" applyBorder="1" applyAlignment="1">
      <alignment horizontal="center" vertical="center" wrapText="1"/>
    </xf>
    <xf numFmtId="0" fontId="18" fillId="0" borderId="1" xfId="0" applyFont="1" applyBorder="1" applyAlignment="1">
      <alignment horizontal="justify" vertical="center" wrapText="1"/>
    </xf>
    <xf numFmtId="0" fontId="17" fillId="0" borderId="1" xfId="0" applyFont="1" applyBorder="1" applyAlignment="1">
      <alignment horizontal="center" vertical="center" wrapText="1"/>
    </xf>
    <xf numFmtId="0" fontId="17" fillId="0" borderId="1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0" fontId="5" fillId="0" borderId="2" xfId="0" applyFont="1" applyBorder="1" applyAlignment="1">
      <alignment horizontal="center" vertical="center" wrapText="1"/>
    </xf>
    <xf numFmtId="9" fontId="5" fillId="0" borderId="2" xfId="0" applyNumberFormat="1" applyFont="1" applyBorder="1" applyAlignment="1">
      <alignment horizontal="center" vertical="center" wrapText="1"/>
    </xf>
    <xf numFmtId="0" fontId="5" fillId="0" borderId="1" xfId="0" applyFont="1" applyBorder="1" applyAlignment="1">
      <alignment horizontal="left" vertical="center" wrapText="1"/>
    </xf>
    <xf numFmtId="9" fontId="22" fillId="0" borderId="1" xfId="11" applyFont="1" applyFill="1" applyBorder="1" applyAlignment="1">
      <alignment horizontal="center" vertical="center" wrapText="1"/>
    </xf>
    <xf numFmtId="0" fontId="32" fillId="0" borderId="1" xfId="0" applyFont="1" applyBorder="1" applyAlignment="1">
      <alignment wrapText="1"/>
    </xf>
    <xf numFmtId="0" fontId="32" fillId="0" borderId="2" xfId="0" applyFont="1" applyBorder="1" applyAlignment="1">
      <alignment wrapText="1"/>
    </xf>
    <xf numFmtId="9" fontId="16" fillId="0" borderId="1" xfId="0" applyNumberFormat="1" applyFont="1" applyBorder="1" applyAlignment="1">
      <alignment horizontal="center" vertical="center"/>
    </xf>
    <xf numFmtId="0" fontId="17" fillId="0" borderId="27" xfId="0" applyFont="1" applyBorder="1" applyAlignment="1">
      <alignment horizontal="center" vertical="center" wrapText="1"/>
    </xf>
    <xf numFmtId="0" fontId="5" fillId="0" borderId="28" xfId="0" applyFont="1" applyBorder="1" applyAlignment="1">
      <alignment horizontal="left" vertical="top" wrapText="1"/>
    </xf>
    <xf numFmtId="0" fontId="5" fillId="0" borderId="11" xfId="0" applyFont="1" applyBorder="1" applyAlignment="1">
      <alignment horizontal="left" vertical="top" wrapText="1"/>
    </xf>
    <xf numFmtId="0" fontId="33" fillId="9" borderId="0" xfId="0" applyFont="1" applyFill="1"/>
    <xf numFmtId="0" fontId="5" fillId="0" borderId="6" xfId="0" applyFont="1" applyBorder="1" applyAlignment="1">
      <alignment horizontal="center" vertical="center" wrapText="1"/>
    </xf>
    <xf numFmtId="0" fontId="18" fillId="0" borderId="11" xfId="0" applyFont="1" applyBorder="1" applyAlignment="1">
      <alignment horizontal="center" vertical="center"/>
    </xf>
    <xf numFmtId="9" fontId="16" fillId="12" borderId="1" xfId="0" applyNumberFormat="1" applyFont="1" applyFill="1" applyBorder="1" applyAlignment="1">
      <alignment horizontal="center" vertical="center"/>
    </xf>
    <xf numFmtId="9" fontId="16" fillId="16" borderId="1" xfId="0" applyNumberFormat="1" applyFont="1" applyFill="1" applyBorder="1" applyAlignment="1">
      <alignment horizontal="center" vertical="center"/>
    </xf>
    <xf numFmtId="0" fontId="18" fillId="0" borderId="1" xfId="0" applyFont="1" applyBorder="1" applyAlignment="1">
      <alignment horizontal="left" vertical="top" wrapText="1"/>
    </xf>
    <xf numFmtId="0" fontId="14" fillId="17" borderId="7" xfId="0" applyFont="1" applyFill="1" applyBorder="1" applyAlignment="1">
      <alignment horizontal="center" vertical="center" wrapText="1"/>
    </xf>
    <xf numFmtId="0" fontId="14" fillId="17" borderId="7" xfId="0" applyFont="1" applyFill="1" applyBorder="1" applyAlignment="1">
      <alignment horizontal="center" vertical="center"/>
    </xf>
    <xf numFmtId="0" fontId="14" fillId="17" borderId="8" xfId="0" applyFont="1" applyFill="1" applyBorder="1" applyAlignment="1">
      <alignment horizontal="center" vertical="center" wrapText="1"/>
    </xf>
    <xf numFmtId="0" fontId="17"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5" fillId="0" borderId="2" xfId="0" applyFont="1" applyBorder="1" applyAlignment="1">
      <alignment horizontal="left" vertical="center" wrapText="1"/>
    </xf>
    <xf numFmtId="0" fontId="17" fillId="0" borderId="28" xfId="0" applyFont="1" applyBorder="1" applyAlignment="1">
      <alignment horizontal="left" vertical="top" wrapText="1"/>
    </xf>
    <xf numFmtId="0" fontId="15" fillId="0" borderId="2" xfId="0" applyFont="1" applyBorder="1" applyAlignment="1">
      <alignment horizontal="center" vertical="center" wrapText="1"/>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35" fillId="0" borderId="1" xfId="0" applyFont="1" applyBorder="1" applyAlignment="1">
      <alignment horizontal="center" vertical="center" wrapText="1"/>
    </xf>
    <xf numFmtId="0" fontId="36" fillId="0" borderId="1" xfId="0" applyFont="1" applyBorder="1" applyAlignment="1">
      <alignment horizontal="center" vertical="center" wrapText="1"/>
    </xf>
    <xf numFmtId="14" fontId="36" fillId="0" borderId="1" xfId="0" applyNumberFormat="1" applyFont="1" applyBorder="1" applyAlignment="1">
      <alignment horizontal="center" vertical="center" wrapText="1"/>
    </xf>
    <xf numFmtId="0" fontId="36" fillId="0" borderId="1" xfId="0" applyFont="1" applyBorder="1" applyAlignment="1">
      <alignment vertical="center" wrapText="1"/>
    </xf>
    <xf numFmtId="0" fontId="5" fillId="17" borderId="0" xfId="0" applyFont="1" applyFill="1" applyProtection="1">
      <protection locked="0"/>
    </xf>
    <xf numFmtId="0" fontId="14" fillId="17" borderId="13" xfId="0" applyFont="1" applyFill="1" applyBorder="1" applyAlignment="1">
      <alignment horizontal="center" vertical="center"/>
    </xf>
    <xf numFmtId="0" fontId="14" fillId="17" borderId="15" xfId="0" applyFont="1" applyFill="1" applyBorder="1" applyAlignment="1">
      <alignment horizontal="center" vertical="center" wrapText="1"/>
    </xf>
    <xf numFmtId="0" fontId="10" fillId="17" borderId="1" xfId="0" applyFont="1" applyFill="1" applyBorder="1" applyAlignment="1">
      <alignment horizontal="center" vertical="center" wrapText="1"/>
    </xf>
    <xf numFmtId="0" fontId="5" fillId="0" borderId="6" xfId="0" applyFont="1" applyBorder="1" applyAlignment="1">
      <alignment horizontal="justify" vertical="center" wrapText="1"/>
    </xf>
    <xf numFmtId="9" fontId="5" fillId="0" borderId="21"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left" vertical="center" wrapText="1"/>
    </xf>
    <xf numFmtId="0" fontId="10" fillId="17" borderId="1" xfId="0" applyFont="1" applyFill="1" applyBorder="1" applyAlignment="1">
      <alignment horizontal="left" vertical="center" wrapText="1"/>
    </xf>
    <xf numFmtId="0" fontId="14" fillId="17" borderId="1" xfId="0" applyFont="1" applyFill="1" applyBorder="1" applyAlignment="1">
      <alignment horizontal="center" vertical="center" wrapText="1"/>
    </xf>
    <xf numFmtId="0" fontId="14" fillId="17" borderId="13" xfId="0" applyFont="1" applyFill="1" applyBorder="1" applyAlignment="1">
      <alignment horizontal="center" vertical="center" wrapText="1"/>
    </xf>
    <xf numFmtId="0" fontId="14" fillId="17" borderId="6" xfId="0" applyFont="1" applyFill="1" applyBorder="1" applyAlignment="1">
      <alignment horizontal="center" vertical="center" wrapText="1"/>
    </xf>
    <xf numFmtId="0" fontId="12" fillId="0" borderId="1" xfId="0" applyFont="1" applyBorder="1" applyAlignment="1">
      <alignment horizontal="center" vertical="center" wrapText="1"/>
    </xf>
    <xf numFmtId="9" fontId="28" fillId="19" borderId="4" xfId="0" applyNumberFormat="1" applyFont="1" applyFill="1" applyBorder="1" applyAlignment="1">
      <alignment horizontal="center" vertical="center"/>
    </xf>
    <xf numFmtId="0" fontId="25" fillId="19" borderId="19" xfId="0" applyFont="1" applyFill="1" applyBorder="1" applyAlignment="1">
      <alignment horizontal="center" vertical="center"/>
    </xf>
    <xf numFmtId="0" fontId="14" fillId="20" borderId="8" xfId="0" applyFont="1" applyFill="1" applyBorder="1" applyAlignment="1">
      <alignment horizontal="center" vertical="center" wrapText="1"/>
    </xf>
    <xf numFmtId="0" fontId="14" fillId="20" borderId="7" xfId="0" applyFont="1" applyFill="1" applyBorder="1" applyAlignment="1">
      <alignment horizontal="center" vertical="center"/>
    </xf>
    <xf numFmtId="0" fontId="14" fillId="20" borderId="13" xfId="0" applyFont="1" applyFill="1" applyBorder="1" applyAlignment="1">
      <alignment horizontal="center" vertical="center"/>
    </xf>
    <xf numFmtId="0" fontId="14" fillId="20" borderId="15" xfId="0" applyFont="1" applyFill="1" applyBorder="1" applyAlignment="1">
      <alignment horizontal="center" vertical="center" wrapText="1"/>
    </xf>
    <xf numFmtId="0" fontId="10" fillId="20" borderId="1" xfId="0" applyFont="1" applyFill="1" applyBorder="1" applyAlignment="1">
      <alignment horizontal="center" vertical="center" wrapText="1"/>
    </xf>
    <xf numFmtId="0" fontId="10" fillId="20" borderId="1" xfId="0" applyFont="1" applyFill="1" applyBorder="1" applyAlignment="1">
      <alignment horizontal="left" vertical="center" wrapText="1"/>
    </xf>
    <xf numFmtId="0" fontId="5" fillId="22" borderId="2" xfId="0" applyFont="1" applyFill="1" applyBorder="1" applyAlignment="1">
      <alignment horizontal="center" vertical="center" wrapText="1"/>
    </xf>
    <xf numFmtId="0" fontId="17" fillId="0" borderId="11" xfId="0" applyFont="1" applyBorder="1" applyAlignment="1">
      <alignment horizontal="center" vertical="top" wrapText="1"/>
    </xf>
    <xf numFmtId="9" fontId="9" fillId="0" borderId="1" xfId="0" applyNumberFormat="1" applyFont="1" applyBorder="1" applyAlignment="1">
      <alignment horizontal="center" vertical="center" wrapText="1"/>
    </xf>
    <xf numFmtId="0" fontId="37" fillId="0" borderId="1" xfId="12" applyBorder="1" applyAlignment="1">
      <alignment horizontal="justify" vertical="center" wrapText="1"/>
    </xf>
    <xf numFmtId="9" fontId="5" fillId="9" borderId="1" xfId="11" applyFont="1" applyFill="1" applyBorder="1" applyAlignment="1">
      <alignment horizontal="center" vertical="center" wrapText="1"/>
    </xf>
    <xf numFmtId="0" fontId="5" fillId="0" borderId="2"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39" fillId="9" borderId="1" xfId="0" applyFont="1" applyFill="1" applyBorder="1" applyAlignment="1">
      <alignment horizontal="center" vertical="center" wrapText="1"/>
    </xf>
    <xf numFmtId="0" fontId="0" fillId="9" borderId="11" xfId="0" applyFill="1" applyBorder="1" applyAlignment="1">
      <alignment horizontal="center" vertical="center"/>
    </xf>
    <xf numFmtId="0" fontId="5" fillId="21" borderId="2" xfId="0" applyFont="1" applyFill="1" applyBorder="1" applyAlignment="1">
      <alignment horizontal="center" vertical="center" wrapText="1"/>
    </xf>
    <xf numFmtId="0" fontId="5" fillId="0" borderId="1" xfId="0" applyFont="1" applyBorder="1" applyAlignment="1">
      <alignment horizontal="justify" vertical="top" wrapText="1"/>
    </xf>
    <xf numFmtId="0" fontId="18" fillId="0" borderId="6" xfId="0" applyFont="1" applyBorder="1" applyAlignment="1">
      <alignment horizontal="left" vertical="center" wrapText="1"/>
    </xf>
    <xf numFmtId="9" fontId="9" fillId="9" borderId="1" xfId="0" applyNumberFormat="1" applyFont="1" applyFill="1" applyBorder="1" applyAlignment="1">
      <alignment horizontal="center" vertical="center" wrapText="1"/>
    </xf>
    <xf numFmtId="0" fontId="5" fillId="0" borderId="2" xfId="11" applyNumberFormat="1" applyFont="1" applyFill="1" applyBorder="1" applyAlignment="1">
      <alignment horizontal="center" vertical="center" wrapText="1"/>
    </xf>
    <xf numFmtId="0" fontId="9" fillId="0" borderId="11" xfId="0" applyFont="1" applyBorder="1" applyAlignment="1">
      <alignment horizontal="center" vertical="center" wrapText="1"/>
    </xf>
    <xf numFmtId="9" fontId="5" fillId="0" borderId="3" xfId="10" applyFont="1" applyFill="1" applyBorder="1" applyAlignment="1">
      <alignment horizontal="center" vertical="center"/>
    </xf>
    <xf numFmtId="9" fontId="5" fillId="0" borderId="3" xfId="10" applyFont="1" applyBorder="1" applyAlignment="1">
      <alignment horizontal="center" vertical="center" wrapText="1"/>
    </xf>
    <xf numFmtId="9" fontId="5" fillId="0" borderId="3" xfId="0" applyNumberFormat="1" applyFont="1" applyBorder="1" applyAlignment="1">
      <alignment horizontal="center" vertical="center" wrapText="1"/>
    </xf>
    <xf numFmtId="0" fontId="14" fillId="17" borderId="43" xfId="0" applyFont="1" applyFill="1" applyBorder="1" applyAlignment="1">
      <alignment horizontal="center" vertical="center" wrapText="1"/>
    </xf>
    <xf numFmtId="0" fontId="14" fillId="17" borderId="47" xfId="0" applyFont="1" applyFill="1" applyBorder="1" applyAlignment="1">
      <alignment horizontal="center" vertical="center" wrapText="1"/>
    </xf>
    <xf numFmtId="0" fontId="14" fillId="17" borderId="48" xfId="0" applyFont="1" applyFill="1" applyBorder="1" applyAlignment="1">
      <alignment horizontal="center" vertical="center" wrapText="1"/>
    </xf>
    <xf numFmtId="0" fontId="5" fillId="0" borderId="50" xfId="0" applyFont="1" applyBorder="1" applyAlignment="1">
      <alignment horizontal="justify" vertical="center" wrapText="1"/>
    </xf>
    <xf numFmtId="9" fontId="5" fillId="0" borderId="48" xfId="11" applyFont="1" applyFill="1" applyBorder="1" applyAlignment="1">
      <alignment horizontal="center" vertical="center" wrapText="1"/>
    </xf>
    <xf numFmtId="0" fontId="5" fillId="0" borderId="48" xfId="0" applyFont="1" applyBorder="1" applyAlignment="1">
      <alignment horizontal="center" vertical="center" wrapText="1"/>
    </xf>
    <xf numFmtId="0" fontId="9" fillId="9" borderId="48" xfId="0" applyFont="1" applyFill="1" applyBorder="1" applyAlignment="1">
      <alignment horizontal="center" vertical="center" wrapText="1"/>
    </xf>
    <xf numFmtId="0" fontId="9" fillId="0" borderId="56" xfId="0" applyFont="1" applyBorder="1" applyAlignment="1">
      <alignment horizontal="center" vertical="center" wrapText="1"/>
    </xf>
    <xf numFmtId="0" fontId="0" fillId="7" borderId="49" xfId="0" applyFill="1" applyBorder="1" applyAlignment="1">
      <alignment horizontal="left" vertical="center" wrapText="1"/>
    </xf>
    <xf numFmtId="9" fontId="0" fillId="7" borderId="40" xfId="0" applyNumberFormat="1" applyFill="1" applyBorder="1" applyAlignment="1">
      <alignment horizontal="left" vertical="center"/>
    </xf>
    <xf numFmtId="0" fontId="0" fillId="7" borderId="40" xfId="0" applyFill="1" applyBorder="1" applyAlignment="1">
      <alignment horizontal="left" vertical="center" wrapText="1"/>
    </xf>
    <xf numFmtId="0" fontId="0" fillId="7" borderId="51" xfId="0" applyFill="1" applyBorder="1" applyAlignment="1">
      <alignment horizontal="left" vertical="center" wrapText="1"/>
    </xf>
    <xf numFmtId="0" fontId="0" fillId="7" borderId="12" xfId="0" applyFill="1" applyBorder="1" applyAlignment="1">
      <alignment horizontal="left" vertical="center" wrapText="1"/>
    </xf>
    <xf numFmtId="9" fontId="0" fillId="7" borderId="12" xfId="0" applyNumberFormat="1" applyFill="1" applyBorder="1" applyAlignment="1">
      <alignment horizontal="left" vertical="center" wrapText="1"/>
    </xf>
    <xf numFmtId="0" fontId="0" fillId="7" borderId="52" xfId="0" quotePrefix="1" applyFill="1" applyBorder="1" applyAlignment="1">
      <alignment horizontal="left" vertical="center" wrapText="1"/>
    </xf>
    <xf numFmtId="0" fontId="0" fillId="7" borderId="42" xfId="0" quotePrefix="1" applyFill="1" applyBorder="1" applyAlignment="1">
      <alignment horizontal="left" vertical="center" wrapText="1"/>
    </xf>
    <xf numFmtId="0" fontId="0" fillId="7" borderId="42" xfId="0" applyFill="1" applyBorder="1" applyAlignment="1">
      <alignment horizontal="left" vertical="center" wrapText="1"/>
    </xf>
    <xf numFmtId="9" fontId="0" fillId="7" borderId="12" xfId="0" applyNumberFormat="1" applyFill="1" applyBorder="1" applyAlignment="1">
      <alignment horizontal="left" vertical="center"/>
    </xf>
    <xf numFmtId="0" fontId="0" fillId="7" borderId="51" xfId="0" quotePrefix="1" applyFill="1" applyBorder="1" applyAlignment="1">
      <alignment horizontal="left" vertical="center"/>
    </xf>
    <xf numFmtId="0" fontId="0" fillId="7" borderId="12" xfId="0" quotePrefix="1" applyFill="1" applyBorder="1" applyAlignment="1">
      <alignment horizontal="left" vertical="center"/>
    </xf>
    <xf numFmtId="0" fontId="0" fillId="7" borderId="53" xfId="0" quotePrefix="1" applyFill="1" applyBorder="1" applyAlignment="1">
      <alignment horizontal="left" vertical="center"/>
    </xf>
    <xf numFmtId="0" fontId="0" fillId="7" borderId="54" xfId="0" quotePrefix="1" applyFill="1" applyBorder="1" applyAlignment="1">
      <alignment horizontal="left" vertical="center"/>
    </xf>
    <xf numFmtId="0" fontId="0" fillId="7" borderId="54" xfId="0" applyFill="1" applyBorder="1" applyAlignment="1">
      <alignment horizontal="left" vertical="center" wrapText="1"/>
    </xf>
    <xf numFmtId="0" fontId="0" fillId="0" borderId="12" xfId="0" applyBorder="1" applyAlignment="1">
      <alignment horizontal="left" vertical="center" wrapText="1"/>
    </xf>
    <xf numFmtId="0" fontId="15" fillId="0" borderId="48" xfId="0" applyFont="1" applyBorder="1" applyAlignment="1">
      <alignment horizontal="center" vertical="center" wrapText="1"/>
    </xf>
    <xf numFmtId="9" fontId="0" fillId="0" borderId="12" xfId="0" applyNumberFormat="1" applyBorder="1" applyAlignment="1">
      <alignment horizontal="center" vertical="center"/>
    </xf>
    <xf numFmtId="9" fontId="0" fillId="7" borderId="40" xfId="0" applyNumberFormat="1" applyFill="1" applyBorder="1" applyAlignment="1">
      <alignment horizontal="center" vertical="center"/>
    </xf>
    <xf numFmtId="9" fontId="15" fillId="0" borderId="48" xfId="11" applyFont="1" applyFill="1" applyBorder="1" applyAlignment="1">
      <alignment horizontal="center" vertical="center" wrapText="1"/>
    </xf>
    <xf numFmtId="9" fontId="0" fillId="0" borderId="21" xfId="0" applyNumberFormat="1" applyBorder="1" applyAlignment="1">
      <alignment horizontal="left" vertical="center" wrapText="1"/>
    </xf>
    <xf numFmtId="0" fontId="0" fillId="0" borderId="21" xfId="0" applyBorder="1" applyAlignment="1">
      <alignment horizontal="left" vertical="center" wrapText="1"/>
    </xf>
    <xf numFmtId="9" fontId="0" fillId="0" borderId="40" xfId="0" applyNumberFormat="1" applyBorder="1" applyAlignment="1">
      <alignment horizontal="left"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9" fontId="5" fillId="0" borderId="1" xfId="11" applyFont="1" applyFill="1" applyBorder="1" applyAlignment="1">
      <alignment horizontal="left" vertical="top" wrapText="1"/>
    </xf>
    <xf numFmtId="0" fontId="15" fillId="0" borderId="1" xfId="0" applyFont="1" applyBorder="1" applyAlignment="1">
      <alignment horizontal="center" vertical="center" wrapText="1"/>
    </xf>
    <xf numFmtId="9" fontId="22" fillId="12" borderId="1" xfId="0" applyNumberFormat="1" applyFont="1" applyFill="1" applyBorder="1" applyAlignment="1">
      <alignment horizontal="center" vertical="center"/>
    </xf>
    <xf numFmtId="9" fontId="9" fillId="0" borderId="3"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0" fillId="25" borderId="0" xfId="0" applyFill="1" applyAlignment="1">
      <alignment horizontal="center" vertical="center"/>
    </xf>
    <xf numFmtId="9" fontId="5" fillId="0" borderId="12" xfId="10" applyFont="1" applyFill="1" applyBorder="1" applyAlignment="1">
      <alignment horizontal="center" vertical="center" wrapText="1"/>
    </xf>
    <xf numFmtId="9" fontId="5" fillId="0" borderId="2" xfId="10" applyFont="1" applyFill="1" applyBorder="1" applyAlignment="1">
      <alignment horizontal="center" vertical="center" wrapText="1"/>
    </xf>
    <xf numFmtId="9" fontId="5" fillId="0" borderId="5" xfId="10" applyFont="1" applyFill="1" applyBorder="1" applyAlignment="1">
      <alignment horizontal="center" vertical="center" wrapText="1"/>
    </xf>
    <xf numFmtId="9" fontId="0" fillId="7" borderId="57" xfId="0" applyNumberFormat="1" applyFill="1" applyBorder="1" applyAlignment="1">
      <alignment horizontal="center" vertical="center"/>
    </xf>
    <xf numFmtId="9" fontId="0" fillId="7" borderId="58" xfId="0" applyNumberFormat="1" applyFill="1" applyBorder="1" applyAlignment="1">
      <alignment horizontal="center" vertical="center"/>
    </xf>
    <xf numFmtId="9" fontId="0" fillId="7" borderId="5" xfId="0" applyNumberFormat="1" applyFill="1" applyBorder="1" applyAlignment="1">
      <alignment horizontal="center" vertical="center"/>
    </xf>
    <xf numFmtId="0" fontId="0" fillId="7" borderId="61" xfId="0" applyFill="1" applyBorder="1"/>
    <xf numFmtId="0" fontId="0" fillId="7" borderId="42" xfId="0" applyFill="1" applyBorder="1"/>
    <xf numFmtId="0" fontId="39" fillId="0" borderId="2" xfId="0" applyFont="1" applyBorder="1" applyAlignment="1">
      <alignment horizontal="left" vertical="center" wrapText="1"/>
    </xf>
    <xf numFmtId="9" fontId="39" fillId="0" borderId="1" xfId="10" applyFont="1" applyFill="1" applyBorder="1" applyAlignment="1">
      <alignment horizontal="left" vertical="center" wrapText="1"/>
    </xf>
    <xf numFmtId="0" fontId="39" fillId="0" borderId="1" xfId="0" applyFont="1" applyBorder="1" applyAlignment="1">
      <alignment horizontal="left" vertical="top" wrapText="1"/>
    </xf>
    <xf numFmtId="0" fontId="39" fillId="7" borderId="40" xfId="0" applyFont="1" applyFill="1" applyBorder="1" applyAlignment="1">
      <alignment horizontal="left" vertical="center" wrapText="1"/>
    </xf>
    <xf numFmtId="0" fontId="39" fillId="7" borderId="40" xfId="0" applyFont="1" applyFill="1" applyBorder="1" applyAlignment="1">
      <alignment vertical="center" wrapText="1"/>
    </xf>
    <xf numFmtId="9" fontId="0" fillId="0" borderId="0" xfId="0" applyNumberFormat="1" applyAlignment="1">
      <alignment horizontal="center" vertical="center"/>
    </xf>
    <xf numFmtId="9" fontId="0" fillId="0" borderId="0" xfId="11" applyFont="1" applyAlignment="1">
      <alignment horizontal="center" vertical="center"/>
    </xf>
    <xf numFmtId="9" fontId="26" fillId="0" borderId="0" xfId="0" applyNumberFormat="1" applyFont="1"/>
    <xf numFmtId="9" fontId="21" fillId="0" borderId="0" xfId="0" applyNumberFormat="1" applyFont="1"/>
    <xf numFmtId="9" fontId="5" fillId="0" borderId="1" xfId="11" applyFont="1" applyBorder="1" applyAlignment="1">
      <alignment horizontal="left" vertical="center" wrapText="1"/>
    </xf>
    <xf numFmtId="0" fontId="0" fillId="9" borderId="0" xfId="0" applyFill="1" applyAlignment="1">
      <alignment vertical="center"/>
    </xf>
    <xf numFmtId="9" fontId="5" fillId="0" borderId="2" xfId="0" applyNumberFormat="1" applyFont="1" applyBorder="1" applyAlignment="1">
      <alignment horizontal="center" vertical="center"/>
    </xf>
    <xf numFmtId="9" fontId="5" fillId="0" borderId="12" xfId="0" applyNumberFormat="1" applyFont="1" applyBorder="1" applyAlignment="1">
      <alignment horizontal="center" vertical="center"/>
    </xf>
    <xf numFmtId="9" fontId="5" fillId="0" borderId="1" xfId="11" applyFont="1" applyFill="1" applyBorder="1" applyAlignment="1">
      <alignment horizontal="center" vertical="top" wrapText="1"/>
    </xf>
    <xf numFmtId="0" fontId="18" fillId="0" borderId="11" xfId="0" applyFont="1" applyBorder="1" applyAlignment="1">
      <alignment horizontal="center" vertical="center" wrapText="1"/>
    </xf>
    <xf numFmtId="0" fontId="9" fillId="9" borderId="11" xfId="0" applyFont="1" applyFill="1" applyBorder="1" applyAlignment="1">
      <alignment horizontal="center" vertical="top" wrapText="1"/>
    </xf>
    <xf numFmtId="0" fontId="9" fillId="9" borderId="11" xfId="0" applyFont="1" applyFill="1" applyBorder="1" applyAlignment="1">
      <alignment horizontal="center" vertical="center" wrapText="1"/>
    </xf>
    <xf numFmtId="0" fontId="5" fillId="0" borderId="21" xfId="0" applyFont="1" applyBorder="1" applyAlignment="1">
      <alignment horizontal="left" vertical="top" wrapText="1"/>
    </xf>
    <xf numFmtId="0" fontId="5" fillId="0" borderId="21" xfId="0" applyFont="1" applyBorder="1" applyAlignment="1">
      <alignment horizontal="center" vertical="top" wrapText="1"/>
    </xf>
    <xf numFmtId="0" fontId="18" fillId="0" borderId="6" xfId="0" applyFont="1" applyBorder="1" applyAlignment="1">
      <alignment horizontal="left" vertical="top" wrapText="1"/>
    </xf>
    <xf numFmtId="0" fontId="15" fillId="0" borderId="0" xfId="0" applyFont="1" applyAlignment="1">
      <alignment wrapText="1"/>
    </xf>
    <xf numFmtId="9" fontId="5" fillId="7" borderId="40" xfId="0" applyNumberFormat="1" applyFont="1" applyFill="1" applyBorder="1" applyAlignment="1">
      <alignment horizontal="center" vertical="center"/>
    </xf>
    <xf numFmtId="9" fontId="5" fillId="7" borderId="5" xfId="0" applyNumberFormat="1" applyFont="1" applyFill="1" applyBorder="1" applyAlignment="1">
      <alignment horizontal="center" vertical="center"/>
    </xf>
    <xf numFmtId="9" fontId="36" fillId="0" borderId="40" xfId="0" applyNumberFormat="1" applyFont="1" applyBorder="1" applyAlignment="1">
      <alignment horizontal="center" vertical="center"/>
    </xf>
    <xf numFmtId="9" fontId="15" fillId="0" borderId="1" xfId="11" applyFont="1" applyFill="1" applyBorder="1" applyAlignment="1">
      <alignment horizontal="left" vertical="center" wrapText="1"/>
    </xf>
    <xf numFmtId="0" fontId="5" fillId="0" borderId="11" xfId="0" applyFont="1" applyBorder="1" applyAlignment="1">
      <alignment horizontal="left" vertical="center" wrapText="1"/>
    </xf>
    <xf numFmtId="9" fontId="5" fillId="0" borderId="33" xfId="11" applyFont="1" applyFill="1" applyBorder="1" applyAlignment="1">
      <alignment horizontal="center" vertical="center" wrapText="1"/>
    </xf>
    <xf numFmtId="0" fontId="5" fillId="0" borderId="43" xfId="0" applyFont="1" applyBorder="1" applyAlignment="1">
      <alignment horizontal="center" vertical="center" wrapText="1"/>
    </xf>
    <xf numFmtId="0" fontId="17" fillId="0" borderId="27" xfId="0" applyFont="1" applyBorder="1" applyAlignment="1">
      <alignment horizontal="left" vertical="top" wrapText="1"/>
    </xf>
    <xf numFmtId="0" fontId="9" fillId="0" borderId="2"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vertical="center" wrapText="1"/>
    </xf>
    <xf numFmtId="0" fontId="39" fillId="7" borderId="1" xfId="0" applyFont="1" applyFill="1" applyBorder="1" applyAlignment="1">
      <alignment horizontal="left" vertical="center" wrapText="1"/>
    </xf>
    <xf numFmtId="0" fontId="39" fillId="7" borderId="42" xfId="0" applyFont="1" applyFill="1" applyBorder="1" applyAlignment="1">
      <alignment vertical="center" wrapText="1"/>
    </xf>
    <xf numFmtId="0" fontId="18" fillId="0" borderId="11" xfId="0" applyFont="1" applyBorder="1" applyAlignment="1">
      <alignment horizontal="left" vertical="top" wrapText="1"/>
    </xf>
    <xf numFmtId="9" fontId="9" fillId="0" borderId="11" xfId="0" applyNumberFormat="1" applyFont="1" applyBorder="1" applyAlignment="1">
      <alignment horizontal="center" vertical="center" wrapText="1"/>
    </xf>
    <xf numFmtId="9" fontId="9" fillId="0" borderId="0" xfId="0" applyNumberFormat="1" applyFont="1" applyAlignment="1">
      <alignment horizontal="center" vertical="center" wrapText="1"/>
    </xf>
    <xf numFmtId="9" fontId="27" fillId="0" borderId="0" xfId="0" applyNumberFormat="1" applyFont="1" applyAlignment="1">
      <alignment horizontal="center" vertical="center" wrapText="1"/>
    </xf>
    <xf numFmtId="9" fontId="9" fillId="0" borderId="0" xfId="0" applyNumberFormat="1" applyFont="1"/>
    <xf numFmtId="0" fontId="17" fillId="0" borderId="1" xfId="0" applyFont="1" applyBorder="1" applyAlignment="1" applyProtection="1">
      <alignment horizontal="center" vertical="center"/>
      <protection locked="0"/>
    </xf>
    <xf numFmtId="0" fontId="17" fillId="0" borderId="0" xfId="0" applyFont="1" applyAlignment="1">
      <alignment horizontal="center" vertical="center" wrapText="1"/>
    </xf>
    <xf numFmtId="0" fontId="41" fillId="0" borderId="0" xfId="0" applyFont="1" applyAlignment="1">
      <alignment wrapText="1"/>
    </xf>
    <xf numFmtId="9" fontId="12" fillId="9" borderId="1" xfId="0" applyNumberFormat="1" applyFont="1" applyFill="1" applyBorder="1" applyAlignment="1">
      <alignment horizontal="center" vertical="center" wrapText="1"/>
    </xf>
    <xf numFmtId="0" fontId="15" fillId="0" borderId="1" xfId="0" applyFont="1" applyBorder="1" applyAlignment="1">
      <alignment horizontal="left" vertical="center" wrapText="1"/>
    </xf>
    <xf numFmtId="0" fontId="5" fillId="0" borderId="12" xfId="0" applyFont="1" applyBorder="1" applyAlignment="1">
      <alignment horizontal="left" vertical="center" wrapText="1"/>
    </xf>
    <xf numFmtId="0" fontId="18" fillId="0" borderId="11" xfId="0" applyFont="1" applyBorder="1" applyAlignment="1">
      <alignment horizontal="left" vertical="center" wrapText="1"/>
    </xf>
    <xf numFmtId="0" fontId="5" fillId="0" borderId="21" xfId="0" applyFont="1" applyBorder="1" applyAlignment="1">
      <alignment horizontal="center" vertical="center"/>
    </xf>
    <xf numFmtId="0" fontId="5" fillId="9" borderId="12" xfId="0" applyFont="1" applyFill="1" applyBorder="1" applyAlignment="1">
      <alignment horizontal="left" vertical="center" wrapText="1"/>
    </xf>
    <xf numFmtId="9" fontId="12" fillId="0" borderId="1" xfId="0" applyNumberFormat="1" applyFont="1" applyBorder="1" applyAlignment="1">
      <alignment horizontal="center" vertical="center" wrapText="1"/>
    </xf>
    <xf numFmtId="0" fontId="42" fillId="15"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42" fillId="9" borderId="1" xfId="0" applyFont="1" applyFill="1" applyBorder="1" applyAlignment="1">
      <alignment horizontal="center" vertical="center" wrapText="1"/>
    </xf>
    <xf numFmtId="0" fontId="42" fillId="28" borderId="1" xfId="0" applyFont="1" applyFill="1" applyBorder="1" applyAlignment="1">
      <alignment horizontal="center" vertical="center" wrapText="1"/>
    </xf>
    <xf numFmtId="0" fontId="43" fillId="29" borderId="5" xfId="0" applyFont="1" applyFill="1" applyBorder="1" applyAlignment="1">
      <alignment horizontal="left" vertical="center" wrapText="1"/>
    </xf>
    <xf numFmtId="0" fontId="18" fillId="9" borderId="11" xfId="0" applyFont="1" applyFill="1" applyBorder="1" applyAlignment="1">
      <alignment horizontal="left" vertical="center" wrapText="1"/>
    </xf>
    <xf numFmtId="0" fontId="9" fillId="9" borderId="11" xfId="0" applyFont="1" applyFill="1" applyBorder="1" applyAlignment="1">
      <alignment horizontal="left" vertical="center" wrapText="1"/>
    </xf>
    <xf numFmtId="9" fontId="9" fillId="9" borderId="11" xfId="0" applyNumberFormat="1" applyFont="1" applyFill="1" applyBorder="1" applyAlignment="1">
      <alignment horizontal="center" vertical="center" wrapText="1"/>
    </xf>
    <xf numFmtId="0" fontId="15" fillId="0" borderId="11" xfId="0" applyFont="1" applyBorder="1" applyAlignment="1">
      <alignment horizontal="left" vertical="center" wrapText="1"/>
    </xf>
    <xf numFmtId="0" fontId="5" fillId="0" borderId="28" xfId="0" applyFont="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wrapText="1"/>
    </xf>
    <xf numFmtId="9" fontId="5" fillId="9" borderId="1" xfId="11" applyFont="1" applyFill="1" applyBorder="1" applyAlignment="1">
      <alignment horizontal="left" vertical="center" wrapText="1"/>
    </xf>
    <xf numFmtId="9" fontId="5" fillId="0" borderId="1" xfId="11" applyFont="1" applyBorder="1" applyAlignment="1">
      <alignment horizontal="center" vertical="center" wrapText="1"/>
    </xf>
    <xf numFmtId="0" fontId="5" fillId="9" borderId="12" xfId="0" applyFont="1" applyFill="1" applyBorder="1" applyAlignment="1">
      <alignment horizontal="left" wrapText="1"/>
    </xf>
    <xf numFmtId="0" fontId="18" fillId="9" borderId="11" xfId="0" applyFont="1" applyFill="1" applyBorder="1" applyAlignment="1">
      <alignment horizontal="center" vertical="center"/>
    </xf>
    <xf numFmtId="0" fontId="15" fillId="0" borderId="12" xfId="0" applyFont="1" applyBorder="1" applyAlignment="1">
      <alignment vertical="center" wrapText="1"/>
    </xf>
    <xf numFmtId="0" fontId="5" fillId="9" borderId="12" xfId="0" applyFont="1" applyFill="1" applyBorder="1" applyAlignment="1">
      <alignment horizontal="left" vertical="top" wrapText="1"/>
    </xf>
    <xf numFmtId="0" fontId="17" fillId="0" borderId="28" xfId="0" applyFont="1" applyBorder="1" applyAlignment="1">
      <alignment horizontal="center" vertical="center" wrapText="1"/>
    </xf>
    <xf numFmtId="9" fontId="5" fillId="0" borderId="3" xfId="11" applyFont="1" applyFill="1" applyBorder="1" applyAlignment="1">
      <alignment horizontal="center" vertical="center" wrapText="1"/>
    </xf>
    <xf numFmtId="0" fontId="5" fillId="0" borderId="12" xfId="0" applyFont="1" applyBorder="1" applyAlignment="1">
      <alignment horizontal="center" vertical="center"/>
    </xf>
    <xf numFmtId="0" fontId="15" fillId="0" borderId="0" xfId="0" applyFont="1" applyAlignment="1">
      <alignment horizontal="left" vertical="center" wrapText="1"/>
    </xf>
    <xf numFmtId="0" fontId="18" fillId="0" borderId="27" xfId="0" applyFont="1" applyBorder="1" applyAlignment="1">
      <alignment horizontal="center" vertical="center" wrapText="1"/>
    </xf>
    <xf numFmtId="0" fontId="15" fillId="0" borderId="18" xfId="0" applyFont="1" applyBorder="1" applyAlignment="1">
      <alignment horizontal="left" vertical="center" wrapText="1"/>
    </xf>
    <xf numFmtId="9" fontId="5" fillId="0" borderId="1" xfId="10" applyFont="1" applyBorder="1" applyAlignment="1">
      <alignment horizontal="center" vertical="center"/>
    </xf>
    <xf numFmtId="9" fontId="5" fillId="0" borderId="12" xfId="0" applyNumberFormat="1" applyFont="1" applyBorder="1" applyAlignment="1">
      <alignment vertical="center"/>
    </xf>
    <xf numFmtId="9" fontId="5" fillId="6" borderId="1" xfId="0" applyNumberFormat="1" applyFont="1" applyFill="1" applyBorder="1" applyAlignment="1">
      <alignment horizontal="center" vertical="center" wrapText="1"/>
    </xf>
    <xf numFmtId="9" fontId="5" fillId="6" borderId="1" xfId="1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6" xfId="0" applyFont="1" applyFill="1" applyBorder="1" applyAlignment="1">
      <alignment horizontal="center" vertical="center" wrapText="1"/>
    </xf>
    <xf numFmtId="0" fontId="5" fillId="22" borderId="12" xfId="0" applyFont="1" applyFill="1" applyBorder="1" applyAlignment="1">
      <alignment horizontal="center" vertical="center" wrapText="1"/>
    </xf>
    <xf numFmtId="0" fontId="9" fillId="22" borderId="1" xfId="0" applyFont="1" applyFill="1" applyBorder="1" applyAlignment="1">
      <alignment horizontal="center" vertical="center" wrapText="1"/>
    </xf>
    <xf numFmtId="0" fontId="0" fillId="0" borderId="59" xfId="0" applyBorder="1" applyAlignment="1">
      <alignment horizontal="center" vertical="center"/>
    </xf>
    <xf numFmtId="0" fontId="0" fillId="0" borderId="60" xfId="0" applyBorder="1" applyAlignment="1">
      <alignment horizontal="center" vertical="center"/>
    </xf>
    <xf numFmtId="0" fontId="5" fillId="0" borderId="33" xfId="0" applyFont="1" applyBorder="1" applyAlignment="1">
      <alignment horizontal="center" vertical="center" wrapText="1"/>
    </xf>
    <xf numFmtId="0" fontId="9" fillId="0" borderId="5" xfId="0" applyFont="1" applyBorder="1" applyAlignment="1">
      <alignment horizontal="center" vertical="center" wrapText="1"/>
    </xf>
    <xf numFmtId="0" fontId="47" fillId="0" borderId="11" xfId="0" applyFont="1" applyBorder="1" applyAlignment="1">
      <alignment horizontal="left" vertical="top" wrapText="1"/>
    </xf>
    <xf numFmtId="0" fontId="45" fillId="0" borderId="11" xfId="0" applyFont="1" applyBorder="1" applyAlignment="1">
      <alignment horizontal="center" vertical="center" wrapText="1"/>
    </xf>
    <xf numFmtId="0" fontId="48" fillId="0" borderId="12" xfId="0" applyFont="1" applyBorder="1" applyAlignment="1">
      <alignment horizontal="center" vertical="top" wrapText="1"/>
    </xf>
    <xf numFmtId="0" fontId="47" fillId="0" borderId="11" xfId="0" applyFont="1" applyBorder="1" applyAlignment="1">
      <alignment horizontal="center" vertical="center" wrapText="1"/>
    </xf>
    <xf numFmtId="0" fontId="48" fillId="9" borderId="12" xfId="0" applyFont="1" applyFill="1" applyBorder="1" applyAlignment="1">
      <alignment horizontal="center" vertical="center" wrapText="1"/>
    </xf>
    <xf numFmtId="0" fontId="5"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15" fillId="0" borderId="18" xfId="0" applyFont="1" applyBorder="1" applyAlignment="1">
      <alignment horizontal="center" vertical="center" wrapText="1"/>
    </xf>
    <xf numFmtId="9" fontId="22" fillId="26" borderId="1" xfId="0" applyNumberFormat="1" applyFont="1" applyFill="1" applyBorder="1" applyAlignment="1">
      <alignment horizontal="center" vertical="center"/>
    </xf>
    <xf numFmtId="9" fontId="22" fillId="6" borderId="1" xfId="0" applyNumberFormat="1" applyFont="1" applyFill="1" applyBorder="1" applyAlignment="1">
      <alignment horizontal="center" vertical="center"/>
    </xf>
    <xf numFmtId="9" fontId="9" fillId="0" borderId="0" xfId="11" applyFont="1" applyAlignment="1">
      <alignment horizontal="center" vertical="center" wrapText="1"/>
    </xf>
    <xf numFmtId="9" fontId="0" fillId="0" borderId="0" xfId="11" applyFont="1"/>
    <xf numFmtId="14" fontId="5" fillId="9" borderId="1" xfId="0" applyNumberFormat="1" applyFont="1" applyFill="1" applyBorder="1" applyAlignment="1">
      <alignment horizontal="center" vertical="center"/>
    </xf>
    <xf numFmtId="9" fontId="12" fillId="9" borderId="1" xfId="10" applyFont="1" applyFill="1" applyBorder="1" applyAlignment="1">
      <alignment horizontal="center" vertical="center"/>
    </xf>
    <xf numFmtId="9" fontId="0" fillId="0" borderId="0" xfId="11" applyFont="1" applyAlignment="1">
      <alignment horizontal="center"/>
    </xf>
    <xf numFmtId="9" fontId="0" fillId="0" borderId="0" xfId="0" applyNumberFormat="1"/>
    <xf numFmtId="9" fontId="5" fillId="0" borderId="1" xfId="11" applyFont="1" applyFill="1" applyBorder="1" applyAlignment="1">
      <alignment vertical="center" wrapText="1"/>
    </xf>
    <xf numFmtId="9" fontId="0" fillId="27" borderId="0" xfId="11" applyFont="1" applyFill="1"/>
    <xf numFmtId="166" fontId="0" fillId="0" borderId="0" xfId="0" applyNumberFormat="1" applyAlignment="1">
      <alignment horizontal="center" vertical="center"/>
    </xf>
    <xf numFmtId="9" fontId="5" fillId="0" borderId="1" xfId="11" applyFont="1" applyFill="1" applyBorder="1" applyAlignment="1">
      <alignment horizontal="center" vertical="center"/>
    </xf>
    <xf numFmtId="9" fontId="13" fillId="9" borderId="1" xfId="0" applyNumberFormat="1" applyFont="1" applyFill="1" applyBorder="1" applyAlignment="1">
      <alignment horizontal="center" vertical="center"/>
    </xf>
    <xf numFmtId="9" fontId="13" fillId="0" borderId="0" xfId="0" applyNumberFormat="1" applyFont="1" applyAlignment="1">
      <alignment horizontal="center" vertical="center"/>
    </xf>
    <xf numFmtId="0" fontId="5" fillId="0" borderId="55" xfId="0" applyFont="1" applyBorder="1" applyAlignment="1">
      <alignment horizontal="center" vertical="center" wrapText="1"/>
    </xf>
    <xf numFmtId="0" fontId="14" fillId="17" borderId="7" xfId="0" applyFont="1" applyFill="1" applyBorder="1" applyAlignment="1">
      <alignment horizontal="center" vertical="center" wrapText="1"/>
    </xf>
    <xf numFmtId="0" fontId="14" fillId="17" borderId="8" xfId="0" applyFont="1" applyFill="1" applyBorder="1" applyAlignment="1">
      <alignment horizontal="center" vertical="center" wrapText="1"/>
    </xf>
    <xf numFmtId="0" fontId="14" fillId="17" borderId="10" xfId="0" applyFont="1" applyFill="1" applyBorder="1" applyAlignment="1">
      <alignment horizontal="center" vertical="center" wrapText="1"/>
    </xf>
    <xf numFmtId="0" fontId="14" fillId="17" borderId="7" xfId="0" applyFont="1" applyFill="1" applyBorder="1" applyAlignment="1">
      <alignment horizontal="center" vertical="center"/>
    </xf>
    <xf numFmtId="0" fontId="5"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5" fillId="0" borderId="6" xfId="0" applyFont="1" applyBorder="1" applyAlignment="1">
      <alignment horizontal="center" vertical="center" wrapText="1"/>
    </xf>
    <xf numFmtId="0" fontId="17" fillId="0" borderId="6" xfId="0" applyFont="1" applyBorder="1" applyAlignment="1">
      <alignment horizontal="center" vertical="center" wrapText="1"/>
    </xf>
    <xf numFmtId="0" fontId="20" fillId="8" borderId="24" xfId="0" applyFont="1" applyFill="1" applyBorder="1" applyAlignment="1">
      <alignment horizontal="center" vertical="center" wrapText="1"/>
    </xf>
    <xf numFmtId="0" fontId="20" fillId="8" borderId="25" xfId="0" applyFont="1" applyFill="1" applyBorder="1" applyAlignment="1">
      <alignment horizontal="center" vertical="center" wrapText="1"/>
    </xf>
    <xf numFmtId="0" fontId="20" fillId="8" borderId="6"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19" fillId="17" borderId="7" xfId="0" applyFont="1" applyFill="1" applyBorder="1" applyAlignment="1">
      <alignment horizontal="center" vertical="center" wrapText="1"/>
    </xf>
    <xf numFmtId="0" fontId="19" fillId="17" borderId="8" xfId="0" applyFont="1" applyFill="1" applyBorder="1" applyAlignment="1">
      <alignment horizontal="center" vertical="center" wrapText="1"/>
    </xf>
    <xf numFmtId="0" fontId="19" fillId="17" borderId="9" xfId="0" applyFont="1" applyFill="1" applyBorder="1" applyAlignment="1">
      <alignment horizontal="center" vertical="center" wrapText="1"/>
    </xf>
    <xf numFmtId="0" fontId="19" fillId="17" borderId="10" xfId="0" applyFont="1" applyFill="1" applyBorder="1" applyAlignment="1">
      <alignment horizontal="center" vertical="center" wrapText="1"/>
    </xf>
    <xf numFmtId="0" fontId="24" fillId="19" borderId="1" xfId="0" applyFont="1" applyFill="1" applyBorder="1" applyAlignment="1">
      <alignment horizontal="center" vertical="center" wrapText="1"/>
    </xf>
    <xf numFmtId="0" fontId="14" fillId="17" borderId="13" xfId="0" applyFont="1" applyFill="1" applyBorder="1" applyAlignment="1">
      <alignment horizontal="center" vertical="center" wrapText="1"/>
    </xf>
    <xf numFmtId="9" fontId="28" fillId="21" borderId="29" xfId="0" applyNumberFormat="1" applyFont="1" applyFill="1" applyBorder="1" applyAlignment="1">
      <alignment horizontal="center" vertical="center" wrapText="1"/>
    </xf>
    <xf numFmtId="9" fontId="28" fillId="21" borderId="0" xfId="0" applyNumberFormat="1" applyFont="1" applyFill="1" applyAlignment="1">
      <alignment horizontal="center" vertical="center" wrapText="1"/>
    </xf>
    <xf numFmtId="9" fontId="28" fillId="21" borderId="22" xfId="0" applyNumberFormat="1" applyFont="1" applyFill="1" applyBorder="1" applyAlignment="1">
      <alignment horizontal="center" vertical="center" wrapText="1"/>
    </xf>
    <xf numFmtId="0" fontId="20" fillId="19" borderId="1" xfId="0" applyFont="1" applyFill="1" applyBorder="1" applyAlignment="1">
      <alignment horizontal="center" vertical="center" wrapText="1"/>
    </xf>
    <xf numFmtId="0" fontId="0" fillId="15" borderId="29" xfId="0" applyFill="1" applyBorder="1" applyAlignment="1">
      <alignment horizontal="center" vertical="center" wrapText="1"/>
    </xf>
    <xf numFmtId="0" fontId="0" fillId="15" borderId="29" xfId="0" applyFill="1" applyBorder="1" applyAlignment="1">
      <alignment horizontal="center" vertical="center"/>
    </xf>
    <xf numFmtId="0" fontId="0" fillId="15" borderId="43" xfId="0" applyFill="1" applyBorder="1" applyAlignment="1">
      <alignment horizontal="center" vertical="center"/>
    </xf>
    <xf numFmtId="0" fontId="20" fillId="8" borderId="36" xfId="0" applyFont="1" applyFill="1" applyBorder="1" applyAlignment="1">
      <alignment horizontal="center" vertical="center" wrapText="1"/>
    </xf>
    <xf numFmtId="0" fontId="20" fillId="8" borderId="38" xfId="0" applyFont="1" applyFill="1" applyBorder="1" applyAlignment="1">
      <alignment horizontal="center" vertical="center" wrapText="1"/>
    </xf>
    <xf numFmtId="0" fontId="20" fillId="8" borderId="37" xfId="0" applyFont="1" applyFill="1" applyBorder="1" applyAlignment="1">
      <alignment horizontal="center" vertical="center" wrapText="1"/>
    </xf>
    <xf numFmtId="0" fontId="20" fillId="8" borderId="39" xfId="0" applyFont="1" applyFill="1" applyBorder="1" applyAlignment="1">
      <alignment horizontal="center" vertical="center" wrapText="1"/>
    </xf>
    <xf numFmtId="0" fontId="14" fillId="20" borderId="7" xfId="0" applyFont="1" applyFill="1" applyBorder="1" applyAlignment="1">
      <alignment horizontal="center" vertical="center" wrapText="1"/>
    </xf>
    <xf numFmtId="0" fontId="14" fillId="20" borderId="8" xfId="0" applyFont="1" applyFill="1" applyBorder="1" applyAlignment="1">
      <alignment horizontal="center" vertical="center" wrapText="1"/>
    </xf>
    <xf numFmtId="0" fontId="14" fillId="20" borderId="9" xfId="0" applyFont="1" applyFill="1" applyBorder="1" applyAlignment="1">
      <alignment horizontal="center" vertical="center" wrapText="1"/>
    </xf>
    <xf numFmtId="0" fontId="14" fillId="20" borderId="10" xfId="0" applyFont="1" applyFill="1" applyBorder="1" applyAlignment="1">
      <alignment horizontal="center" vertical="center" wrapText="1"/>
    </xf>
    <xf numFmtId="0" fontId="7" fillId="20" borderId="1" xfId="0" applyFont="1" applyFill="1" applyBorder="1" applyAlignment="1">
      <alignment horizontal="center" vertical="center" wrapText="1"/>
    </xf>
    <xf numFmtId="0" fontId="14" fillId="20" borderId="7" xfId="0" applyFont="1" applyFill="1" applyBorder="1" applyAlignment="1">
      <alignment horizontal="center" vertical="center"/>
    </xf>
    <xf numFmtId="0" fontId="14" fillId="20" borderId="14" xfId="0" applyFont="1" applyFill="1" applyBorder="1" applyAlignment="1">
      <alignment horizontal="center" vertical="center" wrapText="1"/>
    </xf>
    <xf numFmtId="0" fontId="14" fillId="20" borderId="16" xfId="0" applyFont="1" applyFill="1" applyBorder="1" applyAlignment="1">
      <alignment horizontal="center" vertical="center" wrapText="1"/>
    </xf>
    <xf numFmtId="0" fontId="14" fillId="20" borderId="17" xfId="0" applyFont="1" applyFill="1" applyBorder="1" applyAlignment="1">
      <alignment horizontal="center" vertical="center" wrapText="1"/>
    </xf>
    <xf numFmtId="0" fontId="7" fillId="20" borderId="2"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14" fillId="18" borderId="7" xfId="0" applyFont="1" applyFill="1" applyBorder="1" applyAlignment="1">
      <alignment horizontal="center" vertical="center" wrapText="1"/>
    </xf>
    <xf numFmtId="0" fontId="14" fillId="18" borderId="8" xfId="0" applyFont="1" applyFill="1" applyBorder="1" applyAlignment="1">
      <alignment horizontal="center" vertical="center" wrapText="1"/>
    </xf>
    <xf numFmtId="0" fontId="14" fillId="18" borderId="9" xfId="0" applyFont="1" applyFill="1" applyBorder="1" applyAlignment="1">
      <alignment horizontal="center" vertical="center" wrapText="1"/>
    </xf>
    <xf numFmtId="0" fontId="14" fillId="18" borderId="10"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14" fillId="17" borderId="13" xfId="0" applyFont="1" applyFill="1" applyBorder="1" applyAlignment="1">
      <alignment horizontal="center" vertical="center"/>
    </xf>
    <xf numFmtId="0" fontId="14" fillId="17" borderId="26" xfId="0" applyFont="1" applyFill="1" applyBorder="1" applyAlignment="1">
      <alignment horizontal="center" vertical="center"/>
    </xf>
    <xf numFmtId="0" fontId="14" fillId="17" borderId="14" xfId="0" applyFont="1" applyFill="1" applyBorder="1" applyAlignment="1">
      <alignment horizontal="center" vertical="center" wrapText="1"/>
    </xf>
    <xf numFmtId="0" fontId="14" fillId="17" borderId="16" xfId="0" applyFont="1" applyFill="1" applyBorder="1" applyAlignment="1">
      <alignment horizontal="center" vertical="center" wrapText="1"/>
    </xf>
    <xf numFmtId="0" fontId="14" fillId="17" borderId="17"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34" xfId="0" applyFont="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0" xfId="0" applyFont="1" applyFill="1" applyBorder="1" applyAlignment="1">
      <alignment horizontal="center" vertical="center" wrapText="1"/>
    </xf>
    <xf numFmtId="0" fontId="14" fillId="13" borderId="13" xfId="0" applyFont="1" applyFill="1" applyBorder="1" applyAlignment="1">
      <alignment horizontal="center" vertical="center"/>
    </xf>
    <xf numFmtId="0" fontId="14" fillId="13" borderId="26" xfId="0" applyFont="1" applyFill="1" applyBorder="1" applyAlignment="1">
      <alignment horizontal="center" vertical="center"/>
    </xf>
    <xf numFmtId="0" fontId="14" fillId="8" borderId="14" xfId="0" applyFont="1" applyFill="1" applyBorder="1" applyAlignment="1">
      <alignment horizontal="center" vertical="center" wrapText="1"/>
    </xf>
    <xf numFmtId="0" fontId="14" fillId="8" borderId="16" xfId="0" applyFont="1" applyFill="1" applyBorder="1" applyAlignment="1">
      <alignment horizontal="center" vertical="center" wrapText="1"/>
    </xf>
    <xf numFmtId="0" fontId="14" fillId="8" borderId="17"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22"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14" fillId="17" borderId="9" xfId="0" applyFont="1" applyFill="1" applyBorder="1" applyAlignment="1">
      <alignment horizontal="center" vertical="center" wrapText="1"/>
    </xf>
    <xf numFmtId="0" fontId="14" fillId="23" borderId="1" xfId="0" applyFont="1" applyFill="1" applyBorder="1" applyAlignment="1">
      <alignment horizontal="center" vertical="center" wrapText="1"/>
    </xf>
    <xf numFmtId="0" fontId="14" fillId="23" borderId="6" xfId="0" applyFont="1" applyFill="1" applyBorder="1" applyAlignment="1">
      <alignment horizontal="center" vertical="center" wrapText="1"/>
    </xf>
    <xf numFmtId="0" fontId="14" fillId="23" borderId="34" xfId="0" applyFont="1" applyFill="1" applyBorder="1" applyAlignment="1">
      <alignment horizontal="center" vertical="center" wrapText="1"/>
    </xf>
    <xf numFmtId="0" fontId="14" fillId="23" borderId="44" xfId="0" applyFont="1" applyFill="1" applyBorder="1" applyAlignment="1">
      <alignment horizontal="center" vertical="center" wrapText="1"/>
    </xf>
    <xf numFmtId="0" fontId="14" fillId="23" borderId="45" xfId="0" applyFont="1" applyFill="1" applyBorder="1" applyAlignment="1">
      <alignment horizontal="center" vertical="center" wrapText="1"/>
    </xf>
    <xf numFmtId="0" fontId="14" fillId="23" borderId="46" xfId="0" applyFont="1" applyFill="1" applyBorder="1" applyAlignment="1">
      <alignment horizontal="center" vertical="center" wrapText="1"/>
    </xf>
    <xf numFmtId="0" fontId="14" fillId="24" borderId="5" xfId="0" applyFont="1" applyFill="1" applyBorder="1" applyAlignment="1">
      <alignment horizontal="center" vertical="center" wrapText="1"/>
    </xf>
    <xf numFmtId="0" fontId="14" fillId="24" borderId="1" xfId="0"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17" borderId="4" xfId="0" applyFont="1" applyFill="1" applyBorder="1" applyAlignment="1">
      <alignment horizontal="center" vertical="center" wrapText="1"/>
    </xf>
    <xf numFmtId="0" fontId="7" fillId="17" borderId="5" xfId="0" applyFont="1" applyFill="1" applyBorder="1" applyAlignment="1">
      <alignment horizontal="center" vertical="center" wrapText="1"/>
    </xf>
    <xf numFmtId="0" fontId="14" fillId="17" borderId="35" xfId="0" applyFont="1" applyFill="1" applyBorder="1" applyAlignment="1">
      <alignment horizontal="center" vertical="center" wrapText="1"/>
    </xf>
    <xf numFmtId="0" fontId="7" fillId="17" borderId="20" xfId="0" applyFont="1" applyFill="1" applyBorder="1" applyAlignment="1">
      <alignment horizontal="center" vertical="center" wrapText="1"/>
    </xf>
    <xf numFmtId="0" fontId="7" fillId="17" borderId="22" xfId="0" applyFont="1" applyFill="1" applyBorder="1" applyAlignment="1">
      <alignment horizontal="center" vertical="center" wrapText="1"/>
    </xf>
    <xf numFmtId="0" fontId="7" fillId="17" borderId="12"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11</xdr:col>
      <xdr:colOff>857249</xdr:colOff>
      <xdr:row>2</xdr:row>
      <xdr:rowOff>0</xdr:rowOff>
    </xdr:from>
    <xdr:to>
      <xdr:col>13</xdr:col>
      <xdr:colOff>187027</xdr:colOff>
      <xdr:row>3</xdr:row>
      <xdr:rowOff>55951</xdr:rowOff>
    </xdr:to>
    <xdr:pic>
      <xdr:nvPicPr>
        <xdr:cNvPr id="6" name="Imagen 5" descr="Imagen que contiene Texto&#10;&#10;Descripción generada automáticamente">
          <a:extLst>
            <a:ext uri="{FF2B5EF4-FFF2-40B4-BE49-F238E27FC236}">
              <a16:creationId xmlns:a16="http://schemas.microsoft.com/office/drawing/2014/main" id="{93421F53-8908-48F0-8ABD-CD2D3D79953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54599" y="231321"/>
          <a:ext cx="1971180" cy="7018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585108</xdr:colOff>
      <xdr:row>0</xdr:row>
      <xdr:rowOff>0</xdr:rowOff>
    </xdr:from>
    <xdr:to>
      <xdr:col>2</xdr:col>
      <xdr:colOff>211530</xdr:colOff>
      <xdr:row>3</xdr:row>
      <xdr:rowOff>38011</xdr:rowOff>
    </xdr:to>
    <xdr:pic>
      <xdr:nvPicPr>
        <xdr:cNvPr id="2" name="Imagen 1" descr="https://intranetmen.mineducacion.gov.co/Style%20Library/Intranet%20MinEducacion/images/LogoMinedu_060818.jp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008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f:/r/sites/SDO_GESTION2/Documentos%20compartidos/General/2024/1.%20FORTALECIMIENTO%20DEL%20SIG/CARPETAS%20-%20Actualizaciones%20l%C3%ADderes%20de%20gesti%C3%B3n%20integral,%20voceros%20ambientales%20y%20gestores%20de%20conocimiento%20de%20la%20dependencia?csf=1&amp;web=1&amp;e=8ROVIU"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A1:O25"/>
  <sheetViews>
    <sheetView showGridLines="0" zoomScale="64" zoomScaleNormal="64" zoomScalePageLayoutView="90" workbookViewId="0">
      <pane xSplit="4" ySplit="6" topLeftCell="E12" activePane="bottomRight" state="frozen"/>
      <selection pane="bottomRight" activeCell="K22" sqref="K22"/>
      <selection pane="bottomLeft" activeCell="A7" sqref="A7"/>
      <selection pane="topRight" activeCell="E1" sqref="E1"/>
    </sheetView>
  </sheetViews>
  <sheetFormatPr defaultColWidth="11.42578125" defaultRowHeight="18"/>
  <cols>
    <col min="1" max="1" width="25.28515625" style="17" bestFit="1" customWidth="1"/>
    <col min="2" max="2" width="53.42578125" style="50" bestFit="1" customWidth="1"/>
    <col min="3" max="3" width="41.140625" style="17" customWidth="1"/>
    <col min="4" max="4" width="32.28515625" style="17" bestFit="1" customWidth="1"/>
    <col min="5" max="5" width="50.5703125" style="17" customWidth="1"/>
    <col min="6" max="6" width="19.85546875" style="17" customWidth="1"/>
    <col min="7" max="7" width="32.7109375" style="17" customWidth="1"/>
    <col min="8" max="8" width="18.28515625" style="17" customWidth="1"/>
    <col min="9" max="9" width="22.42578125" style="17" customWidth="1"/>
    <col min="10" max="10" width="22.140625" style="17" customWidth="1"/>
    <col min="11" max="11" width="26.85546875" style="17" customWidth="1"/>
    <col min="12" max="12" width="20.7109375" style="17" customWidth="1"/>
    <col min="13" max="13" width="18.85546875" style="17" customWidth="1"/>
    <col min="14" max="14" width="17.85546875" style="17" customWidth="1"/>
    <col min="15" max="15" width="29.28515625" style="17" customWidth="1"/>
    <col min="16" max="16384" width="11.42578125" style="17"/>
  </cols>
  <sheetData>
    <row r="1" spans="1:15" hidden="1">
      <c r="A1" s="27"/>
      <c r="C1" s="27"/>
      <c r="D1" s="27"/>
      <c r="E1" s="27"/>
      <c r="F1" s="27"/>
      <c r="G1" s="27"/>
      <c r="H1" s="27"/>
      <c r="I1" s="27"/>
      <c r="J1" s="27"/>
      <c r="K1" s="27"/>
      <c r="L1" s="27"/>
      <c r="M1" s="27"/>
      <c r="N1" s="27"/>
      <c r="O1" s="27"/>
    </row>
    <row r="2" spans="1:15" hidden="1">
      <c r="A2" s="27"/>
      <c r="C2" s="27"/>
      <c r="D2" s="27"/>
      <c r="E2" s="27"/>
      <c r="F2" s="27"/>
      <c r="G2" s="27"/>
      <c r="H2" s="27"/>
      <c r="I2" s="27"/>
      <c r="J2" s="27"/>
      <c r="K2" s="27"/>
      <c r="L2" s="27"/>
      <c r="M2" s="27"/>
      <c r="N2" s="27"/>
      <c r="O2" s="27"/>
    </row>
    <row r="3" spans="1:15" ht="51" customHeight="1" thickBot="1">
      <c r="A3" s="331" t="s">
        <v>0</v>
      </c>
      <c r="B3" s="332"/>
      <c r="C3" s="332"/>
      <c r="D3" s="332"/>
      <c r="E3" s="332"/>
      <c r="F3" s="332"/>
      <c r="G3" s="332"/>
      <c r="H3" s="332"/>
      <c r="I3" s="332"/>
      <c r="J3" s="332"/>
      <c r="K3" s="332"/>
      <c r="L3" s="332"/>
      <c r="M3" s="332"/>
      <c r="N3" s="333"/>
      <c r="O3" s="27"/>
    </row>
    <row r="4" spans="1:15" ht="18.75">
      <c r="A4" s="325" t="s">
        <v>1</v>
      </c>
      <c r="B4" s="325" t="s">
        <v>2</v>
      </c>
      <c r="C4" s="325" t="s">
        <v>3</v>
      </c>
      <c r="D4" s="325" t="s">
        <v>4</v>
      </c>
      <c r="E4" s="325" t="s">
        <v>5</v>
      </c>
      <c r="F4" s="325" t="s">
        <v>6</v>
      </c>
      <c r="G4" s="325" t="s">
        <v>7</v>
      </c>
      <c r="H4" s="325" t="s">
        <v>8</v>
      </c>
      <c r="I4" s="328" t="s">
        <v>9</v>
      </c>
      <c r="J4" s="328"/>
      <c r="K4" s="325" t="s">
        <v>10</v>
      </c>
      <c r="L4" s="325"/>
      <c r="M4" s="325"/>
      <c r="N4" s="325"/>
      <c r="O4" s="27"/>
    </row>
    <row r="5" spans="1:15" ht="18.75">
      <c r="A5" s="325"/>
      <c r="B5" s="325"/>
      <c r="C5" s="325"/>
      <c r="D5" s="325"/>
      <c r="E5" s="325"/>
      <c r="F5" s="325"/>
      <c r="G5" s="325"/>
      <c r="H5" s="325"/>
      <c r="I5" s="326" t="s">
        <v>11</v>
      </c>
      <c r="J5" s="326" t="s">
        <v>12</v>
      </c>
      <c r="K5" s="108" t="s">
        <v>13</v>
      </c>
      <c r="L5" s="108" t="s">
        <v>14</v>
      </c>
      <c r="M5" s="108" t="s">
        <v>15</v>
      </c>
      <c r="N5" s="108" t="s">
        <v>16</v>
      </c>
      <c r="O5" s="27"/>
    </row>
    <row r="6" spans="1:15" ht="77.25" customHeight="1">
      <c r="A6" s="325"/>
      <c r="B6" s="325"/>
      <c r="C6" s="325"/>
      <c r="D6" s="325"/>
      <c r="E6" s="325"/>
      <c r="F6" s="325"/>
      <c r="G6" s="325"/>
      <c r="H6" s="325"/>
      <c r="I6" s="327"/>
      <c r="J6" s="327"/>
      <c r="K6" s="107" t="s">
        <v>17</v>
      </c>
      <c r="L6" s="107" t="s">
        <v>17</v>
      </c>
      <c r="M6" s="107" t="s">
        <v>17</v>
      </c>
      <c r="N6" s="107" t="s">
        <v>17</v>
      </c>
      <c r="O6" s="27"/>
    </row>
    <row r="7" spans="1:15" ht="68.25" customHeight="1">
      <c r="A7" s="329" t="s">
        <v>18</v>
      </c>
      <c r="B7" s="330" t="s">
        <v>19</v>
      </c>
      <c r="C7" s="329" t="s">
        <v>20</v>
      </c>
      <c r="D7" s="329" t="s">
        <v>21</v>
      </c>
      <c r="E7" s="65" t="s">
        <v>22</v>
      </c>
      <c r="F7" s="64" t="s">
        <v>23</v>
      </c>
      <c r="G7" s="64" t="s">
        <v>24</v>
      </c>
      <c r="H7" s="64" t="s">
        <v>25</v>
      </c>
      <c r="I7" s="111">
        <v>45293</v>
      </c>
      <c r="J7" s="112">
        <v>45381</v>
      </c>
      <c r="K7" s="114">
        <v>1</v>
      </c>
      <c r="L7" s="113"/>
      <c r="M7" s="113"/>
      <c r="N7" s="64"/>
      <c r="O7" s="255">
        <f>K7+L7+M7+N7</f>
        <v>1</v>
      </c>
    </row>
    <row r="8" spans="1:15" s="27" customFormat="1" ht="69.75" customHeight="1">
      <c r="A8" s="329"/>
      <c r="B8" s="330"/>
      <c r="C8" s="329"/>
      <c r="D8" s="329"/>
      <c r="E8" s="64" t="s">
        <v>26</v>
      </c>
      <c r="F8" s="64" t="s">
        <v>27</v>
      </c>
      <c r="G8" s="64" t="s">
        <v>28</v>
      </c>
      <c r="H8" s="64" t="s">
        <v>29</v>
      </c>
      <c r="I8" s="111">
        <v>45383</v>
      </c>
      <c r="J8" s="112">
        <v>45657</v>
      </c>
      <c r="K8" s="114"/>
      <c r="L8" s="114">
        <v>0.3</v>
      </c>
      <c r="M8" s="114">
        <v>0.4</v>
      </c>
      <c r="N8" s="114">
        <v>0.3</v>
      </c>
      <c r="O8" s="255">
        <f t="shared" ref="O8:O19" si="0">K8+L8+M8+N8</f>
        <v>1</v>
      </c>
    </row>
    <row r="9" spans="1:15" ht="119.25" customHeight="1">
      <c r="A9" s="329"/>
      <c r="B9" s="330"/>
      <c r="C9" s="329"/>
      <c r="D9" s="329"/>
      <c r="E9" s="88" t="s">
        <v>30</v>
      </c>
      <c r="F9" s="65" t="s">
        <v>31</v>
      </c>
      <c r="G9" s="64" t="s">
        <v>32</v>
      </c>
      <c r="H9" s="64" t="s">
        <v>33</v>
      </c>
      <c r="I9" s="112">
        <v>45381</v>
      </c>
      <c r="J9" s="112">
        <v>45657</v>
      </c>
      <c r="K9" s="114">
        <v>0.25</v>
      </c>
      <c r="L9" s="114">
        <v>0.25</v>
      </c>
      <c r="M9" s="114">
        <v>0.25</v>
      </c>
      <c r="N9" s="116">
        <v>0.25</v>
      </c>
      <c r="O9" s="255">
        <f t="shared" si="0"/>
        <v>1</v>
      </c>
    </row>
    <row r="10" spans="1:15" ht="92.25" customHeight="1">
      <c r="A10" s="329" t="s">
        <v>34</v>
      </c>
      <c r="B10" s="330" t="s">
        <v>35</v>
      </c>
      <c r="C10" s="330" t="s">
        <v>36</v>
      </c>
      <c r="D10" s="329" t="s">
        <v>37</v>
      </c>
      <c r="E10" s="88" t="s">
        <v>38</v>
      </c>
      <c r="F10" s="88" t="s">
        <v>39</v>
      </c>
      <c r="G10" s="64" t="s">
        <v>24</v>
      </c>
      <c r="H10" s="64" t="s">
        <v>25</v>
      </c>
      <c r="I10" s="111">
        <v>45292</v>
      </c>
      <c r="J10" s="112">
        <v>45382</v>
      </c>
      <c r="K10" s="114">
        <v>1</v>
      </c>
      <c r="L10" s="114"/>
      <c r="M10" s="114"/>
      <c r="N10" s="116"/>
      <c r="O10" s="255">
        <f t="shared" si="0"/>
        <v>1</v>
      </c>
    </row>
    <row r="11" spans="1:15" ht="99.75" customHeight="1">
      <c r="A11" s="329"/>
      <c r="B11" s="330"/>
      <c r="C11" s="330"/>
      <c r="D11" s="329"/>
      <c r="E11" s="88" t="s">
        <v>40</v>
      </c>
      <c r="F11" s="88" t="s">
        <v>27</v>
      </c>
      <c r="G11" s="64" t="s">
        <v>28</v>
      </c>
      <c r="H11" s="64" t="s">
        <v>29</v>
      </c>
      <c r="I11" s="111">
        <v>45383</v>
      </c>
      <c r="J11" s="112">
        <v>45657</v>
      </c>
      <c r="K11" s="114"/>
      <c r="L11" s="114">
        <v>0.3</v>
      </c>
      <c r="M11" s="114">
        <v>0.4</v>
      </c>
      <c r="N11" s="114">
        <v>0.3</v>
      </c>
      <c r="O11" s="255">
        <f t="shared" si="0"/>
        <v>1</v>
      </c>
    </row>
    <row r="12" spans="1:15" ht="75">
      <c r="A12" s="329"/>
      <c r="B12" s="330"/>
      <c r="C12" s="330" t="s">
        <v>41</v>
      </c>
      <c r="D12" s="329"/>
      <c r="E12" s="88" t="s">
        <v>42</v>
      </c>
      <c r="F12" s="88" t="s">
        <v>43</v>
      </c>
      <c r="G12" s="64" t="s">
        <v>44</v>
      </c>
      <c r="H12" s="64" t="s">
        <v>45</v>
      </c>
      <c r="I12" s="111">
        <v>45292</v>
      </c>
      <c r="J12" s="112">
        <v>45382</v>
      </c>
      <c r="K12" s="114">
        <v>1</v>
      </c>
      <c r="L12" s="117"/>
      <c r="M12" s="117"/>
      <c r="N12" s="64"/>
      <c r="O12" s="255">
        <f t="shared" si="0"/>
        <v>1</v>
      </c>
    </row>
    <row r="13" spans="1:15" ht="84" customHeight="1">
      <c r="A13" s="334"/>
      <c r="B13" s="335"/>
      <c r="C13" s="335"/>
      <c r="D13" s="334"/>
      <c r="E13" s="110" t="s">
        <v>46</v>
      </c>
      <c r="F13" s="110" t="s">
        <v>47</v>
      </c>
      <c r="G13" s="102" t="s">
        <v>48</v>
      </c>
      <c r="H13" s="64" t="s">
        <v>49</v>
      </c>
      <c r="I13" s="111">
        <v>45383</v>
      </c>
      <c r="J13" s="112">
        <v>45657</v>
      </c>
      <c r="K13" s="117"/>
      <c r="L13" s="114">
        <v>0.3</v>
      </c>
      <c r="M13" s="114">
        <v>0.3</v>
      </c>
      <c r="N13" s="116">
        <v>0.4</v>
      </c>
      <c r="O13" s="255">
        <f t="shared" si="0"/>
        <v>1</v>
      </c>
    </row>
    <row r="14" spans="1:15" ht="56.25">
      <c r="A14" s="329" t="s">
        <v>50</v>
      </c>
      <c r="B14" s="330" t="s">
        <v>51</v>
      </c>
      <c r="C14" s="330" t="s">
        <v>52</v>
      </c>
      <c r="D14" s="330" t="s">
        <v>53</v>
      </c>
      <c r="E14" s="88" t="s">
        <v>54</v>
      </c>
      <c r="F14" s="88" t="s">
        <v>39</v>
      </c>
      <c r="G14" s="64" t="s">
        <v>24</v>
      </c>
      <c r="H14" s="64" t="s">
        <v>25</v>
      </c>
      <c r="I14" s="111">
        <v>45292</v>
      </c>
      <c r="J14" s="111">
        <v>45382</v>
      </c>
      <c r="K14" s="65">
        <v>1</v>
      </c>
      <c r="L14" s="65"/>
      <c r="M14" s="65"/>
      <c r="N14" s="65"/>
      <c r="O14" s="255">
        <f t="shared" si="0"/>
        <v>1</v>
      </c>
    </row>
    <row r="15" spans="1:15" ht="56.25">
      <c r="A15" s="329"/>
      <c r="B15" s="330"/>
      <c r="C15" s="330"/>
      <c r="D15" s="330"/>
      <c r="E15" s="88" t="s">
        <v>55</v>
      </c>
      <c r="F15" s="88" t="s">
        <v>27</v>
      </c>
      <c r="G15" s="64" t="s">
        <v>28</v>
      </c>
      <c r="H15" s="64" t="s">
        <v>29</v>
      </c>
      <c r="I15" s="111">
        <v>45383</v>
      </c>
      <c r="J15" s="111">
        <v>45657</v>
      </c>
      <c r="K15" s="65"/>
      <c r="L15" s="65">
        <v>0.3</v>
      </c>
      <c r="M15" s="259">
        <v>0.4</v>
      </c>
      <c r="N15" s="65">
        <v>0.3</v>
      </c>
      <c r="O15" s="255">
        <f t="shared" si="0"/>
        <v>1</v>
      </c>
    </row>
    <row r="16" spans="1:15" ht="37.5">
      <c r="A16" s="329"/>
      <c r="B16" s="330"/>
      <c r="C16" s="330" t="s">
        <v>56</v>
      </c>
      <c r="D16" s="330" t="s">
        <v>57</v>
      </c>
      <c r="E16" s="88" t="s">
        <v>58</v>
      </c>
      <c r="F16" s="88" t="s">
        <v>39</v>
      </c>
      <c r="G16" s="64" t="s">
        <v>24</v>
      </c>
      <c r="H16" s="64" t="s">
        <v>25</v>
      </c>
      <c r="I16" s="111">
        <v>45292</v>
      </c>
      <c r="J16" s="111">
        <v>45382</v>
      </c>
      <c r="K16" s="114">
        <v>1</v>
      </c>
      <c r="L16" s="115"/>
      <c r="M16" s="115"/>
      <c r="N16" s="64"/>
      <c r="O16" s="255">
        <f t="shared" si="0"/>
        <v>1</v>
      </c>
    </row>
    <row r="17" spans="1:15" ht="47.25">
      <c r="A17" s="329"/>
      <c r="B17" s="330"/>
      <c r="C17" s="330"/>
      <c r="D17" s="330"/>
      <c r="E17" s="88" t="s">
        <v>59</v>
      </c>
      <c r="F17" s="88" t="s">
        <v>27</v>
      </c>
      <c r="G17" s="64" t="s">
        <v>28</v>
      </c>
      <c r="H17" s="64" t="s">
        <v>60</v>
      </c>
      <c r="I17" s="111">
        <v>45383</v>
      </c>
      <c r="J17" s="111">
        <v>45657</v>
      </c>
      <c r="K17" s="118"/>
      <c r="L17" s="65">
        <v>0.4</v>
      </c>
      <c r="M17" s="65">
        <v>0.3</v>
      </c>
      <c r="N17" s="65">
        <v>0.3</v>
      </c>
      <c r="O17" s="255">
        <f t="shared" si="0"/>
        <v>1</v>
      </c>
    </row>
    <row r="18" spans="1:15" ht="56.25">
      <c r="A18" s="329"/>
      <c r="B18" s="330"/>
      <c r="C18" s="330" t="s">
        <v>61</v>
      </c>
      <c r="D18" s="330" t="s">
        <v>62</v>
      </c>
      <c r="E18" s="88" t="s">
        <v>63</v>
      </c>
      <c r="F18" s="88" t="s">
        <v>39</v>
      </c>
      <c r="G18" s="64" t="s">
        <v>24</v>
      </c>
      <c r="H18" s="64" t="s">
        <v>25</v>
      </c>
      <c r="I18" s="111">
        <v>45383</v>
      </c>
      <c r="J18" s="111">
        <v>45382</v>
      </c>
      <c r="K18" s="114">
        <v>1</v>
      </c>
      <c r="L18" s="114"/>
      <c r="M18" s="114"/>
      <c r="N18" s="114"/>
      <c r="O18" s="255">
        <f t="shared" si="0"/>
        <v>1</v>
      </c>
    </row>
    <row r="19" spans="1:15" ht="95.25" customHeight="1">
      <c r="A19" s="329"/>
      <c r="B19" s="330"/>
      <c r="C19" s="330"/>
      <c r="D19" s="330"/>
      <c r="E19" s="88" t="s">
        <v>64</v>
      </c>
      <c r="F19" s="88" t="s">
        <v>27</v>
      </c>
      <c r="G19" s="64" t="s">
        <v>28</v>
      </c>
      <c r="H19" s="64" t="s">
        <v>29</v>
      </c>
      <c r="I19" s="111">
        <v>45383</v>
      </c>
      <c r="J19" s="111">
        <v>45657</v>
      </c>
      <c r="K19" s="114"/>
      <c r="L19" s="114">
        <v>0.4</v>
      </c>
      <c r="M19" s="114">
        <v>0.3</v>
      </c>
      <c r="N19" s="114">
        <v>0.3</v>
      </c>
      <c r="O19" s="255">
        <f t="shared" si="0"/>
        <v>1</v>
      </c>
    </row>
    <row r="20" spans="1:15" ht="56.25">
      <c r="A20" s="329"/>
      <c r="B20" s="330"/>
      <c r="C20" s="330"/>
      <c r="D20" s="330"/>
      <c r="E20" s="88" t="s">
        <v>65</v>
      </c>
      <c r="F20" s="88" t="s">
        <v>66</v>
      </c>
      <c r="G20" s="119" t="s">
        <v>67</v>
      </c>
      <c r="H20" s="64" t="s">
        <v>25</v>
      </c>
      <c r="I20" s="111">
        <v>45383</v>
      </c>
      <c r="J20" s="111">
        <v>45657</v>
      </c>
      <c r="K20" s="114"/>
      <c r="L20" s="114"/>
      <c r="M20" s="114"/>
      <c r="N20" s="114">
        <v>1</v>
      </c>
      <c r="O20" s="255">
        <f>K20+L20+M20+N20</f>
        <v>1</v>
      </c>
    </row>
    <row r="22" spans="1:15">
      <c r="A22" s="27"/>
      <c r="C22" s="27"/>
      <c r="D22" s="27"/>
      <c r="E22" s="27"/>
      <c r="F22" s="27"/>
      <c r="G22" s="27"/>
      <c r="H22" s="27"/>
      <c r="I22" s="27"/>
      <c r="J22" s="27"/>
      <c r="K22" s="255">
        <f>(K7+K9+K10+K12+K14+K16+K18)/7</f>
        <v>0.8928571428571429</v>
      </c>
      <c r="L22" s="255">
        <f>(L8+L9+L11+L13+L15+L17+L19)/7</f>
        <v>0.32142857142857145</v>
      </c>
      <c r="M22" s="255">
        <f>(M8+M9+M11+M13+M15+M17+M19)/7</f>
        <v>0.33571428571428569</v>
      </c>
      <c r="N22" s="255">
        <f>(N8+N9+N11+N13+N15+N17+N19+N20)/8</f>
        <v>0.39374999999999999</v>
      </c>
      <c r="O22" s="255">
        <f>(K22+L22+M22+N22)/4</f>
        <v>0.48593750000000002</v>
      </c>
    </row>
    <row r="25" spans="1:15">
      <c r="A25" s="27"/>
      <c r="C25" s="27"/>
      <c r="D25" s="27"/>
      <c r="E25" s="27"/>
      <c r="F25" s="27"/>
      <c r="G25" s="27"/>
      <c r="H25" s="27"/>
      <c r="I25" s="27"/>
      <c r="J25" s="27"/>
      <c r="K25" s="255"/>
      <c r="L25" s="27"/>
      <c r="M25" s="27"/>
      <c r="N25" s="27"/>
      <c r="O25" s="27"/>
    </row>
  </sheetData>
  <mergeCells count="30">
    <mergeCell ref="A3:N3"/>
    <mergeCell ref="D10:D13"/>
    <mergeCell ref="C12:C13"/>
    <mergeCell ref="C14:C15"/>
    <mergeCell ref="D14:D15"/>
    <mergeCell ref="A4:A6"/>
    <mergeCell ref="B4:B6"/>
    <mergeCell ref="D4:D6"/>
    <mergeCell ref="C4:C6"/>
    <mergeCell ref="A7:A9"/>
    <mergeCell ref="A10:A13"/>
    <mergeCell ref="A14:A20"/>
    <mergeCell ref="B7:B9"/>
    <mergeCell ref="B10:B13"/>
    <mergeCell ref="B14:B20"/>
    <mergeCell ref="C7:C9"/>
    <mergeCell ref="D7:D9"/>
    <mergeCell ref="C10:C11"/>
    <mergeCell ref="C18:C20"/>
    <mergeCell ref="D18:D20"/>
    <mergeCell ref="C16:C17"/>
    <mergeCell ref="D16:D17"/>
    <mergeCell ref="K4:N4"/>
    <mergeCell ref="I5:I6"/>
    <mergeCell ref="J5:J6"/>
    <mergeCell ref="E4:E6"/>
    <mergeCell ref="F4:F6"/>
    <mergeCell ref="G4:G6"/>
    <mergeCell ref="H4:H6"/>
    <mergeCell ref="I4:J4"/>
  </mergeCells>
  <pageMargins left="0.70866141732283472" right="0.70866141732283472" top="0.74803149606299213" bottom="0.74803149606299213" header="0.31496062992125984" footer="0.31496062992125984"/>
  <pageSetup scale="65" orientation="landscape" r:id="rId1"/>
  <headerFooter>
    <oddHeader>&amp;L&amp;"Calibri"&amp;15&amp;K000000 Información Pública Clasificada&amp;1#_x000D_&amp;C&amp;72
Borrador para 
Consulta Ciudadana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08792-4F03-4B2D-A0C5-BA456FE35B0B}">
  <dimension ref="A2:AH20"/>
  <sheetViews>
    <sheetView showGridLines="0" topLeftCell="G18" zoomScale="70" zoomScaleNormal="70" workbookViewId="0">
      <selection activeCell="O20" sqref="O20"/>
    </sheetView>
  </sheetViews>
  <sheetFormatPr defaultColWidth="11.42578125" defaultRowHeight="15"/>
  <cols>
    <col min="1" max="1" width="14.28515625" customWidth="1"/>
    <col min="2" max="2" width="19.5703125" customWidth="1"/>
    <col min="3" max="3" width="22.85546875" customWidth="1"/>
    <col min="4" max="4" width="32.7109375" hidden="1" customWidth="1"/>
    <col min="5" max="5" width="36" customWidth="1"/>
    <col min="6" max="6" width="24.85546875" customWidth="1"/>
    <col min="7" max="7" width="20.42578125" customWidth="1"/>
    <col min="8" max="8" width="25.140625" customWidth="1"/>
    <col min="9" max="9" width="23.85546875" customWidth="1"/>
    <col min="10" max="11" width="17.7109375" customWidth="1"/>
    <col min="12" max="12" width="11.42578125" customWidth="1"/>
    <col min="13" max="13" width="18.42578125" customWidth="1"/>
    <col min="14" max="14" width="11.42578125" customWidth="1"/>
    <col min="15" max="16" width="20.28515625" style="16" customWidth="1"/>
    <col min="17" max="17" width="50.42578125" style="16" customWidth="1"/>
    <col min="18" max="18" width="14.140625" style="16" customWidth="1"/>
    <col min="19" max="19" width="29.7109375" style="16" customWidth="1"/>
    <col min="20" max="20" width="14.85546875" style="16" customWidth="1"/>
    <col min="21" max="21" width="27.42578125" style="16" customWidth="1"/>
    <col min="22" max="22" width="85.42578125" style="16" customWidth="1"/>
    <col min="23" max="23" width="16.7109375" style="16" customWidth="1"/>
    <col min="24" max="24" width="56.85546875" style="16" customWidth="1"/>
    <col min="25" max="25" width="13.140625" style="16" customWidth="1"/>
    <col min="26" max="26" width="11.42578125" style="16" customWidth="1"/>
    <col min="27" max="27" width="57" style="16" customWidth="1"/>
    <col min="28" max="28" width="10" style="16" customWidth="1"/>
    <col min="29" max="29" width="54.7109375" style="16" customWidth="1"/>
    <col min="30" max="30" width="12.42578125" style="16" customWidth="1"/>
    <col min="31" max="31" width="14.140625" style="16" customWidth="1"/>
    <col min="32" max="32" width="84.42578125" style="16" customWidth="1"/>
    <col min="33" max="33" width="14.28515625" style="16" customWidth="1"/>
    <col min="34" max="34" width="59.7109375" style="16" customWidth="1"/>
  </cols>
  <sheetData>
    <row r="2" spans="1:34" s="9" customFormat="1" ht="17.25" customHeight="1">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13"/>
      <c r="AB2" s="13"/>
      <c r="AC2" s="13"/>
      <c r="AD2" s="13"/>
      <c r="AE2" s="13"/>
      <c r="AF2" s="13"/>
      <c r="AG2" s="13"/>
      <c r="AH2" s="13"/>
    </row>
    <row r="3" spans="1:34" s="9" customFormat="1" ht="17.25" customHeight="1">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4" ht="36.75" customHeight="1">
      <c r="A4" s="325" t="s">
        <v>102</v>
      </c>
      <c r="B4" s="325" t="s">
        <v>103</v>
      </c>
      <c r="C4" s="325" t="s">
        <v>3</v>
      </c>
      <c r="D4" s="325" t="s">
        <v>4</v>
      </c>
      <c r="E4" s="326" t="s">
        <v>5</v>
      </c>
      <c r="F4" s="325" t="s">
        <v>6</v>
      </c>
      <c r="G4" s="325" t="s">
        <v>7</v>
      </c>
      <c r="H4" s="325" t="s">
        <v>8</v>
      </c>
      <c r="I4" s="328" t="s">
        <v>9</v>
      </c>
      <c r="J4" s="328"/>
      <c r="K4" s="375" t="s">
        <v>104</v>
      </c>
      <c r="L4" s="376"/>
      <c r="M4" s="376"/>
      <c r="N4" s="377"/>
      <c r="O4" s="372" t="s">
        <v>105</v>
      </c>
      <c r="P4" s="378"/>
      <c r="Q4" s="378"/>
      <c r="R4" s="378"/>
      <c r="S4" s="378"/>
      <c r="T4" s="372"/>
      <c r="U4" s="372"/>
      <c r="V4" s="372"/>
      <c r="W4" s="372"/>
      <c r="X4" s="372"/>
      <c r="Y4" s="372"/>
      <c r="Z4" s="372"/>
      <c r="AA4" s="372"/>
      <c r="AB4" s="372"/>
      <c r="AC4" s="372"/>
      <c r="AD4" s="372"/>
      <c r="AE4" s="372"/>
      <c r="AF4" s="372"/>
      <c r="AG4" s="372"/>
      <c r="AH4" s="372"/>
    </row>
    <row r="5" spans="1:34" ht="54.75" customHeight="1">
      <c r="A5" s="325"/>
      <c r="B5" s="325"/>
      <c r="C5" s="325"/>
      <c r="D5" s="325"/>
      <c r="E5" s="400"/>
      <c r="F5" s="325"/>
      <c r="G5" s="325"/>
      <c r="H5" s="325"/>
      <c r="I5" s="326" t="s">
        <v>11</v>
      </c>
      <c r="J5" s="326" t="s">
        <v>12</v>
      </c>
      <c r="K5" s="108" t="s">
        <v>85</v>
      </c>
      <c r="L5" s="108" t="s">
        <v>86</v>
      </c>
      <c r="M5" s="108" t="s">
        <v>87</v>
      </c>
      <c r="N5" s="131" t="s">
        <v>88</v>
      </c>
      <c r="O5" s="372" t="s">
        <v>85</v>
      </c>
      <c r="P5" s="372"/>
      <c r="Q5" s="372"/>
      <c r="R5" s="372"/>
      <c r="S5" s="372"/>
      <c r="T5" s="372" t="s">
        <v>86</v>
      </c>
      <c r="U5" s="372"/>
      <c r="V5" s="372"/>
      <c r="W5" s="372"/>
      <c r="X5" s="372"/>
      <c r="Y5" s="372" t="s">
        <v>87</v>
      </c>
      <c r="Z5" s="372"/>
      <c r="AA5" s="372"/>
      <c r="AB5" s="372"/>
      <c r="AC5" s="372"/>
      <c r="AD5" s="372" t="s">
        <v>88</v>
      </c>
      <c r="AE5" s="372"/>
      <c r="AF5" s="372"/>
      <c r="AG5" s="372"/>
      <c r="AH5" s="372"/>
    </row>
    <row r="6" spans="1:34" ht="72" customHeight="1">
      <c r="A6" s="325"/>
      <c r="B6" s="325"/>
      <c r="C6" s="325"/>
      <c r="D6" s="325"/>
      <c r="E6" s="327"/>
      <c r="F6" s="325"/>
      <c r="G6" s="325"/>
      <c r="H6" s="325"/>
      <c r="I6" s="327"/>
      <c r="J6" s="327"/>
      <c r="K6" s="109" t="s">
        <v>17</v>
      </c>
      <c r="L6" s="109" t="s">
        <v>17</v>
      </c>
      <c r="M6" s="109" t="s">
        <v>17</v>
      </c>
      <c r="N6" s="132" t="s">
        <v>17</v>
      </c>
      <c r="O6" s="133" t="s">
        <v>106</v>
      </c>
      <c r="P6" s="133" t="s">
        <v>107</v>
      </c>
      <c r="Q6" s="133" t="s">
        <v>108</v>
      </c>
      <c r="R6" s="133" t="s">
        <v>109</v>
      </c>
      <c r="S6" s="13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329.25" customHeight="1">
      <c r="A7" s="329" t="s">
        <v>18</v>
      </c>
      <c r="B7" s="329" t="s">
        <v>19</v>
      </c>
      <c r="C7" s="329" t="s">
        <v>20</v>
      </c>
      <c r="D7" s="329" t="s">
        <v>21</v>
      </c>
      <c r="E7" s="65" t="s">
        <v>22</v>
      </c>
      <c r="F7" s="64" t="s">
        <v>23</v>
      </c>
      <c r="G7" s="64" t="s">
        <v>112</v>
      </c>
      <c r="H7" s="64" t="s">
        <v>92</v>
      </c>
      <c r="I7" s="111">
        <v>45293</v>
      </c>
      <c r="J7" s="112">
        <v>45381</v>
      </c>
      <c r="K7" s="113">
        <v>100</v>
      </c>
      <c r="L7" s="113"/>
      <c r="M7" s="113"/>
      <c r="N7" s="64"/>
      <c r="O7" s="165">
        <v>1</v>
      </c>
      <c r="P7" s="39">
        <v>1</v>
      </c>
      <c r="Q7" s="120" t="s">
        <v>398</v>
      </c>
      <c r="R7" s="91" t="s">
        <v>100</v>
      </c>
      <c r="S7" s="120" t="s">
        <v>114</v>
      </c>
      <c r="T7" s="39"/>
      <c r="U7" s="39"/>
      <c r="V7" s="227" t="s">
        <v>399</v>
      </c>
      <c r="W7" s="91"/>
      <c r="X7" s="122"/>
      <c r="Y7" s="92"/>
      <c r="Z7" s="39"/>
      <c r="AA7" s="284" t="s">
        <v>399</v>
      </c>
      <c r="AB7" s="72"/>
      <c r="AC7" s="71"/>
      <c r="AD7" s="92"/>
      <c r="AE7" s="39"/>
      <c r="AF7" s="122"/>
      <c r="AG7" s="91"/>
      <c r="AH7" s="123"/>
    </row>
    <row r="8" spans="1:34" s="9" customFormat="1" ht="292.5" customHeight="1">
      <c r="A8" s="329"/>
      <c r="B8" s="329"/>
      <c r="C8" s="329"/>
      <c r="D8" s="329"/>
      <c r="E8" s="292" t="s">
        <v>115</v>
      </c>
      <c r="F8" s="64" t="s">
        <v>27</v>
      </c>
      <c r="G8" s="64" t="s">
        <v>116</v>
      </c>
      <c r="H8" s="64" t="s">
        <v>60</v>
      </c>
      <c r="I8" s="111">
        <v>45383</v>
      </c>
      <c r="J8" s="112">
        <v>45657</v>
      </c>
      <c r="K8" s="114"/>
      <c r="L8" s="114">
        <v>0.3</v>
      </c>
      <c r="M8" s="114">
        <v>0.4</v>
      </c>
      <c r="N8" s="114">
        <v>0.3</v>
      </c>
      <c r="O8" s="18"/>
      <c r="P8" s="18"/>
      <c r="Q8" s="18"/>
      <c r="R8" s="18"/>
      <c r="S8" s="18"/>
      <c r="T8" s="18">
        <v>0.3</v>
      </c>
      <c r="U8" s="18">
        <v>0.3</v>
      </c>
      <c r="V8" s="260" t="s">
        <v>400</v>
      </c>
      <c r="W8" s="64" t="s">
        <v>100</v>
      </c>
      <c r="X8" s="81" t="s">
        <v>118</v>
      </c>
      <c r="Y8" s="70">
        <v>1</v>
      </c>
      <c r="Z8" s="18">
        <v>0.4</v>
      </c>
      <c r="AA8" s="76" t="s">
        <v>401</v>
      </c>
      <c r="AB8" s="72" t="s">
        <v>402</v>
      </c>
      <c r="AC8" s="71" t="s">
        <v>118</v>
      </c>
      <c r="AD8" s="18"/>
      <c r="AE8" s="18"/>
      <c r="AF8" s="68"/>
      <c r="AG8" s="64"/>
      <c r="AH8" s="73"/>
    </row>
    <row r="9" spans="1:34" s="9" customFormat="1" ht="409.5" customHeight="1">
      <c r="A9" s="329"/>
      <c r="B9" s="329"/>
      <c r="C9" s="329"/>
      <c r="D9" s="329"/>
      <c r="E9" s="293" t="s">
        <v>171</v>
      </c>
      <c r="F9" s="65" t="s">
        <v>31</v>
      </c>
      <c r="G9" s="64" t="s">
        <v>121</v>
      </c>
      <c r="H9" s="64" t="s">
        <v>33</v>
      </c>
      <c r="I9" s="112">
        <v>45381</v>
      </c>
      <c r="J9" s="112">
        <v>45657</v>
      </c>
      <c r="K9" s="114">
        <v>0.25</v>
      </c>
      <c r="L9" s="114">
        <v>0.25</v>
      </c>
      <c r="M9" s="114">
        <v>0.25</v>
      </c>
      <c r="N9" s="116">
        <v>0.25</v>
      </c>
      <c r="O9" s="18">
        <v>0.25</v>
      </c>
      <c r="P9" s="18">
        <v>0.25</v>
      </c>
      <c r="Q9" s="230" t="s">
        <v>403</v>
      </c>
      <c r="R9" s="19" t="s">
        <v>169</v>
      </c>
      <c r="S9" s="18" t="s">
        <v>123</v>
      </c>
      <c r="T9" s="18"/>
      <c r="U9" s="18">
        <v>0.25</v>
      </c>
      <c r="V9" s="93" t="s">
        <v>404</v>
      </c>
      <c r="W9" s="69" t="s">
        <v>100</v>
      </c>
      <c r="X9" s="153" t="s">
        <v>123</v>
      </c>
      <c r="Y9" s="70">
        <v>1</v>
      </c>
      <c r="Z9" s="18">
        <v>0.25</v>
      </c>
      <c r="AA9" s="261" t="s">
        <v>405</v>
      </c>
      <c r="AB9" s="72" t="s">
        <v>402</v>
      </c>
      <c r="AC9" s="71" t="s">
        <v>123</v>
      </c>
      <c r="AD9" s="70"/>
      <c r="AE9" s="18"/>
      <c r="AF9" s="68"/>
      <c r="AG9" s="64"/>
      <c r="AH9" s="73"/>
    </row>
    <row r="10" spans="1:34" s="9" customFormat="1" ht="252.7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18">
        <v>1</v>
      </c>
      <c r="P10" s="18">
        <v>1</v>
      </c>
      <c r="Q10" s="18" t="s">
        <v>406</v>
      </c>
      <c r="R10" s="18" t="s">
        <v>169</v>
      </c>
      <c r="S10" s="18" t="s">
        <v>128</v>
      </c>
      <c r="T10" s="18"/>
      <c r="U10" s="18"/>
      <c r="V10" s="68"/>
      <c r="W10" s="69"/>
      <c r="X10" s="98"/>
      <c r="Y10" s="70"/>
      <c r="Z10" s="18"/>
      <c r="AA10" s="82"/>
      <c r="AB10" s="72"/>
      <c r="AC10" s="71"/>
      <c r="AD10" s="70"/>
      <c r="AE10" s="18"/>
      <c r="AF10" s="68"/>
      <c r="AG10" s="64"/>
      <c r="AH10" s="68"/>
    </row>
    <row r="11" spans="1:34" s="9" customFormat="1" ht="192" customHeight="1">
      <c r="A11" s="329"/>
      <c r="B11" s="329"/>
      <c r="C11" s="330"/>
      <c r="D11" s="329"/>
      <c r="E11" s="294" t="s">
        <v>40</v>
      </c>
      <c r="F11" s="88" t="s">
        <v>27</v>
      </c>
      <c r="G11" s="64" t="s">
        <v>116</v>
      </c>
      <c r="H11" s="64" t="s">
        <v>60</v>
      </c>
      <c r="I11" s="111">
        <v>45383</v>
      </c>
      <c r="J11" s="112">
        <v>45657</v>
      </c>
      <c r="K11" s="114"/>
      <c r="L11" s="114">
        <v>0.3</v>
      </c>
      <c r="M11" s="114">
        <v>0.4</v>
      </c>
      <c r="N11" s="114">
        <v>0.3</v>
      </c>
      <c r="O11" s="18"/>
      <c r="P11" s="18"/>
      <c r="Q11" s="18"/>
      <c r="R11" s="18"/>
      <c r="S11" s="18"/>
      <c r="T11" s="18">
        <v>0.3</v>
      </c>
      <c r="U11" s="18">
        <v>0.3</v>
      </c>
      <c r="V11" s="68" t="s">
        <v>407</v>
      </c>
      <c r="W11" s="69" t="s">
        <v>100</v>
      </c>
      <c r="X11" s="231" t="s">
        <v>130</v>
      </c>
      <c r="Y11" s="70">
        <v>0.4</v>
      </c>
      <c r="Z11" s="18">
        <v>0.4</v>
      </c>
      <c r="AA11" s="79" t="s">
        <v>408</v>
      </c>
      <c r="AB11" s="72" t="s">
        <v>402</v>
      </c>
      <c r="AC11" s="71" t="s">
        <v>409</v>
      </c>
      <c r="AD11" s="70"/>
      <c r="AE11" s="18"/>
      <c r="AF11" s="68"/>
      <c r="AG11" s="64"/>
      <c r="AH11" s="68"/>
    </row>
    <row r="12" spans="1:34" s="9" customFormat="1" ht="201.7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155" t="s">
        <v>410</v>
      </c>
      <c r="R12" s="64" t="s">
        <v>100</v>
      </c>
      <c r="S12" s="64" t="s">
        <v>136</v>
      </c>
      <c r="T12" s="74"/>
      <c r="U12" s="18"/>
      <c r="V12" s="68"/>
      <c r="W12" s="69"/>
      <c r="X12" s="99"/>
      <c r="Y12" s="70"/>
      <c r="Z12" s="18"/>
      <c r="AA12" s="103"/>
      <c r="AB12" s="72"/>
      <c r="AC12" s="83"/>
      <c r="AD12" s="74"/>
      <c r="AE12" s="18"/>
      <c r="AF12" s="68"/>
      <c r="AG12" s="64"/>
      <c r="AH12" s="73"/>
    </row>
    <row r="13" spans="1:34" s="9" customFormat="1" ht="306" customHeight="1">
      <c r="A13" s="334"/>
      <c r="B13" s="334"/>
      <c r="C13" s="335"/>
      <c r="D13" s="334"/>
      <c r="E13" s="295" t="s">
        <v>46</v>
      </c>
      <c r="F13" s="110" t="s">
        <v>47</v>
      </c>
      <c r="G13" s="102" t="s">
        <v>411</v>
      </c>
      <c r="H13" s="64" t="s">
        <v>95</v>
      </c>
      <c r="I13" s="111">
        <v>45383</v>
      </c>
      <c r="J13" s="112">
        <v>45657</v>
      </c>
      <c r="K13" s="117"/>
      <c r="L13" s="114">
        <v>0.3</v>
      </c>
      <c r="M13" s="114">
        <v>0.3</v>
      </c>
      <c r="N13" s="116">
        <v>0.4</v>
      </c>
      <c r="O13" s="18">
        <v>0.3</v>
      </c>
      <c r="P13" s="18">
        <v>0.3</v>
      </c>
      <c r="Q13" s="63"/>
      <c r="R13" s="64"/>
      <c r="S13" s="64"/>
      <c r="T13" s="90">
        <v>30</v>
      </c>
      <c r="U13" s="18">
        <v>0.3</v>
      </c>
      <c r="V13" s="68" t="s">
        <v>412</v>
      </c>
      <c r="W13" s="69" t="s">
        <v>100</v>
      </c>
      <c r="X13" s="100" t="s">
        <v>139</v>
      </c>
      <c r="Y13" s="70">
        <v>1</v>
      </c>
      <c r="Z13" s="36">
        <v>0.3</v>
      </c>
      <c r="AA13" s="262" t="s">
        <v>413</v>
      </c>
      <c r="AB13" s="72" t="s">
        <v>402</v>
      </c>
      <c r="AC13" s="71" t="s">
        <v>139</v>
      </c>
      <c r="AD13" s="90"/>
      <c r="AE13" s="18"/>
      <c r="AF13" s="68"/>
      <c r="AG13" s="64"/>
      <c r="AH13" s="73"/>
    </row>
    <row r="14" spans="1:34" s="9" customFormat="1" ht="220.5">
      <c r="A14" s="329" t="s">
        <v>50</v>
      </c>
      <c r="B14" s="329" t="s">
        <v>281</v>
      </c>
      <c r="C14" s="330" t="s">
        <v>52</v>
      </c>
      <c r="D14" s="330" t="s">
        <v>53</v>
      </c>
      <c r="E14" s="88" t="s">
        <v>54</v>
      </c>
      <c r="F14" s="88" t="s">
        <v>39</v>
      </c>
      <c r="G14" s="64" t="s">
        <v>112</v>
      </c>
      <c r="H14" s="64" t="s">
        <v>92</v>
      </c>
      <c r="I14" s="111">
        <v>45292</v>
      </c>
      <c r="J14" s="111">
        <v>45382</v>
      </c>
      <c r="K14" s="65">
        <v>1</v>
      </c>
      <c r="L14" s="65"/>
      <c r="M14" s="65"/>
      <c r="N14" s="65"/>
      <c r="O14" s="18">
        <v>1</v>
      </c>
      <c r="P14" s="18">
        <v>1</v>
      </c>
      <c r="Q14" s="68" t="s">
        <v>414</v>
      </c>
      <c r="R14" s="64" t="s">
        <v>100</v>
      </c>
      <c r="S14" s="64" t="s">
        <v>186</v>
      </c>
      <c r="T14" s="18"/>
      <c r="U14" s="18"/>
      <c r="V14" s="68"/>
      <c r="W14" s="69"/>
      <c r="X14" s="100"/>
      <c r="Y14" s="85"/>
      <c r="Z14" s="38"/>
      <c r="AA14" s="82"/>
      <c r="AB14" s="86"/>
      <c r="AC14" s="71"/>
      <c r="AD14" s="90"/>
      <c r="AE14" s="18"/>
      <c r="AF14" s="68"/>
      <c r="AG14" s="64"/>
      <c r="AH14" s="87"/>
    </row>
    <row r="15" spans="1:34" s="9" customFormat="1" ht="190.5" customHeight="1">
      <c r="A15" s="329"/>
      <c r="B15" s="329"/>
      <c r="C15" s="330"/>
      <c r="D15" s="330"/>
      <c r="E15" s="294" t="s">
        <v>55</v>
      </c>
      <c r="F15" s="88" t="s">
        <v>27</v>
      </c>
      <c r="G15" s="64" t="s">
        <v>116</v>
      </c>
      <c r="H15" s="64" t="s">
        <v>60</v>
      </c>
      <c r="I15" s="111">
        <v>45383</v>
      </c>
      <c r="J15" s="111">
        <v>45657</v>
      </c>
      <c r="K15" s="65"/>
      <c r="L15" s="65">
        <v>0.3</v>
      </c>
      <c r="M15" s="65">
        <v>0.4</v>
      </c>
      <c r="N15" s="65">
        <v>0.3</v>
      </c>
      <c r="O15" s="18"/>
      <c r="P15" s="18"/>
      <c r="Q15" s="76"/>
      <c r="R15" s="18"/>
      <c r="S15" s="18"/>
      <c r="T15" s="18">
        <v>0.3</v>
      </c>
      <c r="U15" s="18">
        <v>0.3</v>
      </c>
      <c r="V15" s="76" t="s">
        <v>415</v>
      </c>
      <c r="W15" s="69" t="s">
        <v>100</v>
      </c>
      <c r="X15" s="89" t="s">
        <v>146</v>
      </c>
      <c r="Y15" s="70">
        <v>0.66669999999999996</v>
      </c>
      <c r="Z15" s="39">
        <v>0.4</v>
      </c>
      <c r="AA15" s="262" t="s">
        <v>416</v>
      </c>
      <c r="AB15" s="72" t="s">
        <v>392</v>
      </c>
      <c r="AC15" s="72"/>
      <c r="AD15" s="18"/>
      <c r="AE15" s="18"/>
      <c r="AF15" s="81"/>
      <c r="AG15" s="64"/>
      <c r="AH15" s="64"/>
    </row>
    <row r="16" spans="1:34" s="9" customFormat="1" ht="275.10000000000002" customHeight="1">
      <c r="A16" s="329"/>
      <c r="B16" s="329"/>
      <c r="C16" s="330" t="s">
        <v>56</v>
      </c>
      <c r="D16" s="330" t="s">
        <v>57</v>
      </c>
      <c r="E16" s="88" t="s">
        <v>58</v>
      </c>
      <c r="F16" s="88" t="s">
        <v>39</v>
      </c>
      <c r="G16" s="64" t="s">
        <v>112</v>
      </c>
      <c r="H16" s="64" t="s">
        <v>92</v>
      </c>
      <c r="I16" s="111">
        <v>45292</v>
      </c>
      <c r="J16" s="111">
        <v>45382</v>
      </c>
      <c r="K16" s="114">
        <v>1</v>
      </c>
      <c r="L16" s="115"/>
      <c r="M16" s="115"/>
      <c r="N16" s="64"/>
      <c r="O16" s="18">
        <v>1</v>
      </c>
      <c r="P16" s="18">
        <v>1</v>
      </c>
      <c r="Q16" s="63" t="s">
        <v>417</v>
      </c>
      <c r="R16" s="64" t="s">
        <v>100</v>
      </c>
      <c r="S16" s="64" t="s">
        <v>418</v>
      </c>
      <c r="T16" s="18"/>
      <c r="U16" s="18"/>
      <c r="V16" s="93"/>
      <c r="W16" s="69"/>
      <c r="X16" s="89"/>
      <c r="Y16" s="70"/>
      <c r="Z16" s="18"/>
      <c r="AA16" s="72" t="s">
        <v>419</v>
      </c>
      <c r="AB16" s="72"/>
      <c r="AC16" s="71"/>
      <c r="AD16" s="18"/>
      <c r="AE16" s="18"/>
      <c r="AF16" s="82"/>
      <c r="AG16" s="64"/>
      <c r="AH16" s="106"/>
    </row>
    <row r="17" spans="1:34" s="9" customFormat="1" ht="409.5">
      <c r="A17" s="329"/>
      <c r="B17" s="329"/>
      <c r="C17" s="330"/>
      <c r="D17" s="330"/>
      <c r="E17" s="294" t="s">
        <v>59</v>
      </c>
      <c r="F17" s="88" t="s">
        <v>27</v>
      </c>
      <c r="G17" s="64" t="s">
        <v>116</v>
      </c>
      <c r="H17" s="64" t="s">
        <v>60</v>
      </c>
      <c r="I17" s="111">
        <v>45383</v>
      </c>
      <c r="J17" s="111">
        <v>45657</v>
      </c>
      <c r="K17" s="118"/>
      <c r="L17" s="65">
        <v>0.4</v>
      </c>
      <c r="M17" s="65">
        <v>0.3</v>
      </c>
      <c r="N17" s="65">
        <v>0.3</v>
      </c>
      <c r="O17" s="124"/>
      <c r="P17" s="124"/>
      <c r="Q17" s="124"/>
      <c r="R17" s="124"/>
      <c r="S17" s="124"/>
      <c r="T17" s="18">
        <v>0.4</v>
      </c>
      <c r="U17" s="18">
        <v>0.4</v>
      </c>
      <c r="V17" s="68" t="s">
        <v>420</v>
      </c>
      <c r="W17" s="69" t="s">
        <v>100</v>
      </c>
      <c r="X17" s="89" t="s">
        <v>151</v>
      </c>
      <c r="Y17" s="70">
        <v>1</v>
      </c>
      <c r="Z17" s="18">
        <v>0.3</v>
      </c>
      <c r="AA17" s="82" t="s">
        <v>421</v>
      </c>
      <c r="AB17" s="72" t="s">
        <v>402</v>
      </c>
      <c r="AC17" s="71" t="s">
        <v>151</v>
      </c>
      <c r="AD17" s="18"/>
      <c r="AE17" s="18"/>
      <c r="AF17" s="82"/>
      <c r="AG17" s="64"/>
      <c r="AH17" s="106"/>
    </row>
    <row r="18" spans="1:34" s="9" customFormat="1" ht="201" customHeight="1">
      <c r="A18" s="329"/>
      <c r="B18" s="329"/>
      <c r="C18" s="330" t="s">
        <v>61</v>
      </c>
      <c r="D18" s="330" t="s">
        <v>62</v>
      </c>
      <c r="E18" s="88" t="s">
        <v>63</v>
      </c>
      <c r="F18" s="88" t="s">
        <v>39</v>
      </c>
      <c r="G18" s="64" t="s">
        <v>112</v>
      </c>
      <c r="H18" s="64" t="s">
        <v>92</v>
      </c>
      <c r="I18" s="111">
        <v>45323</v>
      </c>
      <c r="J18" s="111">
        <v>45382</v>
      </c>
      <c r="L18" s="114">
        <v>1</v>
      </c>
      <c r="M18" s="114"/>
      <c r="N18" s="114"/>
      <c r="O18" s="164">
        <v>1</v>
      </c>
      <c r="P18" s="164">
        <v>1</v>
      </c>
      <c r="Q18" s="159" t="s">
        <v>422</v>
      </c>
      <c r="R18" s="64" t="s">
        <v>100</v>
      </c>
      <c r="S18" s="64" t="s">
        <v>192</v>
      </c>
      <c r="T18" s="18"/>
      <c r="U18" s="18"/>
      <c r="V18" s="93"/>
      <c r="W18" s="69"/>
      <c r="X18" s="89"/>
      <c r="Y18" s="70"/>
      <c r="Z18" s="18"/>
      <c r="AA18" s="82"/>
      <c r="AB18" s="72"/>
      <c r="AC18" s="71"/>
      <c r="AD18" s="18"/>
      <c r="AE18" s="18"/>
      <c r="AF18" s="82"/>
      <c r="AG18" s="64"/>
      <c r="AH18" s="106"/>
    </row>
    <row r="19" spans="1:34" s="9" customFormat="1" ht="299.25">
      <c r="A19" s="329"/>
      <c r="B19" s="329"/>
      <c r="C19" s="330"/>
      <c r="D19" s="330"/>
      <c r="E19" s="88" t="s">
        <v>64</v>
      </c>
      <c r="F19" s="88" t="s">
        <v>27</v>
      </c>
      <c r="G19" s="64" t="s">
        <v>116</v>
      </c>
      <c r="H19" s="64" t="s">
        <v>60</v>
      </c>
      <c r="I19" s="111">
        <v>45383</v>
      </c>
      <c r="J19" s="111">
        <v>45657</v>
      </c>
      <c r="K19" s="114"/>
      <c r="L19" s="114">
        <v>0.4</v>
      </c>
      <c r="M19" s="114">
        <v>0.3</v>
      </c>
      <c r="N19" s="114">
        <v>0.3</v>
      </c>
      <c r="O19" s="124"/>
      <c r="P19" s="124"/>
      <c r="Q19" s="124"/>
      <c r="R19" s="124"/>
      <c r="S19" s="124"/>
      <c r="T19" s="18">
        <v>0.4</v>
      </c>
      <c r="U19" s="18">
        <v>0.4</v>
      </c>
      <c r="V19" s="68" t="s">
        <v>423</v>
      </c>
      <c r="W19" s="69" t="s">
        <v>100</v>
      </c>
      <c r="X19" s="89" t="s">
        <v>395</v>
      </c>
      <c r="Y19" s="70">
        <v>0.3</v>
      </c>
      <c r="Z19" s="18">
        <v>0.3</v>
      </c>
      <c r="AA19" s="82" t="s">
        <v>424</v>
      </c>
      <c r="AB19" s="72" t="s">
        <v>169</v>
      </c>
      <c r="AC19" s="71" t="s">
        <v>395</v>
      </c>
      <c r="AD19" s="18"/>
      <c r="AE19" s="18"/>
      <c r="AF19" s="82"/>
      <c r="AG19" s="64"/>
      <c r="AH19" s="106"/>
    </row>
    <row r="20" spans="1:34" ht="75">
      <c r="A20" s="329"/>
      <c r="B20" s="329"/>
      <c r="C20" s="330"/>
      <c r="D20" s="330"/>
      <c r="E20" s="88" t="s">
        <v>65</v>
      </c>
      <c r="F20" s="88" t="s">
        <v>66</v>
      </c>
      <c r="G20" s="119"/>
      <c r="H20" s="64" t="s">
        <v>92</v>
      </c>
      <c r="I20" s="111">
        <v>45383</v>
      </c>
      <c r="J20" s="111">
        <v>45657</v>
      </c>
      <c r="K20" s="114"/>
      <c r="L20" s="114"/>
      <c r="M20" s="114"/>
      <c r="N20" s="114">
        <v>1</v>
      </c>
      <c r="O20" s="125"/>
      <c r="P20" s="125"/>
      <c r="Q20" s="125"/>
      <c r="R20" s="125"/>
      <c r="S20" s="125"/>
      <c r="T20" s="18"/>
      <c r="U20" s="18"/>
      <c r="V20" s="93"/>
      <c r="W20" s="69"/>
      <c r="X20" s="89"/>
      <c r="Y20" s="70"/>
      <c r="Z20" s="18"/>
      <c r="AA20" s="82"/>
      <c r="AB20" s="72"/>
      <c r="AC20" s="72" t="s">
        <v>93</v>
      </c>
      <c r="AD20" s="18"/>
      <c r="AE20" s="18"/>
      <c r="AF20" s="82"/>
      <c r="AG20" s="64"/>
      <c r="AH20" s="106"/>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3">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 xr:uid="{F1C8CCC9-8806-4CC4-AE74-F6148161ACF0}">
      <formula1>100</formula1>
      <formula2>5000</formula2>
    </dataValidation>
    <dataValidation type="list" allowBlank="1" showInputMessage="1" showErrorMessage="1" errorTitle="Error Reporte validado" error="Debe escoger alguna de las dos opciones disponibles." promptTitle="Reporte validado" sqref="AG7:AG20 R16 W7:W20 R12:R14 R7 R18" xr:uid="{F253D8B0-CE20-484D-9E16-1F17A685402C}">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1F77E4DE-E107-4C87-878B-D46BDB16C38D}">
      <formula1>Q7</formula1>
      <formula2>Q8</formula2>
    </dataValidation>
  </dataValidations>
  <hyperlinks>
    <hyperlink ref="Q12" r:id="rId1" display="https://mineducaciongovco.sharepoint.com/:f:/r/sites/SDO_GESTION2/Documentos%20compartidos/General/2024/1.%20FORTALECIMIENTO%20DEL%20SIG/CARPETAS%20-%20Actualizaciones%20l%C3%ADderes%20de%20gesti%C3%B3n%20integral,%20voceros%20ambientales%20y%20gestores%20de%20conocimiento%20de%20la%20dependencia?csf=1&amp;web=1&amp;e=8ROVIU" xr:uid="{B43E3FD0-EEB8-41FE-B15B-ED1397BF854D}"/>
  </hyperlinks>
  <pageMargins left="0.7" right="0.7" top="0.75" bottom="0.75" header="0.3" footer="0.3"/>
  <pageSetup orientation="portrait" horizontalDpi="4294967294" verticalDpi="4294967294" r:id="rId2"/>
  <headerFooter>
    <oddHeader>&amp;L&amp;"Calibri"&amp;15&amp;K000000 Información Pública Clasificada&amp;1#_x000D_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AI24"/>
  <sheetViews>
    <sheetView showGridLines="0" topLeftCell="K19" zoomScale="80" zoomScaleNormal="80" workbookViewId="0">
      <selection activeCell="O20" sqref="O20"/>
    </sheetView>
  </sheetViews>
  <sheetFormatPr defaultColWidth="11.42578125" defaultRowHeight="15"/>
  <cols>
    <col min="1" max="1" width="22.28515625" customWidth="1"/>
    <col min="2" max="2" width="35.7109375" customWidth="1"/>
    <col min="3" max="3" width="27.42578125" customWidth="1"/>
    <col min="4" max="4" width="45.140625" hidden="1" customWidth="1"/>
    <col min="5" max="5" width="36" customWidth="1"/>
    <col min="6" max="6" width="23.42578125" customWidth="1"/>
    <col min="7" max="7" width="22.85546875" customWidth="1"/>
    <col min="8" max="8" width="16" customWidth="1"/>
    <col min="9" max="9" width="23.85546875" customWidth="1"/>
    <col min="10" max="10" width="17.7109375" customWidth="1"/>
    <col min="11" max="11" width="22.7109375" customWidth="1"/>
    <col min="12" max="14" width="17.7109375" customWidth="1"/>
    <col min="15" max="15" width="11.42578125" style="16" customWidth="1"/>
    <col min="16" max="16" width="17" style="16" customWidth="1"/>
    <col min="17" max="17" width="35.140625" style="16" customWidth="1"/>
    <col min="18" max="18" width="13.28515625" style="16" customWidth="1"/>
    <col min="19" max="19" width="29.42578125" style="16" customWidth="1"/>
    <col min="20" max="20" width="13.7109375" style="16" customWidth="1"/>
    <col min="21" max="21" width="13.140625" style="16" customWidth="1"/>
    <col min="22" max="22" width="98.140625" style="16" customWidth="1"/>
    <col min="23" max="23" width="27.28515625" style="16" customWidth="1"/>
    <col min="24" max="24" width="56.85546875" style="16" customWidth="1"/>
    <col min="25" max="25" width="19.42578125" style="16" customWidth="1"/>
    <col min="26" max="26" width="16" style="16" customWidth="1"/>
    <col min="27" max="27" width="126" style="16" customWidth="1"/>
    <col min="28" max="28" width="10.28515625" style="16" customWidth="1"/>
    <col min="29" max="29" width="33" style="16" customWidth="1"/>
    <col min="30" max="30" width="9.140625" style="16" customWidth="1"/>
    <col min="31" max="31" width="21.42578125" style="16" customWidth="1"/>
    <col min="32" max="32" width="69.7109375" style="16" customWidth="1"/>
    <col min="33" max="33" width="14.28515625" style="16" customWidth="1"/>
    <col min="34" max="34" width="59.7109375" style="16" customWidth="1"/>
    <col min="35" max="35" width="11.42578125" customWidth="1"/>
  </cols>
  <sheetData>
    <row r="2" spans="1:34" s="9" customFormat="1" ht="15.75">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13"/>
      <c r="AB2" s="13"/>
      <c r="AC2" s="13"/>
      <c r="AD2" s="13"/>
      <c r="AE2" s="13"/>
      <c r="AF2" s="13"/>
      <c r="AG2" s="13"/>
      <c r="AH2" s="13"/>
    </row>
    <row r="3" spans="1:34" s="9" customFormat="1" ht="15.75">
      <c r="A3" s="130"/>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4" ht="36.75" customHeight="1">
      <c r="A4" s="325" t="s">
        <v>102</v>
      </c>
      <c r="B4" s="325" t="s">
        <v>103</v>
      </c>
      <c r="C4" s="325" t="s">
        <v>3</v>
      </c>
      <c r="D4" s="325" t="s">
        <v>4</v>
      </c>
      <c r="E4" s="325" t="s">
        <v>5</v>
      </c>
      <c r="F4" s="325" t="s">
        <v>6</v>
      </c>
      <c r="G4" s="325" t="s">
        <v>7</v>
      </c>
      <c r="H4" s="326" t="s">
        <v>8</v>
      </c>
      <c r="I4" s="373" t="s">
        <v>9</v>
      </c>
      <c r="J4" s="374"/>
      <c r="K4" s="375" t="s">
        <v>104</v>
      </c>
      <c r="L4" s="376"/>
      <c r="M4" s="376"/>
      <c r="N4" s="377"/>
      <c r="O4" s="413" t="s">
        <v>105</v>
      </c>
      <c r="P4" s="414"/>
      <c r="Q4" s="414"/>
      <c r="R4" s="414"/>
      <c r="S4" s="414"/>
      <c r="T4" s="414"/>
      <c r="U4" s="414"/>
      <c r="V4" s="414"/>
      <c r="W4" s="414"/>
      <c r="X4" s="414"/>
      <c r="Y4" s="414"/>
      <c r="Z4" s="414"/>
      <c r="AA4" s="414"/>
      <c r="AB4" s="414"/>
      <c r="AC4" s="414"/>
      <c r="AD4" s="414"/>
      <c r="AE4" s="414"/>
      <c r="AF4" s="414"/>
      <c r="AG4" s="414"/>
      <c r="AH4" s="415"/>
    </row>
    <row r="5" spans="1:34" ht="49.5" customHeight="1">
      <c r="A5" s="325"/>
      <c r="B5" s="325"/>
      <c r="C5" s="325"/>
      <c r="D5" s="325"/>
      <c r="E5" s="325"/>
      <c r="F5" s="325"/>
      <c r="G5" s="325"/>
      <c r="H5" s="400"/>
      <c r="I5" s="326" t="s">
        <v>11</v>
      </c>
      <c r="J5" s="326" t="s">
        <v>12</v>
      </c>
      <c r="K5" s="108" t="s">
        <v>85</v>
      </c>
      <c r="L5" s="108" t="s">
        <v>86</v>
      </c>
      <c r="M5" s="108" t="s">
        <v>87</v>
      </c>
      <c r="N5" s="131" t="s">
        <v>88</v>
      </c>
      <c r="O5" s="409" t="s">
        <v>85</v>
      </c>
      <c r="P5" s="410"/>
      <c r="Q5" s="410"/>
      <c r="R5" s="410"/>
      <c r="S5" s="411"/>
      <c r="T5" s="409" t="s">
        <v>86</v>
      </c>
      <c r="U5" s="410"/>
      <c r="V5" s="410"/>
      <c r="W5" s="410"/>
      <c r="X5" s="411"/>
      <c r="Y5" s="409" t="s">
        <v>87</v>
      </c>
      <c r="Z5" s="410"/>
      <c r="AA5" s="410"/>
      <c r="AB5" s="410"/>
      <c r="AC5" s="411"/>
      <c r="AD5" s="409" t="s">
        <v>88</v>
      </c>
      <c r="AE5" s="410"/>
      <c r="AF5" s="410"/>
      <c r="AG5" s="410"/>
      <c r="AH5" s="411"/>
    </row>
    <row r="6" spans="1:34" ht="39" customHeight="1">
      <c r="A6" s="325"/>
      <c r="B6" s="325"/>
      <c r="C6" s="325"/>
      <c r="D6" s="325"/>
      <c r="E6" s="325"/>
      <c r="F6" s="325"/>
      <c r="G6" s="325"/>
      <c r="H6" s="412"/>
      <c r="I6" s="412"/>
      <c r="J6" s="412"/>
      <c r="K6" s="109" t="s">
        <v>17</v>
      </c>
      <c r="L6" s="109" t="s">
        <v>17</v>
      </c>
      <c r="M6" s="109" t="s">
        <v>17</v>
      </c>
      <c r="N6" s="132" t="s">
        <v>17</v>
      </c>
      <c r="O6" s="133" t="s">
        <v>106</v>
      </c>
      <c r="P6" s="133" t="s">
        <v>107</v>
      </c>
      <c r="Q6" s="133" t="s">
        <v>108</v>
      </c>
      <c r="R6" s="133" t="s">
        <v>109</v>
      </c>
      <c r="S6" s="13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90.75" customHeight="1">
      <c r="A7" s="329" t="s">
        <v>18</v>
      </c>
      <c r="B7" s="329" t="s">
        <v>165</v>
      </c>
      <c r="C7" s="329" t="s">
        <v>20</v>
      </c>
      <c r="D7" s="329" t="s">
        <v>21</v>
      </c>
      <c r="E7" s="65" t="s">
        <v>22</v>
      </c>
      <c r="F7" s="64" t="s">
        <v>23</v>
      </c>
      <c r="G7" s="64" t="s">
        <v>112</v>
      </c>
      <c r="H7" s="64" t="s">
        <v>92</v>
      </c>
      <c r="I7" s="111">
        <v>45293</v>
      </c>
      <c r="J7" s="112">
        <v>45381</v>
      </c>
      <c r="K7" s="114">
        <v>1</v>
      </c>
      <c r="L7" s="113"/>
      <c r="M7" s="113"/>
      <c r="N7" s="64"/>
      <c r="O7" s="39">
        <v>1</v>
      </c>
      <c r="P7" s="39">
        <v>1</v>
      </c>
      <c r="Q7" s="120" t="s">
        <v>425</v>
      </c>
      <c r="R7" s="91" t="s">
        <v>100</v>
      </c>
      <c r="S7" s="120" t="s">
        <v>114</v>
      </c>
      <c r="T7" s="39"/>
      <c r="U7" s="18"/>
      <c r="V7" s="76"/>
      <c r="W7" s="64"/>
      <c r="X7" s="122"/>
      <c r="Y7" s="70"/>
      <c r="Z7" s="18"/>
      <c r="AA7" s="278"/>
      <c r="AB7" s="72"/>
      <c r="AC7" s="71"/>
      <c r="AD7" s="18"/>
      <c r="AE7" s="18"/>
      <c r="AF7" s="68"/>
      <c r="AG7" s="64"/>
      <c r="AH7" s="73"/>
    </row>
    <row r="8" spans="1:34" s="9" customFormat="1" ht="161.25" customHeight="1">
      <c r="A8" s="329"/>
      <c r="B8" s="329"/>
      <c r="C8" s="329"/>
      <c r="D8" s="329"/>
      <c r="E8" s="65" t="s">
        <v>115</v>
      </c>
      <c r="F8" s="64" t="s">
        <v>27</v>
      </c>
      <c r="G8" s="64" t="s">
        <v>116</v>
      </c>
      <c r="H8" s="64" t="s">
        <v>60</v>
      </c>
      <c r="I8" s="111">
        <v>45383</v>
      </c>
      <c r="J8" s="112">
        <v>45657</v>
      </c>
      <c r="K8" s="114"/>
      <c r="L8" s="114">
        <v>0.3</v>
      </c>
      <c r="M8" s="114">
        <v>0.4</v>
      </c>
      <c r="N8" s="114">
        <v>0.3</v>
      </c>
      <c r="O8" s="18"/>
      <c r="P8" s="18"/>
      <c r="Q8" s="18"/>
      <c r="R8" s="91"/>
      <c r="S8" s="18"/>
      <c r="T8" s="18">
        <v>0.3</v>
      </c>
      <c r="U8" s="18">
        <v>0.3</v>
      </c>
      <c r="V8" s="64" t="s">
        <v>426</v>
      </c>
      <c r="W8" s="69" t="s">
        <v>100</v>
      </c>
      <c r="X8" s="81" t="s">
        <v>118</v>
      </c>
      <c r="Y8" s="70">
        <v>0.4</v>
      </c>
      <c r="Z8" s="18">
        <v>0.4</v>
      </c>
      <c r="AA8" s="277" t="s">
        <v>427</v>
      </c>
      <c r="AB8" s="72" t="s">
        <v>169</v>
      </c>
      <c r="AC8" s="71" t="s">
        <v>118</v>
      </c>
      <c r="AD8" s="70"/>
      <c r="AE8" s="18"/>
      <c r="AF8" s="68"/>
      <c r="AG8" s="64"/>
      <c r="AH8" s="73"/>
    </row>
    <row r="9" spans="1:34" s="9" customFormat="1" ht="69.75" customHeight="1">
      <c r="A9" s="329"/>
      <c r="B9" s="329"/>
      <c r="C9" s="329"/>
      <c r="D9" s="329"/>
      <c r="E9" s="115" t="s">
        <v>171</v>
      </c>
      <c r="F9" s="65" t="s">
        <v>31</v>
      </c>
      <c r="G9" s="64" t="s">
        <v>121</v>
      </c>
      <c r="H9" s="64" t="s">
        <v>33</v>
      </c>
      <c r="I9" s="314">
        <v>45293</v>
      </c>
      <c r="J9" s="314">
        <v>45657</v>
      </c>
      <c r="K9" s="315">
        <v>0.25</v>
      </c>
      <c r="L9" s="114">
        <v>0.25</v>
      </c>
      <c r="M9" s="114">
        <v>0.25</v>
      </c>
      <c r="N9" s="116">
        <v>0.25</v>
      </c>
      <c r="O9" s="18">
        <v>0.25</v>
      </c>
      <c r="P9" s="39">
        <v>0.25</v>
      </c>
      <c r="Q9" s="18" t="s">
        <v>428</v>
      </c>
      <c r="R9" s="91" t="s">
        <v>100</v>
      </c>
      <c r="S9" s="18" t="s">
        <v>123</v>
      </c>
      <c r="T9" s="18">
        <v>0.25</v>
      </c>
      <c r="U9" s="18">
        <v>0.25</v>
      </c>
      <c r="V9" s="115" t="s">
        <v>429</v>
      </c>
      <c r="W9" s="69" t="s">
        <v>100</v>
      </c>
      <c r="X9" s="153" t="s">
        <v>123</v>
      </c>
      <c r="Y9" s="70">
        <v>0.25</v>
      </c>
      <c r="Z9" s="279">
        <v>0.25</v>
      </c>
      <c r="AA9" s="276" t="s">
        <v>430</v>
      </c>
      <c r="AB9" s="72" t="s">
        <v>169</v>
      </c>
      <c r="AC9" s="71" t="s">
        <v>123</v>
      </c>
      <c r="AD9" s="70"/>
      <c r="AE9" s="18"/>
      <c r="AF9" s="68"/>
      <c r="AG9" s="64"/>
      <c r="AH9" s="68"/>
    </row>
    <row r="10" spans="1:34" s="9" customFormat="1" ht="148.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18">
        <v>1</v>
      </c>
      <c r="P10" s="18">
        <v>1</v>
      </c>
      <c r="Q10" s="18" t="s">
        <v>431</v>
      </c>
      <c r="R10" s="91" t="s">
        <v>100</v>
      </c>
      <c r="S10" s="18" t="s">
        <v>128</v>
      </c>
      <c r="T10" s="18"/>
      <c r="U10" s="18"/>
      <c r="V10" s="68"/>
      <c r="W10" s="69"/>
      <c r="X10" s="98"/>
      <c r="Y10" s="70"/>
      <c r="Z10" s="18"/>
      <c r="AA10" s="280"/>
      <c r="AB10" s="72"/>
      <c r="AC10" s="71"/>
      <c r="AD10" s="70"/>
      <c r="AE10" s="18"/>
      <c r="AF10" s="68"/>
      <c r="AG10" s="64"/>
      <c r="AH10" s="68"/>
    </row>
    <row r="11" spans="1:34" s="9" customFormat="1" ht="378" customHeight="1">
      <c r="A11" s="329"/>
      <c r="B11" s="329"/>
      <c r="C11" s="330"/>
      <c r="D11" s="329"/>
      <c r="E11" s="88" t="s">
        <v>40</v>
      </c>
      <c r="F11" s="88" t="s">
        <v>27</v>
      </c>
      <c r="G11" s="64" t="s">
        <v>116</v>
      </c>
      <c r="H11" s="64" t="s">
        <v>60</v>
      </c>
      <c r="I11" s="111">
        <v>45383</v>
      </c>
      <c r="J11" s="112">
        <v>45657</v>
      </c>
      <c r="K11" s="114"/>
      <c r="L11" s="114">
        <v>0.3</v>
      </c>
      <c r="M11" s="114">
        <v>0.4</v>
      </c>
      <c r="N11" s="114">
        <v>0.3</v>
      </c>
      <c r="O11" s="18"/>
      <c r="P11" s="18"/>
      <c r="Q11" s="18"/>
      <c r="R11" s="91"/>
      <c r="S11" s="18"/>
      <c r="T11" s="18">
        <v>0.3</v>
      </c>
      <c r="U11" s="18">
        <v>0.3</v>
      </c>
      <c r="V11" s="116" t="s">
        <v>432</v>
      </c>
      <c r="W11" s="69" t="s">
        <v>100</v>
      </c>
      <c r="X11" s="231" t="s">
        <v>130</v>
      </c>
      <c r="Y11" s="70">
        <v>0.4</v>
      </c>
      <c r="Z11" s="18">
        <v>0.4</v>
      </c>
      <c r="AA11" s="276" t="s">
        <v>433</v>
      </c>
      <c r="AB11" s="72" t="s">
        <v>169</v>
      </c>
      <c r="AC11" s="276" t="s">
        <v>434</v>
      </c>
      <c r="AD11" s="74"/>
      <c r="AE11" s="18"/>
      <c r="AF11" s="68"/>
      <c r="AG11" s="64"/>
      <c r="AH11" s="73"/>
    </row>
    <row r="12" spans="1:34" s="9" customFormat="1" ht="167.2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63" t="s">
        <v>435</v>
      </c>
      <c r="R12" s="91" t="s">
        <v>100</v>
      </c>
      <c r="S12" s="64" t="s">
        <v>136</v>
      </c>
      <c r="T12" s="74"/>
      <c r="U12" s="18"/>
      <c r="V12" s="68"/>
      <c r="W12" s="69"/>
      <c r="X12" s="99"/>
      <c r="Y12" s="70"/>
      <c r="Z12" s="36"/>
      <c r="AA12" s="281"/>
      <c r="AB12" s="72"/>
      <c r="AC12" s="71"/>
      <c r="AD12" s="90"/>
      <c r="AE12" s="18"/>
      <c r="AF12" s="68"/>
      <c r="AG12" s="64"/>
      <c r="AH12" s="73"/>
    </row>
    <row r="13" spans="1:34" s="9" customFormat="1" ht="221.25" customHeight="1">
      <c r="A13" s="334"/>
      <c r="B13" s="334"/>
      <c r="C13" s="335"/>
      <c r="D13" s="334"/>
      <c r="E13" s="110" t="s">
        <v>276</v>
      </c>
      <c r="F13" s="110" t="s">
        <v>277</v>
      </c>
      <c r="G13" s="102" t="s">
        <v>180</v>
      </c>
      <c r="H13" s="64" t="s">
        <v>95</v>
      </c>
      <c r="I13" s="111">
        <v>45383</v>
      </c>
      <c r="J13" s="112">
        <v>45657</v>
      </c>
      <c r="K13" s="117"/>
      <c r="L13" s="114">
        <v>0.3</v>
      </c>
      <c r="M13" s="114">
        <v>0.3</v>
      </c>
      <c r="N13" s="116">
        <v>0.4</v>
      </c>
      <c r="O13" s="18"/>
      <c r="P13" s="18"/>
      <c r="Q13" s="63"/>
      <c r="R13" s="91"/>
      <c r="S13" s="64"/>
      <c r="T13" s="18">
        <v>0.3</v>
      </c>
      <c r="U13" s="18">
        <v>0.3</v>
      </c>
      <c r="V13" s="116" t="s">
        <v>436</v>
      </c>
      <c r="W13" s="69" t="s">
        <v>100</v>
      </c>
      <c r="X13" s="100" t="s">
        <v>139</v>
      </c>
      <c r="Y13" s="85">
        <v>0.3</v>
      </c>
      <c r="Z13" s="38">
        <v>0.3</v>
      </c>
      <c r="AA13" s="276" t="s">
        <v>437</v>
      </c>
      <c r="AB13" s="86" t="s">
        <v>169</v>
      </c>
      <c r="AC13" s="71" t="s">
        <v>139</v>
      </c>
      <c r="AD13" s="90"/>
      <c r="AE13" s="18"/>
      <c r="AF13" s="68"/>
      <c r="AG13" s="64"/>
      <c r="AH13" s="87"/>
    </row>
    <row r="14" spans="1:34" s="9" customFormat="1" ht="246" customHeight="1">
      <c r="A14" s="329" t="s">
        <v>50</v>
      </c>
      <c r="B14" s="329" t="s">
        <v>281</v>
      </c>
      <c r="C14" s="330" t="s">
        <v>52</v>
      </c>
      <c r="D14" s="330" t="s">
        <v>53</v>
      </c>
      <c r="E14" s="88" t="s">
        <v>184</v>
      </c>
      <c r="F14" s="88" t="s">
        <v>39</v>
      </c>
      <c r="G14" s="64" t="s">
        <v>112</v>
      </c>
      <c r="H14" s="64" t="s">
        <v>92</v>
      </c>
      <c r="I14" s="111">
        <v>45292</v>
      </c>
      <c r="J14" s="111">
        <v>45382</v>
      </c>
      <c r="K14" s="65">
        <v>1</v>
      </c>
      <c r="L14" s="65"/>
      <c r="M14" s="65"/>
      <c r="N14" s="65"/>
      <c r="O14" s="18">
        <v>1</v>
      </c>
      <c r="P14" s="18">
        <v>1</v>
      </c>
      <c r="Q14" s="64" t="s">
        <v>438</v>
      </c>
      <c r="R14" s="91" t="s">
        <v>100</v>
      </c>
      <c r="S14" s="64" t="s">
        <v>144</v>
      </c>
      <c r="T14" s="18"/>
      <c r="U14" s="18"/>
      <c r="V14" s="76" t="s">
        <v>439</v>
      </c>
      <c r="W14" s="69"/>
      <c r="X14" s="100"/>
      <c r="Y14" s="70"/>
      <c r="Z14" s="39"/>
      <c r="AA14" s="276" t="s">
        <v>440</v>
      </c>
      <c r="AB14" s="72"/>
      <c r="AC14" s="72"/>
      <c r="AD14" s="18"/>
      <c r="AE14" s="18"/>
      <c r="AF14" s="81"/>
      <c r="AG14" s="64"/>
      <c r="AH14" s="64"/>
    </row>
    <row r="15" spans="1:34" s="9" customFormat="1" ht="409.5" customHeight="1">
      <c r="A15" s="329"/>
      <c r="B15" s="329"/>
      <c r="C15" s="330"/>
      <c r="D15" s="330"/>
      <c r="E15" s="88" t="s">
        <v>55</v>
      </c>
      <c r="F15" s="88" t="s">
        <v>27</v>
      </c>
      <c r="G15" s="64" t="s">
        <v>116</v>
      </c>
      <c r="H15" s="64" t="s">
        <v>60</v>
      </c>
      <c r="I15" s="111">
        <v>45383</v>
      </c>
      <c r="J15" s="111">
        <v>45657</v>
      </c>
      <c r="K15" s="65"/>
      <c r="L15" s="65">
        <v>0.3</v>
      </c>
      <c r="M15" s="65">
        <v>0.4</v>
      </c>
      <c r="N15" s="65">
        <v>0.3</v>
      </c>
      <c r="O15" s="18"/>
      <c r="P15" s="18"/>
      <c r="Q15" s="241" t="s">
        <v>441</v>
      </c>
      <c r="R15" s="91"/>
      <c r="S15" s="18"/>
      <c r="T15" s="18">
        <v>0.3</v>
      </c>
      <c r="U15" s="18">
        <v>0.3</v>
      </c>
      <c r="V15" s="226" t="s">
        <v>442</v>
      </c>
      <c r="W15" s="69" t="s">
        <v>100</v>
      </c>
      <c r="X15" s="89" t="s">
        <v>146</v>
      </c>
      <c r="Y15" s="70">
        <v>0.4</v>
      </c>
      <c r="Z15" s="18">
        <v>0.4</v>
      </c>
      <c r="AA15" s="282" t="s">
        <v>443</v>
      </c>
      <c r="AB15" s="72" t="s">
        <v>169</v>
      </c>
      <c r="AC15" s="71" t="s">
        <v>146</v>
      </c>
      <c r="AD15" s="18"/>
      <c r="AE15" s="18"/>
      <c r="AF15" s="82"/>
      <c r="AG15" s="64"/>
      <c r="AH15" s="106"/>
    </row>
    <row r="16" spans="1:34" s="9" customFormat="1" ht="232.5" customHeight="1">
      <c r="A16" s="329"/>
      <c r="B16" s="329"/>
      <c r="C16" s="330" t="s">
        <v>56</v>
      </c>
      <c r="D16" s="330" t="s">
        <v>57</v>
      </c>
      <c r="E16" s="88" t="s">
        <v>58</v>
      </c>
      <c r="F16" s="88" t="s">
        <v>39</v>
      </c>
      <c r="G16" s="64" t="s">
        <v>112</v>
      </c>
      <c r="H16" s="64" t="s">
        <v>92</v>
      </c>
      <c r="I16" s="111">
        <v>45292</v>
      </c>
      <c r="J16" s="111">
        <v>45382</v>
      </c>
      <c r="K16" s="114">
        <v>1</v>
      </c>
      <c r="L16" s="115"/>
      <c r="M16" s="115"/>
      <c r="N16" s="64"/>
      <c r="O16" s="18">
        <v>1</v>
      </c>
      <c r="P16" s="18">
        <v>1</v>
      </c>
      <c r="Q16" s="63" t="s">
        <v>444</v>
      </c>
      <c r="R16" s="91" t="s">
        <v>100</v>
      </c>
      <c r="S16" s="64" t="s">
        <v>293</v>
      </c>
      <c r="T16" s="18"/>
      <c r="U16" s="18"/>
      <c r="V16" s="93"/>
      <c r="W16" s="69"/>
      <c r="X16" s="89"/>
      <c r="Y16" s="70"/>
      <c r="Z16" s="18"/>
      <c r="AA16" s="283"/>
      <c r="AB16" s="72"/>
      <c r="AC16" s="71"/>
      <c r="AD16" s="18"/>
      <c r="AE16" s="18"/>
      <c r="AF16" s="82"/>
      <c r="AG16" s="64"/>
      <c r="AH16" s="106"/>
    </row>
    <row r="17" spans="1:35" s="9" customFormat="1" ht="151.5" customHeight="1">
      <c r="A17" s="329"/>
      <c r="B17" s="329"/>
      <c r="C17" s="330"/>
      <c r="D17" s="330"/>
      <c r="E17" s="88" t="s">
        <v>59</v>
      </c>
      <c r="F17" s="88" t="s">
        <v>27</v>
      </c>
      <c r="G17" s="64" t="s">
        <v>116</v>
      </c>
      <c r="H17" s="64" t="s">
        <v>60</v>
      </c>
      <c r="I17" s="111">
        <v>45383</v>
      </c>
      <c r="J17" s="111">
        <v>45657</v>
      </c>
      <c r="K17" s="118"/>
      <c r="L17" s="65">
        <v>0.4</v>
      </c>
      <c r="M17" s="65">
        <v>0.3</v>
      </c>
      <c r="N17" s="65">
        <v>0.3</v>
      </c>
      <c r="O17" s="18"/>
      <c r="P17" s="18"/>
      <c r="Q17" s="63"/>
      <c r="R17" s="91"/>
      <c r="S17" s="124"/>
      <c r="T17" s="18">
        <v>0.4</v>
      </c>
      <c r="U17" s="18">
        <v>0.4</v>
      </c>
      <c r="V17" s="116" t="s">
        <v>445</v>
      </c>
      <c r="W17" s="69" t="s">
        <v>100</v>
      </c>
      <c r="X17" s="89" t="s">
        <v>151</v>
      </c>
      <c r="Y17" s="70">
        <v>0.3</v>
      </c>
      <c r="Z17" s="18">
        <v>0.3</v>
      </c>
      <c r="AA17" s="282" t="s">
        <v>446</v>
      </c>
      <c r="AB17" s="72" t="s">
        <v>169</v>
      </c>
      <c r="AC17" s="71" t="s">
        <v>151</v>
      </c>
      <c r="AD17" s="18"/>
      <c r="AE17" s="18"/>
      <c r="AF17" s="82"/>
      <c r="AG17" s="64"/>
      <c r="AH17" s="106"/>
    </row>
    <row r="18" spans="1:35" s="9" customFormat="1" ht="160.5" customHeight="1">
      <c r="A18" s="329"/>
      <c r="B18" s="329"/>
      <c r="C18" s="330" t="s">
        <v>61</v>
      </c>
      <c r="D18" s="330" t="s">
        <v>62</v>
      </c>
      <c r="E18" s="88" t="s">
        <v>63</v>
      </c>
      <c r="F18" s="88" t="s">
        <v>39</v>
      </c>
      <c r="G18" s="64" t="s">
        <v>112</v>
      </c>
      <c r="H18" s="64" t="s">
        <v>92</v>
      </c>
      <c r="I18" s="111">
        <v>45323</v>
      </c>
      <c r="J18" s="111">
        <v>45382</v>
      </c>
      <c r="K18" s="114">
        <v>1</v>
      </c>
      <c r="L18" s="114"/>
      <c r="M18" s="114"/>
      <c r="N18" s="114"/>
      <c r="O18" s="18">
        <v>1</v>
      </c>
      <c r="P18" s="18">
        <v>1</v>
      </c>
      <c r="Q18" s="63" t="s">
        <v>447</v>
      </c>
      <c r="R18" s="91" t="s">
        <v>100</v>
      </c>
      <c r="S18" s="64" t="s">
        <v>192</v>
      </c>
      <c r="T18" s="18"/>
      <c r="U18" s="18"/>
      <c r="V18" s="93"/>
      <c r="W18" s="69"/>
      <c r="X18" s="89"/>
      <c r="Y18" s="70"/>
      <c r="Z18" s="18"/>
      <c r="AA18" s="283"/>
      <c r="AB18" s="72"/>
      <c r="AC18" s="71"/>
      <c r="AD18" s="18"/>
      <c r="AE18" s="18"/>
      <c r="AF18" s="82"/>
      <c r="AG18" s="64"/>
      <c r="AH18" s="106"/>
    </row>
    <row r="19" spans="1:35" ht="409.5">
      <c r="A19" s="329"/>
      <c r="B19" s="329"/>
      <c r="C19" s="330"/>
      <c r="D19" s="330"/>
      <c r="E19" s="88" t="s">
        <v>64</v>
      </c>
      <c r="F19" s="88" t="s">
        <v>27</v>
      </c>
      <c r="G19" s="64" t="s">
        <v>116</v>
      </c>
      <c r="H19" s="64" t="s">
        <v>60</v>
      </c>
      <c r="I19" s="111">
        <v>45383</v>
      </c>
      <c r="J19" s="111">
        <v>45657</v>
      </c>
      <c r="K19" s="114"/>
      <c r="L19" s="114">
        <v>0.4</v>
      </c>
      <c r="M19" s="114">
        <v>0.3</v>
      </c>
      <c r="N19" s="114">
        <v>0.3</v>
      </c>
      <c r="O19" s="18"/>
      <c r="P19" s="18"/>
      <c r="Q19" s="63"/>
      <c r="R19" s="91"/>
      <c r="S19" s="124"/>
      <c r="T19" s="18">
        <v>0.4</v>
      </c>
      <c r="U19" s="18">
        <v>0.4</v>
      </c>
      <c r="V19" s="93" t="s">
        <v>448</v>
      </c>
      <c r="W19" s="69" t="s">
        <v>100</v>
      </c>
      <c r="X19" s="89" t="s">
        <v>395</v>
      </c>
      <c r="Y19" s="70">
        <v>0.3</v>
      </c>
      <c r="Z19" s="18">
        <v>0.3</v>
      </c>
      <c r="AA19" s="282" t="s">
        <v>449</v>
      </c>
      <c r="AB19" s="72" t="s">
        <v>169</v>
      </c>
      <c r="AC19" s="71" t="s">
        <v>395</v>
      </c>
      <c r="AD19" s="18"/>
      <c r="AE19" s="18"/>
      <c r="AF19" s="82"/>
      <c r="AG19" s="64"/>
      <c r="AH19" s="106"/>
    </row>
    <row r="20" spans="1:35" ht="75">
      <c r="A20" s="329"/>
      <c r="B20" s="329"/>
      <c r="C20" s="330"/>
      <c r="D20" s="330"/>
      <c r="E20" s="88" t="s">
        <v>65</v>
      </c>
      <c r="F20" s="88" t="s">
        <v>66</v>
      </c>
      <c r="G20" s="119"/>
      <c r="H20" s="64" t="s">
        <v>92</v>
      </c>
      <c r="I20" s="111">
        <v>45383</v>
      </c>
      <c r="J20" s="111">
        <v>45657</v>
      </c>
      <c r="K20" s="114"/>
      <c r="L20" s="114"/>
      <c r="M20" s="114"/>
      <c r="N20" s="114">
        <v>1</v>
      </c>
      <c r="O20" s="18"/>
      <c r="P20" s="18"/>
      <c r="Q20" s="63"/>
      <c r="R20" s="91"/>
      <c r="S20" s="125"/>
      <c r="T20" s="18"/>
      <c r="U20" s="18"/>
      <c r="V20" s="93"/>
      <c r="W20" s="69"/>
      <c r="X20" s="89"/>
      <c r="Y20" s="70">
        <v>0.5</v>
      </c>
      <c r="Z20" s="18"/>
      <c r="AA20" s="282" t="s">
        <v>450</v>
      </c>
      <c r="AB20" s="72"/>
      <c r="AC20" s="308" t="s">
        <v>93</v>
      </c>
      <c r="AD20" s="18"/>
      <c r="AE20" s="18"/>
      <c r="AF20" s="82"/>
      <c r="AG20" s="64"/>
      <c r="AH20" s="106"/>
    </row>
    <row r="21" spans="1:35">
      <c r="K21" s="316">
        <f>(K7+K9+K10+K12+K14+K16+K18)/7</f>
        <v>0.8928571428571429</v>
      </c>
      <c r="L21" s="313">
        <f>(L8+L9+L11+L13+L15+L17+L19)/7</f>
        <v>0.32142857142857145</v>
      </c>
      <c r="M21" s="313">
        <f>(M8+M9+M11+M13+M15+M17+M19)/7</f>
        <v>0.33571428571428569</v>
      </c>
      <c r="N21" s="313">
        <f>(N8+N9+N11+N13+N15+N17+N19+N20)/8</f>
        <v>0.39374999999999999</v>
      </c>
      <c r="P21" s="312">
        <f>(P7+P9+P10+P12+P14+P16+P18)/7</f>
        <v>0.8928571428571429</v>
      </c>
      <c r="U21" s="312">
        <f>(U8+U9+U11+U13+U15+U17+U19)/7</f>
        <v>0.32142857142857145</v>
      </c>
      <c r="Z21" s="312">
        <f>(Z8+Z9+Z11+Z13+Z15+Z17+Z19)/7</f>
        <v>0.33571428571428569</v>
      </c>
      <c r="AI21" s="313">
        <f>(P21+U21+Z21+AE21)/4</f>
        <v>0.38750000000000001</v>
      </c>
    </row>
    <row r="24" spans="1:35">
      <c r="N24" s="317">
        <f>(K21+L21+M21+N21)/4</f>
        <v>0.48593750000000002</v>
      </c>
    </row>
  </sheetData>
  <autoFilter ref="A2:AH15" xr:uid="{00000000-0001-0000-0E00-000000000000}"/>
  <mergeCells count="34">
    <mergeCell ref="D7:D9"/>
    <mergeCell ref="D10:D13"/>
    <mergeCell ref="C12:C13"/>
    <mergeCell ref="A10:A13"/>
    <mergeCell ref="B10:B13"/>
    <mergeCell ref="C10:C11"/>
    <mergeCell ref="D14:D15"/>
    <mergeCell ref="C16:C17"/>
    <mergeCell ref="D16:D17"/>
    <mergeCell ref="C18:C20"/>
    <mergeCell ref="D18:D20"/>
    <mergeCell ref="B4:B6"/>
    <mergeCell ref="C4:C6"/>
    <mergeCell ref="A4:A6"/>
    <mergeCell ref="A14:A20"/>
    <mergeCell ref="B14:B20"/>
    <mergeCell ref="C14:C15"/>
    <mergeCell ref="A7:A9"/>
    <mergeCell ref="B7:B9"/>
    <mergeCell ref="C7:C9"/>
    <mergeCell ref="D4:D6"/>
    <mergeCell ref="E4:E6"/>
    <mergeCell ref="F4:F6"/>
    <mergeCell ref="Y5:AC5"/>
    <mergeCell ref="AD5:AH5"/>
    <mergeCell ref="G4:G6"/>
    <mergeCell ref="H4:H6"/>
    <mergeCell ref="O4:AH4"/>
    <mergeCell ref="I5:I6"/>
    <mergeCell ref="I4:J4"/>
    <mergeCell ref="J5:J6"/>
    <mergeCell ref="O5:S5"/>
    <mergeCell ref="T5:X5"/>
    <mergeCell ref="K4:N4"/>
  </mergeCells>
  <dataValidations count="3">
    <dataValidation type="list" allowBlank="1" showInputMessage="1" showErrorMessage="1" errorTitle="Error Reporte validado" error="Debe escoger alguna de las dos opciones disponibles." promptTitle="Reporte validado" sqref="AG7:AG20 R7:R20 W7:W20" xr:uid="{F38C379E-F74C-4A5D-8376-3ADC43A08F10}">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0C7ADA10-611F-45B0-BBDE-349BF7655B85}">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8FFB612D-86AC-4099-AFCE-68C1CFCE0B9C}">
      <formula1>Q7</formula1>
      <formula2>Q8</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8FD53-F56F-4AF3-80FD-822313440A0C}">
  <dimension ref="A2:AH21"/>
  <sheetViews>
    <sheetView showGridLines="0" topLeftCell="A4" zoomScale="80" zoomScaleNormal="80" workbookViewId="0">
      <pane xSplit="4" ySplit="3" topLeftCell="M18" activePane="bottomRight" state="frozen"/>
      <selection pane="bottomRight" activeCell="N21" sqref="N21"/>
      <selection pane="bottomLeft" activeCell="A7" sqref="A7"/>
      <selection pane="topRight" activeCell="E4" sqref="E4"/>
    </sheetView>
  </sheetViews>
  <sheetFormatPr defaultColWidth="11.42578125" defaultRowHeight="15"/>
  <cols>
    <col min="1" max="1" width="35.7109375" bestFit="1" customWidth="1"/>
    <col min="2" max="3" width="35.7109375" customWidth="1"/>
    <col min="4" max="4" width="45.140625" hidden="1" customWidth="1"/>
    <col min="5" max="5" width="59.42578125" customWidth="1"/>
    <col min="6" max="7" width="35.7109375" customWidth="1"/>
    <col min="8" max="8" width="25.140625" customWidth="1"/>
    <col min="9" max="9" width="23.85546875" customWidth="1"/>
    <col min="10" max="11" width="17.7109375" customWidth="1"/>
    <col min="12" max="12" width="18.85546875" customWidth="1"/>
    <col min="13" max="14" width="17.7109375" customWidth="1"/>
    <col min="15" max="15" width="18.42578125" style="16" customWidth="1"/>
    <col min="16" max="16" width="17" style="16" customWidth="1"/>
    <col min="17" max="17" width="54.140625" style="16" customWidth="1"/>
    <col min="18" max="18" width="13.28515625" style="16" customWidth="1"/>
    <col min="19" max="19" width="60.140625" style="16" customWidth="1"/>
    <col min="20" max="20" width="12.28515625" style="16" customWidth="1"/>
    <col min="21" max="21" width="16" style="16" customWidth="1"/>
    <col min="22" max="22" width="67.7109375" style="16" customWidth="1"/>
    <col min="23" max="23" width="16.7109375" style="16" customWidth="1"/>
    <col min="24" max="24" width="53.42578125" style="16" customWidth="1"/>
    <col min="25" max="25" width="19.42578125" style="16" customWidth="1"/>
    <col min="26" max="26" width="16" style="16" customWidth="1"/>
    <col min="27" max="27" width="85" style="16" customWidth="1"/>
    <col min="28" max="28" width="8.7109375" style="16" customWidth="1"/>
    <col min="29" max="29" width="32.42578125" style="16" customWidth="1"/>
    <col min="30" max="30" width="13.42578125" style="16" customWidth="1"/>
    <col min="31" max="31" width="11.85546875" style="16" customWidth="1"/>
    <col min="32" max="32" width="69.7109375" style="16" customWidth="1"/>
    <col min="33" max="33" width="14.28515625" style="16" customWidth="1"/>
    <col min="34" max="34" width="68.140625" style="16" customWidth="1"/>
  </cols>
  <sheetData>
    <row r="2" spans="1:34" s="9" customFormat="1" ht="15.75">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13"/>
      <c r="AB2" s="13"/>
      <c r="AC2" s="13"/>
      <c r="AD2" s="13"/>
      <c r="AE2" s="13"/>
      <c r="AF2" s="13"/>
      <c r="AG2" s="13"/>
      <c r="AH2" s="13"/>
    </row>
    <row r="3" spans="1:34" s="9" customFormat="1" ht="15.75">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4" ht="36.75" customHeight="1">
      <c r="A4" s="325" t="s">
        <v>102</v>
      </c>
      <c r="B4" s="325" t="s">
        <v>103</v>
      </c>
      <c r="C4" s="325" t="s">
        <v>3</v>
      </c>
      <c r="D4" s="325" t="s">
        <v>4</v>
      </c>
      <c r="E4" s="326" t="s">
        <v>5</v>
      </c>
      <c r="F4" s="325" t="s">
        <v>6</v>
      </c>
      <c r="G4" s="325" t="s">
        <v>7</v>
      </c>
      <c r="H4" s="325" t="s">
        <v>8</v>
      </c>
      <c r="I4" s="328" t="s">
        <v>9</v>
      </c>
      <c r="J4" s="328"/>
      <c r="K4" s="375" t="s">
        <v>104</v>
      </c>
      <c r="L4" s="376"/>
      <c r="M4" s="376"/>
      <c r="N4" s="377"/>
      <c r="O4" s="372" t="s">
        <v>105</v>
      </c>
      <c r="P4" s="378"/>
      <c r="Q4" s="378"/>
      <c r="R4" s="378"/>
      <c r="S4" s="378"/>
      <c r="T4" s="372"/>
      <c r="U4" s="372"/>
      <c r="V4" s="372"/>
      <c r="W4" s="372"/>
      <c r="X4" s="372"/>
      <c r="Y4" s="372"/>
      <c r="Z4" s="372"/>
      <c r="AA4" s="372"/>
      <c r="AB4" s="372"/>
      <c r="AC4" s="372"/>
      <c r="AD4" s="372"/>
      <c r="AE4" s="372"/>
      <c r="AF4" s="372"/>
      <c r="AG4" s="372"/>
      <c r="AH4" s="372"/>
    </row>
    <row r="5" spans="1:34" ht="78" customHeight="1">
      <c r="A5" s="325"/>
      <c r="B5" s="325"/>
      <c r="C5" s="325"/>
      <c r="D5" s="325"/>
      <c r="E5" s="400"/>
      <c r="F5" s="325"/>
      <c r="G5" s="325"/>
      <c r="H5" s="325"/>
      <c r="I5" s="326" t="s">
        <v>11</v>
      </c>
      <c r="J5" s="326" t="s">
        <v>12</v>
      </c>
      <c r="K5" s="108" t="s">
        <v>85</v>
      </c>
      <c r="L5" s="108" t="s">
        <v>86</v>
      </c>
      <c r="M5" s="108" t="s">
        <v>87</v>
      </c>
      <c r="N5" s="131" t="s">
        <v>88</v>
      </c>
      <c r="O5" s="372" t="s">
        <v>85</v>
      </c>
      <c r="P5" s="372"/>
      <c r="Q5" s="372"/>
      <c r="R5" s="372"/>
      <c r="S5" s="372"/>
      <c r="T5" s="372" t="s">
        <v>86</v>
      </c>
      <c r="U5" s="372"/>
      <c r="V5" s="372"/>
      <c r="W5" s="372"/>
      <c r="X5" s="372"/>
      <c r="Y5" s="372" t="s">
        <v>87</v>
      </c>
      <c r="Z5" s="372"/>
      <c r="AA5" s="372"/>
      <c r="AB5" s="372"/>
      <c r="AC5" s="372"/>
      <c r="AD5" s="372" t="s">
        <v>88</v>
      </c>
      <c r="AE5" s="372"/>
      <c r="AF5" s="372"/>
      <c r="AG5" s="372"/>
      <c r="AH5" s="372"/>
    </row>
    <row r="6" spans="1:34" ht="63">
      <c r="A6" s="325"/>
      <c r="B6" s="325"/>
      <c r="C6" s="325"/>
      <c r="D6" s="325"/>
      <c r="E6" s="327"/>
      <c r="F6" s="325"/>
      <c r="G6" s="325"/>
      <c r="H6" s="325"/>
      <c r="I6" s="327"/>
      <c r="J6" s="327"/>
      <c r="K6" s="109" t="s">
        <v>17</v>
      </c>
      <c r="L6" s="109" t="s">
        <v>17</v>
      </c>
      <c r="M6" s="109" t="s">
        <v>17</v>
      </c>
      <c r="N6" s="132" t="s">
        <v>17</v>
      </c>
      <c r="O6" s="133" t="s">
        <v>106</v>
      </c>
      <c r="P6" s="133" t="s">
        <v>107</v>
      </c>
      <c r="Q6" s="133" t="s">
        <v>108</v>
      </c>
      <c r="R6" s="143" t="s">
        <v>109</v>
      </c>
      <c r="S6" s="14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193.5" customHeight="1">
      <c r="A7" s="329" t="s">
        <v>18</v>
      </c>
      <c r="B7" s="329" t="s">
        <v>165</v>
      </c>
      <c r="C7" s="329" t="s">
        <v>20</v>
      </c>
      <c r="D7" s="329" t="s">
        <v>21</v>
      </c>
      <c r="E7" s="65" t="s">
        <v>22</v>
      </c>
      <c r="F7" s="64" t="s">
        <v>23</v>
      </c>
      <c r="G7" s="64" t="s">
        <v>112</v>
      </c>
      <c r="H7" s="64" t="s">
        <v>92</v>
      </c>
      <c r="I7" s="111">
        <v>45293</v>
      </c>
      <c r="J7" s="112">
        <v>45381</v>
      </c>
      <c r="K7" s="113">
        <v>1</v>
      </c>
      <c r="L7" s="113"/>
      <c r="M7" s="113"/>
      <c r="N7" s="64"/>
      <c r="O7" s="39">
        <v>1</v>
      </c>
      <c r="P7" s="39">
        <v>1</v>
      </c>
      <c r="Q7" s="120" t="s">
        <v>451</v>
      </c>
      <c r="R7" s="91" t="s">
        <v>100</v>
      </c>
      <c r="S7" s="120" t="s">
        <v>114</v>
      </c>
      <c r="T7" s="39"/>
      <c r="U7" s="39"/>
      <c r="V7" s="121" t="s">
        <v>452</v>
      </c>
      <c r="W7" s="91"/>
      <c r="X7" s="122"/>
      <c r="Y7" s="92"/>
      <c r="Z7" s="39"/>
      <c r="AA7" s="275" t="s">
        <v>453</v>
      </c>
      <c r="AB7" s="72"/>
      <c r="AC7" s="71"/>
      <c r="AD7" s="92"/>
      <c r="AE7" s="39"/>
      <c r="AF7" s="122"/>
      <c r="AG7" s="91"/>
      <c r="AH7" s="123"/>
    </row>
    <row r="8" spans="1:34" s="9" customFormat="1" ht="203.25" customHeight="1">
      <c r="A8" s="329"/>
      <c r="B8" s="329"/>
      <c r="C8" s="329"/>
      <c r="D8" s="329"/>
      <c r="E8" s="65" t="s">
        <v>115</v>
      </c>
      <c r="F8" s="64" t="s">
        <v>27</v>
      </c>
      <c r="G8" s="64" t="s">
        <v>116</v>
      </c>
      <c r="H8" s="64" t="s">
        <v>60</v>
      </c>
      <c r="I8" s="111">
        <v>45383</v>
      </c>
      <c r="J8" s="112">
        <v>45657</v>
      </c>
      <c r="K8" s="114"/>
      <c r="L8" s="114">
        <v>0.3</v>
      </c>
      <c r="M8" s="114">
        <v>0.4</v>
      </c>
      <c r="N8" s="114">
        <v>0.3</v>
      </c>
      <c r="O8" s="18"/>
      <c r="P8" s="18"/>
      <c r="Q8" s="18"/>
      <c r="R8" s="91"/>
      <c r="S8" s="18"/>
      <c r="T8" s="18">
        <v>0.3</v>
      </c>
      <c r="U8" s="18">
        <v>0.3</v>
      </c>
      <c r="V8" s="76" t="s">
        <v>454</v>
      </c>
      <c r="W8" s="64" t="s">
        <v>100</v>
      </c>
      <c r="X8" s="81" t="s">
        <v>118</v>
      </c>
      <c r="Y8" s="70">
        <v>0.4</v>
      </c>
      <c r="Z8" s="18">
        <v>0.4</v>
      </c>
      <c r="AA8" s="76" t="s">
        <v>455</v>
      </c>
      <c r="AB8" s="72" t="s">
        <v>169</v>
      </c>
      <c r="AC8" s="71" t="s">
        <v>118</v>
      </c>
      <c r="AD8" s="18"/>
      <c r="AE8" s="18"/>
      <c r="AF8" s="68"/>
      <c r="AG8" s="64"/>
      <c r="AH8" s="73"/>
    </row>
    <row r="9" spans="1:34" s="9" customFormat="1" ht="214.5" customHeight="1">
      <c r="A9" s="329"/>
      <c r="B9" s="329"/>
      <c r="C9" s="329"/>
      <c r="D9" s="329"/>
      <c r="E9" s="115" t="s">
        <v>171</v>
      </c>
      <c r="F9" s="65" t="s">
        <v>31</v>
      </c>
      <c r="G9" s="64" t="s">
        <v>121</v>
      </c>
      <c r="H9" s="64" t="s">
        <v>33</v>
      </c>
      <c r="I9" s="112">
        <v>45381</v>
      </c>
      <c r="J9" s="112">
        <v>45657</v>
      </c>
      <c r="K9" s="114">
        <v>0.25</v>
      </c>
      <c r="L9" s="114">
        <v>0.25</v>
      </c>
      <c r="M9" s="114">
        <v>0.25</v>
      </c>
      <c r="N9" s="116">
        <v>0.25</v>
      </c>
      <c r="O9" s="18">
        <v>0.25</v>
      </c>
      <c r="P9" s="18">
        <v>0.25</v>
      </c>
      <c r="Q9" s="18" t="s">
        <v>456</v>
      </c>
      <c r="R9" s="91" t="s">
        <v>100</v>
      </c>
      <c r="S9" s="18" t="s">
        <v>123</v>
      </c>
      <c r="T9" s="18">
        <v>0.25</v>
      </c>
      <c r="U9" s="18">
        <v>0.25</v>
      </c>
      <c r="V9" s="93" t="s">
        <v>457</v>
      </c>
      <c r="W9" s="69" t="s">
        <v>100</v>
      </c>
      <c r="X9" s="153" t="s">
        <v>123</v>
      </c>
      <c r="Y9" s="70">
        <v>0.25</v>
      </c>
      <c r="Z9" s="18">
        <v>0.25</v>
      </c>
      <c r="AA9" s="261" t="s">
        <v>458</v>
      </c>
      <c r="AB9" s="72" t="s">
        <v>169</v>
      </c>
      <c r="AC9" s="71" t="s">
        <v>123</v>
      </c>
      <c r="AD9" s="70"/>
      <c r="AE9" s="18"/>
      <c r="AF9" s="68"/>
      <c r="AG9" s="64"/>
      <c r="AH9" s="73"/>
    </row>
    <row r="10" spans="1:34" s="9" customFormat="1" ht="150.7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18">
        <v>1</v>
      </c>
      <c r="P10" s="18">
        <v>1</v>
      </c>
      <c r="Q10" s="156" t="s">
        <v>459</v>
      </c>
      <c r="R10" s="91" t="s">
        <v>100</v>
      </c>
      <c r="S10" s="18" t="s">
        <v>128</v>
      </c>
      <c r="T10" s="18"/>
      <c r="U10" s="18"/>
      <c r="V10" s="93" t="s">
        <v>460</v>
      </c>
      <c r="W10" s="69"/>
      <c r="X10" s="98"/>
      <c r="Y10" s="70"/>
      <c r="Z10" s="18"/>
      <c r="AA10" s="261" t="s">
        <v>461</v>
      </c>
      <c r="AB10" s="72"/>
      <c r="AC10" s="72" t="s">
        <v>93</v>
      </c>
      <c r="AD10" s="70"/>
      <c r="AE10" s="18"/>
      <c r="AF10" s="68"/>
      <c r="AG10" s="64"/>
      <c r="AH10" s="68"/>
    </row>
    <row r="11" spans="1:34" s="9" customFormat="1" ht="220.5" customHeight="1">
      <c r="A11" s="329"/>
      <c r="B11" s="329"/>
      <c r="C11" s="330"/>
      <c r="D11" s="329"/>
      <c r="E11" s="88" t="s">
        <v>40</v>
      </c>
      <c r="F11" s="88" t="s">
        <v>27</v>
      </c>
      <c r="G11" s="64" t="s">
        <v>116</v>
      </c>
      <c r="H11" s="64" t="s">
        <v>60</v>
      </c>
      <c r="I11" s="111">
        <v>45383</v>
      </c>
      <c r="J11" s="112">
        <v>45657</v>
      </c>
      <c r="K11" s="114"/>
      <c r="L11" s="114">
        <v>0.3</v>
      </c>
      <c r="M11" s="114">
        <v>0.4</v>
      </c>
      <c r="N11" s="114">
        <v>0.3</v>
      </c>
      <c r="O11" s="18"/>
      <c r="P11" s="18"/>
      <c r="Q11" s="18"/>
      <c r="R11" s="91"/>
      <c r="S11" s="18"/>
      <c r="T11" s="18">
        <v>0.3</v>
      </c>
      <c r="U11" s="18">
        <v>0</v>
      </c>
      <c r="V11" s="93" t="s">
        <v>462</v>
      </c>
      <c r="W11" s="69" t="s">
        <v>101</v>
      </c>
      <c r="X11" s="303" t="s">
        <v>463</v>
      </c>
      <c r="Y11" s="70">
        <v>0.4</v>
      </c>
      <c r="Z11" s="18">
        <v>0.4</v>
      </c>
      <c r="AA11" s="261" t="s">
        <v>464</v>
      </c>
      <c r="AB11" s="72" t="s">
        <v>169</v>
      </c>
      <c r="AC11" s="71" t="s">
        <v>465</v>
      </c>
      <c r="AD11" s="70"/>
      <c r="AE11" s="18"/>
      <c r="AF11" s="68"/>
      <c r="AG11" s="64"/>
      <c r="AH11" s="68"/>
    </row>
    <row r="12" spans="1:34" s="9" customFormat="1" ht="208.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63" t="s">
        <v>466</v>
      </c>
      <c r="R12" s="91" t="s">
        <v>100</v>
      </c>
      <c r="S12" s="64" t="s">
        <v>136</v>
      </c>
      <c r="T12" s="18">
        <v>1</v>
      </c>
      <c r="U12" s="18"/>
      <c r="V12" s="93" t="s">
        <v>467</v>
      </c>
      <c r="W12" s="69"/>
      <c r="X12" s="99"/>
      <c r="Y12" s="70">
        <v>1</v>
      </c>
      <c r="Z12" s="18"/>
      <c r="AA12" s="274" t="s">
        <v>468</v>
      </c>
      <c r="AB12" s="72"/>
      <c r="AC12" s="83" t="s">
        <v>93</v>
      </c>
      <c r="AD12" s="74"/>
      <c r="AE12" s="18"/>
      <c r="AF12" s="68"/>
      <c r="AG12" s="64"/>
      <c r="AH12" s="73"/>
    </row>
    <row r="13" spans="1:34" s="9" customFormat="1" ht="153.75" customHeight="1">
      <c r="A13" s="334"/>
      <c r="B13" s="334"/>
      <c r="C13" s="335"/>
      <c r="D13" s="334"/>
      <c r="E13" s="110" t="s">
        <v>276</v>
      </c>
      <c r="F13" s="110" t="s">
        <v>47</v>
      </c>
      <c r="G13" s="102" t="s">
        <v>180</v>
      </c>
      <c r="H13" s="64" t="s">
        <v>95</v>
      </c>
      <c r="I13" s="111">
        <v>45383</v>
      </c>
      <c r="J13" s="112">
        <v>45657</v>
      </c>
      <c r="K13" s="117"/>
      <c r="L13" s="114">
        <v>0.3</v>
      </c>
      <c r="M13" s="114">
        <v>0.3</v>
      </c>
      <c r="N13" s="116">
        <v>0.4</v>
      </c>
      <c r="O13" s="18"/>
      <c r="P13" s="18"/>
      <c r="Q13" s="63"/>
      <c r="R13" s="91"/>
      <c r="S13" s="64"/>
      <c r="T13" s="18">
        <v>0.3</v>
      </c>
      <c r="U13" s="18">
        <v>0.3</v>
      </c>
      <c r="V13" s="93" t="s">
        <v>412</v>
      </c>
      <c r="W13" s="69" t="s">
        <v>100</v>
      </c>
      <c r="X13" s="100" t="s">
        <v>139</v>
      </c>
      <c r="Y13" s="70">
        <v>0.3</v>
      </c>
      <c r="Z13" s="36">
        <v>0.3</v>
      </c>
      <c r="AA13" s="274" t="s">
        <v>469</v>
      </c>
      <c r="AB13" s="72" t="s">
        <v>169</v>
      </c>
      <c r="AC13" s="71" t="s">
        <v>139</v>
      </c>
      <c r="AD13" s="90"/>
      <c r="AE13" s="18"/>
      <c r="AF13" s="68"/>
      <c r="AG13" s="64"/>
      <c r="AH13" s="73"/>
    </row>
    <row r="14" spans="1:34" s="9" customFormat="1" ht="212.25" customHeight="1">
      <c r="A14" s="329" t="s">
        <v>50</v>
      </c>
      <c r="B14" s="329" t="s">
        <v>281</v>
      </c>
      <c r="C14" s="330" t="s">
        <v>52</v>
      </c>
      <c r="D14" s="330" t="s">
        <v>53</v>
      </c>
      <c r="E14" s="88" t="s">
        <v>54</v>
      </c>
      <c r="F14" s="88" t="s">
        <v>39</v>
      </c>
      <c r="G14" s="64" t="s">
        <v>112</v>
      </c>
      <c r="H14" s="64" t="s">
        <v>92</v>
      </c>
      <c r="I14" s="111">
        <v>45292</v>
      </c>
      <c r="J14" s="111">
        <v>45382</v>
      </c>
      <c r="K14" s="65">
        <v>1</v>
      </c>
      <c r="L14" s="65"/>
      <c r="M14" s="65"/>
      <c r="N14" s="65"/>
      <c r="O14" s="18">
        <v>1</v>
      </c>
      <c r="P14" s="18">
        <v>1</v>
      </c>
      <c r="Q14" s="63" t="s">
        <v>470</v>
      </c>
      <c r="R14" s="91" t="s">
        <v>100</v>
      </c>
      <c r="S14" s="64" t="s">
        <v>186</v>
      </c>
      <c r="T14" s="18"/>
      <c r="U14" s="18"/>
      <c r="V14" s="93" t="s">
        <v>470</v>
      </c>
      <c r="W14" s="69"/>
      <c r="X14" s="100"/>
      <c r="Y14" s="85">
        <v>1</v>
      </c>
      <c r="Z14" s="38"/>
      <c r="AA14" s="276" t="s">
        <v>471</v>
      </c>
      <c r="AB14" s="86"/>
      <c r="AC14" s="72" t="s">
        <v>93</v>
      </c>
      <c r="AD14" s="90"/>
      <c r="AE14" s="18"/>
      <c r="AF14" s="68"/>
      <c r="AG14" s="64"/>
      <c r="AH14" s="87"/>
    </row>
    <row r="15" spans="1:34" s="9" customFormat="1" ht="209.25" customHeight="1">
      <c r="A15" s="329"/>
      <c r="B15" s="329"/>
      <c r="C15" s="330"/>
      <c r="D15" s="330"/>
      <c r="E15" s="88" t="s">
        <v>55</v>
      </c>
      <c r="F15" s="88" t="s">
        <v>27</v>
      </c>
      <c r="G15" s="64" t="s">
        <v>116</v>
      </c>
      <c r="H15" s="64" t="s">
        <v>60</v>
      </c>
      <c r="I15" s="111">
        <v>45383</v>
      </c>
      <c r="J15" s="111">
        <v>45657</v>
      </c>
      <c r="K15" s="65"/>
      <c r="L15" s="65">
        <v>0.3</v>
      </c>
      <c r="M15" s="65">
        <v>0.4</v>
      </c>
      <c r="N15" s="65">
        <v>0.3</v>
      </c>
      <c r="O15" s="18"/>
      <c r="P15" s="18"/>
      <c r="Q15" s="76" t="s">
        <v>472</v>
      </c>
      <c r="R15" s="91"/>
      <c r="S15" s="18"/>
      <c r="T15" s="18">
        <v>0.3</v>
      </c>
      <c r="U15" s="18">
        <v>0.3</v>
      </c>
      <c r="V15" s="76" t="s">
        <v>473</v>
      </c>
      <c r="W15" s="69" t="s">
        <v>100</v>
      </c>
      <c r="X15" s="89" t="s">
        <v>146</v>
      </c>
      <c r="Y15" s="70">
        <v>0.4</v>
      </c>
      <c r="Z15" s="39">
        <v>0.4</v>
      </c>
      <c r="AA15" s="274" t="s">
        <v>474</v>
      </c>
      <c r="AB15" s="72" t="s">
        <v>169</v>
      </c>
      <c r="AC15" s="72" t="s">
        <v>146</v>
      </c>
      <c r="AD15" s="18"/>
      <c r="AE15" s="18"/>
      <c r="AF15" s="81"/>
      <c r="AG15" s="64"/>
      <c r="AH15" s="64"/>
    </row>
    <row r="16" spans="1:34" s="9" customFormat="1" ht="175.5" customHeight="1">
      <c r="A16" s="329"/>
      <c r="B16" s="329"/>
      <c r="C16" s="330" t="s">
        <v>56</v>
      </c>
      <c r="D16" s="330" t="s">
        <v>57</v>
      </c>
      <c r="E16" s="88" t="s">
        <v>58</v>
      </c>
      <c r="F16" s="88" t="s">
        <v>39</v>
      </c>
      <c r="G16" s="64" t="s">
        <v>112</v>
      </c>
      <c r="H16" s="64" t="s">
        <v>92</v>
      </c>
      <c r="I16" s="111">
        <v>45292</v>
      </c>
      <c r="J16" s="111">
        <v>45382</v>
      </c>
      <c r="K16" s="114">
        <v>1</v>
      </c>
      <c r="L16" s="115"/>
      <c r="M16" s="115"/>
      <c r="N16" s="64"/>
      <c r="O16" s="18">
        <v>1</v>
      </c>
      <c r="P16" s="18">
        <v>1</v>
      </c>
      <c r="Q16" s="63" t="s">
        <v>475</v>
      </c>
      <c r="R16" s="91" t="s">
        <v>100</v>
      </c>
      <c r="S16" s="64" t="s">
        <v>476</v>
      </c>
      <c r="T16" s="18">
        <v>1</v>
      </c>
      <c r="U16" s="18"/>
      <c r="V16" s="93" t="s">
        <v>475</v>
      </c>
      <c r="W16" s="69"/>
      <c r="X16" s="89"/>
      <c r="Y16" s="70">
        <v>1</v>
      </c>
      <c r="Z16" s="18"/>
      <c r="AA16" s="276" t="s">
        <v>477</v>
      </c>
      <c r="AB16" s="72"/>
      <c r="AC16" s="72" t="s">
        <v>93</v>
      </c>
      <c r="AD16" s="18"/>
      <c r="AE16" s="18"/>
      <c r="AF16" s="82"/>
      <c r="AG16" s="64"/>
      <c r="AH16" s="106"/>
    </row>
    <row r="17" spans="1:34" s="9" customFormat="1" ht="283.5">
      <c r="A17" s="329"/>
      <c r="B17" s="329"/>
      <c r="C17" s="330"/>
      <c r="D17" s="330"/>
      <c r="E17" s="88" t="s">
        <v>59</v>
      </c>
      <c r="F17" s="88" t="s">
        <v>27</v>
      </c>
      <c r="G17" s="64" t="s">
        <v>116</v>
      </c>
      <c r="H17" s="64" t="s">
        <v>60</v>
      </c>
      <c r="I17" s="111">
        <v>45383</v>
      </c>
      <c r="J17" s="111">
        <v>45657</v>
      </c>
      <c r="K17" s="118"/>
      <c r="L17" s="65">
        <v>0.4</v>
      </c>
      <c r="M17" s="65">
        <v>0.3</v>
      </c>
      <c r="N17" s="65">
        <v>0.3</v>
      </c>
      <c r="O17" s="18"/>
      <c r="P17" s="18"/>
      <c r="Q17" s="63"/>
      <c r="R17" s="91"/>
      <c r="S17" s="124"/>
      <c r="T17" s="18">
        <v>0.4</v>
      </c>
      <c r="U17" s="18">
        <v>0.4</v>
      </c>
      <c r="V17" s="93" t="s">
        <v>478</v>
      </c>
      <c r="W17" s="69" t="s">
        <v>100</v>
      </c>
      <c r="X17" s="89" t="s">
        <v>151</v>
      </c>
      <c r="Y17" s="70">
        <v>0.3</v>
      </c>
      <c r="Z17" s="18">
        <v>0.3</v>
      </c>
      <c r="AA17" s="82" t="s">
        <v>479</v>
      </c>
      <c r="AB17" s="72" t="s">
        <v>169</v>
      </c>
      <c r="AC17" s="71" t="s">
        <v>151</v>
      </c>
      <c r="AD17" s="18"/>
      <c r="AE17" s="18"/>
      <c r="AF17" s="82"/>
      <c r="AG17" s="64"/>
      <c r="AH17" s="106"/>
    </row>
    <row r="18" spans="1:34" s="9" customFormat="1" ht="94.5">
      <c r="A18" s="329"/>
      <c r="B18" s="329"/>
      <c r="C18" s="330" t="s">
        <v>61</v>
      </c>
      <c r="D18" s="330" t="s">
        <v>62</v>
      </c>
      <c r="E18" s="88" t="s">
        <v>342</v>
      </c>
      <c r="F18" s="88" t="s">
        <v>39</v>
      </c>
      <c r="G18" s="64" t="s">
        <v>112</v>
      </c>
      <c r="H18" s="64" t="s">
        <v>92</v>
      </c>
      <c r="I18" s="111">
        <v>45323</v>
      </c>
      <c r="J18" s="111">
        <v>45382</v>
      </c>
      <c r="K18" s="114">
        <v>1</v>
      </c>
      <c r="L18" s="114"/>
      <c r="M18" s="114"/>
      <c r="N18" s="114"/>
      <c r="O18" s="18">
        <v>1</v>
      </c>
      <c r="P18" s="18">
        <v>1</v>
      </c>
      <c r="Q18" s="63" t="s">
        <v>480</v>
      </c>
      <c r="R18" s="91" t="s">
        <v>100</v>
      </c>
      <c r="S18" s="64" t="s">
        <v>155</v>
      </c>
      <c r="T18" s="18">
        <v>1</v>
      </c>
      <c r="U18" s="18"/>
      <c r="V18" s="93" t="s">
        <v>480</v>
      </c>
      <c r="W18" s="69"/>
      <c r="X18" s="89"/>
      <c r="Y18" s="70">
        <v>0</v>
      </c>
      <c r="Z18" s="18"/>
      <c r="AA18" s="82" t="s">
        <v>481</v>
      </c>
      <c r="AB18" s="72"/>
      <c r="AC18" s="72" t="s">
        <v>93</v>
      </c>
      <c r="AD18" s="18"/>
      <c r="AE18" s="18"/>
      <c r="AF18" s="82"/>
      <c r="AG18" s="64"/>
      <c r="AH18" s="106"/>
    </row>
    <row r="19" spans="1:34" s="9" customFormat="1" ht="141.75">
      <c r="A19" s="329"/>
      <c r="B19" s="329"/>
      <c r="C19" s="330"/>
      <c r="D19" s="330"/>
      <c r="E19" s="88" t="s">
        <v>64</v>
      </c>
      <c r="F19" s="88" t="s">
        <v>27</v>
      </c>
      <c r="G19" s="64" t="s">
        <v>116</v>
      </c>
      <c r="H19" s="64" t="s">
        <v>60</v>
      </c>
      <c r="I19" s="111">
        <v>45383</v>
      </c>
      <c r="J19" s="111">
        <v>45657</v>
      </c>
      <c r="K19" s="114"/>
      <c r="L19" s="114">
        <v>0.4</v>
      </c>
      <c r="M19" s="114">
        <v>0.3</v>
      </c>
      <c r="N19" s="114">
        <v>0.3</v>
      </c>
      <c r="O19" s="18"/>
      <c r="P19" s="18"/>
      <c r="Q19" s="63"/>
      <c r="R19" s="91"/>
      <c r="S19" s="124"/>
      <c r="T19" s="18">
        <v>0.4</v>
      </c>
      <c r="U19" s="18">
        <v>0.4</v>
      </c>
      <c r="V19" s="93" t="s">
        <v>482</v>
      </c>
      <c r="W19" s="69" t="s">
        <v>100</v>
      </c>
      <c r="X19" s="89" t="s">
        <v>395</v>
      </c>
      <c r="Y19" s="70">
        <v>0.3</v>
      </c>
      <c r="Z19" s="18">
        <v>0.3</v>
      </c>
      <c r="AA19" s="82" t="s">
        <v>483</v>
      </c>
      <c r="AB19" s="72" t="s">
        <v>169</v>
      </c>
      <c r="AC19" s="71" t="s">
        <v>395</v>
      </c>
      <c r="AD19" s="18"/>
      <c r="AE19" s="18"/>
      <c r="AF19" s="82"/>
      <c r="AG19" s="64"/>
      <c r="AH19" s="106"/>
    </row>
    <row r="20" spans="1:34" ht="141.75">
      <c r="A20" s="329"/>
      <c r="B20" s="329"/>
      <c r="C20" s="330"/>
      <c r="D20" s="330"/>
      <c r="E20" s="88" t="s">
        <v>65</v>
      </c>
      <c r="F20" s="88" t="s">
        <v>66</v>
      </c>
      <c r="G20" s="119"/>
      <c r="H20" s="64" t="s">
        <v>92</v>
      </c>
      <c r="I20" s="111">
        <v>45383</v>
      </c>
      <c r="J20" s="111">
        <v>45657</v>
      </c>
      <c r="K20" s="114"/>
      <c r="L20" s="114"/>
      <c r="M20" s="114"/>
      <c r="N20" s="114">
        <v>1</v>
      </c>
      <c r="O20" s="18"/>
      <c r="P20" s="18"/>
      <c r="Q20" s="63"/>
      <c r="R20" s="91"/>
      <c r="S20" s="125"/>
      <c r="T20" s="18"/>
      <c r="U20" s="18"/>
      <c r="V20" s="93"/>
      <c r="W20" s="69"/>
      <c r="X20" s="89"/>
      <c r="Y20" s="70"/>
      <c r="Z20" s="18" t="s">
        <v>93</v>
      </c>
      <c r="AA20" s="82" t="s">
        <v>484</v>
      </c>
      <c r="AB20" s="72"/>
      <c r="AC20" s="308" t="s">
        <v>93</v>
      </c>
      <c r="AD20" s="18"/>
      <c r="AE20" s="18"/>
      <c r="AF20" s="82"/>
      <c r="AG20" s="64"/>
      <c r="AH20" s="106"/>
    </row>
    <row r="21" spans="1:34">
      <c r="U21" s="253">
        <f>(U8+U9+U11+U13+U15+U17+U19)/7</f>
        <v>0.27857142857142858</v>
      </c>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3">
    <dataValidation type="list" allowBlank="1" showInputMessage="1" showErrorMessage="1" errorTitle="Error Reporte validado" error="Debe escoger alguna de las dos opciones disponibles." promptTitle="Reporte validado" sqref="AG7:AG20 R7:R20 W7:W20" xr:uid="{CBBEA783-2FFB-4856-B426-1DF8B61008FA}">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C394C40E-A91B-418E-942E-0CA2A3753223}">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9F2E22EC-806A-478E-8BA1-3120373CD693}">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8080"/>
  </sheetPr>
  <dimension ref="A1:I22"/>
  <sheetViews>
    <sheetView topLeftCell="A3" zoomScaleNormal="100" zoomScaleSheetLayoutView="100" workbookViewId="0">
      <selection activeCell="C3" sqref="C3"/>
    </sheetView>
  </sheetViews>
  <sheetFormatPr defaultColWidth="11.42578125" defaultRowHeight="12.75"/>
  <cols>
    <col min="1" max="1" width="8.42578125" customWidth="1"/>
    <col min="2" max="2" width="10.140625" bestFit="1" customWidth="1"/>
    <col min="3" max="3" width="35" customWidth="1"/>
    <col min="9" max="9" width="5" customWidth="1"/>
  </cols>
  <sheetData>
    <row r="1" spans="1:9">
      <c r="A1" s="126" t="s">
        <v>485</v>
      </c>
      <c r="B1" s="126" t="s">
        <v>486</v>
      </c>
      <c r="C1" s="126" t="s">
        <v>487</v>
      </c>
    </row>
    <row r="2" spans="1:9" ht="26.25" customHeight="1">
      <c r="A2" s="127">
        <v>1</v>
      </c>
      <c r="B2" s="128">
        <v>45265</v>
      </c>
      <c r="C2" s="129" t="s">
        <v>488</v>
      </c>
      <c r="I2" s="7"/>
    </row>
    <row r="3" spans="1:9" ht="357">
      <c r="A3" s="127">
        <v>2</v>
      </c>
      <c r="B3" s="128">
        <v>45312</v>
      </c>
      <c r="C3" s="129" t="s">
        <v>489</v>
      </c>
      <c r="I3" s="7"/>
    </row>
    <row r="4" spans="1:9">
      <c r="I4" s="7"/>
    </row>
    <row r="5" spans="1:9">
      <c r="I5" s="7"/>
    </row>
    <row r="6" spans="1:9">
      <c r="I6" s="7"/>
    </row>
    <row r="7" spans="1:9">
      <c r="I7" s="7"/>
    </row>
    <row r="8" spans="1:9">
      <c r="I8" s="7"/>
    </row>
    <row r="9" spans="1:9">
      <c r="I9" s="7"/>
    </row>
    <row r="10" spans="1:9">
      <c r="I10" s="7"/>
    </row>
    <row r="11" spans="1:9">
      <c r="I11" s="7"/>
    </row>
    <row r="12" spans="1:9">
      <c r="I12" s="7"/>
    </row>
    <row r="13" spans="1:9">
      <c r="I13" s="7"/>
    </row>
    <row r="14" spans="1:9">
      <c r="I14" s="7"/>
    </row>
    <row r="15" spans="1:9">
      <c r="I15" s="7"/>
    </row>
    <row r="16" spans="1:9">
      <c r="I16" s="7"/>
    </row>
    <row r="17" spans="9:9">
      <c r="I17" s="7"/>
    </row>
    <row r="18" spans="9:9">
      <c r="I18" s="7"/>
    </row>
    <row r="19" spans="9:9">
      <c r="I19" s="7"/>
    </row>
    <row r="20" spans="9:9">
      <c r="I20" s="7"/>
    </row>
    <row r="21" spans="9:9">
      <c r="I21" s="7"/>
    </row>
    <row r="22" spans="9:9">
      <c r="I22" s="7"/>
    </row>
  </sheetData>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26F1CC-DE0A-46FB-903E-F7B326DA0AF3}">
  <dimension ref="A1:A2"/>
  <sheetViews>
    <sheetView workbookViewId="0"/>
  </sheetViews>
  <sheetFormatPr defaultColWidth="11.42578125" defaultRowHeight="12.75"/>
  <sheetData>
    <row r="1" spans="1:1">
      <c r="A1" s="3" t="s">
        <v>100</v>
      </c>
    </row>
    <row r="2" spans="1:1">
      <c r="A2" s="3" t="s">
        <v>101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defaultColWidth="10.7109375" defaultRowHeight="12.75"/>
  <cols>
    <col min="3" max="3" width="16.42578125" customWidth="1"/>
  </cols>
  <sheetData>
    <row r="1" spans="1:15" ht="12.75" customHeight="1">
      <c r="A1" s="420" t="s">
        <v>490</v>
      </c>
      <c r="B1" s="419" t="s">
        <v>491</v>
      </c>
      <c r="C1" s="420" t="s">
        <v>492</v>
      </c>
      <c r="D1" s="420" t="s">
        <v>493</v>
      </c>
      <c r="E1" s="420" t="s">
        <v>494</v>
      </c>
      <c r="F1" s="420" t="s">
        <v>495</v>
      </c>
      <c r="G1" s="420" t="s">
        <v>496</v>
      </c>
      <c r="H1" s="419" t="s">
        <v>99</v>
      </c>
      <c r="I1" s="416" t="s">
        <v>497</v>
      </c>
      <c r="J1" s="418"/>
      <c r="K1" s="416" t="s">
        <v>498</v>
      </c>
      <c r="L1" s="417"/>
      <c r="M1" s="417"/>
      <c r="N1" s="417"/>
      <c r="O1" s="418"/>
    </row>
    <row r="2" spans="1:15" ht="90">
      <c r="A2" s="421"/>
      <c r="B2" s="419"/>
      <c r="C2" s="421"/>
      <c r="D2" s="421"/>
      <c r="E2" s="421"/>
      <c r="F2" s="421"/>
      <c r="G2" s="421"/>
      <c r="H2" s="419"/>
      <c r="I2" s="21" t="s">
        <v>499</v>
      </c>
      <c r="J2" s="21" t="s">
        <v>500</v>
      </c>
      <c r="K2" s="1" t="s">
        <v>501</v>
      </c>
      <c r="L2" s="1" t="s">
        <v>502</v>
      </c>
      <c r="M2" s="2" t="s">
        <v>503</v>
      </c>
      <c r="N2" s="1" t="s">
        <v>504</v>
      </c>
      <c r="O2" s="21" t="s">
        <v>505</v>
      </c>
    </row>
    <row r="3" spans="1:15" ht="12.75" customHeight="1">
      <c r="A3" s="6" t="s">
        <v>506</v>
      </c>
      <c r="B3" t="s">
        <v>507</v>
      </c>
      <c r="M3" s="3" t="s">
        <v>508</v>
      </c>
    </row>
    <row r="4" spans="1:15" ht="12.75" customHeight="1">
      <c r="A4" s="6" t="s">
        <v>509</v>
      </c>
      <c r="B4" t="s">
        <v>510</v>
      </c>
      <c r="M4" s="4" t="s">
        <v>511</v>
      </c>
    </row>
    <row r="5" spans="1:15" ht="12.75" customHeight="1">
      <c r="A5" s="6" t="s">
        <v>512</v>
      </c>
      <c r="B5" t="s">
        <v>513</v>
      </c>
      <c r="M5" s="5" t="s">
        <v>514</v>
      </c>
    </row>
    <row r="6" spans="1:15" ht="12.75" customHeight="1">
      <c r="A6" s="6" t="s">
        <v>515</v>
      </c>
      <c r="B6" t="s">
        <v>516</v>
      </c>
      <c r="M6" s="4" t="s">
        <v>517</v>
      </c>
    </row>
    <row r="7" spans="1:15" ht="12.75" customHeight="1">
      <c r="A7" s="6" t="s">
        <v>518</v>
      </c>
      <c r="M7" s="5" t="s">
        <v>519</v>
      </c>
    </row>
    <row r="8" spans="1:15" ht="12.75" customHeight="1">
      <c r="A8" s="6" t="s">
        <v>520</v>
      </c>
      <c r="M8" s="4" t="s">
        <v>521</v>
      </c>
    </row>
    <row r="9" spans="1:15" ht="12.75" customHeight="1">
      <c r="A9" s="6" t="s">
        <v>522</v>
      </c>
      <c r="M9" s="5" t="s">
        <v>523</v>
      </c>
    </row>
    <row r="10" spans="1:15" ht="12.75" customHeight="1">
      <c r="M10" s="4" t="s">
        <v>524</v>
      </c>
    </row>
    <row r="11" spans="1:15" ht="12.75" customHeight="1">
      <c r="M11" s="5" t="s">
        <v>525</v>
      </c>
    </row>
    <row r="12" spans="1:15" ht="12.75" customHeight="1">
      <c r="M12" s="4" t="s">
        <v>526</v>
      </c>
    </row>
    <row r="13" spans="1:15" ht="12.75" customHeight="1">
      <c r="M13" s="5" t="s">
        <v>527</v>
      </c>
    </row>
    <row r="14" spans="1:15" ht="12.75" customHeight="1">
      <c r="M14" s="4" t="s">
        <v>528</v>
      </c>
    </row>
    <row r="15" spans="1:15" ht="12.75" customHeight="1">
      <c r="M15" s="5" t="s">
        <v>529</v>
      </c>
    </row>
    <row r="16" spans="1:15" ht="12.75" customHeight="1">
      <c r="M16" s="4" t="s">
        <v>530</v>
      </c>
    </row>
    <row r="17" spans="13:13" ht="12.75" customHeight="1">
      <c r="M17" s="5" t="s">
        <v>531</v>
      </c>
    </row>
    <row r="18" spans="13:13" ht="12.75" customHeight="1">
      <c r="M18" s="5" t="s">
        <v>532</v>
      </c>
    </row>
    <row r="19" spans="13:13" ht="12.75" customHeight="1">
      <c r="M19" s="4" t="s">
        <v>533</v>
      </c>
    </row>
    <row r="20" spans="13:13" ht="12.75" customHeight="1">
      <c r="M20" s="5" t="s">
        <v>534</v>
      </c>
    </row>
    <row r="21" spans="13:13" ht="12.75" customHeight="1">
      <c r="M21" s="4" t="s">
        <v>535</v>
      </c>
    </row>
    <row r="22" spans="13:13" ht="12.75" customHeight="1">
      <c r="M22" s="5" t="s">
        <v>536</v>
      </c>
    </row>
    <row r="23" spans="13:13" ht="12.75" customHeight="1">
      <c r="M23" s="4" t="s">
        <v>537</v>
      </c>
    </row>
    <row r="24" spans="13:13" ht="12.75" customHeight="1">
      <c r="M24" s="5" t="s">
        <v>538</v>
      </c>
    </row>
    <row r="25" spans="13:13" ht="12.75" customHeight="1">
      <c r="M25" s="4" t="s">
        <v>539</v>
      </c>
    </row>
    <row r="26" spans="13:13" ht="12.75" customHeight="1">
      <c r="M26" s="5" t="s">
        <v>540</v>
      </c>
    </row>
    <row r="27" spans="13:13" ht="12.75" customHeight="1">
      <c r="M27" s="4" t="s">
        <v>541</v>
      </c>
    </row>
    <row r="28" spans="13:13" ht="12.75" customHeight="1">
      <c r="M28" s="5" t="s">
        <v>542</v>
      </c>
    </row>
    <row r="29" spans="13:13" ht="12.75" customHeight="1">
      <c r="M29" s="4" t="s">
        <v>543</v>
      </c>
    </row>
    <row r="30" spans="13:13" ht="12.75" customHeight="1">
      <c r="M30" s="4" t="s">
        <v>544</v>
      </c>
    </row>
    <row r="31" spans="13:13" ht="12.75" customHeight="1">
      <c r="M31" s="5" t="s">
        <v>545</v>
      </c>
    </row>
    <row r="32" spans="13:13" ht="12.75" customHeight="1">
      <c r="M32" s="4" t="s">
        <v>546</v>
      </c>
    </row>
    <row r="33" spans="13:13" ht="12.75" customHeight="1">
      <c r="M33" s="5" t="s">
        <v>547</v>
      </c>
    </row>
    <row r="34" spans="13:13" ht="12.75" customHeight="1">
      <c r="M34" s="4" t="s">
        <v>548</v>
      </c>
    </row>
    <row r="35" spans="13:13" ht="12.75" customHeight="1">
      <c r="M35" s="5" t="s">
        <v>549</v>
      </c>
    </row>
    <row r="36" spans="13:13" ht="12.75" customHeight="1">
      <c r="M36" s="4" t="s">
        <v>550</v>
      </c>
    </row>
    <row r="37" spans="13:13" ht="12.75" customHeight="1">
      <c r="M37" s="5" t="s">
        <v>551</v>
      </c>
    </row>
    <row r="38" spans="13:13" ht="12.75" customHeight="1">
      <c r="M38" s="4" t="s">
        <v>552</v>
      </c>
    </row>
    <row r="39" spans="13:13" ht="12.75" customHeight="1">
      <c r="M39" s="5" t="s">
        <v>553</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9"/>
  <sheetViews>
    <sheetView showGridLines="0" topLeftCell="F15" zoomScale="60" zoomScaleNormal="60" workbookViewId="0">
      <selection activeCell="AV20" sqref="AV20"/>
    </sheetView>
  </sheetViews>
  <sheetFormatPr defaultColWidth="11.42578125" defaultRowHeight="23.25"/>
  <cols>
    <col min="1" max="4" width="32" hidden="1" customWidth="1"/>
    <col min="5" max="5" width="60.140625" style="37" customWidth="1"/>
    <col min="6" max="6" width="34.7109375" customWidth="1"/>
    <col min="7" max="7" width="44.28515625" style="50" customWidth="1"/>
    <col min="8" max="8" width="22.7109375" style="50" customWidth="1"/>
    <col min="9" max="9" width="22.140625" style="19" hidden="1" customWidth="1"/>
    <col min="10" max="10" width="27" style="19" hidden="1" customWidth="1"/>
    <col min="11" max="11" width="20.5703125" style="19" customWidth="1"/>
    <col min="12" max="12" width="20.42578125" style="19" hidden="1" customWidth="1"/>
    <col min="13" max="13" width="21.140625" style="19" hidden="1" customWidth="1"/>
    <col min="14" max="14" width="31.85546875" style="19" hidden="1" customWidth="1"/>
    <col min="15" max="15" width="23.140625" style="19" customWidth="1"/>
    <col min="16" max="16" width="26.28515625" style="19" hidden="1" customWidth="1"/>
    <col min="17" max="17" width="22.140625" style="19" hidden="1" customWidth="1"/>
    <col min="18" max="18" width="22.42578125" style="19" hidden="1" customWidth="1"/>
    <col min="19" max="19" width="19.42578125" style="19" customWidth="1"/>
    <col min="20" max="20" width="22.5703125" style="19" hidden="1" customWidth="1"/>
    <col min="21" max="21" width="28.7109375" style="19" hidden="1" customWidth="1"/>
    <col min="22" max="22" width="33.140625" style="19" hidden="1" customWidth="1"/>
    <col min="23" max="23" width="19.7109375" style="19" customWidth="1"/>
    <col min="24" max="24" width="25.140625" style="19" hidden="1" customWidth="1"/>
    <col min="25" max="25" width="29.85546875" style="19" hidden="1" customWidth="1"/>
    <col min="26" max="26" width="33" style="19" hidden="1" customWidth="1"/>
    <col min="27" max="27" width="11.42578125" style="19" customWidth="1"/>
    <col min="28" max="28" width="16.28515625" style="19" hidden="1" customWidth="1"/>
    <col min="29" max="29" width="30.85546875" style="19" hidden="1" customWidth="1"/>
    <col min="30" max="30" width="29" style="19" hidden="1" customWidth="1"/>
    <col min="31" max="31" width="11.42578125" style="19" customWidth="1"/>
    <col min="32" max="32" width="24.85546875" style="19" hidden="1" customWidth="1"/>
    <col min="33" max="33" width="32" style="19" hidden="1" customWidth="1"/>
    <col min="34" max="34" width="25.7109375" style="19" hidden="1" customWidth="1"/>
    <col min="35" max="35" width="11.42578125" style="19" customWidth="1"/>
    <col min="36" max="36" width="16.28515625" style="19" hidden="1" customWidth="1"/>
    <col min="37" max="37" width="31.140625" style="19" hidden="1" customWidth="1"/>
    <col min="38" max="38" width="27.5703125" style="19" hidden="1" customWidth="1"/>
    <col min="39" max="39" width="11.42578125" style="19" customWidth="1"/>
    <col min="40" max="40" width="16.28515625" style="19" customWidth="1"/>
    <col min="41" max="41" width="30" style="19" customWidth="1"/>
    <col min="42" max="42" width="36.85546875" style="19" customWidth="1"/>
    <col min="43" max="43" width="17.85546875" style="19" customWidth="1"/>
    <col min="44" max="44" width="26.42578125" style="19" hidden="1" customWidth="1"/>
    <col min="45" max="45" width="31.42578125" style="28" customWidth="1"/>
    <col min="46" max="46" width="28" style="29" customWidth="1"/>
    <col min="47" max="47" width="24.7109375" customWidth="1"/>
    <col min="48" max="48" width="25.140625" customWidth="1"/>
    <col min="49" max="49" width="28.85546875" customWidth="1"/>
  </cols>
  <sheetData>
    <row r="2" spans="1:51">
      <c r="I2" s="222"/>
      <c r="M2" s="223"/>
    </row>
    <row r="4" spans="1:51" s="34" customFormat="1" ht="65.25" customHeight="1">
      <c r="A4" s="340" t="s">
        <v>68</v>
      </c>
      <c r="B4" s="340" t="s">
        <v>69</v>
      </c>
      <c r="C4" s="340" t="s">
        <v>70</v>
      </c>
      <c r="D4" s="340" t="s">
        <v>71</v>
      </c>
      <c r="E4" s="340" t="s">
        <v>72</v>
      </c>
      <c r="F4" s="341" t="s">
        <v>6</v>
      </c>
      <c r="G4" s="325" t="s">
        <v>7</v>
      </c>
      <c r="H4" s="345" t="s">
        <v>8</v>
      </c>
      <c r="I4" s="344" t="s">
        <v>73</v>
      </c>
      <c r="J4" s="344"/>
      <c r="K4" s="344"/>
      <c r="L4" s="344"/>
      <c r="M4" s="344" t="s">
        <v>74</v>
      </c>
      <c r="N4" s="344"/>
      <c r="O4" s="344"/>
      <c r="P4" s="344"/>
      <c r="Q4" s="344" t="s">
        <v>75</v>
      </c>
      <c r="R4" s="344"/>
      <c r="S4" s="344"/>
      <c r="T4" s="344"/>
      <c r="U4" s="344" t="s">
        <v>76</v>
      </c>
      <c r="V4" s="344"/>
      <c r="W4" s="344"/>
      <c r="X4" s="344"/>
      <c r="Y4" s="344" t="s">
        <v>77</v>
      </c>
      <c r="Z4" s="344"/>
      <c r="AA4" s="344"/>
      <c r="AB4" s="344"/>
      <c r="AC4" s="344" t="s">
        <v>78</v>
      </c>
      <c r="AD4" s="344"/>
      <c r="AE4" s="344"/>
      <c r="AF4" s="344"/>
      <c r="AG4" s="344" t="s">
        <v>79</v>
      </c>
      <c r="AH4" s="344"/>
      <c r="AI4" s="344"/>
      <c r="AJ4" s="344"/>
      <c r="AK4" s="344" t="s">
        <v>80</v>
      </c>
      <c r="AL4" s="344"/>
      <c r="AM4" s="344"/>
      <c r="AN4" s="344"/>
      <c r="AO4" s="349" t="s">
        <v>81</v>
      </c>
      <c r="AP4" s="349"/>
      <c r="AQ4" s="349"/>
      <c r="AR4" s="349"/>
      <c r="AS4" s="144" t="s">
        <v>13</v>
      </c>
      <c r="AT4" s="145" t="s">
        <v>14</v>
      </c>
      <c r="AU4" s="145" t="s">
        <v>82</v>
      </c>
      <c r="AV4" s="145" t="s">
        <v>83</v>
      </c>
      <c r="AW4" s="346" t="s">
        <v>84</v>
      </c>
      <c r="AX4" s="224"/>
    </row>
    <row r="5" spans="1:51" s="28" customFormat="1" ht="26.25" customHeight="1">
      <c r="A5" s="340"/>
      <c r="B5" s="340"/>
      <c r="C5" s="340"/>
      <c r="D5" s="340"/>
      <c r="E5" s="340"/>
      <c r="F5" s="342"/>
      <c r="G5" s="325"/>
      <c r="H5" s="325"/>
      <c r="I5" s="338" t="s">
        <v>85</v>
      </c>
      <c r="J5" s="338" t="s">
        <v>86</v>
      </c>
      <c r="K5" s="338" t="s">
        <v>87</v>
      </c>
      <c r="L5" s="338" t="s">
        <v>88</v>
      </c>
      <c r="M5" s="338" t="s">
        <v>85</v>
      </c>
      <c r="N5" s="338" t="s">
        <v>86</v>
      </c>
      <c r="O5" s="338" t="s">
        <v>87</v>
      </c>
      <c r="P5" s="338" t="s">
        <v>88</v>
      </c>
      <c r="Q5" s="338" t="s">
        <v>85</v>
      </c>
      <c r="R5" s="338" t="s">
        <v>86</v>
      </c>
      <c r="S5" s="338" t="s">
        <v>87</v>
      </c>
      <c r="T5" s="338" t="s">
        <v>88</v>
      </c>
      <c r="U5" s="338" t="s">
        <v>85</v>
      </c>
      <c r="V5" s="338" t="s">
        <v>86</v>
      </c>
      <c r="W5" s="338" t="s">
        <v>87</v>
      </c>
      <c r="X5" s="338" t="s">
        <v>88</v>
      </c>
      <c r="Y5" s="338" t="s">
        <v>85</v>
      </c>
      <c r="Z5" s="338" t="s">
        <v>86</v>
      </c>
      <c r="AA5" s="338" t="s">
        <v>87</v>
      </c>
      <c r="AB5" s="338" t="s">
        <v>88</v>
      </c>
      <c r="AC5" s="338" t="s">
        <v>85</v>
      </c>
      <c r="AD5" s="338" t="s">
        <v>86</v>
      </c>
      <c r="AE5" s="338" t="s">
        <v>87</v>
      </c>
      <c r="AF5" s="338" t="s">
        <v>88</v>
      </c>
      <c r="AG5" s="338" t="s">
        <v>85</v>
      </c>
      <c r="AH5" s="338" t="s">
        <v>86</v>
      </c>
      <c r="AI5" s="338" t="s">
        <v>87</v>
      </c>
      <c r="AJ5" s="338" t="s">
        <v>88</v>
      </c>
      <c r="AK5" s="338" t="s">
        <v>85</v>
      </c>
      <c r="AL5" s="338" t="s">
        <v>86</v>
      </c>
      <c r="AM5" s="338" t="s">
        <v>87</v>
      </c>
      <c r="AN5" s="338" t="s">
        <v>88</v>
      </c>
      <c r="AO5" s="338" t="s">
        <v>85</v>
      </c>
      <c r="AP5" s="338" t="s">
        <v>86</v>
      </c>
      <c r="AQ5" s="338" t="s">
        <v>87</v>
      </c>
      <c r="AR5" s="338" t="s">
        <v>88</v>
      </c>
      <c r="AS5" s="338" t="s">
        <v>89</v>
      </c>
      <c r="AT5" s="336" t="s">
        <v>90</v>
      </c>
      <c r="AU5" s="353" t="s">
        <v>90</v>
      </c>
      <c r="AV5" s="355" t="s">
        <v>90</v>
      </c>
      <c r="AW5" s="347"/>
    </row>
    <row r="6" spans="1:51" s="28" customFormat="1" ht="39.950000000000003" customHeight="1">
      <c r="A6" s="340"/>
      <c r="B6" s="340"/>
      <c r="C6" s="340"/>
      <c r="D6" s="340"/>
      <c r="E6" s="340"/>
      <c r="F6" s="343"/>
      <c r="G6" s="325"/>
      <c r="H6" s="325"/>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37"/>
      <c r="AU6" s="354"/>
      <c r="AV6" s="356"/>
      <c r="AW6" s="348"/>
      <c r="AY6" s="28" t="s">
        <v>91</v>
      </c>
    </row>
    <row r="7" spans="1:51" s="9" customFormat="1" ht="83.25" customHeight="1">
      <c r="A7" s="329" t="s">
        <v>18</v>
      </c>
      <c r="B7" s="329" t="s">
        <v>19</v>
      </c>
      <c r="C7" s="329" t="s">
        <v>20</v>
      </c>
      <c r="D7" s="329" t="s">
        <v>21</v>
      </c>
      <c r="E7" s="65" t="str">
        <f>'Formulación 2024'!E7</f>
        <v>Elaborar el plan de asistencia técnica para la vigencia</v>
      </c>
      <c r="F7" s="64" t="str">
        <f>'Formulación 2024'!F7</f>
        <v xml:space="preserve">Documento Plan por entidad </v>
      </c>
      <c r="G7" s="88" t="str">
        <f>'Formulación 2024'!G7</f>
        <v>Numero de planes elaborados / planes proyectado*100</v>
      </c>
      <c r="H7" s="88" t="s">
        <v>92</v>
      </c>
      <c r="I7" s="30">
        <f>ETITC!P7</f>
        <v>1</v>
      </c>
      <c r="J7" s="31" t="s">
        <v>93</v>
      </c>
      <c r="K7" s="51" t="s">
        <v>93</v>
      </c>
      <c r="L7" s="94" t="s">
        <v>93</v>
      </c>
      <c r="M7" s="30">
        <f>FODESEP!Q7</f>
        <v>1</v>
      </c>
      <c r="N7" s="30" t="s">
        <v>93</v>
      </c>
      <c r="O7" s="53" t="s">
        <v>93</v>
      </c>
      <c r="P7" s="53" t="s">
        <v>93</v>
      </c>
      <c r="Q7" s="30">
        <f>ICFES!P7</f>
        <v>1</v>
      </c>
      <c r="R7" s="32" t="s">
        <v>93</v>
      </c>
      <c r="S7" s="51" t="s">
        <v>94</v>
      </c>
      <c r="T7" s="52" t="s">
        <v>93</v>
      </c>
      <c r="U7" s="30">
        <f>'INFOTEP SAI'!P7</f>
        <v>1</v>
      </c>
      <c r="V7" s="30" t="s">
        <v>93</v>
      </c>
      <c r="W7" s="51" t="s">
        <v>93</v>
      </c>
      <c r="X7" s="94" t="s">
        <v>93</v>
      </c>
      <c r="Y7" s="30">
        <f>'INFOTEP SAN JUAN'!P7</f>
        <v>1</v>
      </c>
      <c r="Z7" s="30" t="s">
        <v>93</v>
      </c>
      <c r="AA7" s="30" t="s">
        <v>93</v>
      </c>
      <c r="AB7" s="30" t="s">
        <v>93</v>
      </c>
      <c r="AC7" s="31">
        <f>INTENALCO!P7</f>
        <v>1</v>
      </c>
      <c r="AD7" s="31" t="s">
        <v>93</v>
      </c>
      <c r="AE7" s="31" t="s">
        <v>93</v>
      </c>
      <c r="AF7" s="31" t="s">
        <v>93</v>
      </c>
      <c r="AG7" s="30">
        <f>ITFIP!P7</f>
        <v>1</v>
      </c>
      <c r="AH7" s="30" t="s">
        <v>93</v>
      </c>
      <c r="AI7" s="52" t="s">
        <v>93</v>
      </c>
      <c r="AJ7" s="52" t="s">
        <v>93</v>
      </c>
      <c r="AK7" s="30">
        <f>MEN!P7</f>
        <v>1</v>
      </c>
      <c r="AL7" s="30" t="s">
        <v>93</v>
      </c>
      <c r="AM7" s="30" t="s">
        <v>93</v>
      </c>
      <c r="AN7" s="30" t="s">
        <v>93</v>
      </c>
      <c r="AO7" s="31">
        <f>UAPA!P7</f>
        <v>1</v>
      </c>
      <c r="AP7" s="33">
        <v>0</v>
      </c>
      <c r="AQ7" s="33">
        <v>0</v>
      </c>
      <c r="AR7" s="33" t="s">
        <v>93</v>
      </c>
      <c r="AS7" s="97">
        <f>(I7+M7+Q7+U7+Y7+AC7+AG7+AK7+AO7)/9</f>
        <v>1</v>
      </c>
      <c r="AT7" s="97">
        <v>0</v>
      </c>
      <c r="AU7" s="97">
        <v>0</v>
      </c>
      <c r="AV7" s="97">
        <v>0</v>
      </c>
      <c r="AW7" s="105">
        <f t="shared" ref="AW7:AW19" si="0">AS7+AT7+AU7+AV7</f>
        <v>1</v>
      </c>
      <c r="AX7" s="208">
        <v>1</v>
      </c>
      <c r="AY7" s="322">
        <f>AO7+AP7+AQ7</f>
        <v>1</v>
      </c>
    </row>
    <row r="8" spans="1:51" s="9" customFormat="1" ht="109.5" customHeight="1">
      <c r="A8" s="329"/>
      <c r="B8" s="329"/>
      <c r="C8" s="329"/>
      <c r="D8" s="329"/>
      <c r="E8" s="65" t="str">
        <f>'Formulación 2024'!E8</f>
        <v>Ejecutar las acciones establecidas por cada entidad en el plan de asistencia técnica</v>
      </c>
      <c r="F8" s="64" t="str">
        <f>'Formulación 2024'!F8</f>
        <v>Informe de avance del plan</v>
      </c>
      <c r="G8" s="88" t="str">
        <f>'Formulación 2024'!G8</f>
        <v>(Total actividades ejecutadas / Número actividades planeadas) * 100</v>
      </c>
      <c r="H8" s="88" t="s">
        <v>60</v>
      </c>
      <c r="I8" s="30" t="s">
        <v>93</v>
      </c>
      <c r="J8" s="30">
        <f>ETITC!U8</f>
        <v>0.3</v>
      </c>
      <c r="K8" s="30">
        <f>ETITC!Z8</f>
        <v>0.4</v>
      </c>
      <c r="L8" s="30" t="s">
        <v>93</v>
      </c>
      <c r="M8" s="30" t="s">
        <v>93</v>
      </c>
      <c r="N8" s="30">
        <f>FODESEP!W8</f>
        <v>0.3</v>
      </c>
      <c r="O8" s="30">
        <f>FODESEP!AB8</f>
        <v>0.4</v>
      </c>
      <c r="P8" s="30" t="s">
        <v>93</v>
      </c>
      <c r="Q8" s="30" t="s">
        <v>93</v>
      </c>
      <c r="R8" s="30">
        <f>ICFES!U8</f>
        <v>0</v>
      </c>
      <c r="S8" s="30">
        <f>ICFES!Z8</f>
        <v>0.4</v>
      </c>
      <c r="T8" s="30" t="s">
        <v>93</v>
      </c>
      <c r="U8" s="30" t="s">
        <v>93</v>
      </c>
      <c r="V8" s="30">
        <f>'INFOTEP SAI'!U8</f>
        <v>0</v>
      </c>
      <c r="W8" s="30">
        <f>'INFOTEP SAI'!Z8</f>
        <v>0.4</v>
      </c>
      <c r="X8" s="30" t="s">
        <v>93</v>
      </c>
      <c r="Y8" s="30" t="s">
        <v>93</v>
      </c>
      <c r="Z8" s="30">
        <f>'INFOTEP SAN JUAN'!U8</f>
        <v>0</v>
      </c>
      <c r="AA8" s="30">
        <f>'INFOTEP SAN JUAN'!Z8</f>
        <v>0.4</v>
      </c>
      <c r="AB8" s="30" t="s">
        <v>93</v>
      </c>
      <c r="AC8" s="30" t="s">
        <v>93</v>
      </c>
      <c r="AD8" s="30">
        <f>INTENALCO!U8</f>
        <v>0.3</v>
      </c>
      <c r="AE8" s="30">
        <f>INTENALCO!Z8</f>
        <v>0.4</v>
      </c>
      <c r="AF8" s="30" t="s">
        <v>93</v>
      </c>
      <c r="AG8" s="30" t="s">
        <v>93</v>
      </c>
      <c r="AH8" s="30">
        <f>ITFIP!U8</f>
        <v>0.3</v>
      </c>
      <c r="AI8" s="30">
        <f>ITFIP!Z8</f>
        <v>0.4</v>
      </c>
      <c r="AJ8" s="30" t="s">
        <v>93</v>
      </c>
      <c r="AK8" s="30" t="s">
        <v>93</v>
      </c>
      <c r="AL8" s="30">
        <f>MEN!U8</f>
        <v>0.3</v>
      </c>
      <c r="AM8" s="30">
        <f>MEN!Z8</f>
        <v>0.4</v>
      </c>
      <c r="AN8" s="30" t="s">
        <v>93</v>
      </c>
      <c r="AO8" s="30">
        <v>0</v>
      </c>
      <c r="AP8" s="30">
        <f>UAPA!U8</f>
        <v>0.3</v>
      </c>
      <c r="AQ8" s="30">
        <f>UAPA!Z8</f>
        <v>0.4</v>
      </c>
      <c r="AR8" s="30" t="s">
        <v>93</v>
      </c>
      <c r="AS8" s="97">
        <v>0</v>
      </c>
      <c r="AT8" s="97">
        <f>(J8+N8+R8+V8+Z8+AD8+AH8+AL8+AP8)/9</f>
        <v>0.2</v>
      </c>
      <c r="AU8" s="97">
        <f>(K8+O8+S8+W8+AA8+AE8+AI8+AM8+AQ8)/9</f>
        <v>0.39999999999999997</v>
      </c>
      <c r="AV8" s="97">
        <v>0</v>
      </c>
      <c r="AW8" s="105">
        <f>AS8+AT8+AU8+AV8</f>
        <v>0.6</v>
      </c>
      <c r="AX8" s="208">
        <v>2</v>
      </c>
      <c r="AY8" s="322">
        <f>AO8+AP8+AQ8</f>
        <v>0.7</v>
      </c>
    </row>
    <row r="9" spans="1:51" s="9" customFormat="1" ht="83.25" customHeight="1">
      <c r="A9" s="329"/>
      <c r="B9" s="329"/>
      <c r="C9" s="329"/>
      <c r="D9" s="329"/>
      <c r="E9" s="115" t="str">
        <f>'Formulación 2024'!E9</f>
        <v>Mediante comité sectorial, Realizar el seguimiento trimestral para fortalecer la gestión institucional de las entidades del sector administrativo de educación ( Acta del Comité).</v>
      </c>
      <c r="F9" s="65" t="str">
        <f>'Formulación 2024'!F9</f>
        <v>Acta de comité sectorial</v>
      </c>
      <c r="G9" s="88" t="str">
        <f>'Formulación 2024'!G9</f>
        <v>(Total comités ejecutados /números de comités planeados)*100</v>
      </c>
      <c r="H9" s="88" t="s">
        <v>33</v>
      </c>
      <c r="I9" s="30">
        <f>ETITC!P9</f>
        <v>0.25</v>
      </c>
      <c r="J9" s="30">
        <f>ETITC!U9</f>
        <v>0.25</v>
      </c>
      <c r="K9" s="30">
        <f>ETITC!Z9</f>
        <v>0.25</v>
      </c>
      <c r="L9" s="94">
        <f>ETITC!AE9</f>
        <v>0</v>
      </c>
      <c r="M9" s="30">
        <f>FODESEP!R9</f>
        <v>0.25</v>
      </c>
      <c r="N9" s="30">
        <f>FODESEP!W9</f>
        <v>0.25</v>
      </c>
      <c r="O9" s="30">
        <f>FODESEP!AB9</f>
        <v>0.25</v>
      </c>
      <c r="P9" s="53" t="str">
        <f>FODESEP!AE9</f>
        <v>Leido el avance descriptivo y observada la evidencia en el repositorio de teams, se valida el producto de la actividad " Acta de comité sectorial", por lo anterior sí cumple.</v>
      </c>
      <c r="Q9" s="30">
        <f>ICFES!P9</f>
        <v>0.25</v>
      </c>
      <c r="R9" s="30">
        <f>ICFES!U9</f>
        <v>0.25</v>
      </c>
      <c r="S9" s="30">
        <f>ICFES!Z9</f>
        <v>0.25</v>
      </c>
      <c r="T9" s="52">
        <f>ICFES!AE9</f>
        <v>0</v>
      </c>
      <c r="U9" s="30">
        <f>'INFOTEP SAI'!P9</f>
        <v>0.25</v>
      </c>
      <c r="V9" s="30">
        <f>'INFOTEP SAI'!U9</f>
        <v>0</v>
      </c>
      <c r="W9" s="30">
        <f>'INFOTEP SAI'!Z9</f>
        <v>0.25</v>
      </c>
      <c r="X9" s="94">
        <f>'INFOTEP SAI'!AE9</f>
        <v>0</v>
      </c>
      <c r="Y9" s="30">
        <f>'INFOTEP SAN JUAN'!P9</f>
        <v>0.25</v>
      </c>
      <c r="Z9" s="30">
        <f>'INFOTEP SAN JUAN'!U9</f>
        <v>0</v>
      </c>
      <c r="AA9" s="30">
        <f>'INFOTEP SAN JUAN'!Z9</f>
        <v>0.25</v>
      </c>
      <c r="AB9" s="30">
        <f>'INFOTEP SAN JUAN'!AE9</f>
        <v>0</v>
      </c>
      <c r="AC9" s="31">
        <f>INTENALCO!P9</f>
        <v>0.25</v>
      </c>
      <c r="AD9" s="30">
        <f>INTENALCO!U9</f>
        <v>0.25</v>
      </c>
      <c r="AE9" s="52">
        <f>INTENALCO!Z9</f>
        <v>0.25</v>
      </c>
      <c r="AF9" s="52">
        <f>INTENALCO!AE9</f>
        <v>0</v>
      </c>
      <c r="AG9" s="30">
        <f>ITFIP!P9</f>
        <v>0.25</v>
      </c>
      <c r="AH9" s="30">
        <f>ITFIP!U9</f>
        <v>0.25</v>
      </c>
      <c r="AI9" s="30">
        <f>ITFIP!Z9</f>
        <v>0.25</v>
      </c>
      <c r="AJ9" s="52">
        <f>ITFIP!AE9</f>
        <v>0</v>
      </c>
      <c r="AK9" s="30">
        <f>MEN!P9</f>
        <v>0.25</v>
      </c>
      <c r="AL9" s="30">
        <f>MEN!U9</f>
        <v>0.25</v>
      </c>
      <c r="AM9" s="30">
        <f>MEN!Z9</f>
        <v>0.25</v>
      </c>
      <c r="AN9" s="94">
        <f>MEN!AE9</f>
        <v>0</v>
      </c>
      <c r="AO9" s="31">
        <f>UAPA!P9</f>
        <v>0.25</v>
      </c>
      <c r="AP9" s="30">
        <f>UAPA!U9</f>
        <v>0.25</v>
      </c>
      <c r="AQ9" s="30">
        <f>UAPA!Z9</f>
        <v>0.25</v>
      </c>
      <c r="AR9" s="94" t="s">
        <v>93</v>
      </c>
      <c r="AS9" s="97">
        <f>(I9+M9+Q9+U9+Y9+AC9+AG9+AK9+AO9)/9</f>
        <v>0.25</v>
      </c>
      <c r="AT9" s="97">
        <f>(J9+N9+R9+V9+Z9+AD9+AH9+AL9+AP9)/9</f>
        <v>0.19444444444444445</v>
      </c>
      <c r="AU9" s="97">
        <f t="shared" ref="AU9:AU19" si="1">(K9+O9+S9+W9+AA9+AE9+AI9+AM9+AQ9)/9</f>
        <v>0.25</v>
      </c>
      <c r="AV9" s="97">
        <v>0</v>
      </c>
      <c r="AW9" s="105">
        <f t="shared" si="0"/>
        <v>0.69444444444444442</v>
      </c>
      <c r="AX9" s="208">
        <v>3</v>
      </c>
      <c r="AY9" s="322">
        <f t="shared" ref="AY9:AY20" si="2">AO9+AP9+AQ9</f>
        <v>0.75</v>
      </c>
    </row>
    <row r="10" spans="1:51" s="9" customFormat="1" ht="77.25" customHeight="1">
      <c r="A10" s="329" t="s">
        <v>34</v>
      </c>
      <c r="B10" s="329" t="s">
        <v>35</v>
      </c>
      <c r="C10" s="330" t="s">
        <v>36</v>
      </c>
      <c r="D10" s="329" t="s">
        <v>37</v>
      </c>
      <c r="E10" s="88" t="str">
        <f>'Formulación 2024'!E10</f>
        <v>Formular el plan de acción para fortalecer la política de gestión del conocimiento y la innovación</v>
      </c>
      <c r="F10" s="88" t="str">
        <f>'Formulación 2024'!F10</f>
        <v>Plan formulado</v>
      </c>
      <c r="G10" s="88" t="str">
        <f>'Formulación 2024'!G10</f>
        <v>Numero de planes elaborados / planes proyectado*100</v>
      </c>
      <c r="H10" s="88" t="s">
        <v>92</v>
      </c>
      <c r="I10" s="30">
        <f>ETITC!P10</f>
        <v>1</v>
      </c>
      <c r="J10" s="30">
        <f>ETITC!U10</f>
        <v>0</v>
      </c>
      <c r="K10" s="30">
        <f>ETITC!Z10</f>
        <v>0</v>
      </c>
      <c r="L10" s="94">
        <f>ETITC!AE10</f>
        <v>0</v>
      </c>
      <c r="M10" s="30">
        <f>FODESEP!Q10</f>
        <v>1</v>
      </c>
      <c r="N10" s="30">
        <f>FODESEP!W10</f>
        <v>0</v>
      </c>
      <c r="O10" s="30">
        <f>FODESEP!AB10</f>
        <v>0</v>
      </c>
      <c r="P10" s="53">
        <f>FODESEP!AE10</f>
        <v>0</v>
      </c>
      <c r="Q10" s="30">
        <f>ICFES!P10</f>
        <v>1</v>
      </c>
      <c r="R10" s="30" t="str">
        <f>ICFES!U10</f>
        <v>-</v>
      </c>
      <c r="S10" s="30">
        <f>ICFES!Z10</f>
        <v>0</v>
      </c>
      <c r="T10" s="52">
        <f>ICFES!AE10</f>
        <v>0</v>
      </c>
      <c r="U10" s="30">
        <f>'INFOTEP SAI'!P10</f>
        <v>1</v>
      </c>
      <c r="V10" s="30">
        <f>'INFOTEP SAI'!U10</f>
        <v>0</v>
      </c>
      <c r="W10" s="30">
        <f>'INFOTEP SAI'!Z10</f>
        <v>0</v>
      </c>
      <c r="X10" s="94">
        <f>'INFOTEP SAI'!AE10</f>
        <v>0</v>
      </c>
      <c r="Y10" s="30">
        <f>'INFOTEP SAN JUAN'!P10</f>
        <v>1</v>
      </c>
      <c r="Z10" s="30">
        <f>'INFOTEP SAN JUAN'!U10</f>
        <v>0</v>
      </c>
      <c r="AA10" s="30">
        <f>'INFOTEP SAN JUAN'!Z10</f>
        <v>0</v>
      </c>
      <c r="AB10" s="30">
        <f>'INFOTEP SAN JUAN'!AE10</f>
        <v>0</v>
      </c>
      <c r="AC10" s="31">
        <f>INTENALCO!P10</f>
        <v>1</v>
      </c>
      <c r="AD10" s="30">
        <f>INTENALCO!U10</f>
        <v>0</v>
      </c>
      <c r="AE10" s="52">
        <f>INTENALCO!Z10</f>
        <v>0</v>
      </c>
      <c r="AF10" s="52">
        <f>INTENALCO!AE10</f>
        <v>0</v>
      </c>
      <c r="AG10" s="30">
        <f>ITFIP!P10</f>
        <v>1</v>
      </c>
      <c r="AH10" s="30">
        <f>ITFIP!U10</f>
        <v>0</v>
      </c>
      <c r="AI10" s="30">
        <f>ITFIP!Z10</f>
        <v>0</v>
      </c>
      <c r="AJ10" s="52">
        <f>ITFIP!AE10</f>
        <v>0</v>
      </c>
      <c r="AK10" s="30">
        <f>MEN!P10</f>
        <v>1</v>
      </c>
      <c r="AL10" s="30">
        <f>MEN!U10</f>
        <v>0</v>
      </c>
      <c r="AM10" s="30">
        <f>MEN!Z10</f>
        <v>0</v>
      </c>
      <c r="AN10" s="94">
        <f>MEN!AE10</f>
        <v>0</v>
      </c>
      <c r="AO10" s="31">
        <f>UAPA!P10</f>
        <v>1</v>
      </c>
      <c r="AP10" s="30">
        <f>UAPA!U10</f>
        <v>0</v>
      </c>
      <c r="AQ10" s="30">
        <f>UAPA!Z10</f>
        <v>0</v>
      </c>
      <c r="AR10" s="94">
        <f>UAPA!AE9</f>
        <v>0</v>
      </c>
      <c r="AS10" s="97">
        <f>(I10+M10+Q10+U10+Y10+AC10+AG10+AK10+AO10)/9</f>
        <v>1</v>
      </c>
      <c r="AT10" s="97">
        <v>0</v>
      </c>
      <c r="AU10" s="97">
        <f t="shared" si="1"/>
        <v>0</v>
      </c>
      <c r="AV10" s="97">
        <f>(L10+P10+T10+X10+AB10+AF10+AJ10+AN10+AR10)/9</f>
        <v>0</v>
      </c>
      <c r="AW10" s="105">
        <f t="shared" si="0"/>
        <v>1</v>
      </c>
      <c r="AX10" s="208">
        <v>4</v>
      </c>
      <c r="AY10" s="322">
        <f t="shared" si="2"/>
        <v>1</v>
      </c>
    </row>
    <row r="11" spans="1:51" s="9" customFormat="1" ht="123" customHeight="1">
      <c r="A11" s="329"/>
      <c r="B11" s="329"/>
      <c r="C11" s="330"/>
      <c r="D11" s="329"/>
      <c r="E11" s="88" t="str">
        <f>'Formulación 2024'!E11</f>
        <v>Ejecutar las acciones establecidas por cada entidad en el plan de gestión del conocimiento y la innovación</v>
      </c>
      <c r="F11" s="88" t="str">
        <f>'Formulación 2024'!F11</f>
        <v>Informe de avance del plan</v>
      </c>
      <c r="G11" s="88" t="s">
        <v>28</v>
      </c>
      <c r="H11" s="88" t="s">
        <v>60</v>
      </c>
      <c r="I11" s="30" t="s">
        <v>93</v>
      </c>
      <c r="J11" s="30">
        <f>ETITC!U11</f>
        <v>0.3</v>
      </c>
      <c r="K11" s="30">
        <f>ETITC!Z11</f>
        <v>0.4</v>
      </c>
      <c r="L11" s="30" t="s">
        <v>93</v>
      </c>
      <c r="M11" s="30" t="s">
        <v>93</v>
      </c>
      <c r="N11" s="30">
        <f>FODESEP!W11</f>
        <v>0.3</v>
      </c>
      <c r="O11" s="30">
        <f>FODESEP!AB11</f>
        <v>0.4</v>
      </c>
      <c r="P11" s="30" t="s">
        <v>93</v>
      </c>
      <c r="Q11" s="30" t="s">
        <v>93</v>
      </c>
      <c r="R11" s="30">
        <f>ICFES!U11</f>
        <v>0</v>
      </c>
      <c r="S11" s="30">
        <f>ICFES!Z11</f>
        <v>0.4</v>
      </c>
      <c r="T11" s="30" t="s">
        <v>93</v>
      </c>
      <c r="U11" s="30" t="s">
        <v>93</v>
      </c>
      <c r="V11" s="30">
        <f>'INFOTEP SAI'!U11</f>
        <v>0</v>
      </c>
      <c r="W11" s="30">
        <f>'INFOTEP SAI'!Z11</f>
        <v>0.4</v>
      </c>
      <c r="X11" s="30" t="s">
        <v>93</v>
      </c>
      <c r="Y11" s="30" t="s">
        <v>93</v>
      </c>
      <c r="Z11" s="30">
        <f>'INFOTEP SAN JUAN'!U11</f>
        <v>0</v>
      </c>
      <c r="AA11" s="30">
        <f>'INFOTEP SAN JUAN'!Z11</f>
        <v>0.4</v>
      </c>
      <c r="AB11" s="30" t="s">
        <v>93</v>
      </c>
      <c r="AC11" s="30" t="s">
        <v>93</v>
      </c>
      <c r="AD11" s="30">
        <f>INTENALCO!U11</f>
        <v>0</v>
      </c>
      <c r="AE11" s="52">
        <f>INTENALCO!Z11</f>
        <v>0.4</v>
      </c>
      <c r="AF11" s="30" t="s">
        <v>93</v>
      </c>
      <c r="AG11" s="30" t="s">
        <v>93</v>
      </c>
      <c r="AH11" s="30">
        <f>ITFIP!U11</f>
        <v>0.3</v>
      </c>
      <c r="AI11" s="30">
        <f>ITFIP!Z11</f>
        <v>0.4</v>
      </c>
      <c r="AJ11" s="30" t="s">
        <v>93</v>
      </c>
      <c r="AK11" s="30" t="s">
        <v>93</v>
      </c>
      <c r="AL11" s="30">
        <f>MEN!U11</f>
        <v>0.3</v>
      </c>
      <c r="AM11" s="30">
        <f>MEN!Z11</f>
        <v>0.4</v>
      </c>
      <c r="AN11" s="30" t="s">
        <v>93</v>
      </c>
      <c r="AO11" s="30">
        <v>0</v>
      </c>
      <c r="AP11" s="30">
        <f>UAPA!U11</f>
        <v>0.3</v>
      </c>
      <c r="AQ11" s="30">
        <f>UAPA!Z11</f>
        <v>0.4</v>
      </c>
      <c r="AR11" s="30" t="s">
        <v>93</v>
      </c>
      <c r="AS11" s="97">
        <v>0</v>
      </c>
      <c r="AT11" s="97">
        <f>(J11+N11+R11+V11+Z11+AD11+AH11+AL11+AP11)/9</f>
        <v>0.16666666666666666</v>
      </c>
      <c r="AU11" s="97">
        <f t="shared" si="1"/>
        <v>0.39999999999999997</v>
      </c>
      <c r="AV11" s="97">
        <v>0</v>
      </c>
      <c r="AW11" s="105">
        <f t="shared" si="0"/>
        <v>0.56666666666666665</v>
      </c>
      <c r="AX11" s="208">
        <v>5</v>
      </c>
      <c r="AY11" s="322">
        <f t="shared" si="2"/>
        <v>0.7</v>
      </c>
    </row>
    <row r="12" spans="1:51" s="9" customFormat="1" ht="134.25" customHeight="1">
      <c r="A12" s="334"/>
      <c r="B12" s="334"/>
      <c r="C12" s="335"/>
      <c r="D12" s="334"/>
      <c r="E12" s="110" t="str">
        <f>'Formulación 2024'!E12</f>
        <v>formalización del gestor del conocimiento y la innovación en cada entidad</v>
      </c>
      <c r="F12" s="110" t="str">
        <f>'Formulación 2024'!F12</f>
        <v>Documento que sustente la designación del gestor</v>
      </c>
      <c r="G12" s="110" t="str">
        <f>'Formulación 2024'!G12</f>
        <v>número de entidades con gestor formalizado/número de entidades *100</v>
      </c>
      <c r="H12" s="64" t="s">
        <v>45</v>
      </c>
      <c r="I12" s="30">
        <v>1</v>
      </c>
      <c r="J12" s="30"/>
      <c r="K12" s="30">
        <f>ETITC!Z12</f>
        <v>0</v>
      </c>
      <c r="L12" s="94"/>
      <c r="M12" s="30">
        <v>1</v>
      </c>
      <c r="N12" s="30"/>
      <c r="O12" s="30">
        <f>FODESEP!AB12</f>
        <v>0</v>
      </c>
      <c r="P12" s="53"/>
      <c r="Q12" s="30">
        <v>1</v>
      </c>
      <c r="R12" s="30"/>
      <c r="S12" s="30">
        <f>ICFES!Z12</f>
        <v>0</v>
      </c>
      <c r="T12" s="52"/>
      <c r="U12" s="30">
        <v>1</v>
      </c>
      <c r="V12" s="30" t="s">
        <v>94</v>
      </c>
      <c r="W12" s="30">
        <f>'INFOTEP SAI'!Z12</f>
        <v>0</v>
      </c>
      <c r="X12" s="94"/>
      <c r="Y12" s="30">
        <v>1</v>
      </c>
      <c r="Z12" s="30"/>
      <c r="AA12" s="30">
        <f>'INFOTEP SAN JUAN'!Z12</f>
        <v>0</v>
      </c>
      <c r="AB12" s="53"/>
      <c r="AC12" s="31">
        <v>1</v>
      </c>
      <c r="AD12" s="30"/>
      <c r="AE12" s="52">
        <f>INTENALCO!Z12</f>
        <v>0</v>
      </c>
      <c r="AF12" s="52"/>
      <c r="AG12" s="30">
        <v>1</v>
      </c>
      <c r="AH12" s="30"/>
      <c r="AI12" s="30">
        <f>ITFIP!Z12</f>
        <v>0</v>
      </c>
      <c r="AJ12" s="52"/>
      <c r="AK12" s="30">
        <v>1</v>
      </c>
      <c r="AL12" s="30"/>
      <c r="AM12" s="30">
        <f>MEN!Z12</f>
        <v>0</v>
      </c>
      <c r="AN12" s="94"/>
      <c r="AO12" s="31">
        <v>1</v>
      </c>
      <c r="AP12" s="30"/>
      <c r="AQ12" s="30">
        <f>UAPA!Z12</f>
        <v>0</v>
      </c>
      <c r="AR12" s="94"/>
      <c r="AS12" s="97">
        <f>(I12+M12+Q12+U12+Y12+AC12+AG12+AK12+AO12)/9</f>
        <v>1</v>
      </c>
      <c r="AT12" s="97"/>
      <c r="AU12" s="97">
        <f t="shared" si="1"/>
        <v>0</v>
      </c>
      <c r="AV12" s="97"/>
      <c r="AW12" s="105"/>
      <c r="AX12" s="208"/>
      <c r="AY12" s="322">
        <f t="shared" si="2"/>
        <v>1</v>
      </c>
    </row>
    <row r="13" spans="1:51" s="9" customFormat="1" ht="153.75" customHeight="1">
      <c r="A13" s="334"/>
      <c r="B13" s="334"/>
      <c r="C13" s="335"/>
      <c r="D13" s="334"/>
      <c r="E13" s="110" t="str">
        <f>'Formulación 2024'!E13</f>
        <v>Realizar las mesas sectoriales trimestrales de gestión del conocimiento y la innovación</v>
      </c>
      <c r="F13" s="110" t="str">
        <f>'Formulación 2024'!F13</f>
        <v>Actas de mesas sectoriales</v>
      </c>
      <c r="G13" s="110" t="str">
        <f>'Formulación 2024'!F13</f>
        <v>Actas de mesas sectoriales</v>
      </c>
      <c r="H13" s="88" t="s">
        <v>95</v>
      </c>
      <c r="I13" s="30" t="s">
        <v>93</v>
      </c>
      <c r="J13" s="30">
        <f>ETITC!U13</f>
        <v>0.3</v>
      </c>
      <c r="K13" s="310">
        <f>ETITC!Z13</f>
        <v>0</v>
      </c>
      <c r="L13" s="30" t="s">
        <v>93</v>
      </c>
      <c r="M13" s="30" t="s">
        <v>93</v>
      </c>
      <c r="N13" s="30">
        <f>FODESEP!W13</f>
        <v>0.3</v>
      </c>
      <c r="O13" s="30">
        <f>FODESEP!AB13</f>
        <v>0.3</v>
      </c>
      <c r="P13" s="30" t="s">
        <v>93</v>
      </c>
      <c r="Q13" s="30" t="s">
        <v>93</v>
      </c>
      <c r="R13" s="30">
        <f>ICFES!U13</f>
        <v>0.3</v>
      </c>
      <c r="S13" s="30">
        <f>ICFES!Z13</f>
        <v>0.3</v>
      </c>
      <c r="T13" s="30" t="s">
        <v>93</v>
      </c>
      <c r="U13" s="30" t="s">
        <v>93</v>
      </c>
      <c r="V13" s="30">
        <f>'INFOTEP SAI'!U13</f>
        <v>0</v>
      </c>
      <c r="W13" s="30">
        <f>'INFOTEP SAI'!Z13</f>
        <v>0.3</v>
      </c>
      <c r="X13" s="30" t="s">
        <v>93</v>
      </c>
      <c r="Y13" s="30" t="s">
        <v>93</v>
      </c>
      <c r="Z13" s="30">
        <f>'INFOTEP SAN JUAN'!U13</f>
        <v>0</v>
      </c>
      <c r="AA13" s="30">
        <f>'INFOTEP SAN JUAN'!Z13</f>
        <v>0.3</v>
      </c>
      <c r="AB13" s="30" t="s">
        <v>93</v>
      </c>
      <c r="AC13" s="30" t="s">
        <v>93</v>
      </c>
      <c r="AD13" s="30">
        <f>INTENALCO!U13</f>
        <v>0.3</v>
      </c>
      <c r="AE13" s="52">
        <f>INTENALCO!Z13</f>
        <v>0.3</v>
      </c>
      <c r="AF13" s="30" t="s">
        <v>93</v>
      </c>
      <c r="AG13" s="30" t="s">
        <v>93</v>
      </c>
      <c r="AH13" s="30">
        <f>ITFIP!U13</f>
        <v>0.3</v>
      </c>
      <c r="AI13" s="30">
        <f>ITFIP!Z13</f>
        <v>0.3</v>
      </c>
      <c r="AJ13" s="30" t="s">
        <v>93</v>
      </c>
      <c r="AK13" s="30" t="s">
        <v>93</v>
      </c>
      <c r="AL13" s="30">
        <f>MEN!U13</f>
        <v>0.3</v>
      </c>
      <c r="AM13" s="30">
        <f>MEN!Z13</f>
        <v>0.3</v>
      </c>
      <c r="AN13" s="30" t="s">
        <v>93</v>
      </c>
      <c r="AO13" s="30">
        <v>0</v>
      </c>
      <c r="AP13" s="30">
        <f>UAPA!U13</f>
        <v>0.3</v>
      </c>
      <c r="AQ13" s="30">
        <f>UAPA!Z13</f>
        <v>0.3</v>
      </c>
      <c r="AR13" s="30" t="s">
        <v>93</v>
      </c>
      <c r="AS13" s="97">
        <v>0</v>
      </c>
      <c r="AT13" s="97">
        <f>(J13+N13+R13+V13+Z13+AD13+AH13+AL13+AP13)/9</f>
        <v>0.23333333333333334</v>
      </c>
      <c r="AU13" s="97">
        <f t="shared" si="1"/>
        <v>0.26666666666666666</v>
      </c>
      <c r="AV13" s="97">
        <v>0</v>
      </c>
      <c r="AW13" s="105">
        <f t="shared" si="0"/>
        <v>0.5</v>
      </c>
      <c r="AX13" s="208">
        <v>7</v>
      </c>
      <c r="AY13" s="322">
        <f t="shared" si="2"/>
        <v>0.6</v>
      </c>
    </row>
    <row r="14" spans="1:51" ht="174" customHeight="1">
      <c r="A14" s="329" t="s">
        <v>50</v>
      </c>
      <c r="B14" s="329" t="s">
        <v>51</v>
      </c>
      <c r="C14" s="330" t="s">
        <v>52</v>
      </c>
      <c r="D14" s="330" t="s">
        <v>53</v>
      </c>
      <c r="E14" s="88" t="str">
        <f>'Formulación 2024'!E14</f>
        <v>Elaborar el plan de acción que permita implementar la ruta de la felicidad a nivel sectorial</v>
      </c>
      <c r="F14" s="88" t="str">
        <f>'Formulación 2024'!F14</f>
        <v>Plan formulado</v>
      </c>
      <c r="G14" s="88" t="str">
        <f>'Formulación 2024'!F14</f>
        <v>Plan formulado</v>
      </c>
      <c r="H14" s="88" t="s">
        <v>92</v>
      </c>
      <c r="I14" s="30">
        <f>ETITC!P14</f>
        <v>1</v>
      </c>
      <c r="J14" s="30">
        <f>ETITC!U14</f>
        <v>0</v>
      </c>
      <c r="K14" s="30">
        <f>ETITC!Z14</f>
        <v>0</v>
      </c>
      <c r="L14" s="94">
        <f>ETITC!AE14</f>
        <v>0</v>
      </c>
      <c r="M14" s="30">
        <f>FODESEP!Q14</f>
        <v>1</v>
      </c>
      <c r="N14" s="30">
        <f>FODESEP!W14</f>
        <v>0</v>
      </c>
      <c r="O14" s="30">
        <f>FODESEP!AB14</f>
        <v>0</v>
      </c>
      <c r="P14" s="53">
        <f>FODESEP!AE14</f>
        <v>0</v>
      </c>
      <c r="Q14" s="30">
        <f>ICFES!P14</f>
        <v>1</v>
      </c>
      <c r="R14" s="30">
        <f>ICFES!U14</f>
        <v>0</v>
      </c>
      <c r="S14" s="30">
        <f>ICFES!Z14</f>
        <v>0</v>
      </c>
      <c r="T14" s="52">
        <f>ICFES!AE14</f>
        <v>0</v>
      </c>
      <c r="U14" s="30">
        <f>'INFOTEP SAI'!P14</f>
        <v>1</v>
      </c>
      <c r="V14" s="30">
        <f>'INFOTEP SAI'!U14</f>
        <v>0</v>
      </c>
      <c r="W14" s="30">
        <f>'INFOTEP SAI'!Z14</f>
        <v>0</v>
      </c>
      <c r="X14" s="94">
        <f>'INFOTEP SAI'!AE14</f>
        <v>1</v>
      </c>
      <c r="Y14" s="30">
        <f>'INFOTEP SAN JUAN'!P14</f>
        <v>1</v>
      </c>
      <c r="Z14" s="30">
        <f>'INFOTEP SAN JUAN'!U14</f>
        <v>0</v>
      </c>
      <c r="AA14" s="30">
        <f>'INFOTEP SAN JUAN'!Z14</f>
        <v>0</v>
      </c>
      <c r="AB14" s="53">
        <f>'INFOTEP SAN JUAN'!AE14</f>
        <v>0</v>
      </c>
      <c r="AC14" s="31">
        <f>INTENALCO!P14</f>
        <v>1</v>
      </c>
      <c r="AD14" s="30">
        <f>INTENALCO!U14</f>
        <v>0</v>
      </c>
      <c r="AE14" s="52">
        <f>INTENALCO!Z14</f>
        <v>0</v>
      </c>
      <c r="AF14" s="52">
        <f>INTENALCO!AE14</f>
        <v>0</v>
      </c>
      <c r="AG14" s="30">
        <f>ITFIP!P14</f>
        <v>1</v>
      </c>
      <c r="AH14" s="30">
        <f>ITFIP!U14</f>
        <v>0</v>
      </c>
      <c r="AI14" s="30">
        <f>ITFIP!Z14</f>
        <v>0</v>
      </c>
      <c r="AJ14" s="52">
        <f>ITFIP!AE14</f>
        <v>0</v>
      </c>
      <c r="AK14" s="30">
        <f>MEN!P14</f>
        <v>1</v>
      </c>
      <c r="AL14" s="30">
        <f>MEN!U14</f>
        <v>0</v>
      </c>
      <c r="AM14" s="30">
        <f>MEN!Z14</f>
        <v>0</v>
      </c>
      <c r="AN14" s="94">
        <f>MEN!AE14</f>
        <v>0</v>
      </c>
      <c r="AO14" s="31">
        <f>UAPA!P14</f>
        <v>1</v>
      </c>
      <c r="AP14" s="30">
        <f>UAPA!U14</f>
        <v>0</v>
      </c>
      <c r="AQ14" s="30">
        <f>UAPA!Z14</f>
        <v>0</v>
      </c>
      <c r="AR14" s="94">
        <f>UAPA!AE13</f>
        <v>0</v>
      </c>
      <c r="AS14" s="97">
        <f>(I14+M14+Q14+U14+Y14+AC14+AG14+AK14+AO14)/9</f>
        <v>1</v>
      </c>
      <c r="AT14" s="97">
        <f>(J14+N14+R14+V14+Z14+AD14+AH14+AL14+AP14)/9</f>
        <v>0</v>
      </c>
      <c r="AU14" s="97">
        <f t="shared" si="1"/>
        <v>0</v>
      </c>
      <c r="AV14" s="97">
        <f>(L14+P14+T14+X14+AB14+AF14+AJ14+AN14+AR14)/9</f>
        <v>0.1111111111111111</v>
      </c>
      <c r="AW14" s="105">
        <f t="shared" si="0"/>
        <v>1.1111111111111112</v>
      </c>
      <c r="AX14" s="208">
        <v>8</v>
      </c>
      <c r="AY14" s="322">
        <f t="shared" si="2"/>
        <v>1</v>
      </c>
    </row>
    <row r="15" spans="1:51" s="9" customFormat="1" ht="174" customHeight="1">
      <c r="A15" s="329"/>
      <c r="B15" s="329"/>
      <c r="C15" s="330"/>
      <c r="D15" s="330"/>
      <c r="E15" s="88" t="str">
        <f>'Formulación 2024'!E15</f>
        <v>Ejecutar las acciones establecidas por cada entidad en el plan de implementación de la ruta de la felicidad</v>
      </c>
      <c r="F15" s="88" t="str">
        <f>'Formulación 2024'!F15</f>
        <v>Informe de avance del plan</v>
      </c>
      <c r="G15" s="88" t="str">
        <f>'Formulación 2024'!G15</f>
        <v>(Total actividades ejecutadas / Número actividades planeadas) * 100</v>
      </c>
      <c r="H15" s="88" t="s">
        <v>60</v>
      </c>
      <c r="I15" s="30" t="s">
        <v>93</v>
      </c>
      <c r="J15" s="30">
        <f>ETITC!U15</f>
        <v>0.3</v>
      </c>
      <c r="K15" s="30">
        <f>ETITC!Z15</f>
        <v>0.4</v>
      </c>
      <c r="L15" s="30" t="s">
        <v>93</v>
      </c>
      <c r="M15" s="30" t="s">
        <v>93</v>
      </c>
      <c r="N15" s="30">
        <f>FODESEP!W15</f>
        <v>0.3</v>
      </c>
      <c r="O15" s="30">
        <f>FODESEP!AB15</f>
        <v>0.4</v>
      </c>
      <c r="P15" s="30" t="s">
        <v>93</v>
      </c>
      <c r="Q15" s="30" t="s">
        <v>93</v>
      </c>
      <c r="R15" s="30">
        <f>ICFES!U15</f>
        <v>0</v>
      </c>
      <c r="S15" s="30">
        <f>ICFES!Z15</f>
        <v>0.4</v>
      </c>
      <c r="T15" s="30" t="s">
        <v>93</v>
      </c>
      <c r="U15" s="30" t="s">
        <v>93</v>
      </c>
      <c r="V15" s="30">
        <f>'INFOTEP SAI'!U15</f>
        <v>0</v>
      </c>
      <c r="W15" s="30">
        <f>'INFOTEP SAI'!Z15</f>
        <v>0.4</v>
      </c>
      <c r="X15" s="30" t="s">
        <v>93</v>
      </c>
      <c r="Y15" s="30" t="s">
        <v>93</v>
      </c>
      <c r="Z15" s="30">
        <f>'INFOTEP SAN JUAN'!U15</f>
        <v>0</v>
      </c>
      <c r="AA15" s="30">
        <f>'INFOTEP SAN JUAN'!Z15</f>
        <v>0.4</v>
      </c>
      <c r="AB15" s="30" t="s">
        <v>93</v>
      </c>
      <c r="AC15" s="30" t="s">
        <v>93</v>
      </c>
      <c r="AD15" s="30">
        <f>INTENALCO!U15</f>
        <v>0.3</v>
      </c>
      <c r="AE15" s="52">
        <f>INTENALCO!Z15</f>
        <v>0.4</v>
      </c>
      <c r="AF15" s="30" t="s">
        <v>93</v>
      </c>
      <c r="AG15" s="30" t="s">
        <v>93</v>
      </c>
      <c r="AH15" s="30">
        <f>ITFIP!U15</f>
        <v>0.3</v>
      </c>
      <c r="AI15" s="30">
        <f>ITFIP!Z15</f>
        <v>0.4</v>
      </c>
      <c r="AJ15" s="30" t="s">
        <v>93</v>
      </c>
      <c r="AK15" s="30" t="s">
        <v>93</v>
      </c>
      <c r="AL15" s="30">
        <f>MEN!U15</f>
        <v>0.3</v>
      </c>
      <c r="AM15" s="30">
        <f>MEN!Z15</f>
        <v>0.4</v>
      </c>
      <c r="AN15" s="30" t="s">
        <v>93</v>
      </c>
      <c r="AO15" s="30">
        <v>0</v>
      </c>
      <c r="AP15" s="30">
        <f>UAPA!U15</f>
        <v>0.3</v>
      </c>
      <c r="AQ15" s="30">
        <f>UAPA!Z15</f>
        <v>0.4</v>
      </c>
      <c r="AR15" s="30" t="s">
        <v>93</v>
      </c>
      <c r="AS15" s="97">
        <v>0</v>
      </c>
      <c r="AT15" s="97">
        <f>(J15+N15+R15+V15+Z15+AD15+AH15+AL15+AP15)/9</f>
        <v>0.2</v>
      </c>
      <c r="AU15" s="97">
        <f t="shared" si="1"/>
        <v>0.39999999999999997</v>
      </c>
      <c r="AV15" s="97">
        <v>0</v>
      </c>
      <c r="AW15" s="105">
        <f t="shared" si="0"/>
        <v>0.6</v>
      </c>
      <c r="AX15" s="208">
        <v>9</v>
      </c>
      <c r="AY15" s="322">
        <f t="shared" si="2"/>
        <v>0.7</v>
      </c>
    </row>
    <row r="16" spans="1:51" s="9" customFormat="1" ht="174" customHeight="1">
      <c r="A16" s="329"/>
      <c r="B16" s="329"/>
      <c r="C16" s="330" t="s">
        <v>56</v>
      </c>
      <c r="D16" s="330" t="s">
        <v>57</v>
      </c>
      <c r="E16" s="88" t="str">
        <f>'Formulación 2024'!E16</f>
        <v>Elaborar e implementar el plan para llevar a cabo la formalización laboral</v>
      </c>
      <c r="F16" s="88" t="s">
        <v>39</v>
      </c>
      <c r="G16" s="88" t="s">
        <v>96</v>
      </c>
      <c r="H16" s="88" t="s">
        <v>92</v>
      </c>
      <c r="I16" s="30">
        <f>ETITC!P16</f>
        <v>1</v>
      </c>
      <c r="J16" s="30">
        <f>ETITC!U16</f>
        <v>0</v>
      </c>
      <c r="K16" s="30">
        <f>ETITC!Z16</f>
        <v>0</v>
      </c>
      <c r="L16" s="94">
        <f>ETITC!AE16</f>
        <v>0</v>
      </c>
      <c r="M16" s="30" t="str">
        <f>FODESEP!Q16</f>
        <v>N/A</v>
      </c>
      <c r="N16" s="30" t="str">
        <f>FODESEP!W16</f>
        <v>N/A</v>
      </c>
      <c r="O16" s="30" t="str">
        <f>FODESEP!AB16</f>
        <v>N/A</v>
      </c>
      <c r="P16" s="53" t="str">
        <f>FODESEP!AE16</f>
        <v>N/A</v>
      </c>
      <c r="Q16" s="30">
        <f>ICFES!P16</f>
        <v>1</v>
      </c>
      <c r="R16" s="30">
        <f>ICFES!U16</f>
        <v>0</v>
      </c>
      <c r="S16" s="30">
        <f>ICFES!Z16</f>
        <v>0</v>
      </c>
      <c r="T16" s="52">
        <f>ICFES!AE16</f>
        <v>0</v>
      </c>
      <c r="U16" s="30">
        <f>'INFOTEP SAI'!P16</f>
        <v>0</v>
      </c>
      <c r="V16" s="30">
        <f>'INFOTEP SAI'!U16</f>
        <v>0</v>
      </c>
      <c r="W16" s="30">
        <f>'INFOTEP SAI'!Z16</f>
        <v>0</v>
      </c>
      <c r="X16" s="94">
        <f>'INFOTEP SAI'!AE16</f>
        <v>0</v>
      </c>
      <c r="Y16" s="30">
        <f>'INFOTEP SAN JUAN'!P16</f>
        <v>0</v>
      </c>
      <c r="Z16" s="30">
        <f>'INFOTEP SAN JUAN'!U16</f>
        <v>0</v>
      </c>
      <c r="AA16" s="30">
        <f>'INFOTEP SAN JUAN'!Z16</f>
        <v>0</v>
      </c>
      <c r="AB16" s="53">
        <f>'INFOTEP SAN JUAN'!AE16</f>
        <v>0</v>
      </c>
      <c r="AC16" s="31">
        <f>INTENALCO!P16</f>
        <v>1</v>
      </c>
      <c r="AD16" s="30">
        <f>INTENALCO!U16</f>
        <v>0</v>
      </c>
      <c r="AE16" s="52">
        <f>INTENALCO!Z16</f>
        <v>0</v>
      </c>
      <c r="AF16" s="52">
        <f>INTENALCO!AE16</f>
        <v>0</v>
      </c>
      <c r="AG16" s="30">
        <f>ITFIP!P16</f>
        <v>1</v>
      </c>
      <c r="AH16" s="30">
        <f>ITFIP!U16</f>
        <v>0</v>
      </c>
      <c r="AI16" s="30">
        <f>ITFIP!Z16</f>
        <v>0</v>
      </c>
      <c r="AJ16" s="52">
        <f>ITFIP!AE16</f>
        <v>0</v>
      </c>
      <c r="AK16" s="30">
        <f>MEN!P16</f>
        <v>1</v>
      </c>
      <c r="AL16" s="30">
        <f>MEN!U16</f>
        <v>0</v>
      </c>
      <c r="AM16" s="30">
        <f>MEN!Z16</f>
        <v>0</v>
      </c>
      <c r="AN16" s="94">
        <f>MEN!AE16</f>
        <v>0</v>
      </c>
      <c r="AO16" s="31">
        <f>UAPA!P16</f>
        <v>1</v>
      </c>
      <c r="AP16" s="30">
        <f>UAPA!U16</f>
        <v>0</v>
      </c>
      <c r="AQ16" s="30">
        <f>UAPA!Z16</f>
        <v>0</v>
      </c>
      <c r="AR16" s="94">
        <f>UAPA!AE15</f>
        <v>0</v>
      </c>
      <c r="AS16" s="97">
        <v>1</v>
      </c>
      <c r="AT16" s="97" t="e">
        <f t="shared" ref="AT16:AT19" si="3">(J16+N16+R16+V16+Z16+AD16+AH16+AL16+AP16)/9</f>
        <v>#VALUE!</v>
      </c>
      <c r="AU16" s="97" t="e">
        <f t="shared" si="1"/>
        <v>#VALUE!</v>
      </c>
      <c r="AV16" s="97">
        <v>0</v>
      </c>
      <c r="AW16" s="105" t="e">
        <f t="shared" si="0"/>
        <v>#VALUE!</v>
      </c>
      <c r="AX16" s="208">
        <v>10</v>
      </c>
      <c r="AY16" s="322">
        <f t="shared" si="2"/>
        <v>1</v>
      </c>
    </row>
    <row r="17" spans="1:51" s="22" customFormat="1" ht="123.75" customHeight="1">
      <c r="A17" s="329"/>
      <c r="B17" s="329"/>
      <c r="C17" s="330"/>
      <c r="D17" s="330"/>
      <c r="E17" s="88" t="s">
        <v>59</v>
      </c>
      <c r="F17" s="88" t="str">
        <f>'Formulación 2024'!F16</f>
        <v>Plan formulado</v>
      </c>
      <c r="G17" s="88" t="str">
        <f>'Formulación 2024'!G17</f>
        <v>(Total actividades ejecutadas / Número actividades planeadas) * 100</v>
      </c>
      <c r="H17" s="88" t="s">
        <v>60</v>
      </c>
      <c r="I17" s="30" t="s">
        <v>93</v>
      </c>
      <c r="J17" s="30">
        <f>ETITC!U17</f>
        <v>0.4</v>
      </c>
      <c r="K17" s="30">
        <f>ETITC!Z17</f>
        <v>0.3</v>
      </c>
      <c r="L17" s="30" t="s">
        <v>93</v>
      </c>
      <c r="M17" s="30" t="s">
        <v>93</v>
      </c>
      <c r="N17" s="30" t="str">
        <f>FODESEP!W17</f>
        <v>N/A</v>
      </c>
      <c r="O17" s="30" t="str">
        <f>FODESEP!AB17</f>
        <v>N/A</v>
      </c>
      <c r="P17" s="30" t="s">
        <v>93</v>
      </c>
      <c r="Q17" s="30" t="s">
        <v>93</v>
      </c>
      <c r="R17" s="30">
        <f>ICFES!U17</f>
        <v>0</v>
      </c>
      <c r="S17" s="30">
        <f>ICFES!Z17</f>
        <v>0.3</v>
      </c>
      <c r="T17" s="30" t="s">
        <v>93</v>
      </c>
      <c r="U17" s="30" t="s">
        <v>93</v>
      </c>
      <c r="V17" s="30">
        <f>'INFOTEP SAI'!U17</f>
        <v>0</v>
      </c>
      <c r="W17" s="30">
        <f>'INFOTEP SAI'!Z17</f>
        <v>0.3</v>
      </c>
      <c r="X17" s="30" t="s">
        <v>93</v>
      </c>
      <c r="Y17" s="30" t="s">
        <v>93</v>
      </c>
      <c r="Z17" s="30">
        <f>'INFOTEP SAN JUAN'!U17</f>
        <v>0</v>
      </c>
      <c r="AA17" s="30">
        <f>'INFOTEP SAN JUAN'!Z17</f>
        <v>0.3</v>
      </c>
      <c r="AB17" s="30" t="s">
        <v>93</v>
      </c>
      <c r="AC17" s="30" t="s">
        <v>93</v>
      </c>
      <c r="AD17" s="30">
        <f>INTENALCO!U17</f>
        <v>0.4</v>
      </c>
      <c r="AE17" s="52">
        <f>INTENALCO!Z17</f>
        <v>0.3</v>
      </c>
      <c r="AF17" s="30" t="s">
        <v>93</v>
      </c>
      <c r="AG17" s="30" t="s">
        <v>93</v>
      </c>
      <c r="AH17" s="30">
        <f>ITFIP!U17</f>
        <v>0.4</v>
      </c>
      <c r="AI17" s="30">
        <f>ITFIP!Z17</f>
        <v>0.3</v>
      </c>
      <c r="AJ17" s="30" t="s">
        <v>93</v>
      </c>
      <c r="AK17" s="30" t="s">
        <v>93</v>
      </c>
      <c r="AL17" s="30">
        <f>MEN!U17</f>
        <v>0.4</v>
      </c>
      <c r="AM17" s="30">
        <f>MEN!Z17</f>
        <v>0.3</v>
      </c>
      <c r="AN17" s="30" t="s">
        <v>93</v>
      </c>
      <c r="AO17" s="30">
        <v>0</v>
      </c>
      <c r="AP17" s="30">
        <f>UAPA!U17</f>
        <v>0.4</v>
      </c>
      <c r="AQ17" s="30">
        <f>UAPA!Z17</f>
        <v>0.3</v>
      </c>
      <c r="AR17" s="30" t="s">
        <v>93</v>
      </c>
      <c r="AS17" s="97">
        <v>0</v>
      </c>
      <c r="AT17" s="97">
        <f>(J17+R17+V17+Z17+AD17+AH17+AL17+AP17)/9</f>
        <v>0.22222222222222221</v>
      </c>
      <c r="AU17" s="97">
        <f>(K17+S17+W17+AA17+AE17+AI17+AM17+AQ17)/8</f>
        <v>0.3</v>
      </c>
      <c r="AV17" s="97">
        <v>0</v>
      </c>
      <c r="AW17" s="105">
        <f t="shared" si="0"/>
        <v>0.52222222222222214</v>
      </c>
      <c r="AX17" s="208">
        <v>11</v>
      </c>
      <c r="AY17" s="322">
        <f t="shared" si="2"/>
        <v>0.7</v>
      </c>
    </row>
    <row r="18" spans="1:51" s="9" customFormat="1" ht="101.25" customHeight="1">
      <c r="A18" s="329"/>
      <c r="B18" s="329"/>
      <c r="C18" s="330" t="s">
        <v>61</v>
      </c>
      <c r="D18" s="330" t="s">
        <v>97</v>
      </c>
      <c r="E18" s="88" t="str">
        <f>'Formulación 2024'!E18</f>
        <v>Elaborar el plan de intervención sectorial para fortalecer las competencias en liderazgo y trabajo en equipo</v>
      </c>
      <c r="F18" s="88" t="str">
        <f>'Formulación 2024'!F18</f>
        <v>Plan formulado</v>
      </c>
      <c r="G18" s="88" t="str">
        <f>'Formulación 2024'!G18</f>
        <v>Numero de planes elaborados / planes proyectado*100</v>
      </c>
      <c r="H18" s="88" t="s">
        <v>92</v>
      </c>
      <c r="I18" s="30">
        <f>ETITC!P18</f>
        <v>1</v>
      </c>
      <c r="J18" s="30">
        <f>ETITC!U18</f>
        <v>0</v>
      </c>
      <c r="K18" s="30">
        <f>ETITC!Z18</f>
        <v>0</v>
      </c>
      <c r="L18" s="94">
        <f>ETITC!AE18</f>
        <v>0</v>
      </c>
      <c r="M18" s="30">
        <f>FODESEP!Q18</f>
        <v>1</v>
      </c>
      <c r="N18" s="30">
        <f>FODESEP!W18</f>
        <v>0</v>
      </c>
      <c r="O18" s="30">
        <f>FODESEP!AB18</f>
        <v>0</v>
      </c>
      <c r="P18" s="53">
        <f>FODESEP!AE18</f>
        <v>0</v>
      </c>
      <c r="Q18" s="30">
        <f>ICFES!P18</f>
        <v>1</v>
      </c>
      <c r="R18" s="30">
        <f>ICFES!U18</f>
        <v>0</v>
      </c>
      <c r="S18" s="30">
        <f>ICFES!Z18</f>
        <v>0</v>
      </c>
      <c r="T18" s="52">
        <f>ICFES!AE18</f>
        <v>0</v>
      </c>
      <c r="U18" s="30">
        <f>'INFOTEP SAI'!P18</f>
        <v>0</v>
      </c>
      <c r="V18" s="30">
        <f>'INFOTEP SAI'!U18</f>
        <v>0</v>
      </c>
      <c r="W18" s="30">
        <f>'INFOTEP SAI'!Z18</f>
        <v>0</v>
      </c>
      <c r="X18" s="94">
        <f>'INFOTEP SAI'!AE18</f>
        <v>0</v>
      </c>
      <c r="Y18" s="30">
        <f>'INFOTEP SAN JUAN'!P18</f>
        <v>1</v>
      </c>
      <c r="Z18" s="30">
        <f>'INFOTEP SAN JUAN'!U18</f>
        <v>0</v>
      </c>
      <c r="AA18" s="30">
        <f>'INFOTEP SAN JUAN'!Z18</f>
        <v>0</v>
      </c>
      <c r="AB18" s="53">
        <f>'INFOTEP SAN JUAN'!AE18</f>
        <v>0</v>
      </c>
      <c r="AC18" s="31">
        <f>INTENALCO!P18</f>
        <v>1</v>
      </c>
      <c r="AD18" s="30">
        <f>INTENALCO!U18</f>
        <v>0</v>
      </c>
      <c r="AE18" s="52">
        <f>INTENALCO!Z18</f>
        <v>0</v>
      </c>
      <c r="AF18" s="52">
        <f>INTENALCO!AE18</f>
        <v>0</v>
      </c>
      <c r="AG18" s="30">
        <f>ITFIP!P18</f>
        <v>1</v>
      </c>
      <c r="AH18" s="30">
        <f>ITFIP!U18</f>
        <v>0</v>
      </c>
      <c r="AI18" s="30">
        <f>ITFIP!Z18</f>
        <v>0</v>
      </c>
      <c r="AJ18" s="52">
        <f>ITFIP!AE18</f>
        <v>0</v>
      </c>
      <c r="AK18" s="30">
        <f>MEN!P18</f>
        <v>1</v>
      </c>
      <c r="AL18" s="30">
        <f>MEN!U18</f>
        <v>0</v>
      </c>
      <c r="AM18" s="30">
        <f>MEN!Z18</f>
        <v>0</v>
      </c>
      <c r="AN18" s="94">
        <f>MEN!AE18</f>
        <v>0</v>
      </c>
      <c r="AO18" s="31">
        <f>UAPA!P18</f>
        <v>1</v>
      </c>
      <c r="AP18" s="30">
        <f>UAPA!U18</f>
        <v>0</v>
      </c>
      <c r="AQ18" s="30">
        <f>UAPA!Z18</f>
        <v>0</v>
      </c>
      <c r="AR18" s="94">
        <f>UAPA!AE17</f>
        <v>0</v>
      </c>
      <c r="AS18" s="97">
        <v>1</v>
      </c>
      <c r="AT18" s="97">
        <f t="shared" si="3"/>
        <v>0</v>
      </c>
      <c r="AU18" s="97">
        <f t="shared" si="1"/>
        <v>0</v>
      </c>
      <c r="AV18" s="97">
        <f>(L18+P18+T18+X18+AB18+AF18+AJ18+AN18+AR18)/9</f>
        <v>0</v>
      </c>
      <c r="AW18" s="105">
        <f t="shared" si="0"/>
        <v>1</v>
      </c>
      <c r="AX18" s="208">
        <v>12</v>
      </c>
      <c r="AY18" s="322">
        <f t="shared" si="2"/>
        <v>1</v>
      </c>
    </row>
    <row r="19" spans="1:51" s="101" customFormat="1" ht="90" customHeight="1">
      <c r="A19" s="329"/>
      <c r="B19" s="329"/>
      <c r="C19" s="330"/>
      <c r="D19" s="330"/>
      <c r="E19" s="88" t="str">
        <f>'Formulación 2024'!E19</f>
        <v>Ejecutar las acciones establecidas por cada entidad en el plan de intervención sectorial</v>
      </c>
      <c r="F19" s="88" t="str">
        <f>'Formulación 2024'!F19</f>
        <v>Informe de avance del plan</v>
      </c>
      <c r="G19" s="88" t="str">
        <f>'Formulación 2024'!G19</f>
        <v>(Total actividades ejecutadas / Número actividades planeadas) * 100</v>
      </c>
      <c r="H19" s="88" t="s">
        <v>60</v>
      </c>
      <c r="I19" s="30" t="s">
        <v>93</v>
      </c>
      <c r="J19" s="30">
        <f>ETITC!U19</f>
        <v>0</v>
      </c>
      <c r="K19" s="30">
        <f>ETITC!Z19</f>
        <v>0.3</v>
      </c>
      <c r="L19" s="30" t="s">
        <v>93</v>
      </c>
      <c r="M19" s="30" t="s">
        <v>93</v>
      </c>
      <c r="N19" s="30">
        <f>FODESEP!W19</f>
        <v>0</v>
      </c>
      <c r="O19" s="30">
        <f>FODESEP!AB19</f>
        <v>0.3</v>
      </c>
      <c r="P19" s="30" t="s">
        <v>93</v>
      </c>
      <c r="Q19" s="30" t="s">
        <v>93</v>
      </c>
      <c r="R19" s="30">
        <f>ICFES!U19</f>
        <v>0</v>
      </c>
      <c r="S19" s="30">
        <f>ICFES!Z19</f>
        <v>0.3</v>
      </c>
      <c r="T19" s="30" t="s">
        <v>93</v>
      </c>
      <c r="U19" s="30" t="s">
        <v>93</v>
      </c>
      <c r="V19" s="30">
        <f>'INFOTEP SAI'!U19</f>
        <v>0</v>
      </c>
      <c r="W19" s="30">
        <f>'INFOTEP SAI'!Z19</f>
        <v>0.3</v>
      </c>
      <c r="X19" s="30" t="s">
        <v>93</v>
      </c>
      <c r="Y19" s="30" t="s">
        <v>93</v>
      </c>
      <c r="Z19" s="30">
        <f>'INFOTEP SAN JUAN'!U19</f>
        <v>0</v>
      </c>
      <c r="AA19" s="30">
        <f>'INFOTEP SAN JUAN'!Z19</f>
        <v>0.3</v>
      </c>
      <c r="AB19" s="30" t="s">
        <v>93</v>
      </c>
      <c r="AC19" s="30" t="s">
        <v>93</v>
      </c>
      <c r="AD19" s="30">
        <f>INTENALCO!U19</f>
        <v>0.4</v>
      </c>
      <c r="AE19" s="52">
        <f>INTENALCO!Z19</f>
        <v>0.3</v>
      </c>
      <c r="AF19" s="30" t="s">
        <v>93</v>
      </c>
      <c r="AG19" s="30" t="s">
        <v>93</v>
      </c>
      <c r="AH19" s="30">
        <f>ITFIP!U19</f>
        <v>0.4</v>
      </c>
      <c r="AI19" s="30">
        <f>ITFIP!Z19</f>
        <v>0.3</v>
      </c>
      <c r="AJ19" s="30" t="s">
        <v>93</v>
      </c>
      <c r="AK19" s="30" t="s">
        <v>93</v>
      </c>
      <c r="AL19" s="30">
        <f>MEN!U19</f>
        <v>0.4</v>
      </c>
      <c r="AM19" s="30">
        <f>MEN!Z19</f>
        <v>0.3</v>
      </c>
      <c r="AN19" s="30" t="s">
        <v>93</v>
      </c>
      <c r="AO19" s="30">
        <v>0</v>
      </c>
      <c r="AP19" s="30">
        <f>UAPA!U19</f>
        <v>0.4</v>
      </c>
      <c r="AQ19" s="30">
        <f>UAPA!Z19</f>
        <v>0.3</v>
      </c>
      <c r="AR19" s="30" t="s">
        <v>93</v>
      </c>
      <c r="AS19" s="97">
        <v>0</v>
      </c>
      <c r="AT19" s="97">
        <f t="shared" si="3"/>
        <v>0.17777777777777778</v>
      </c>
      <c r="AU19" s="97">
        <f t="shared" si="1"/>
        <v>0.3</v>
      </c>
      <c r="AV19" s="97">
        <v>0</v>
      </c>
      <c r="AW19" s="105">
        <f t="shared" si="0"/>
        <v>0.47777777777777775</v>
      </c>
      <c r="AX19" s="208">
        <v>13</v>
      </c>
      <c r="AY19" s="322">
        <f t="shared" si="2"/>
        <v>0.7</v>
      </c>
    </row>
    <row r="20" spans="1:51" ht="95.25" customHeight="1">
      <c r="A20" s="329"/>
      <c r="B20" s="329"/>
      <c r="C20" s="330"/>
      <c r="D20" s="330"/>
      <c r="E20" s="88" t="str">
        <f>'Formulación 2024'!E20</f>
        <v>Evaluar el plan de intervención sectorial para fortalecer las competencias en liderazgo y trabajo en equipo</v>
      </c>
      <c r="F20" s="88" t="str">
        <f>'Formulación 2024'!F20</f>
        <v>Informe de evaluación</v>
      </c>
      <c r="G20" s="256" t="s">
        <v>67</v>
      </c>
      <c r="H20" s="88" t="s">
        <v>92</v>
      </c>
      <c r="I20" s="30" t="s">
        <v>93</v>
      </c>
      <c r="J20" s="30">
        <f>ETITC!U20</f>
        <v>0</v>
      </c>
      <c r="K20" s="30"/>
      <c r="L20" s="30" t="s">
        <v>93</v>
      </c>
      <c r="M20" s="30" t="s">
        <v>93</v>
      </c>
      <c r="N20" s="30">
        <f>FODESEP!W20</f>
        <v>0</v>
      </c>
      <c r="O20" s="30"/>
      <c r="P20" s="30" t="s">
        <v>93</v>
      </c>
      <c r="Q20" s="30" t="s">
        <v>93</v>
      </c>
      <c r="R20" s="30">
        <f>ICFES!AE20</f>
        <v>0</v>
      </c>
      <c r="S20" s="30"/>
      <c r="T20" s="30" t="s">
        <v>93</v>
      </c>
      <c r="U20" s="30" t="s">
        <v>93</v>
      </c>
      <c r="V20" s="30">
        <f>'INFOTEP SAI'!U20</f>
        <v>0</v>
      </c>
      <c r="W20" s="30"/>
      <c r="X20" s="30" t="s">
        <v>93</v>
      </c>
      <c r="Y20" s="30" t="s">
        <v>93</v>
      </c>
      <c r="Z20" s="30">
        <f>'INFOTEP SAN JUAN'!U20</f>
        <v>0</v>
      </c>
      <c r="AA20" s="30"/>
      <c r="AB20" s="30" t="s">
        <v>93</v>
      </c>
      <c r="AC20" s="30" t="s">
        <v>93</v>
      </c>
      <c r="AD20" s="30">
        <f>INTENALCO!U20</f>
        <v>0</v>
      </c>
      <c r="AE20" s="52"/>
      <c r="AF20" s="30" t="s">
        <v>93</v>
      </c>
      <c r="AG20" s="30" t="s">
        <v>93</v>
      </c>
      <c r="AH20" s="30">
        <f>ITFIP!U20</f>
        <v>0</v>
      </c>
      <c r="AI20" s="30"/>
      <c r="AJ20" s="30" t="s">
        <v>93</v>
      </c>
      <c r="AK20" s="30" t="s">
        <v>93</v>
      </c>
      <c r="AL20" s="30">
        <f>MEN!U20</f>
        <v>0</v>
      </c>
      <c r="AM20" s="30"/>
      <c r="AN20" s="30"/>
      <c r="AO20" s="30"/>
      <c r="AP20" s="30"/>
      <c r="AQ20" s="30"/>
      <c r="AR20" s="30" t="s">
        <v>93</v>
      </c>
      <c r="AS20" s="97"/>
      <c r="AT20" s="97"/>
      <c r="AU20" s="97"/>
      <c r="AV20" s="97"/>
      <c r="AW20" s="105"/>
      <c r="AX20" s="208">
        <v>14</v>
      </c>
      <c r="AY20" s="322">
        <f t="shared" si="2"/>
        <v>0</v>
      </c>
    </row>
    <row r="21" spans="1:51" ht="24.75">
      <c r="F21" s="350" t="s">
        <v>98</v>
      </c>
      <c r="G21" s="351"/>
      <c r="H21" s="352"/>
      <c r="I21" s="205">
        <f>(I7+I9+I10+I12+I14+I16+I18)/7</f>
        <v>0.8928571428571429</v>
      </c>
      <c r="J21" s="205">
        <f>(J8+J9+J11+J13+J15+J17+J19)/7</f>
        <v>0.26428571428571429</v>
      </c>
      <c r="K21" s="311">
        <f>(K8+K9+K11+K13+K15+K17+K19)/7</f>
        <v>0.29285714285714287</v>
      </c>
      <c r="L21" s="205" t="e">
        <f t="shared" ref="L21:AV21" si="4">(L8+L9+L11+L13+L15++L17+L19)/7</f>
        <v>#VALUE!</v>
      </c>
      <c r="M21" s="205" t="e">
        <f t="shared" si="4"/>
        <v>#VALUE!</v>
      </c>
      <c r="N21" s="205" t="e">
        <f t="shared" si="4"/>
        <v>#VALUE!</v>
      </c>
      <c r="O21" s="205">
        <f>(O8+O9+O11+O13+O15+O19)/7</f>
        <v>0.29285714285714282</v>
      </c>
      <c r="P21" s="205" t="e">
        <f t="shared" si="4"/>
        <v>#VALUE!</v>
      </c>
      <c r="Q21" s="205" t="e">
        <f t="shared" si="4"/>
        <v>#VALUE!</v>
      </c>
      <c r="R21" s="205">
        <f t="shared" si="4"/>
        <v>7.8571428571428584E-2</v>
      </c>
      <c r="S21" s="205">
        <f>(S8+S9+S11+S13+S15++S17+S19)/7</f>
        <v>0.33571428571428569</v>
      </c>
      <c r="T21" s="205" t="e">
        <f t="shared" si="4"/>
        <v>#VALUE!</v>
      </c>
      <c r="U21" s="205" t="e">
        <f t="shared" si="4"/>
        <v>#VALUE!</v>
      </c>
      <c r="V21" s="205">
        <f t="shared" si="4"/>
        <v>0</v>
      </c>
      <c r="W21" s="205">
        <f t="shared" si="4"/>
        <v>0.33571428571428569</v>
      </c>
      <c r="X21" s="205" t="e">
        <f t="shared" si="4"/>
        <v>#VALUE!</v>
      </c>
      <c r="Y21" s="205" t="e">
        <f t="shared" si="4"/>
        <v>#VALUE!</v>
      </c>
      <c r="Z21" s="205">
        <f t="shared" si="4"/>
        <v>0</v>
      </c>
      <c r="AA21" s="205">
        <f>(AA8+AA9+AA11+AA13+AA15++AA17+AA19)/7</f>
        <v>0.33571428571428569</v>
      </c>
      <c r="AB21" s="205" t="e">
        <f t="shared" si="4"/>
        <v>#VALUE!</v>
      </c>
      <c r="AC21" s="205" t="e">
        <f t="shared" si="4"/>
        <v>#VALUE!</v>
      </c>
      <c r="AD21" s="205">
        <f t="shared" si="4"/>
        <v>0.27857142857142858</v>
      </c>
      <c r="AE21" s="205">
        <f t="shared" si="4"/>
        <v>0.33571428571428569</v>
      </c>
      <c r="AF21" s="205" t="e">
        <f t="shared" si="4"/>
        <v>#VALUE!</v>
      </c>
      <c r="AG21" s="205" t="e">
        <f t="shared" si="4"/>
        <v>#VALUE!</v>
      </c>
      <c r="AH21" s="205">
        <f t="shared" si="4"/>
        <v>0.32142857142857145</v>
      </c>
      <c r="AI21" s="205">
        <f t="shared" si="4"/>
        <v>0.33571428571428569</v>
      </c>
      <c r="AJ21" s="205" t="e">
        <f t="shared" si="4"/>
        <v>#VALUE!</v>
      </c>
      <c r="AK21" s="205" t="e">
        <f t="shared" si="4"/>
        <v>#VALUE!</v>
      </c>
      <c r="AL21" s="205">
        <f t="shared" si="4"/>
        <v>0.32142857142857145</v>
      </c>
      <c r="AM21" s="205">
        <f t="shared" si="4"/>
        <v>0.33571428571428569</v>
      </c>
      <c r="AN21" s="205" t="e">
        <f t="shared" si="4"/>
        <v>#VALUE!</v>
      </c>
      <c r="AO21" s="311">
        <f>(AO7+AO9+AO10+AO12+AO14+AO16+AO18)/7</f>
        <v>0.8928571428571429</v>
      </c>
      <c r="AP21" s="311">
        <f>(AP8+AP9+AP11+AP13+AP15++AP17+AP19)/7</f>
        <v>0.32142857142857145</v>
      </c>
      <c r="AQ21" s="311">
        <f t="shared" si="4"/>
        <v>0.33571428571428569</v>
      </c>
      <c r="AR21" s="205" t="e">
        <f t="shared" si="4"/>
        <v>#VALUE!</v>
      </c>
      <c r="AS21" s="205">
        <f>(AS7+AS9+AS10+AS12+AS14+AS16+AS18)/7</f>
        <v>0.8928571428571429</v>
      </c>
      <c r="AT21" s="205">
        <f t="shared" si="4"/>
        <v>0.19920634920634922</v>
      </c>
      <c r="AU21" s="205">
        <f>(AU8+AU9+AU11+AU13+AU15++AU17+AU19)/7</f>
        <v>0.33095238095238083</v>
      </c>
      <c r="AV21" s="205">
        <f t="shared" si="4"/>
        <v>0</v>
      </c>
      <c r="AW21" s="104">
        <f>(AS21+AT21+AU21+AV21)/4</f>
        <v>0.35575396825396827</v>
      </c>
      <c r="AY21" s="323">
        <f>(AY7+AY8+AY9+AY10+AY11+AY12+AY13+AY14+AY15+AY16+AY17+AY18+AY19+AY20)/14</f>
        <v>0.7749999999999998</v>
      </c>
    </row>
    <row r="22" spans="1:51">
      <c r="H22" s="257" t="s">
        <v>99</v>
      </c>
      <c r="I22" s="222"/>
      <c r="J22" s="222"/>
      <c r="N22" s="19">
        <v>31</v>
      </c>
      <c r="R22" s="19">
        <v>32</v>
      </c>
      <c r="V22" s="19">
        <v>32</v>
      </c>
      <c r="Z22" s="19">
        <v>32</v>
      </c>
      <c r="AD22" s="19">
        <v>32</v>
      </c>
      <c r="AH22" s="19">
        <v>32</v>
      </c>
      <c r="AL22" s="19">
        <v>32</v>
      </c>
      <c r="AP22" s="19">
        <v>32</v>
      </c>
      <c r="AT22" s="320">
        <f>(J22+N22+R22+V22+Z22+AD22+AH22+AL22+AP22)/9</f>
        <v>28.333333333333332</v>
      </c>
      <c r="AU22" s="319">
        <f>(K21+O21+S21+W21+AA21+AE21+AI21+AM21+AQ21)/9</f>
        <v>0.32619047619047614</v>
      </c>
    </row>
    <row r="23" spans="1:51">
      <c r="J23" s="222"/>
      <c r="AS23" s="225"/>
    </row>
    <row r="24" spans="1:51">
      <c r="J24" s="222"/>
    </row>
    <row r="25" spans="1:51">
      <c r="J25" s="222"/>
    </row>
    <row r="26" spans="1:51">
      <c r="J26" s="222"/>
    </row>
    <row r="27" spans="1:51">
      <c r="J27" s="222"/>
    </row>
    <row r="28" spans="1:51">
      <c r="J28" s="222"/>
    </row>
    <row r="29" spans="1:51">
      <c r="J29" s="222"/>
    </row>
  </sheetData>
  <mergeCells count="76">
    <mergeCell ref="F21:H21"/>
    <mergeCell ref="AU5:AU6"/>
    <mergeCell ref="AV5:AV6"/>
    <mergeCell ref="A14:A20"/>
    <mergeCell ref="B14:B20"/>
    <mergeCell ref="C14:C15"/>
    <mergeCell ref="D14:D15"/>
    <mergeCell ref="C16:C17"/>
    <mergeCell ref="D16:D17"/>
    <mergeCell ref="C18:C20"/>
    <mergeCell ref="D18:D20"/>
    <mergeCell ref="A10:A13"/>
    <mergeCell ref="B10:B13"/>
    <mergeCell ref="C10:C11"/>
    <mergeCell ref="D10:D13"/>
    <mergeCell ref="C12:C13"/>
    <mergeCell ref="B4:B6"/>
    <mergeCell ref="C4:C6"/>
    <mergeCell ref="D4:D6"/>
    <mergeCell ref="A7:A9"/>
    <mergeCell ref="B7:B9"/>
    <mergeCell ref="C7:C9"/>
    <mergeCell ref="D7:D9"/>
    <mergeCell ref="A4:A6"/>
    <mergeCell ref="AW4:AW6"/>
    <mergeCell ref="AN5:AN6"/>
    <mergeCell ref="P5:P6"/>
    <mergeCell ref="AA5:AA6"/>
    <mergeCell ref="AE5:AE6"/>
    <mergeCell ref="U5:U6"/>
    <mergeCell ref="AO4:AR4"/>
    <mergeCell ref="AO5:AO6"/>
    <mergeCell ref="AP5:AP6"/>
    <mergeCell ref="AQ5:AQ6"/>
    <mergeCell ref="AR5:AR6"/>
    <mergeCell ref="V5:V6"/>
    <mergeCell ref="U4:X4"/>
    <mergeCell ref="S5:S6"/>
    <mergeCell ref="T5:T6"/>
    <mergeCell ref="X5:X6"/>
    <mergeCell ref="M4:P4"/>
    <mergeCell ref="Q4:T4"/>
    <mergeCell ref="M5:M6"/>
    <mergeCell ref="N5:N6"/>
    <mergeCell ref="O5:O6"/>
    <mergeCell ref="R5:R6"/>
    <mergeCell ref="AK4:AN4"/>
    <mergeCell ref="Y5:Y6"/>
    <mergeCell ref="Y4:AB4"/>
    <mergeCell ref="AC4:AF4"/>
    <mergeCell ref="AG4:AJ4"/>
    <mergeCell ref="K5:K6"/>
    <mergeCell ref="L5:L6"/>
    <mergeCell ref="E4:E6"/>
    <mergeCell ref="F4:F6"/>
    <mergeCell ref="I4:L4"/>
    <mergeCell ref="I5:I6"/>
    <mergeCell ref="J5:J6"/>
    <mergeCell ref="G4:G6"/>
    <mergeCell ref="H4:H6"/>
    <mergeCell ref="AT5:AT6"/>
    <mergeCell ref="Q5:Q6"/>
    <mergeCell ref="AS5:AS6"/>
    <mergeCell ref="AM5:AM6"/>
    <mergeCell ref="AL5:AL6"/>
    <mergeCell ref="AK5:AK6"/>
    <mergeCell ref="AJ5:AJ6"/>
    <mergeCell ref="AG5:AG6"/>
    <mergeCell ref="AF5:AF6"/>
    <mergeCell ref="AD5:AD6"/>
    <mergeCell ref="AC5:AC6"/>
    <mergeCell ref="AB5:AB6"/>
    <mergeCell ref="AH5:AH6"/>
    <mergeCell ref="AI5:AI6"/>
    <mergeCell ref="W5:W6"/>
    <mergeCell ref="Z5:Z6"/>
  </mergeCells>
  <pageMargins left="0.7" right="0.7" top="0.75" bottom="0.75" header="0.3" footer="0.3"/>
  <pageSetup orientation="portrait"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A373D-132C-412A-8A28-1524E517D758}">
  <dimension ref="A2:AH21"/>
  <sheetViews>
    <sheetView showGridLines="0" topLeftCell="L4" zoomScale="110" zoomScaleNormal="110" workbookViewId="0">
      <pane ySplit="3" topLeftCell="A18" activePane="bottomLeft" state="frozen"/>
      <selection pane="bottomLeft" activeCell="L20" sqref="L20"/>
      <selection activeCell="D4" sqref="D4"/>
    </sheetView>
  </sheetViews>
  <sheetFormatPr defaultColWidth="11.42578125" defaultRowHeight="15"/>
  <cols>
    <col min="1" max="3" width="16.85546875" customWidth="1"/>
    <col min="4" max="4" width="16.85546875" hidden="1" customWidth="1"/>
    <col min="5" max="5" width="41.42578125" customWidth="1"/>
    <col min="6" max="7" width="35.7109375" customWidth="1"/>
    <col min="8" max="8" width="25.140625" customWidth="1"/>
    <col min="9" max="9" width="23.85546875" customWidth="1"/>
    <col min="10" max="13" width="17.7109375" customWidth="1"/>
    <col min="14" max="14" width="17.85546875" customWidth="1"/>
    <col min="15" max="15" width="18.42578125" style="16" customWidth="1"/>
    <col min="16" max="16" width="17" style="16" customWidth="1"/>
    <col min="17" max="17" width="55" style="16" customWidth="1"/>
    <col min="18" max="18" width="13.28515625" style="16" customWidth="1"/>
    <col min="19" max="19" width="60.140625" style="16" customWidth="1"/>
    <col min="20" max="20" width="20" style="16" customWidth="1"/>
    <col min="21" max="21" width="18.140625" style="16" customWidth="1"/>
    <col min="22" max="22" width="60.42578125" style="16" customWidth="1"/>
    <col min="23" max="23" width="16.7109375" style="16" customWidth="1"/>
    <col min="24" max="24" width="56.85546875" style="16" customWidth="1"/>
    <col min="25" max="25" width="19.42578125" style="16" customWidth="1"/>
    <col min="26" max="26" width="16" style="16" customWidth="1"/>
    <col min="27" max="27" width="68.42578125" style="42" customWidth="1"/>
    <col min="28" max="28" width="9.42578125" style="16" customWidth="1"/>
    <col min="29" max="29" width="41.42578125" style="16" customWidth="1"/>
    <col min="30" max="30" width="7.28515625" style="16" customWidth="1"/>
    <col min="31" max="31" width="21.42578125" style="16" customWidth="1"/>
    <col min="32" max="32" width="69.7109375" style="16" customWidth="1"/>
    <col min="33" max="33" width="14.28515625" style="16" customWidth="1"/>
    <col min="34" max="34" width="59.7109375" style="16" customWidth="1"/>
  </cols>
  <sheetData>
    <row r="2" spans="1:34" s="9" customFormat="1" ht="15.75">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40"/>
      <c r="AB2" s="13"/>
      <c r="AC2" s="13"/>
      <c r="AD2" s="13"/>
      <c r="AE2" s="13"/>
      <c r="AF2" s="13"/>
      <c r="AG2" s="13"/>
      <c r="AH2" s="13"/>
    </row>
    <row r="3" spans="1:34" s="9" customFormat="1" ht="15.75">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40"/>
      <c r="AB3" s="13"/>
      <c r="AC3" s="13"/>
      <c r="AD3" s="13"/>
      <c r="AE3" s="13"/>
      <c r="AF3" s="13"/>
      <c r="AG3" s="13"/>
      <c r="AH3" s="13"/>
    </row>
    <row r="4" spans="1:34" ht="38.25" customHeight="1">
      <c r="A4" s="357" t="s">
        <v>102</v>
      </c>
      <c r="B4" s="357" t="s">
        <v>103</v>
      </c>
      <c r="C4" s="357" t="s">
        <v>3</v>
      </c>
      <c r="D4" s="357" t="s">
        <v>4</v>
      </c>
      <c r="E4" s="358" t="s">
        <v>5</v>
      </c>
      <c r="F4" s="357" t="s">
        <v>6</v>
      </c>
      <c r="G4" s="357" t="s">
        <v>7</v>
      </c>
      <c r="H4" s="357" t="s">
        <v>8</v>
      </c>
      <c r="I4" s="362" t="s">
        <v>9</v>
      </c>
      <c r="J4" s="362"/>
      <c r="K4" s="363" t="s">
        <v>104</v>
      </c>
      <c r="L4" s="364"/>
      <c r="M4" s="364"/>
      <c r="N4" s="365"/>
      <c r="O4" s="361" t="s">
        <v>105</v>
      </c>
      <c r="P4" s="366"/>
      <c r="Q4" s="366"/>
      <c r="R4" s="366"/>
      <c r="S4" s="366"/>
      <c r="T4" s="361"/>
      <c r="U4" s="361"/>
      <c r="V4" s="361"/>
      <c r="W4" s="361"/>
      <c r="X4" s="361"/>
      <c r="Y4" s="361"/>
      <c r="Z4" s="361"/>
      <c r="AA4" s="361"/>
      <c r="AB4" s="361"/>
      <c r="AC4" s="361"/>
      <c r="AD4" s="361"/>
      <c r="AE4" s="361"/>
      <c r="AF4" s="361"/>
      <c r="AG4" s="361"/>
      <c r="AH4" s="361"/>
    </row>
    <row r="5" spans="1:34" ht="24" customHeight="1">
      <c r="A5" s="357"/>
      <c r="B5" s="357"/>
      <c r="C5" s="357"/>
      <c r="D5" s="357"/>
      <c r="E5" s="359"/>
      <c r="F5" s="357"/>
      <c r="G5" s="357"/>
      <c r="H5" s="357"/>
      <c r="I5" s="358" t="s">
        <v>11</v>
      </c>
      <c r="J5" s="358" t="s">
        <v>12</v>
      </c>
      <c r="K5" s="147" t="s">
        <v>85</v>
      </c>
      <c r="L5" s="147" t="s">
        <v>86</v>
      </c>
      <c r="M5" s="147" t="s">
        <v>87</v>
      </c>
      <c r="N5" s="148" t="s">
        <v>88</v>
      </c>
      <c r="O5" s="361" t="s">
        <v>85</v>
      </c>
      <c r="P5" s="361"/>
      <c r="Q5" s="361"/>
      <c r="R5" s="361"/>
      <c r="S5" s="361"/>
      <c r="T5" s="361" t="s">
        <v>86</v>
      </c>
      <c r="U5" s="361"/>
      <c r="V5" s="361"/>
      <c r="W5" s="361"/>
      <c r="X5" s="361"/>
      <c r="Y5" s="361" t="s">
        <v>87</v>
      </c>
      <c r="Z5" s="361"/>
      <c r="AA5" s="361"/>
      <c r="AB5" s="361"/>
      <c r="AC5" s="361"/>
      <c r="AD5" s="361" t="s">
        <v>88</v>
      </c>
      <c r="AE5" s="361"/>
      <c r="AF5" s="361"/>
      <c r="AG5" s="361"/>
      <c r="AH5" s="361"/>
    </row>
    <row r="6" spans="1:34" ht="38.25" customHeight="1">
      <c r="A6" s="357"/>
      <c r="B6" s="357"/>
      <c r="C6" s="357"/>
      <c r="D6" s="357"/>
      <c r="E6" s="360"/>
      <c r="F6" s="357"/>
      <c r="G6" s="357"/>
      <c r="H6" s="357"/>
      <c r="I6" s="360"/>
      <c r="J6" s="360"/>
      <c r="K6" s="146" t="s">
        <v>17</v>
      </c>
      <c r="L6" s="146" t="s">
        <v>17</v>
      </c>
      <c r="M6" s="146" t="s">
        <v>17</v>
      </c>
      <c r="N6" s="149" t="s">
        <v>17</v>
      </c>
      <c r="O6" s="150" t="s">
        <v>106</v>
      </c>
      <c r="P6" s="150" t="s">
        <v>107</v>
      </c>
      <c r="Q6" s="150" t="s">
        <v>108</v>
      </c>
      <c r="R6" s="150" t="s">
        <v>109</v>
      </c>
      <c r="S6" s="150" t="s">
        <v>110</v>
      </c>
      <c r="T6" s="150" t="s">
        <v>106</v>
      </c>
      <c r="U6" s="150" t="s">
        <v>107</v>
      </c>
      <c r="V6" s="150" t="s">
        <v>108</v>
      </c>
      <c r="W6" s="150" t="s">
        <v>109</v>
      </c>
      <c r="X6" s="150" t="s">
        <v>110</v>
      </c>
      <c r="Y6" s="150" t="s">
        <v>106</v>
      </c>
      <c r="Z6" s="150" t="s">
        <v>107</v>
      </c>
      <c r="AA6" s="151" t="s">
        <v>108</v>
      </c>
      <c r="AB6" s="150" t="s">
        <v>109</v>
      </c>
      <c r="AC6" s="150" t="s">
        <v>110</v>
      </c>
      <c r="AD6" s="150" t="s">
        <v>106</v>
      </c>
      <c r="AE6" s="150" t="s">
        <v>107</v>
      </c>
      <c r="AF6" s="150" t="s">
        <v>108</v>
      </c>
      <c r="AG6" s="150" t="s">
        <v>109</v>
      </c>
      <c r="AH6" s="150" t="s">
        <v>110</v>
      </c>
    </row>
    <row r="7" spans="1:34" s="9" customFormat="1" ht="61.5" customHeight="1">
      <c r="A7" s="329" t="s">
        <v>18</v>
      </c>
      <c r="B7" s="329" t="s">
        <v>111</v>
      </c>
      <c r="C7" s="329" t="s">
        <v>20</v>
      </c>
      <c r="D7" s="329" t="s">
        <v>21</v>
      </c>
      <c r="E7" s="65" t="s">
        <v>22</v>
      </c>
      <c r="F7" s="64" t="s">
        <v>23</v>
      </c>
      <c r="G7" s="64" t="s">
        <v>112</v>
      </c>
      <c r="H7" s="64" t="s">
        <v>92</v>
      </c>
      <c r="I7" s="111">
        <v>45293</v>
      </c>
      <c r="J7" s="112">
        <v>45381</v>
      </c>
      <c r="K7" s="321">
        <v>1</v>
      </c>
      <c r="L7" s="113"/>
      <c r="M7" s="113"/>
      <c r="N7" s="64"/>
      <c r="O7" s="39">
        <v>1</v>
      </c>
      <c r="P7" s="39">
        <v>1</v>
      </c>
      <c r="Q7" s="120" t="s">
        <v>113</v>
      </c>
      <c r="R7" s="91" t="s">
        <v>100</v>
      </c>
      <c r="S7" s="120" t="s">
        <v>114</v>
      </c>
      <c r="T7" s="39"/>
      <c r="U7" s="39"/>
      <c r="V7" s="91" t="s">
        <v>93</v>
      </c>
      <c r="W7" s="91"/>
      <c r="X7" s="124" t="s">
        <v>93</v>
      </c>
      <c r="Y7" s="92"/>
      <c r="Z7" s="39"/>
      <c r="AA7" s="121" t="s">
        <v>93</v>
      </c>
      <c r="AB7" s="72"/>
      <c r="AC7" s="71"/>
      <c r="AD7" s="92"/>
      <c r="AE7" s="39"/>
      <c r="AF7" s="122"/>
      <c r="AG7" s="91"/>
      <c r="AH7" s="123"/>
    </row>
    <row r="8" spans="1:34" s="9" customFormat="1" ht="173.25">
      <c r="A8" s="329"/>
      <c r="B8" s="329"/>
      <c r="C8" s="329"/>
      <c r="D8" s="329"/>
      <c r="E8" s="65" t="s">
        <v>115</v>
      </c>
      <c r="F8" s="64" t="s">
        <v>27</v>
      </c>
      <c r="G8" s="64" t="s">
        <v>116</v>
      </c>
      <c r="H8" s="64" t="s">
        <v>60</v>
      </c>
      <c r="I8" s="111">
        <v>45383</v>
      </c>
      <c r="J8" s="112">
        <v>45657</v>
      </c>
      <c r="K8" s="114"/>
      <c r="L8" s="114">
        <v>0.3</v>
      </c>
      <c r="M8" s="114">
        <v>0.4</v>
      </c>
      <c r="N8" s="114">
        <v>0.3</v>
      </c>
      <c r="O8" s="18"/>
      <c r="P8" s="18"/>
      <c r="Q8" s="18" t="s">
        <v>94</v>
      </c>
      <c r="R8" s="18"/>
      <c r="T8" s="18">
        <v>0.3</v>
      </c>
      <c r="U8" s="18">
        <v>0.3</v>
      </c>
      <c r="V8" s="76" t="s">
        <v>117</v>
      </c>
      <c r="W8" s="64" t="s">
        <v>100</v>
      </c>
      <c r="X8" s="81" t="s">
        <v>118</v>
      </c>
      <c r="Y8" s="70">
        <v>0.4</v>
      </c>
      <c r="Z8" s="70">
        <v>0.4</v>
      </c>
      <c r="AA8" s="76" t="s">
        <v>119</v>
      </c>
      <c r="AB8" s="72" t="s">
        <v>120</v>
      </c>
      <c r="AC8" s="71" t="s">
        <v>118</v>
      </c>
      <c r="AD8" s="18"/>
      <c r="AE8" s="18"/>
      <c r="AF8" s="68"/>
      <c r="AG8" s="64"/>
      <c r="AH8" s="73"/>
    </row>
    <row r="9" spans="1:34" s="9" customFormat="1" ht="216.75" customHeight="1">
      <c r="A9" s="329"/>
      <c r="B9" s="329"/>
      <c r="C9" s="329"/>
      <c r="D9" s="329"/>
      <c r="E9" s="115" t="s">
        <v>30</v>
      </c>
      <c r="F9" s="65" t="s">
        <v>31</v>
      </c>
      <c r="G9" s="64" t="s">
        <v>121</v>
      </c>
      <c r="H9" s="64" t="s">
        <v>33</v>
      </c>
      <c r="I9" s="112">
        <v>45381</v>
      </c>
      <c r="J9" s="112">
        <v>45657</v>
      </c>
      <c r="K9" s="114">
        <v>0.25</v>
      </c>
      <c r="L9" s="114">
        <v>0.25</v>
      </c>
      <c r="M9" s="114">
        <v>0.25</v>
      </c>
      <c r="N9" s="116">
        <v>0.25</v>
      </c>
      <c r="O9" s="18">
        <v>0.25</v>
      </c>
      <c r="P9" s="18">
        <v>0.25</v>
      </c>
      <c r="Q9" s="76" t="s">
        <v>122</v>
      </c>
      <c r="R9" s="91" t="s">
        <v>100</v>
      </c>
      <c r="S9" s="18" t="s">
        <v>123</v>
      </c>
      <c r="T9" s="18">
        <v>0.25</v>
      </c>
      <c r="U9" s="18">
        <v>0.25</v>
      </c>
      <c r="V9" s="64" t="s">
        <v>124</v>
      </c>
      <c r="W9" s="69" t="s">
        <v>100</v>
      </c>
      <c r="X9" s="89" t="s">
        <v>123</v>
      </c>
      <c r="Y9" s="70">
        <v>0.25</v>
      </c>
      <c r="Z9" s="70">
        <v>0.25</v>
      </c>
      <c r="AA9" s="264" t="s">
        <v>125</v>
      </c>
      <c r="AB9" s="72" t="s">
        <v>120</v>
      </c>
      <c r="AC9" s="71" t="s">
        <v>123</v>
      </c>
      <c r="AD9" s="70"/>
      <c r="AE9" s="18"/>
      <c r="AF9" s="68"/>
      <c r="AG9" s="64"/>
      <c r="AH9" s="73"/>
    </row>
    <row r="10" spans="1:34" s="9" customFormat="1" ht="173.25">
      <c r="A10" s="329" t="s">
        <v>34</v>
      </c>
      <c r="B10" s="329" t="s">
        <v>35</v>
      </c>
      <c r="C10" s="330" t="s">
        <v>36</v>
      </c>
      <c r="D10" s="329" t="s">
        <v>37</v>
      </c>
      <c r="E10" s="88" t="s">
        <v>126</v>
      </c>
      <c r="F10" s="88" t="s">
        <v>39</v>
      </c>
      <c r="G10" s="64" t="s">
        <v>112</v>
      </c>
      <c r="H10" s="64" t="s">
        <v>92</v>
      </c>
      <c r="I10" s="111">
        <v>45292</v>
      </c>
      <c r="J10" s="112">
        <v>45382</v>
      </c>
      <c r="K10" s="114">
        <v>1</v>
      </c>
      <c r="L10" s="114"/>
      <c r="M10" s="114"/>
      <c r="N10" s="116"/>
      <c r="O10" s="18">
        <v>1</v>
      </c>
      <c r="P10" s="18">
        <v>1</v>
      </c>
      <c r="Q10" s="203" t="s">
        <v>127</v>
      </c>
      <c r="R10" s="91" t="s">
        <v>100</v>
      </c>
      <c r="S10" s="18" t="s">
        <v>128</v>
      </c>
      <c r="T10" s="18"/>
      <c r="U10" s="18"/>
      <c r="V10" s="91" t="s">
        <v>93</v>
      </c>
      <c r="W10" s="69"/>
      <c r="X10" s="124" t="s">
        <v>93</v>
      </c>
      <c r="Y10" s="70"/>
      <c r="Z10" s="18"/>
      <c r="AA10" s="91" t="s">
        <v>93</v>
      </c>
      <c r="AB10" s="72"/>
      <c r="AC10" s="71"/>
      <c r="AD10" s="70"/>
      <c r="AE10" s="18"/>
      <c r="AF10" s="68"/>
      <c r="AG10" s="64"/>
      <c r="AH10" s="68"/>
    </row>
    <row r="11" spans="1:34" s="9" customFormat="1" ht="156.75" customHeight="1">
      <c r="A11" s="329"/>
      <c r="B11" s="329"/>
      <c r="C11" s="330"/>
      <c r="D11" s="329"/>
      <c r="E11" s="88" t="s">
        <v>40</v>
      </c>
      <c r="F11" s="88" t="s">
        <v>27</v>
      </c>
      <c r="G11" s="64" t="s">
        <v>116</v>
      </c>
      <c r="H11" s="64" t="s">
        <v>60</v>
      </c>
      <c r="I11" s="111">
        <v>45383</v>
      </c>
      <c r="J11" s="112">
        <v>45657</v>
      </c>
      <c r="K11" s="114"/>
      <c r="L11" s="114">
        <v>0.3</v>
      </c>
      <c r="M11" s="114">
        <v>0.4</v>
      </c>
      <c r="N11" s="114">
        <v>0.3</v>
      </c>
      <c r="O11" s="18"/>
      <c r="P11" s="18"/>
      <c r="Q11" s="20" t="s">
        <v>94</v>
      </c>
      <c r="R11" s="18"/>
      <c r="S11" s="18"/>
      <c r="T11" s="18">
        <v>0.3</v>
      </c>
      <c r="U11" s="18">
        <v>0.3</v>
      </c>
      <c r="V11" s="68" t="s">
        <v>129</v>
      </c>
      <c r="W11" s="69" t="s">
        <v>100</v>
      </c>
      <c r="X11" s="231" t="s">
        <v>130</v>
      </c>
      <c r="Y11" s="70">
        <v>0.4</v>
      </c>
      <c r="Z11" s="70">
        <v>0.4</v>
      </c>
      <c r="AA11" s="261" t="s">
        <v>131</v>
      </c>
      <c r="AB11" s="72" t="s">
        <v>120</v>
      </c>
      <c r="AC11" s="71" t="s">
        <v>132</v>
      </c>
      <c r="AD11" s="70"/>
      <c r="AE11" s="18"/>
      <c r="AF11" s="68"/>
      <c r="AG11" s="64"/>
      <c r="AH11" s="68"/>
    </row>
    <row r="12" spans="1:34" s="9" customFormat="1" ht="109.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63" t="s">
        <v>135</v>
      </c>
      <c r="R12" s="64" t="s">
        <v>100</v>
      </c>
      <c r="S12" s="64" t="s">
        <v>136</v>
      </c>
      <c r="T12" s="74"/>
      <c r="U12" s="18"/>
      <c r="V12" s="91" t="s">
        <v>93</v>
      </c>
      <c r="W12" s="69"/>
      <c r="X12" s="124" t="s">
        <v>93</v>
      </c>
      <c r="Y12" s="70"/>
      <c r="Z12" s="18"/>
      <c r="AA12" s="91" t="s">
        <v>93</v>
      </c>
      <c r="AB12" s="72"/>
      <c r="AC12" s="83"/>
      <c r="AD12" s="74"/>
      <c r="AE12" s="18"/>
      <c r="AF12" s="68"/>
      <c r="AG12" s="64"/>
      <c r="AH12" s="73"/>
    </row>
    <row r="13" spans="1:34" s="9" customFormat="1" ht="155.25" customHeight="1">
      <c r="A13" s="334"/>
      <c r="B13" s="334"/>
      <c r="C13" s="335"/>
      <c r="D13" s="334"/>
      <c r="E13" s="110" t="s">
        <v>46</v>
      </c>
      <c r="F13" s="110" t="s">
        <v>47</v>
      </c>
      <c r="G13" s="102" t="s">
        <v>137</v>
      </c>
      <c r="H13" s="64" t="s">
        <v>95</v>
      </c>
      <c r="I13" s="111">
        <v>45383</v>
      </c>
      <c r="J13" s="112">
        <v>45657</v>
      </c>
      <c r="K13" s="117"/>
      <c r="L13" s="114">
        <v>0.3</v>
      </c>
      <c r="M13" s="114">
        <v>0.3</v>
      </c>
      <c r="N13" s="116">
        <v>0.4</v>
      </c>
      <c r="O13" s="18"/>
      <c r="P13" s="18"/>
      <c r="Q13" s="20" t="s">
        <v>94</v>
      </c>
      <c r="R13" s="64"/>
      <c r="S13" s="64"/>
      <c r="T13" s="18">
        <v>0.3</v>
      </c>
      <c r="U13" s="18">
        <v>0.3</v>
      </c>
      <c r="V13" s="76" t="s">
        <v>138</v>
      </c>
      <c r="W13" s="69" t="s">
        <v>100</v>
      </c>
      <c r="X13" s="100" t="s">
        <v>139</v>
      </c>
      <c r="Y13" s="70">
        <v>0.3</v>
      </c>
      <c r="Z13" s="70">
        <v>0</v>
      </c>
      <c r="AA13" s="262" t="s">
        <v>140</v>
      </c>
      <c r="AB13" s="72" t="s">
        <v>141</v>
      </c>
      <c r="AC13" s="71" t="s">
        <v>142</v>
      </c>
      <c r="AD13" s="90"/>
      <c r="AE13" s="18"/>
      <c r="AF13" s="68"/>
      <c r="AG13" s="64"/>
      <c r="AH13" s="73"/>
    </row>
    <row r="14" spans="1:34" s="9" customFormat="1" ht="237" customHeight="1">
      <c r="A14" s="329" t="s">
        <v>50</v>
      </c>
      <c r="B14" s="329" t="s">
        <v>51</v>
      </c>
      <c r="C14" s="330" t="s">
        <v>52</v>
      </c>
      <c r="D14" s="330" t="s">
        <v>53</v>
      </c>
      <c r="E14" s="88" t="s">
        <v>54</v>
      </c>
      <c r="F14" s="88" t="s">
        <v>39</v>
      </c>
      <c r="G14" s="64" t="s">
        <v>112</v>
      </c>
      <c r="H14" s="64" t="s">
        <v>92</v>
      </c>
      <c r="I14" s="111">
        <v>45292</v>
      </c>
      <c r="J14" s="111">
        <v>45382</v>
      </c>
      <c r="K14" s="65">
        <v>1</v>
      </c>
      <c r="L14" s="65"/>
      <c r="M14" s="65"/>
      <c r="N14" s="65"/>
      <c r="O14" s="18">
        <v>1</v>
      </c>
      <c r="P14" s="18">
        <v>1</v>
      </c>
      <c r="Q14" s="162" t="s">
        <v>143</v>
      </c>
      <c r="R14" s="64" t="s">
        <v>100</v>
      </c>
      <c r="S14" s="64" t="s">
        <v>144</v>
      </c>
      <c r="T14" s="18"/>
      <c r="U14" s="18"/>
      <c r="V14" s="91" t="s">
        <v>93</v>
      </c>
      <c r="W14" s="69"/>
      <c r="X14" s="124" t="s">
        <v>93</v>
      </c>
      <c r="Y14" s="85"/>
      <c r="Z14" s="38"/>
      <c r="AA14" s="91" t="s">
        <v>93</v>
      </c>
      <c r="AB14" s="86"/>
      <c r="AC14" s="71"/>
      <c r="AD14" s="90"/>
      <c r="AE14" s="18"/>
      <c r="AF14" s="68"/>
      <c r="AG14" s="64"/>
      <c r="AH14" s="87"/>
    </row>
    <row r="15" spans="1:34" s="9" customFormat="1" ht="113.25" customHeight="1">
      <c r="A15" s="329"/>
      <c r="B15" s="329"/>
      <c r="C15" s="330"/>
      <c r="D15" s="330"/>
      <c r="E15" s="88" t="s">
        <v>55</v>
      </c>
      <c r="F15" s="88" t="s">
        <v>27</v>
      </c>
      <c r="G15" s="64" t="s">
        <v>116</v>
      </c>
      <c r="H15" s="64" t="s">
        <v>60</v>
      </c>
      <c r="I15" s="111">
        <v>45383</v>
      </c>
      <c r="J15" s="111">
        <v>45657</v>
      </c>
      <c r="K15" s="65"/>
      <c r="L15" s="65">
        <v>0.3</v>
      </c>
      <c r="M15" s="65">
        <v>0.4</v>
      </c>
      <c r="N15" s="65">
        <v>0.3</v>
      </c>
      <c r="O15" s="18"/>
      <c r="P15" s="18"/>
      <c r="Q15" s="20" t="s">
        <v>94</v>
      </c>
      <c r="R15" s="18"/>
      <c r="S15" s="18"/>
      <c r="T15" s="18">
        <v>0.3</v>
      </c>
      <c r="U15" s="18">
        <v>0.3</v>
      </c>
      <c r="V15" s="91" t="s">
        <v>145</v>
      </c>
      <c r="W15" s="69" t="s">
        <v>100</v>
      </c>
      <c r="X15" s="89" t="s">
        <v>146</v>
      </c>
      <c r="Y15" s="70">
        <v>0.4</v>
      </c>
      <c r="Z15" s="70">
        <v>0.4</v>
      </c>
      <c r="AA15" s="271" t="s">
        <v>147</v>
      </c>
      <c r="AB15" s="72" t="s">
        <v>120</v>
      </c>
      <c r="AC15" s="71" t="s">
        <v>146</v>
      </c>
      <c r="AD15" s="18"/>
      <c r="AE15" s="18"/>
      <c r="AF15" s="81"/>
      <c r="AG15" s="64"/>
      <c r="AH15" s="64"/>
    </row>
    <row r="16" spans="1:34" s="9" customFormat="1" ht="213" customHeight="1">
      <c r="A16" s="329"/>
      <c r="B16" s="329"/>
      <c r="C16" s="330" t="s">
        <v>56</v>
      </c>
      <c r="D16" s="330" t="s">
        <v>57</v>
      </c>
      <c r="E16" s="88" t="s">
        <v>58</v>
      </c>
      <c r="F16" s="88" t="s">
        <v>39</v>
      </c>
      <c r="G16" s="64" t="s">
        <v>112</v>
      </c>
      <c r="H16" s="64" t="s">
        <v>92</v>
      </c>
      <c r="I16" s="111">
        <v>45292</v>
      </c>
      <c r="J16" s="111">
        <v>45382</v>
      </c>
      <c r="K16" s="114">
        <v>1</v>
      </c>
      <c r="L16" s="115"/>
      <c r="M16" s="115"/>
      <c r="N16" s="64"/>
      <c r="O16" s="18">
        <v>1</v>
      </c>
      <c r="P16" s="18">
        <v>1</v>
      </c>
      <c r="Q16" s="63" t="s">
        <v>148</v>
      </c>
      <c r="R16" s="64" t="s">
        <v>100</v>
      </c>
      <c r="S16" s="64" t="s">
        <v>149</v>
      </c>
      <c r="T16" s="18"/>
      <c r="U16" s="18"/>
      <c r="V16" s="263" t="s">
        <v>93</v>
      </c>
      <c r="W16" s="69"/>
      <c r="X16" s="124" t="s">
        <v>93</v>
      </c>
      <c r="Y16" s="135"/>
      <c r="Z16" s="36"/>
      <c r="AA16" s="136" t="s">
        <v>93</v>
      </c>
      <c r="AB16" s="136"/>
      <c r="AC16" s="235"/>
      <c r="AD16" s="36"/>
      <c r="AE16" s="36"/>
      <c r="AF16" s="234"/>
      <c r="AG16" s="102"/>
      <c r="AH16" s="236"/>
    </row>
    <row r="17" spans="1:34" s="9" customFormat="1" ht="180">
      <c r="A17" s="329"/>
      <c r="B17" s="329"/>
      <c r="C17" s="330"/>
      <c r="D17" s="330"/>
      <c r="E17" s="88" t="s">
        <v>59</v>
      </c>
      <c r="F17" s="88" t="s">
        <v>27</v>
      </c>
      <c r="G17" s="64" t="s">
        <v>116</v>
      </c>
      <c r="H17" s="64" t="s">
        <v>60</v>
      </c>
      <c r="I17" s="111">
        <v>45383</v>
      </c>
      <c r="J17" s="111">
        <v>45657</v>
      </c>
      <c r="K17" s="118"/>
      <c r="L17" s="65">
        <v>0.4</v>
      </c>
      <c r="M17" s="65">
        <v>0.3</v>
      </c>
      <c r="N17" s="65">
        <v>0.3</v>
      </c>
      <c r="O17" s="124"/>
      <c r="P17" s="125"/>
      <c r="Q17" s="20" t="s">
        <v>94</v>
      </c>
      <c r="R17" s="125"/>
      <c r="S17" s="124"/>
      <c r="T17" s="164">
        <v>0.4</v>
      </c>
      <c r="U17" s="164">
        <v>0.4</v>
      </c>
      <c r="V17" s="138" t="s">
        <v>150</v>
      </c>
      <c r="W17" s="69" t="s">
        <v>100</v>
      </c>
      <c r="X17" s="232" t="s">
        <v>151</v>
      </c>
      <c r="Y17" s="273">
        <v>0.7</v>
      </c>
      <c r="Z17" s="273">
        <v>0.3</v>
      </c>
      <c r="AA17" s="124" t="s">
        <v>152</v>
      </c>
      <c r="AB17" s="166" t="s">
        <v>120</v>
      </c>
      <c r="AC17" s="233" t="s">
        <v>153</v>
      </c>
      <c r="AD17" s="233"/>
      <c r="AE17" s="233"/>
      <c r="AF17" s="233"/>
      <c r="AG17" s="233"/>
      <c r="AH17" s="233"/>
    </row>
    <row r="18" spans="1:34" s="9" customFormat="1" ht="173.25">
      <c r="A18" s="329"/>
      <c r="B18" s="329"/>
      <c r="C18" s="330" t="s">
        <v>61</v>
      </c>
      <c r="D18" s="330" t="s">
        <v>97</v>
      </c>
      <c r="E18" s="88" t="s">
        <v>63</v>
      </c>
      <c r="F18" s="88" t="s">
        <v>39</v>
      </c>
      <c r="G18" s="64" t="s">
        <v>112</v>
      </c>
      <c r="H18" s="64" t="s">
        <v>92</v>
      </c>
      <c r="I18" s="111">
        <v>45323</v>
      </c>
      <c r="J18" s="111">
        <v>45382</v>
      </c>
      <c r="K18" s="114">
        <v>1</v>
      </c>
      <c r="L18" s="114"/>
      <c r="M18" s="114"/>
      <c r="N18" s="114"/>
      <c r="O18" s="164">
        <v>1</v>
      </c>
      <c r="P18" s="206">
        <v>1</v>
      </c>
      <c r="Q18" s="162" t="s">
        <v>154</v>
      </c>
      <c r="R18" s="64" t="s">
        <v>100</v>
      </c>
      <c r="S18" s="204" t="s">
        <v>155</v>
      </c>
      <c r="T18" s="124"/>
      <c r="U18" s="124"/>
      <c r="V18" s="124" t="s">
        <v>93</v>
      </c>
      <c r="W18" s="69"/>
      <c r="X18" s="124" t="s">
        <v>93</v>
      </c>
      <c r="Y18" s="233"/>
      <c r="Z18" s="233"/>
      <c r="AA18" s="124" t="s">
        <v>93</v>
      </c>
      <c r="AB18" s="166"/>
      <c r="AC18" s="233"/>
      <c r="AD18" s="233"/>
      <c r="AE18" s="233"/>
      <c r="AF18" s="233"/>
      <c r="AG18" s="233"/>
      <c r="AH18" s="233"/>
    </row>
    <row r="19" spans="1:34" s="9" customFormat="1" ht="105">
      <c r="A19" s="329"/>
      <c r="B19" s="329"/>
      <c r="C19" s="330"/>
      <c r="D19" s="330"/>
      <c r="E19" s="88" t="s">
        <v>64</v>
      </c>
      <c r="F19" s="88" t="s">
        <v>27</v>
      </c>
      <c r="G19" s="64" t="s">
        <v>116</v>
      </c>
      <c r="H19" s="64" t="s">
        <v>60</v>
      </c>
      <c r="I19" s="111">
        <v>45383</v>
      </c>
      <c r="J19" s="111">
        <v>45657</v>
      </c>
      <c r="K19" s="114"/>
      <c r="L19" s="114">
        <v>0.4</v>
      </c>
      <c r="M19" s="114">
        <v>0.3</v>
      </c>
      <c r="N19" s="114">
        <v>0.3</v>
      </c>
      <c r="O19" s="124"/>
      <c r="P19" s="207"/>
      <c r="Q19" s="160" t="s">
        <v>94</v>
      </c>
      <c r="R19" s="301"/>
      <c r="S19" s="124"/>
      <c r="T19" s="164"/>
      <c r="U19" s="164">
        <v>0</v>
      </c>
      <c r="V19" s="125" t="s">
        <v>156</v>
      </c>
      <c r="W19" s="69" t="s">
        <v>101</v>
      </c>
      <c r="X19" s="232" t="s">
        <v>157</v>
      </c>
      <c r="Y19" s="273">
        <v>0.3</v>
      </c>
      <c r="Z19" s="273">
        <v>0.3</v>
      </c>
      <c r="AA19" s="271" t="s">
        <v>158</v>
      </c>
      <c r="AB19" s="166" t="s">
        <v>120</v>
      </c>
      <c r="AC19" s="233" t="s">
        <v>159</v>
      </c>
      <c r="AD19" s="233"/>
      <c r="AE19" s="233"/>
      <c r="AF19" s="233"/>
      <c r="AG19" s="233"/>
      <c r="AH19" s="233"/>
    </row>
    <row r="20" spans="1:34" ht="75">
      <c r="A20" s="329"/>
      <c r="B20" s="329"/>
      <c r="C20" s="330"/>
      <c r="D20" s="330"/>
      <c r="E20" s="88" t="s">
        <v>65</v>
      </c>
      <c r="F20" s="88" t="s">
        <v>66</v>
      </c>
      <c r="G20" s="119"/>
      <c r="H20" s="64" t="s">
        <v>92</v>
      </c>
      <c r="I20" s="111">
        <v>45383</v>
      </c>
      <c r="J20" s="111">
        <v>45657</v>
      </c>
      <c r="K20" s="114"/>
      <c r="L20" s="114"/>
      <c r="M20" s="114"/>
      <c r="N20" s="114">
        <v>1</v>
      </c>
      <c r="O20" s="125"/>
      <c r="P20" s="207"/>
      <c r="Q20" s="160" t="s">
        <v>94</v>
      </c>
      <c r="R20" s="301"/>
      <c r="S20" s="125"/>
      <c r="T20" s="125"/>
      <c r="U20" s="125"/>
      <c r="V20" s="124" t="s">
        <v>93</v>
      </c>
      <c r="W20" s="69"/>
      <c r="X20" s="124" t="s">
        <v>93</v>
      </c>
      <c r="Y20" s="252"/>
      <c r="Z20" s="252" t="s">
        <v>93</v>
      </c>
      <c r="AA20" s="272" t="s">
        <v>160</v>
      </c>
      <c r="AB20" s="166"/>
      <c r="AC20" s="166" t="s">
        <v>93</v>
      </c>
      <c r="AD20" s="166"/>
      <c r="AE20" s="166"/>
      <c r="AF20" s="166"/>
      <c r="AG20" s="166"/>
      <c r="AH20" s="166"/>
    </row>
    <row r="21" spans="1:34">
      <c r="U21" s="253">
        <f>(U8+U9+U11+U13+U15+U17+U19)/7</f>
        <v>0.26428571428571429</v>
      </c>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xWindow="836" yWindow="562" count="2">
    <dataValidation type="list" allowBlank="1" showInputMessage="1" showErrorMessage="1" errorTitle="Error Reporte validado" error="Debe escoger alguna de las dos opciones disponibles." promptTitle="Reporte validado" sqref="AG7:AG16 R16 W7:W20 R12:R14 R7 R9:R10 R18" xr:uid="{318B162F-2AAD-45B9-81D8-70F18C723CF5}">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6 Q12 Q14" xr:uid="{B27767DB-9935-486F-8E14-52A884A1317F}">
      <formula1>100</formula1>
      <formula2>5000</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788918-B9B3-4F15-ABD3-CB9D5406933A}">
  <sheetPr filterMode="1"/>
  <dimension ref="A2:AJ21"/>
  <sheetViews>
    <sheetView showGridLines="0" tabSelected="1" topLeftCell="E1" zoomScale="95" zoomScaleNormal="95" workbookViewId="0">
      <selection activeCell="P6" sqref="P6"/>
    </sheetView>
  </sheetViews>
  <sheetFormatPr defaultColWidth="11.42578125" defaultRowHeight="15"/>
  <cols>
    <col min="1" max="1" width="35.7109375" bestFit="1" customWidth="1"/>
    <col min="2" max="2" width="35.7109375" customWidth="1"/>
    <col min="3" max="3" width="37.140625" customWidth="1"/>
    <col min="4" max="4" width="59.42578125" customWidth="1"/>
    <col min="5" max="5" width="35.7109375" customWidth="1"/>
    <col min="6" max="6" width="35.7109375" hidden="1" customWidth="1"/>
    <col min="7" max="7" width="25.140625" customWidth="1"/>
    <col min="8" max="8" width="17.7109375" customWidth="1"/>
    <col min="9" max="9" width="23.85546875" customWidth="1"/>
    <col min="10" max="10" width="17.7109375" customWidth="1"/>
    <col min="11" max="11" width="11.42578125" customWidth="1"/>
    <col min="12" max="12" width="13.5703125" customWidth="1"/>
    <col min="13" max="13" width="15.5703125" bestFit="1" customWidth="1"/>
    <col min="14" max="14" width="15.7109375" customWidth="1"/>
    <col min="15" max="15" width="18.42578125" style="16" customWidth="1"/>
    <col min="16" max="16" width="17" style="16" customWidth="1"/>
    <col min="17" max="17" width="36.28515625" style="16" customWidth="1"/>
    <col min="18" max="18" width="13.28515625" style="16" customWidth="1"/>
    <col min="19" max="19" width="60.140625" style="16" customWidth="1"/>
    <col min="20" max="20" width="15.7109375" style="16" customWidth="1"/>
    <col min="21" max="21" width="41" style="16" customWidth="1"/>
    <col min="22" max="22" width="25.42578125" style="16" customWidth="1"/>
    <col min="23" max="23" width="16.7109375" style="16" customWidth="1"/>
    <col min="24" max="24" width="79.28515625" style="16" customWidth="1"/>
    <col min="25" max="25" width="19.42578125" style="16" customWidth="1"/>
    <col min="26" max="26" width="46.5703125" style="16" customWidth="1"/>
    <col min="27" max="27" width="20.85546875" style="16" bestFit="1" customWidth="1"/>
    <col min="28" max="28" width="16" style="16" customWidth="1"/>
    <col min="29" max="29" width="56.7109375" style="16" customWidth="1"/>
    <col min="30" max="30" width="10.140625" style="16" customWidth="1"/>
    <col min="31" max="31" width="38.5703125" style="16" customWidth="1"/>
    <col min="32" max="32" width="69.7109375" style="16" customWidth="1"/>
    <col min="33" max="33" width="14.28515625" style="16" customWidth="1"/>
    <col min="34" max="34" width="59.7109375" style="16" customWidth="1"/>
  </cols>
  <sheetData>
    <row r="2" spans="1:36" s="9" customFormat="1" ht="15.75" hidden="1" customHeight="1">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13"/>
      <c r="AB2" s="13"/>
      <c r="AC2" s="13"/>
      <c r="AD2" s="13"/>
      <c r="AE2" s="13"/>
      <c r="AF2" s="13"/>
      <c r="AG2" s="13"/>
      <c r="AH2" s="13"/>
    </row>
    <row r="3" spans="1:36" s="9" customFormat="1" ht="15.75" hidden="1" customHeight="1">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6" ht="36.75" customHeight="1">
      <c r="A4" s="325" t="s">
        <v>161</v>
      </c>
      <c r="B4" s="325" t="s">
        <v>162</v>
      </c>
      <c r="C4" s="325" t="s">
        <v>102</v>
      </c>
      <c r="D4" s="368" t="s">
        <v>103</v>
      </c>
      <c r="E4" s="368" t="s">
        <v>3</v>
      </c>
      <c r="F4" s="368" t="s">
        <v>4</v>
      </c>
      <c r="G4" s="369" t="s">
        <v>5</v>
      </c>
      <c r="H4" s="368" t="s">
        <v>6</v>
      </c>
      <c r="I4" s="368" t="s">
        <v>7</v>
      </c>
      <c r="J4" s="368" t="s">
        <v>8</v>
      </c>
      <c r="K4" s="373" t="s">
        <v>9</v>
      </c>
      <c r="L4" s="374"/>
      <c r="M4" s="375" t="s">
        <v>104</v>
      </c>
      <c r="N4" s="376"/>
      <c r="O4" s="376"/>
      <c r="P4" s="377"/>
      <c r="Q4" s="372" t="s">
        <v>105</v>
      </c>
      <c r="R4" s="378"/>
      <c r="S4" s="378"/>
      <c r="T4" s="378"/>
      <c r="U4" s="378"/>
      <c r="V4" s="372"/>
      <c r="W4" s="372"/>
      <c r="X4" s="372"/>
      <c r="Y4" s="372"/>
      <c r="Z4" s="372"/>
      <c r="AA4" s="372"/>
      <c r="AB4" s="372"/>
      <c r="AC4" s="372"/>
      <c r="AD4" s="372"/>
      <c r="AE4" s="372"/>
      <c r="AF4" s="372"/>
      <c r="AG4" s="372"/>
      <c r="AH4" s="372"/>
      <c r="AI4" s="372"/>
      <c r="AJ4" s="372"/>
    </row>
    <row r="5" spans="1:36" ht="27" customHeight="1">
      <c r="A5" s="325"/>
      <c r="B5" s="325"/>
      <c r="C5" s="325"/>
      <c r="D5" s="368"/>
      <c r="E5" s="368"/>
      <c r="F5" s="368"/>
      <c r="G5" s="370"/>
      <c r="H5" s="368"/>
      <c r="I5" s="368"/>
      <c r="J5" s="368"/>
      <c r="K5" s="325" t="s">
        <v>11</v>
      </c>
      <c r="L5" s="325" t="s">
        <v>12</v>
      </c>
      <c r="M5" s="108" t="s">
        <v>85</v>
      </c>
      <c r="N5" s="108" t="s">
        <v>86</v>
      </c>
      <c r="O5" s="108" t="s">
        <v>87</v>
      </c>
      <c r="P5" s="131" t="s">
        <v>88</v>
      </c>
      <c r="Q5" s="372" t="s">
        <v>85</v>
      </c>
      <c r="R5" s="372"/>
      <c r="S5" s="372"/>
      <c r="T5" s="372"/>
      <c r="U5" s="372"/>
      <c r="V5" s="372" t="s">
        <v>86</v>
      </c>
      <c r="W5" s="372"/>
      <c r="X5" s="372"/>
      <c r="Y5" s="372"/>
      <c r="Z5" s="372"/>
      <c r="AA5" s="372" t="s">
        <v>87</v>
      </c>
      <c r="AB5" s="372"/>
      <c r="AC5" s="372"/>
      <c r="AD5" s="372"/>
      <c r="AE5" s="372"/>
      <c r="AF5" s="372" t="s">
        <v>88</v>
      </c>
      <c r="AG5" s="372"/>
      <c r="AH5" s="372"/>
      <c r="AI5" s="372"/>
      <c r="AJ5" s="372"/>
    </row>
    <row r="6" spans="1:36" ht="52.5" customHeight="1">
      <c r="A6" s="325"/>
      <c r="B6" s="325"/>
      <c r="C6" s="325"/>
      <c r="D6" s="368"/>
      <c r="E6" s="368"/>
      <c r="F6" s="368"/>
      <c r="G6" s="371"/>
      <c r="H6" s="368"/>
      <c r="I6" s="368"/>
      <c r="J6" s="368"/>
      <c r="K6" s="325"/>
      <c r="L6" s="325"/>
      <c r="M6" s="109" t="s">
        <v>17</v>
      </c>
      <c r="N6" s="109" t="s">
        <v>17</v>
      </c>
      <c r="O6" s="109" t="s">
        <v>17</v>
      </c>
      <c r="P6" s="132" t="s">
        <v>17</v>
      </c>
      <c r="Q6" s="133" t="s">
        <v>106</v>
      </c>
      <c r="R6" s="133" t="s">
        <v>107</v>
      </c>
      <c r="S6" s="133" t="s">
        <v>108</v>
      </c>
      <c r="T6" s="133" t="s">
        <v>109</v>
      </c>
      <c r="U6" s="133" t="s">
        <v>110</v>
      </c>
      <c r="V6" s="133" t="s">
        <v>106</v>
      </c>
      <c r="W6" s="133" t="s">
        <v>107</v>
      </c>
      <c r="X6" s="133" t="s">
        <v>108</v>
      </c>
      <c r="Y6" s="133" t="s">
        <v>109</v>
      </c>
      <c r="Z6" s="133" t="s">
        <v>110</v>
      </c>
      <c r="AA6" s="133" t="s">
        <v>106</v>
      </c>
      <c r="AB6" s="133" t="s">
        <v>107</v>
      </c>
      <c r="AC6" s="139" t="s">
        <v>108</v>
      </c>
      <c r="AD6" s="133" t="s">
        <v>109</v>
      </c>
      <c r="AE6" s="133" t="s">
        <v>110</v>
      </c>
      <c r="AF6" s="133" t="s">
        <v>106</v>
      </c>
      <c r="AG6" s="133" t="s">
        <v>107</v>
      </c>
      <c r="AH6" s="133" t="s">
        <v>108</v>
      </c>
      <c r="AI6" s="133" t="s">
        <v>109</v>
      </c>
      <c r="AJ6" s="133" t="s">
        <v>110</v>
      </c>
    </row>
    <row r="7" spans="1:36" s="9" customFormat="1" ht="141" hidden="1" customHeight="1">
      <c r="A7" s="367" t="s">
        <v>163</v>
      </c>
      <c r="B7" s="367" t="s">
        <v>164</v>
      </c>
      <c r="C7" s="329" t="s">
        <v>18</v>
      </c>
      <c r="D7" s="329" t="s">
        <v>165</v>
      </c>
      <c r="E7" s="329" t="s">
        <v>20</v>
      </c>
      <c r="F7" s="329" t="s">
        <v>21</v>
      </c>
      <c r="G7" s="65" t="s">
        <v>22</v>
      </c>
      <c r="H7" s="64" t="s">
        <v>23</v>
      </c>
      <c r="I7" s="64" t="s">
        <v>112</v>
      </c>
      <c r="J7" s="64" t="s">
        <v>92</v>
      </c>
      <c r="K7" s="111">
        <v>45293</v>
      </c>
      <c r="L7" s="112">
        <v>45381</v>
      </c>
      <c r="M7" s="113">
        <v>100</v>
      </c>
      <c r="N7" s="113"/>
      <c r="O7" s="113"/>
      <c r="P7" s="64"/>
      <c r="Q7" s="39">
        <v>1</v>
      </c>
      <c r="R7" s="39">
        <v>1</v>
      </c>
      <c r="S7" s="120" t="s">
        <v>166</v>
      </c>
      <c r="T7" s="91" t="s">
        <v>100</v>
      </c>
      <c r="U7" s="120" t="s">
        <v>114</v>
      </c>
      <c r="V7" s="39"/>
      <c r="W7" s="39"/>
      <c r="X7" s="121"/>
      <c r="Y7" s="91"/>
      <c r="Z7" s="122"/>
      <c r="AA7" s="92"/>
      <c r="AB7" s="39"/>
      <c r="AC7" s="122"/>
      <c r="AD7" s="72"/>
      <c r="AE7" s="71"/>
      <c r="AF7" s="92"/>
      <c r="AG7" s="39"/>
      <c r="AH7" s="122"/>
      <c r="AI7" s="91"/>
      <c r="AJ7" s="123"/>
    </row>
    <row r="8" spans="1:36" s="9" customFormat="1" ht="186" customHeight="1">
      <c r="A8" s="367"/>
      <c r="B8" s="367"/>
      <c r="C8" s="329"/>
      <c r="D8" s="329"/>
      <c r="E8" s="329"/>
      <c r="F8" s="329"/>
      <c r="G8" s="65" t="s">
        <v>115</v>
      </c>
      <c r="H8" s="64" t="s">
        <v>27</v>
      </c>
      <c r="I8" s="64" t="s">
        <v>116</v>
      </c>
      <c r="J8" s="64" t="s">
        <v>60</v>
      </c>
      <c r="K8" s="111">
        <v>45383</v>
      </c>
      <c r="L8" s="112">
        <v>45657</v>
      </c>
      <c r="M8" s="114"/>
      <c r="N8" s="114">
        <v>0.3</v>
      </c>
      <c r="O8" s="114">
        <v>0.4</v>
      </c>
      <c r="P8" s="114">
        <v>0.3</v>
      </c>
      <c r="Q8" s="18"/>
      <c r="R8" s="18"/>
      <c r="S8" s="18"/>
      <c r="T8" s="18"/>
      <c r="U8" s="18"/>
      <c r="V8" s="18">
        <v>0.3</v>
      </c>
      <c r="W8" s="18">
        <v>0.3</v>
      </c>
      <c r="X8" s="76" t="s">
        <v>167</v>
      </c>
      <c r="Y8" s="64" t="s">
        <v>100</v>
      </c>
      <c r="Z8" s="81" t="s">
        <v>118</v>
      </c>
      <c r="AA8" s="70">
        <v>0.4</v>
      </c>
      <c r="AB8" s="18">
        <v>0.4</v>
      </c>
      <c r="AC8" s="76" t="s">
        <v>168</v>
      </c>
      <c r="AD8" s="296" t="s">
        <v>169</v>
      </c>
      <c r="AE8" s="71" t="s">
        <v>170</v>
      </c>
      <c r="AF8" s="18"/>
      <c r="AG8" s="18"/>
      <c r="AH8" s="68"/>
      <c r="AI8" s="64"/>
      <c r="AJ8" s="73"/>
    </row>
    <row r="9" spans="1:36" s="9" customFormat="1" ht="138.75" customHeight="1">
      <c r="A9" s="367"/>
      <c r="B9" s="367"/>
      <c r="C9" s="329"/>
      <c r="D9" s="329"/>
      <c r="E9" s="329"/>
      <c r="F9" s="329"/>
      <c r="G9" s="115" t="s">
        <v>171</v>
      </c>
      <c r="H9" s="65" t="s">
        <v>31</v>
      </c>
      <c r="I9" s="64" t="s">
        <v>121</v>
      </c>
      <c r="J9" s="64" t="s">
        <v>33</v>
      </c>
      <c r="K9" s="112">
        <v>45381</v>
      </c>
      <c r="L9" s="112">
        <v>45657</v>
      </c>
      <c r="M9" s="114">
        <v>0.25</v>
      </c>
      <c r="N9" s="114">
        <v>0.25</v>
      </c>
      <c r="O9" s="114">
        <v>0.25</v>
      </c>
      <c r="P9" s="115">
        <v>0.25</v>
      </c>
      <c r="Q9" s="18">
        <v>0.25</v>
      </c>
      <c r="R9" s="18">
        <v>0.25</v>
      </c>
      <c r="S9" s="120" t="s">
        <v>172</v>
      </c>
      <c r="T9" s="91" t="s">
        <v>100</v>
      </c>
      <c r="U9" s="18" t="s">
        <v>123</v>
      </c>
      <c r="V9" s="18">
        <v>0.25</v>
      </c>
      <c r="W9" s="18">
        <v>0.25</v>
      </c>
      <c r="X9" s="64" t="s">
        <v>173</v>
      </c>
      <c r="Y9" s="69" t="s">
        <v>100</v>
      </c>
      <c r="Z9" s="89" t="s">
        <v>123</v>
      </c>
      <c r="AA9" s="70">
        <v>0.25</v>
      </c>
      <c r="AB9" s="18">
        <v>0.25</v>
      </c>
      <c r="AC9" s="120" t="s">
        <v>174</v>
      </c>
      <c r="AD9" s="296" t="s">
        <v>169</v>
      </c>
      <c r="AE9" s="71" t="s">
        <v>123</v>
      </c>
      <c r="AF9" s="70"/>
      <c r="AG9" s="18"/>
      <c r="AH9" s="68"/>
      <c r="AI9" s="64"/>
      <c r="AJ9" s="73"/>
    </row>
    <row r="10" spans="1:36" s="9" customFormat="1" ht="112.5" hidden="1">
      <c r="A10" s="367"/>
      <c r="B10" s="367"/>
      <c r="C10" s="329" t="s">
        <v>34</v>
      </c>
      <c r="D10" s="329" t="s">
        <v>175</v>
      </c>
      <c r="E10" s="330" t="s">
        <v>36</v>
      </c>
      <c r="F10" s="329" t="s">
        <v>37</v>
      </c>
      <c r="G10" s="88" t="s">
        <v>126</v>
      </c>
      <c r="H10" s="88" t="s">
        <v>39</v>
      </c>
      <c r="I10" s="64" t="s">
        <v>112</v>
      </c>
      <c r="J10" s="64" t="s">
        <v>92</v>
      </c>
      <c r="K10" s="111">
        <v>45292</v>
      </c>
      <c r="L10" s="112">
        <v>45382</v>
      </c>
      <c r="M10" s="114">
        <v>1</v>
      </c>
      <c r="N10" s="114"/>
      <c r="O10" s="114"/>
      <c r="P10" s="116"/>
      <c r="Q10" s="18">
        <v>1</v>
      </c>
      <c r="R10" s="18">
        <v>1</v>
      </c>
      <c r="S10" s="120" t="s">
        <v>172</v>
      </c>
      <c r="T10" s="91" t="s">
        <v>100</v>
      </c>
      <c r="U10" s="18" t="s">
        <v>128</v>
      </c>
      <c r="V10" s="18"/>
      <c r="W10" s="18"/>
      <c r="X10" s="68"/>
      <c r="Y10" s="69"/>
      <c r="Z10" s="98"/>
      <c r="AA10" s="70"/>
      <c r="AB10" s="18"/>
      <c r="AC10" s="82"/>
      <c r="AD10" s="72"/>
      <c r="AE10" s="71"/>
      <c r="AF10" s="70"/>
      <c r="AG10" s="18"/>
      <c r="AH10" s="68"/>
      <c r="AI10" s="64"/>
      <c r="AJ10" s="68"/>
    </row>
    <row r="11" spans="1:36" s="9" customFormat="1" ht="135" customHeight="1">
      <c r="A11" s="367"/>
      <c r="B11" s="367"/>
      <c r="C11" s="329"/>
      <c r="D11" s="329"/>
      <c r="E11" s="330"/>
      <c r="F11" s="329"/>
      <c r="G11" s="88" t="s">
        <v>40</v>
      </c>
      <c r="H11" s="88" t="s">
        <v>27</v>
      </c>
      <c r="I11" s="64" t="s">
        <v>116</v>
      </c>
      <c r="J11" s="64" t="s">
        <v>60</v>
      </c>
      <c r="K11" s="111">
        <v>45383</v>
      </c>
      <c r="L11" s="112">
        <v>45657</v>
      </c>
      <c r="M11" s="114"/>
      <c r="N11" s="114">
        <v>0.3</v>
      </c>
      <c r="O11" s="114">
        <v>0.4</v>
      </c>
      <c r="P11" s="114">
        <v>0.3</v>
      </c>
      <c r="Q11" s="18"/>
      <c r="R11" s="18"/>
      <c r="S11" s="18"/>
      <c r="T11" s="18"/>
      <c r="U11" s="18"/>
      <c r="V11" s="18">
        <v>0.3</v>
      </c>
      <c r="W11" s="18">
        <v>0.3</v>
      </c>
      <c r="X11" s="120" t="s">
        <v>176</v>
      </c>
      <c r="Y11" s="69" t="s">
        <v>100</v>
      </c>
      <c r="Z11" s="231" t="s">
        <v>177</v>
      </c>
      <c r="AA11" s="70">
        <v>0.4</v>
      </c>
      <c r="AB11" s="18">
        <v>0.4</v>
      </c>
      <c r="AC11" s="120" t="s">
        <v>176</v>
      </c>
      <c r="AD11" s="296" t="s">
        <v>169</v>
      </c>
      <c r="AE11" s="71" t="s">
        <v>178</v>
      </c>
      <c r="AF11" s="70"/>
      <c r="AG11" s="18"/>
      <c r="AH11" s="68"/>
      <c r="AI11" s="64"/>
      <c r="AJ11" s="68"/>
    </row>
    <row r="12" spans="1:36" s="9" customFormat="1" ht="183" hidden="1" customHeight="1">
      <c r="A12" s="367"/>
      <c r="B12" s="367"/>
      <c r="C12" s="329"/>
      <c r="D12" s="329"/>
      <c r="E12" s="330" t="s">
        <v>41</v>
      </c>
      <c r="F12" s="329"/>
      <c r="G12" s="88" t="s">
        <v>42</v>
      </c>
      <c r="H12" s="88" t="s">
        <v>43</v>
      </c>
      <c r="I12" s="64"/>
      <c r="J12" s="64" t="s">
        <v>133</v>
      </c>
      <c r="K12" s="111">
        <v>45292</v>
      </c>
      <c r="L12" s="112">
        <v>45382</v>
      </c>
      <c r="M12" s="117" t="s">
        <v>134</v>
      </c>
      <c r="N12" s="117"/>
      <c r="O12" s="117"/>
      <c r="P12" s="64"/>
      <c r="Q12" s="18">
        <v>1</v>
      </c>
      <c r="R12" s="18">
        <v>1</v>
      </c>
      <c r="S12" s="120" t="s">
        <v>179</v>
      </c>
      <c r="T12" s="64" t="s">
        <v>100</v>
      </c>
      <c r="U12" s="64" t="s">
        <v>136</v>
      </c>
      <c r="V12" s="74"/>
      <c r="W12" s="18"/>
      <c r="X12" s="68"/>
      <c r="Y12" s="69"/>
      <c r="Z12" s="99"/>
      <c r="AA12" s="70"/>
      <c r="AB12" s="18"/>
      <c r="AC12" s="103"/>
      <c r="AD12" s="72"/>
      <c r="AE12" s="83"/>
      <c r="AF12" s="74"/>
      <c r="AG12" s="18"/>
      <c r="AH12" s="68"/>
      <c r="AI12" s="64"/>
      <c r="AJ12" s="73"/>
    </row>
    <row r="13" spans="1:36" s="9" customFormat="1" ht="168" customHeight="1">
      <c r="A13" s="367"/>
      <c r="B13" s="367"/>
      <c r="C13" s="334"/>
      <c r="D13" s="334"/>
      <c r="E13" s="335"/>
      <c r="F13" s="334"/>
      <c r="G13" s="110" t="s">
        <v>46</v>
      </c>
      <c r="H13" s="110" t="s">
        <v>47</v>
      </c>
      <c r="I13" s="102" t="s">
        <v>180</v>
      </c>
      <c r="J13" s="64" t="s">
        <v>95</v>
      </c>
      <c r="K13" s="111">
        <v>45383</v>
      </c>
      <c r="L13" s="112">
        <v>45657</v>
      </c>
      <c r="M13" s="117"/>
      <c r="N13" s="114">
        <v>0.3</v>
      </c>
      <c r="O13" s="114">
        <v>0.3</v>
      </c>
      <c r="P13" s="116">
        <v>0.4</v>
      </c>
      <c r="Q13" s="18"/>
      <c r="R13" s="18"/>
      <c r="S13" s="63"/>
      <c r="T13" s="64"/>
      <c r="U13" s="64"/>
      <c r="V13" s="18">
        <v>0.3</v>
      </c>
      <c r="W13" s="18">
        <v>0.3</v>
      </c>
      <c r="X13" s="120" t="s">
        <v>181</v>
      </c>
      <c r="Y13" s="69" t="s">
        <v>100</v>
      </c>
      <c r="Z13" s="100"/>
      <c r="AA13" s="70">
        <v>0.3</v>
      </c>
      <c r="AB13" s="36">
        <v>0.3</v>
      </c>
      <c r="AC13" s="120" t="s">
        <v>182</v>
      </c>
      <c r="AD13" s="296" t="s">
        <v>169</v>
      </c>
      <c r="AE13" s="71" t="s">
        <v>183</v>
      </c>
      <c r="AF13" s="90"/>
      <c r="AG13" s="18"/>
      <c r="AH13" s="68"/>
      <c r="AI13" s="64"/>
      <c r="AJ13" s="73"/>
    </row>
    <row r="14" spans="1:36" s="9" customFormat="1" ht="195" hidden="1" customHeight="1">
      <c r="A14" s="367"/>
      <c r="B14" s="367"/>
      <c r="C14" s="329" t="s">
        <v>50</v>
      </c>
      <c r="D14" s="329" t="s">
        <v>51</v>
      </c>
      <c r="E14" s="330" t="s">
        <v>52</v>
      </c>
      <c r="F14" s="330" t="s">
        <v>53</v>
      </c>
      <c r="G14" s="88" t="s">
        <v>184</v>
      </c>
      <c r="H14" s="88" t="s">
        <v>39</v>
      </c>
      <c r="I14" s="64" t="s">
        <v>112</v>
      </c>
      <c r="J14" s="64" t="s">
        <v>92</v>
      </c>
      <c r="K14" s="111">
        <v>45292</v>
      </c>
      <c r="L14" s="111">
        <v>45382</v>
      </c>
      <c r="M14" s="65">
        <v>1</v>
      </c>
      <c r="N14" s="65"/>
      <c r="O14" s="65"/>
      <c r="P14" s="65"/>
      <c r="Q14" s="18">
        <v>1</v>
      </c>
      <c r="R14" s="18">
        <v>1</v>
      </c>
      <c r="S14" s="120" t="s">
        <v>185</v>
      </c>
      <c r="T14" s="64" t="s">
        <v>100</v>
      </c>
      <c r="U14" s="64" t="s">
        <v>186</v>
      </c>
      <c r="V14" s="18"/>
      <c r="W14" s="18"/>
      <c r="X14" s="68"/>
      <c r="Y14" s="69"/>
      <c r="Z14" s="100"/>
      <c r="AA14" s="85"/>
      <c r="AB14" s="38"/>
      <c r="AC14" s="82"/>
      <c r="AD14" s="86"/>
      <c r="AE14" s="71"/>
      <c r="AF14" s="90"/>
      <c r="AG14" s="18"/>
      <c r="AH14" s="68"/>
      <c r="AI14" s="64"/>
      <c r="AJ14" s="87"/>
    </row>
    <row r="15" spans="1:36" s="9" customFormat="1" ht="190.5" customHeight="1">
      <c r="A15" s="367"/>
      <c r="B15" s="367"/>
      <c r="C15" s="329"/>
      <c r="D15" s="329"/>
      <c r="E15" s="330"/>
      <c r="F15" s="330"/>
      <c r="G15" s="88" t="s">
        <v>55</v>
      </c>
      <c r="H15" s="88" t="s">
        <v>27</v>
      </c>
      <c r="I15" s="64" t="s">
        <v>116</v>
      </c>
      <c r="J15" s="64" t="s">
        <v>60</v>
      </c>
      <c r="K15" s="111">
        <v>45383</v>
      </c>
      <c r="L15" s="111">
        <v>45657</v>
      </c>
      <c r="M15" s="65"/>
      <c r="N15" s="65">
        <v>0.3</v>
      </c>
      <c r="O15" s="65">
        <v>0.4</v>
      </c>
      <c r="P15" s="65">
        <v>0.3</v>
      </c>
      <c r="Q15" s="18"/>
      <c r="R15" s="18"/>
      <c r="S15" s="76"/>
      <c r="T15" s="18"/>
      <c r="U15" s="18"/>
      <c r="V15" s="18">
        <v>0.3</v>
      </c>
      <c r="W15" s="18">
        <v>0.3</v>
      </c>
      <c r="X15" s="76" t="s">
        <v>187</v>
      </c>
      <c r="Y15" s="69" t="s">
        <v>100</v>
      </c>
      <c r="Z15" s="89" t="s">
        <v>146</v>
      </c>
      <c r="AA15" s="70">
        <v>0.4</v>
      </c>
      <c r="AB15" s="39">
        <v>0.4</v>
      </c>
      <c r="AC15" s="226" t="s">
        <v>188</v>
      </c>
      <c r="AD15" s="296" t="s">
        <v>169</v>
      </c>
      <c r="AE15" s="72" t="s">
        <v>189</v>
      </c>
      <c r="AF15" s="18"/>
      <c r="AG15" s="18"/>
      <c r="AH15" s="245"/>
      <c r="AI15" s="64"/>
      <c r="AJ15" s="64"/>
    </row>
    <row r="16" spans="1:36" s="9" customFormat="1" ht="129" hidden="1" customHeight="1">
      <c r="A16" s="367"/>
      <c r="B16" s="367"/>
      <c r="C16" s="329"/>
      <c r="D16" s="329"/>
      <c r="E16" s="335" t="s">
        <v>56</v>
      </c>
      <c r="F16" s="335" t="s">
        <v>57</v>
      </c>
      <c r="G16" s="88" t="s">
        <v>58</v>
      </c>
      <c r="H16" s="88" t="s">
        <v>39</v>
      </c>
      <c r="I16" s="64" t="s">
        <v>112</v>
      </c>
      <c r="J16" s="64" t="s">
        <v>92</v>
      </c>
      <c r="K16" s="111">
        <v>45292</v>
      </c>
      <c r="L16" s="111">
        <v>45382</v>
      </c>
      <c r="M16" s="114">
        <v>1</v>
      </c>
      <c r="N16" s="115"/>
      <c r="O16" s="115"/>
      <c r="P16" s="64"/>
      <c r="Q16" s="36" t="s">
        <v>93</v>
      </c>
      <c r="R16" s="36" t="s">
        <v>93</v>
      </c>
      <c r="S16" s="134" t="s">
        <v>190</v>
      </c>
      <c r="T16" s="102" t="s">
        <v>93</v>
      </c>
      <c r="U16" s="64" t="s">
        <v>93</v>
      </c>
      <c r="V16" s="36" t="s">
        <v>93</v>
      </c>
      <c r="W16" s="36" t="s">
        <v>93</v>
      </c>
      <c r="X16" s="102" t="s">
        <v>93</v>
      </c>
      <c r="Y16" s="300" t="s">
        <v>93</v>
      </c>
      <c r="Z16" s="98" t="s">
        <v>93</v>
      </c>
      <c r="AA16" s="135" t="s">
        <v>93</v>
      </c>
      <c r="AB16" s="36" t="s">
        <v>93</v>
      </c>
      <c r="AC16" s="136" t="s">
        <v>93</v>
      </c>
      <c r="AD16" s="136" t="s">
        <v>93</v>
      </c>
      <c r="AE16" s="136" t="s">
        <v>93</v>
      </c>
      <c r="AF16" s="36" t="s">
        <v>93</v>
      </c>
      <c r="AG16" s="243" t="s">
        <v>93</v>
      </c>
      <c r="AH16" s="242" t="s">
        <v>93</v>
      </c>
      <c r="AI16" s="244" t="s">
        <v>93</v>
      </c>
      <c r="AJ16" s="163" t="s">
        <v>93</v>
      </c>
    </row>
    <row r="17" spans="1:36" s="9" customFormat="1" ht="75">
      <c r="A17" s="10"/>
      <c r="B17" s="10"/>
      <c r="C17" s="329"/>
      <c r="D17" s="329"/>
      <c r="E17" s="379"/>
      <c r="F17" s="379"/>
      <c r="G17" s="88" t="s">
        <v>59</v>
      </c>
      <c r="H17" s="88" t="s">
        <v>27</v>
      </c>
      <c r="I17" s="64" t="s">
        <v>116</v>
      </c>
      <c r="J17" s="64" t="s">
        <v>60</v>
      </c>
      <c r="K17" s="111">
        <v>45383</v>
      </c>
      <c r="L17" s="111">
        <v>45657</v>
      </c>
      <c r="M17" s="118"/>
      <c r="N17" s="65">
        <v>0.4</v>
      </c>
      <c r="O17" s="65">
        <v>0.3</v>
      </c>
      <c r="P17" s="65">
        <v>0.3</v>
      </c>
      <c r="Q17" s="125"/>
      <c r="R17" s="125"/>
      <c r="S17" s="125" t="s">
        <v>190</v>
      </c>
      <c r="T17" s="125"/>
      <c r="U17" s="124"/>
      <c r="V17" s="36" t="s">
        <v>93</v>
      </c>
      <c r="W17" s="36" t="s">
        <v>93</v>
      </c>
      <c r="X17" s="134" t="s">
        <v>190</v>
      </c>
      <c r="Y17" s="300" t="s">
        <v>93</v>
      </c>
      <c r="Z17" s="98" t="s">
        <v>93</v>
      </c>
      <c r="AA17" s="135" t="s">
        <v>93</v>
      </c>
      <c r="AB17" s="36" t="s">
        <v>93</v>
      </c>
      <c r="AC17" s="134" t="s">
        <v>190</v>
      </c>
      <c r="AD17" s="136" t="s">
        <v>93</v>
      </c>
      <c r="AE17" s="136" t="s">
        <v>93</v>
      </c>
      <c r="AF17" s="36" t="s">
        <v>93</v>
      </c>
      <c r="AG17" s="243" t="s">
        <v>93</v>
      </c>
      <c r="AH17" s="242" t="s">
        <v>93</v>
      </c>
      <c r="AI17" s="244" t="s">
        <v>93</v>
      </c>
      <c r="AJ17" s="163" t="s">
        <v>93</v>
      </c>
    </row>
    <row r="18" spans="1:36" s="9" customFormat="1" ht="131.25" hidden="1">
      <c r="A18" s="10"/>
      <c r="B18" s="10"/>
      <c r="C18" s="329"/>
      <c r="D18" s="329"/>
      <c r="E18" s="335" t="s">
        <v>61</v>
      </c>
      <c r="F18" s="335" t="s">
        <v>62</v>
      </c>
      <c r="G18" s="88" t="s">
        <v>63</v>
      </c>
      <c r="H18" s="88" t="s">
        <v>39</v>
      </c>
      <c r="I18" s="64" t="s">
        <v>112</v>
      </c>
      <c r="J18" s="64" t="s">
        <v>92</v>
      </c>
      <c r="K18" s="111">
        <v>45323</v>
      </c>
      <c r="L18" s="111">
        <v>45382</v>
      </c>
      <c r="M18" s="114">
        <v>1</v>
      </c>
      <c r="N18" s="114"/>
      <c r="O18" s="114"/>
      <c r="P18" s="114"/>
      <c r="Q18" s="154">
        <v>1</v>
      </c>
      <c r="R18" s="154">
        <v>1</v>
      </c>
      <c r="S18" s="120" t="s">
        <v>191</v>
      </c>
      <c r="T18" s="64" t="s">
        <v>100</v>
      </c>
      <c r="U18" s="64" t="s">
        <v>192</v>
      </c>
      <c r="V18" s="125"/>
      <c r="W18" s="125"/>
      <c r="X18" s="125"/>
      <c r="Y18" s="125"/>
      <c r="Z18" s="137"/>
      <c r="AA18" s="125"/>
      <c r="AB18" s="125"/>
      <c r="AC18" s="138"/>
      <c r="AD18" s="125"/>
      <c r="AE18" s="125"/>
      <c r="AF18" s="125"/>
      <c r="AG18" s="125"/>
      <c r="AH18" s="246"/>
      <c r="AI18" s="125"/>
      <c r="AJ18" s="125"/>
    </row>
    <row r="19" spans="1:36" s="9" customFormat="1" ht="137.25" customHeight="1">
      <c r="A19" s="10"/>
      <c r="B19" s="10"/>
      <c r="C19" s="329"/>
      <c r="D19" s="329"/>
      <c r="E19" s="380"/>
      <c r="F19" s="380"/>
      <c r="G19" s="88" t="s">
        <v>64</v>
      </c>
      <c r="H19" s="88" t="s">
        <v>27</v>
      </c>
      <c r="I19" s="64" t="s">
        <v>116</v>
      </c>
      <c r="J19" s="64" t="s">
        <v>60</v>
      </c>
      <c r="K19" s="111">
        <v>45383</v>
      </c>
      <c r="L19" s="111">
        <v>45657</v>
      </c>
      <c r="M19" s="114"/>
      <c r="N19" s="114">
        <v>0.4</v>
      </c>
      <c r="O19" s="114">
        <v>0.3</v>
      </c>
      <c r="P19" s="114">
        <v>0.3</v>
      </c>
      <c r="Q19" s="125"/>
      <c r="R19" s="125"/>
      <c r="S19" s="125"/>
      <c r="T19" s="125"/>
      <c r="U19" s="124"/>
      <c r="V19" s="154">
        <v>0.4</v>
      </c>
      <c r="W19" s="154"/>
      <c r="X19" s="237" t="s">
        <v>193</v>
      </c>
      <c r="Y19" s="69" t="s">
        <v>101</v>
      </c>
      <c r="Z19" s="137" t="s">
        <v>194</v>
      </c>
      <c r="AA19" s="154">
        <v>0.3</v>
      </c>
      <c r="AB19" s="154">
        <v>0.3</v>
      </c>
      <c r="AC19" s="289" t="s">
        <v>195</v>
      </c>
      <c r="AD19" s="297" t="s">
        <v>169</v>
      </c>
      <c r="AE19" s="289" t="s">
        <v>159</v>
      </c>
      <c r="AF19" s="125"/>
      <c r="AG19" s="125"/>
      <c r="AH19" s="125"/>
      <c r="AI19" s="125"/>
      <c r="AJ19" s="125"/>
    </row>
    <row r="20" spans="1:36" ht="133.5" customHeight="1">
      <c r="A20" s="8"/>
      <c r="B20" s="8"/>
      <c r="C20" s="329"/>
      <c r="D20" s="329"/>
      <c r="E20" s="379"/>
      <c r="F20" s="379"/>
      <c r="G20" s="88" t="s">
        <v>65</v>
      </c>
      <c r="H20" s="88" t="s">
        <v>66</v>
      </c>
      <c r="I20" s="119"/>
      <c r="J20" s="64" t="s">
        <v>92</v>
      </c>
      <c r="K20" s="111">
        <v>45383</v>
      </c>
      <c r="L20" s="111">
        <v>45657</v>
      </c>
      <c r="M20" s="114"/>
      <c r="N20" s="114"/>
      <c r="O20" s="114"/>
      <c r="P20" s="114">
        <v>1</v>
      </c>
      <c r="Q20" s="125"/>
      <c r="R20" s="125"/>
      <c r="S20" s="125"/>
      <c r="T20" s="125"/>
      <c r="U20" s="125"/>
      <c r="V20" s="125"/>
      <c r="W20" s="125"/>
      <c r="X20" s="125"/>
      <c r="Y20" s="69"/>
      <c r="Z20" s="137"/>
      <c r="AA20" s="154"/>
      <c r="AB20" s="154" t="s">
        <v>93</v>
      </c>
      <c r="AC20" s="289" t="s">
        <v>196</v>
      </c>
      <c r="AD20" s="125"/>
      <c r="AE20" s="309" t="s">
        <v>93</v>
      </c>
      <c r="AF20" s="125"/>
      <c r="AG20" s="125"/>
      <c r="AH20" s="125"/>
      <c r="AI20" s="125"/>
      <c r="AJ20" s="125"/>
    </row>
    <row r="21" spans="1:36" hidden="1">
      <c r="W21" s="253">
        <f>(W8+W9+W11+W13+W15+W19)/6</f>
        <v>0.2416666666666667</v>
      </c>
    </row>
  </sheetData>
  <autoFilter ref="M6:P21" xr:uid="{7A788918-B9B3-4F15-ABD3-CB9D5406933A}">
    <filterColumn colId="3">
      <filters>
        <filter val="100%"/>
        <filter val="25%"/>
        <filter val="30%"/>
        <filter val="40%"/>
      </filters>
    </filterColumn>
  </autoFilter>
  <mergeCells count="38">
    <mergeCell ref="D14:D20"/>
    <mergeCell ref="E14:E15"/>
    <mergeCell ref="F14:F15"/>
    <mergeCell ref="E16:E17"/>
    <mergeCell ref="F16:F17"/>
    <mergeCell ref="E18:E20"/>
    <mergeCell ref="F18:F20"/>
    <mergeCell ref="Q5:U5"/>
    <mergeCell ref="V5:Z5"/>
    <mergeCell ref="AA5:AE5"/>
    <mergeCell ref="AF5:AJ5"/>
    <mergeCell ref="C7:C9"/>
    <mergeCell ref="D7:D9"/>
    <mergeCell ref="E7:E9"/>
    <mergeCell ref="F7:F9"/>
    <mergeCell ref="I4:I6"/>
    <mergeCell ref="J4:J6"/>
    <mergeCell ref="K4:L4"/>
    <mergeCell ref="M4:P4"/>
    <mergeCell ref="Q4:AJ4"/>
    <mergeCell ref="K5:K6"/>
    <mergeCell ref="L5:L6"/>
    <mergeCell ref="A7:A16"/>
    <mergeCell ref="B7:B16"/>
    <mergeCell ref="F4:F6"/>
    <mergeCell ref="G4:G6"/>
    <mergeCell ref="H4:H6"/>
    <mergeCell ref="E4:E6"/>
    <mergeCell ref="A4:A6"/>
    <mergeCell ref="B4:B6"/>
    <mergeCell ref="C4:C6"/>
    <mergeCell ref="D4:D6"/>
    <mergeCell ref="C10:C13"/>
    <mergeCell ref="D10:D13"/>
    <mergeCell ref="E10:E11"/>
    <mergeCell ref="F10:F13"/>
    <mergeCell ref="E12:E13"/>
    <mergeCell ref="C14:C20"/>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S7 S9:S10 S16 S12:S14 S18 X17 X13 X11 AC9 AC13 AC17 AC11" xr:uid="{E2878933-6494-4509-B060-8F700A30267D}">
      <formula1>100</formula1>
      <formula2>5000</formula2>
    </dataValidation>
    <dataValidation type="list" allowBlank="1" showInputMessage="1" showErrorMessage="1" errorTitle="Error Reporte validado" error="Debe escoger alguna de las dos opciones disponibles." promptTitle="Reporte validado" sqref="AI7:AI17 T16 Y7:Y17 T12:T14 T7 T9:T10 T18 Y19:Y20" xr:uid="{118B6E1F-CCDE-4424-9A82-F00E1939F123}">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defaultColWidth="11.42578125" defaultRowHeight="15"/>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6" customWidth="1"/>
    <col min="17" max="17" width="17" style="16" customWidth="1"/>
    <col min="18" max="18" width="55" style="16" customWidth="1"/>
    <col min="19" max="19" width="13.28515625" style="16" customWidth="1"/>
    <col min="20" max="20" width="36.28515625" style="16" customWidth="1"/>
    <col min="21" max="21" width="20" style="16" customWidth="1"/>
    <col min="22" max="22" width="18.140625" style="16" customWidth="1"/>
    <col min="23" max="23" width="60.42578125" style="16" customWidth="1"/>
    <col min="24" max="24" width="16.7109375" style="16" customWidth="1"/>
    <col min="25" max="25" width="56.85546875" style="16" customWidth="1"/>
    <col min="26" max="26" width="19.42578125" style="16" customWidth="1"/>
    <col min="27" max="27" width="16" style="16" customWidth="1"/>
    <col min="28" max="28" width="68.42578125" style="42" customWidth="1"/>
    <col min="29" max="29" width="9.42578125" style="16" customWidth="1"/>
    <col min="30" max="30" width="41.42578125" style="16" customWidth="1"/>
    <col min="31" max="31" width="7.28515625" style="16" customWidth="1"/>
    <col min="32" max="32" width="21.42578125" style="16" customWidth="1"/>
    <col min="33" max="33" width="69.7109375" style="16" customWidth="1"/>
    <col min="34" max="34" width="14.28515625" style="16" customWidth="1"/>
    <col min="35" max="35" width="59.7109375" style="16" customWidth="1"/>
  </cols>
  <sheetData>
    <row r="2" spans="1:35" s="9" customFormat="1" ht="15.75">
      <c r="A2" s="11"/>
      <c r="B2" s="11"/>
      <c r="C2" s="11"/>
      <c r="D2" s="11"/>
      <c r="E2" s="11"/>
      <c r="F2" s="11"/>
      <c r="G2" s="11"/>
      <c r="H2" s="11"/>
      <c r="I2" s="11"/>
      <c r="J2" s="11"/>
      <c r="K2" s="11"/>
      <c r="L2" s="11"/>
      <c r="M2" s="11"/>
      <c r="N2" s="11"/>
      <c r="O2" s="11"/>
      <c r="P2" s="13"/>
      <c r="Q2" s="13"/>
      <c r="R2" s="12">
        <v>100</v>
      </c>
      <c r="S2" s="12" t="s">
        <v>100</v>
      </c>
      <c r="T2" s="13"/>
      <c r="U2" s="13"/>
      <c r="V2" s="13"/>
      <c r="W2" s="13"/>
      <c r="X2" s="13"/>
      <c r="Y2" s="13"/>
      <c r="Z2" s="13"/>
      <c r="AA2" s="13"/>
      <c r="AB2" s="40"/>
      <c r="AC2" s="13"/>
      <c r="AD2" s="13"/>
      <c r="AE2" s="13"/>
      <c r="AF2" s="13"/>
      <c r="AG2" s="13"/>
      <c r="AH2" s="13"/>
      <c r="AI2" s="13"/>
    </row>
    <row r="3" spans="1:35" s="9" customFormat="1" ht="15.75">
      <c r="A3" s="11"/>
      <c r="B3" s="11"/>
      <c r="C3" s="11"/>
      <c r="D3" s="11"/>
      <c r="E3" s="11"/>
      <c r="F3" s="11"/>
      <c r="G3" s="11"/>
      <c r="H3" s="11"/>
      <c r="I3" s="11"/>
      <c r="J3" s="11"/>
      <c r="K3" s="11"/>
      <c r="L3" s="11"/>
      <c r="M3" s="11"/>
      <c r="N3" s="11"/>
      <c r="O3" s="11"/>
      <c r="P3" s="13"/>
      <c r="Q3" s="13"/>
      <c r="R3" s="12">
        <v>5000</v>
      </c>
      <c r="S3" s="12" t="s">
        <v>101</v>
      </c>
      <c r="T3" s="13"/>
      <c r="U3" s="13"/>
      <c r="V3" s="13"/>
      <c r="W3" s="13"/>
      <c r="X3" s="13"/>
      <c r="Y3" s="13"/>
      <c r="Z3" s="13"/>
      <c r="AA3" s="13"/>
      <c r="AB3" s="40"/>
      <c r="AC3" s="13"/>
      <c r="AD3" s="13"/>
      <c r="AE3" s="13"/>
      <c r="AF3" s="13"/>
      <c r="AG3" s="13"/>
      <c r="AH3" s="13"/>
      <c r="AI3" s="13"/>
    </row>
    <row r="4" spans="1:35" ht="36">
      <c r="A4" s="389" t="s">
        <v>161</v>
      </c>
      <c r="B4" s="389" t="s">
        <v>162</v>
      </c>
      <c r="C4" s="389" t="s">
        <v>197</v>
      </c>
      <c r="D4" s="389" t="s">
        <v>198</v>
      </c>
      <c r="E4" s="389" t="s">
        <v>199</v>
      </c>
      <c r="F4" s="389" t="s">
        <v>200</v>
      </c>
      <c r="G4" s="389" t="s">
        <v>201</v>
      </c>
      <c r="H4" s="389" t="s">
        <v>7</v>
      </c>
      <c r="I4" s="389" t="s">
        <v>8</v>
      </c>
      <c r="J4" s="392" t="s">
        <v>9</v>
      </c>
      <c r="K4" s="393"/>
      <c r="L4" s="394" t="s">
        <v>104</v>
      </c>
      <c r="M4" s="395"/>
      <c r="N4" s="395"/>
      <c r="O4" s="396"/>
      <c r="P4" s="397" t="s">
        <v>105</v>
      </c>
      <c r="Q4" s="398"/>
      <c r="R4" s="398"/>
      <c r="S4" s="398"/>
      <c r="T4" s="398"/>
      <c r="U4" s="398"/>
      <c r="V4" s="398"/>
      <c r="W4" s="398"/>
      <c r="X4" s="398"/>
      <c r="Y4" s="398"/>
      <c r="Z4" s="398"/>
      <c r="AA4" s="398"/>
      <c r="AB4" s="398"/>
      <c r="AC4" s="398"/>
      <c r="AD4" s="398"/>
      <c r="AE4" s="398"/>
      <c r="AF4" s="398"/>
      <c r="AG4" s="398"/>
      <c r="AH4" s="398"/>
      <c r="AI4" s="399"/>
    </row>
    <row r="5" spans="1:35" ht="36">
      <c r="A5" s="390"/>
      <c r="B5" s="390"/>
      <c r="C5" s="390"/>
      <c r="D5" s="390"/>
      <c r="E5" s="390"/>
      <c r="F5" s="390"/>
      <c r="G5" s="390"/>
      <c r="H5" s="390"/>
      <c r="I5" s="390"/>
      <c r="J5" s="389" t="s">
        <v>11</v>
      </c>
      <c r="K5" s="389" t="s">
        <v>12</v>
      </c>
      <c r="L5" s="23" t="s">
        <v>85</v>
      </c>
      <c r="M5" s="23" t="s">
        <v>86</v>
      </c>
      <c r="N5" s="23" t="s">
        <v>87</v>
      </c>
      <c r="O5" s="24" t="s">
        <v>88</v>
      </c>
      <c r="P5" s="381" t="s">
        <v>85</v>
      </c>
      <c r="Q5" s="382"/>
      <c r="R5" s="382"/>
      <c r="S5" s="382"/>
      <c r="T5" s="383"/>
      <c r="U5" s="381" t="s">
        <v>86</v>
      </c>
      <c r="V5" s="382"/>
      <c r="W5" s="382"/>
      <c r="X5" s="382"/>
      <c r="Y5" s="383"/>
      <c r="Z5" s="381" t="s">
        <v>87</v>
      </c>
      <c r="AA5" s="382"/>
      <c r="AB5" s="382"/>
      <c r="AC5" s="382"/>
      <c r="AD5" s="383"/>
      <c r="AE5" s="381" t="s">
        <v>88</v>
      </c>
      <c r="AF5" s="382"/>
      <c r="AG5" s="382"/>
      <c r="AH5" s="382"/>
      <c r="AI5" s="383"/>
    </row>
    <row r="6" spans="1:35" ht="63">
      <c r="A6" s="391"/>
      <c r="B6" s="391"/>
      <c r="C6" s="391"/>
      <c r="D6" s="391"/>
      <c r="E6" s="391"/>
      <c r="F6" s="391"/>
      <c r="G6" s="391"/>
      <c r="H6" s="391"/>
      <c r="I6" s="391"/>
      <c r="J6" s="391"/>
      <c r="K6" s="391"/>
      <c r="L6" s="25" t="s">
        <v>17</v>
      </c>
      <c r="M6" s="25" t="s">
        <v>17</v>
      </c>
      <c r="N6" s="25" t="s">
        <v>17</v>
      </c>
      <c r="O6" s="26" t="s">
        <v>17</v>
      </c>
      <c r="P6" s="14" t="s">
        <v>106</v>
      </c>
      <c r="Q6" s="14" t="s">
        <v>107</v>
      </c>
      <c r="R6" s="14" t="s">
        <v>108</v>
      </c>
      <c r="S6" s="15" t="s">
        <v>109</v>
      </c>
      <c r="T6" s="15" t="s">
        <v>110</v>
      </c>
      <c r="U6" s="14" t="s">
        <v>106</v>
      </c>
      <c r="V6" s="14" t="s">
        <v>107</v>
      </c>
      <c r="W6" s="14" t="s">
        <v>108</v>
      </c>
      <c r="X6" s="15" t="s">
        <v>109</v>
      </c>
      <c r="Y6" s="15" t="s">
        <v>110</v>
      </c>
      <c r="Z6" s="14" t="s">
        <v>106</v>
      </c>
      <c r="AA6" s="14" t="s">
        <v>107</v>
      </c>
      <c r="AB6" s="41" t="s">
        <v>108</v>
      </c>
      <c r="AC6" s="15" t="s">
        <v>109</v>
      </c>
      <c r="AD6" s="15" t="s">
        <v>110</v>
      </c>
      <c r="AE6" s="14" t="s">
        <v>106</v>
      </c>
      <c r="AF6" s="14" t="s">
        <v>107</v>
      </c>
      <c r="AG6" s="14" t="s">
        <v>108</v>
      </c>
      <c r="AH6" s="15" t="s">
        <v>109</v>
      </c>
      <c r="AI6" s="15" t="s">
        <v>110</v>
      </c>
    </row>
    <row r="7" spans="1:35" s="9" customFormat="1" ht="94.5">
      <c r="A7" s="384" t="s">
        <v>163</v>
      </c>
      <c r="B7" s="384" t="s">
        <v>202</v>
      </c>
      <c r="C7" s="387" t="s">
        <v>203</v>
      </c>
      <c r="D7" s="54" t="s">
        <v>204</v>
      </c>
      <c r="E7" s="54" t="s">
        <v>205</v>
      </c>
      <c r="F7" s="55" t="s">
        <v>206</v>
      </c>
      <c r="G7" s="54" t="s">
        <v>207</v>
      </c>
      <c r="H7" s="54" t="s">
        <v>208</v>
      </c>
      <c r="I7" s="54" t="s">
        <v>209</v>
      </c>
      <c r="J7" s="56">
        <v>44958</v>
      </c>
      <c r="K7" s="57">
        <v>45015</v>
      </c>
      <c r="L7" s="58">
        <v>1</v>
      </c>
      <c r="M7" s="58">
        <v>0</v>
      </c>
      <c r="N7" s="58">
        <v>0</v>
      </c>
      <c r="O7" s="54">
        <v>0</v>
      </c>
      <c r="P7" s="18">
        <v>0.01</v>
      </c>
      <c r="Q7" s="18">
        <v>1</v>
      </c>
      <c r="R7" s="63" t="s">
        <v>210</v>
      </c>
      <c r="S7" s="64"/>
      <c r="T7" s="63"/>
      <c r="U7" s="18"/>
      <c r="V7" s="18"/>
      <c r="W7" s="63"/>
      <c r="X7" s="64"/>
      <c r="Y7" s="63"/>
      <c r="Z7" s="65"/>
      <c r="AA7" s="18"/>
      <c r="AB7" s="75"/>
      <c r="AC7" s="67"/>
      <c r="AD7" s="66"/>
      <c r="AE7" s="18"/>
      <c r="AF7" s="18"/>
      <c r="AG7" s="68"/>
      <c r="AH7" s="64"/>
      <c r="AI7" s="73"/>
    </row>
    <row r="8" spans="1:35" s="9" customFormat="1" ht="157.5">
      <c r="A8" s="385"/>
      <c r="B8" s="385"/>
      <c r="C8" s="388"/>
      <c r="D8" s="54" t="s">
        <v>211</v>
      </c>
      <c r="E8" s="54" t="s">
        <v>212</v>
      </c>
      <c r="F8" s="55">
        <v>1</v>
      </c>
      <c r="G8" s="54" t="s">
        <v>213</v>
      </c>
      <c r="H8" s="54" t="s">
        <v>214</v>
      </c>
      <c r="I8" s="54" t="s">
        <v>215</v>
      </c>
      <c r="J8" s="56">
        <v>45017</v>
      </c>
      <c r="K8" s="57">
        <v>45291</v>
      </c>
      <c r="L8" s="59">
        <v>0</v>
      </c>
      <c r="M8" s="59">
        <v>0.33329999999999999</v>
      </c>
      <c r="N8" s="59">
        <v>0.33329999999999999</v>
      </c>
      <c r="O8" s="62">
        <v>0.33329999999999999</v>
      </c>
      <c r="P8" s="18"/>
      <c r="Q8" s="18"/>
      <c r="R8" s="18"/>
      <c r="S8" s="18"/>
      <c r="T8" s="18"/>
      <c r="U8" s="18"/>
      <c r="V8" s="18"/>
      <c r="W8" s="18"/>
      <c r="X8" s="18"/>
      <c r="Y8" s="18"/>
      <c r="Z8" s="70"/>
      <c r="AA8" s="18"/>
      <c r="AB8" s="76"/>
      <c r="AC8" s="71"/>
      <c r="AD8" s="71"/>
      <c r="AE8" s="18"/>
      <c r="AF8" s="18"/>
      <c r="AG8" s="68"/>
      <c r="AH8" s="64"/>
      <c r="AI8" s="73"/>
    </row>
    <row r="9" spans="1:35" s="9" customFormat="1" ht="126">
      <c r="A9" s="385"/>
      <c r="B9" s="385"/>
      <c r="C9" s="388"/>
      <c r="D9" s="54" t="s">
        <v>216</v>
      </c>
      <c r="E9" s="54" t="s">
        <v>217</v>
      </c>
      <c r="F9" s="60">
        <v>0.35</v>
      </c>
      <c r="G9" s="55" t="s">
        <v>218</v>
      </c>
      <c r="H9" s="54" t="s">
        <v>219</v>
      </c>
      <c r="I9" s="54" t="s">
        <v>215</v>
      </c>
      <c r="J9" s="56">
        <v>45017</v>
      </c>
      <c r="K9" s="57">
        <v>45291</v>
      </c>
      <c r="L9" s="59">
        <v>0</v>
      </c>
      <c r="M9" s="59">
        <v>0.11600000000000001</v>
      </c>
      <c r="N9" s="59">
        <v>0.11600000000000001</v>
      </c>
      <c r="O9" s="59">
        <v>0.11600000000000001</v>
      </c>
      <c r="P9" s="18"/>
      <c r="Q9" s="18"/>
      <c r="R9" s="18"/>
      <c r="S9" s="18"/>
      <c r="T9" s="18"/>
      <c r="U9" s="18"/>
      <c r="V9" s="18"/>
      <c r="W9" s="77"/>
      <c r="X9" s="69"/>
      <c r="Y9" s="78"/>
      <c r="Z9" s="70"/>
      <c r="AA9" s="18"/>
      <c r="AB9" s="79"/>
      <c r="AC9" s="72"/>
      <c r="AD9" s="71"/>
      <c r="AE9" s="18"/>
      <c r="AF9" s="18"/>
      <c r="AG9" s="68"/>
      <c r="AH9" s="64"/>
      <c r="AI9" s="73"/>
    </row>
    <row r="10" spans="1:35" s="9" customFormat="1" ht="126">
      <c r="A10" s="385"/>
      <c r="B10" s="385"/>
      <c r="C10" s="388"/>
      <c r="D10" s="54" t="s">
        <v>220</v>
      </c>
      <c r="E10" s="54" t="s">
        <v>217</v>
      </c>
      <c r="F10" s="55">
        <v>0.35</v>
      </c>
      <c r="G10" s="55" t="s">
        <v>221</v>
      </c>
      <c r="H10" s="54" t="s">
        <v>219</v>
      </c>
      <c r="I10" s="54" t="s">
        <v>215</v>
      </c>
      <c r="J10" s="56">
        <v>45017</v>
      </c>
      <c r="K10" s="57">
        <v>45291</v>
      </c>
      <c r="L10" s="59">
        <v>0</v>
      </c>
      <c r="M10" s="59">
        <v>0.11600000000000001</v>
      </c>
      <c r="N10" s="59">
        <v>0.11600000000000001</v>
      </c>
      <c r="O10" s="59">
        <v>0.11600000000000001</v>
      </c>
      <c r="P10" s="18"/>
      <c r="Q10" s="18"/>
      <c r="R10" s="18"/>
      <c r="S10" s="18"/>
      <c r="T10" s="18"/>
      <c r="U10" s="18"/>
      <c r="V10" s="18"/>
      <c r="W10" s="77"/>
      <c r="X10" s="69"/>
      <c r="Y10" s="80"/>
      <c r="Z10" s="70"/>
      <c r="AA10" s="18"/>
      <c r="AB10" s="79"/>
      <c r="AC10" s="72"/>
      <c r="AD10" s="71"/>
      <c r="AE10" s="18"/>
      <c r="AF10" s="18"/>
      <c r="AG10" s="68"/>
      <c r="AH10" s="64"/>
      <c r="AI10" s="68"/>
    </row>
    <row r="11" spans="1:35" s="9" customFormat="1" ht="126">
      <c r="A11" s="385"/>
      <c r="B11" s="385"/>
      <c r="C11" s="388"/>
      <c r="D11" s="54" t="s">
        <v>222</v>
      </c>
      <c r="E11" s="54" t="s">
        <v>217</v>
      </c>
      <c r="F11" s="55">
        <v>0.35</v>
      </c>
      <c r="G11" s="55" t="s">
        <v>223</v>
      </c>
      <c r="H11" s="54" t="s">
        <v>219</v>
      </c>
      <c r="I11" s="54" t="s">
        <v>215</v>
      </c>
      <c r="J11" s="56">
        <v>45017</v>
      </c>
      <c r="K11" s="57">
        <v>45291</v>
      </c>
      <c r="L11" s="59">
        <v>0</v>
      </c>
      <c r="M11" s="59">
        <v>0.11600000000000001</v>
      </c>
      <c r="N11" s="59">
        <v>0.11600000000000001</v>
      </c>
      <c r="O11" s="59">
        <v>0.11600000000000001</v>
      </c>
      <c r="P11" s="18"/>
      <c r="Q11" s="18"/>
      <c r="R11" s="18"/>
      <c r="S11" s="18"/>
      <c r="T11" s="18"/>
      <c r="U11" s="18"/>
      <c r="V11" s="18"/>
      <c r="W11" s="77"/>
      <c r="X11" s="69"/>
      <c r="Y11" s="81"/>
      <c r="Z11" s="70"/>
      <c r="AA11" s="18"/>
      <c r="AB11" s="79"/>
      <c r="AC11" s="72"/>
      <c r="AD11" s="71"/>
      <c r="AE11" s="18"/>
      <c r="AF11" s="18"/>
      <c r="AG11" s="68"/>
      <c r="AH11" s="64"/>
      <c r="AI11" s="68"/>
    </row>
    <row r="12" spans="1:35" s="9" customFormat="1" ht="180">
      <c r="A12" s="385"/>
      <c r="B12" s="385"/>
      <c r="C12" s="388"/>
      <c r="D12" s="54" t="s">
        <v>224</v>
      </c>
      <c r="E12" s="54" t="s">
        <v>225</v>
      </c>
      <c r="F12" s="55" t="s">
        <v>226</v>
      </c>
      <c r="G12" s="55" t="s">
        <v>227</v>
      </c>
      <c r="H12" s="54" t="s">
        <v>228</v>
      </c>
      <c r="I12" s="54" t="s">
        <v>209</v>
      </c>
      <c r="J12" s="56">
        <v>45047</v>
      </c>
      <c r="K12" s="57">
        <v>45291</v>
      </c>
      <c r="L12" s="61" t="s">
        <v>229</v>
      </c>
      <c r="M12" s="61" t="s">
        <v>230</v>
      </c>
      <c r="N12" s="61" t="s">
        <v>229</v>
      </c>
      <c r="O12" s="54" t="s">
        <v>230</v>
      </c>
      <c r="P12" s="74">
        <v>1</v>
      </c>
      <c r="Q12" s="18">
        <v>1</v>
      </c>
      <c r="R12" s="95" t="s">
        <v>231</v>
      </c>
      <c r="S12" s="64"/>
      <c r="T12" s="63"/>
      <c r="U12" s="74"/>
      <c r="V12" s="18"/>
      <c r="W12" s="63"/>
      <c r="X12" s="69"/>
      <c r="Y12" s="63"/>
      <c r="Z12" s="70"/>
      <c r="AA12" s="18"/>
      <c r="AB12" s="82"/>
      <c r="AC12" s="72"/>
      <c r="AD12" s="83"/>
      <c r="AE12" s="18"/>
      <c r="AF12" s="18"/>
      <c r="AG12" s="68"/>
      <c r="AH12" s="64"/>
      <c r="AI12" s="73"/>
    </row>
    <row r="13" spans="1:35" s="9" customFormat="1" ht="135">
      <c r="A13" s="385"/>
      <c r="B13" s="385"/>
      <c r="C13" s="388"/>
      <c r="D13" s="54" t="s">
        <v>232</v>
      </c>
      <c r="E13" s="54" t="s">
        <v>233</v>
      </c>
      <c r="F13" s="55" t="s">
        <v>234</v>
      </c>
      <c r="G13" s="55" t="s">
        <v>235</v>
      </c>
      <c r="H13" s="54" t="s">
        <v>228</v>
      </c>
      <c r="I13" s="54" t="s">
        <v>209</v>
      </c>
      <c r="J13" s="56">
        <v>45047</v>
      </c>
      <c r="K13" s="57">
        <v>45291</v>
      </c>
      <c r="L13" s="61" t="s">
        <v>229</v>
      </c>
      <c r="M13" s="61" t="s">
        <v>230</v>
      </c>
      <c r="N13" s="61" t="s">
        <v>229</v>
      </c>
      <c r="O13" s="54" t="s">
        <v>230</v>
      </c>
      <c r="P13" s="74">
        <v>1</v>
      </c>
      <c r="Q13" s="18">
        <v>1</v>
      </c>
      <c r="R13" s="96" t="s">
        <v>236</v>
      </c>
      <c r="S13" s="64"/>
      <c r="T13" s="63"/>
      <c r="U13" s="18"/>
      <c r="V13" s="18"/>
      <c r="W13" s="63"/>
      <c r="X13" s="69"/>
      <c r="Y13" s="63"/>
      <c r="Z13" s="70"/>
      <c r="AA13" s="36"/>
      <c r="AB13" s="84"/>
      <c r="AC13" s="72"/>
      <c r="AD13" s="71"/>
      <c r="AE13" s="18"/>
      <c r="AF13" s="18"/>
      <c r="AG13" s="68"/>
      <c r="AH13" s="64"/>
      <c r="AI13" s="73"/>
    </row>
    <row r="14" spans="1:35" s="9" customFormat="1" ht="94.5">
      <c r="A14" s="385"/>
      <c r="B14" s="385"/>
      <c r="C14" s="388"/>
      <c r="D14" s="54" t="s">
        <v>237</v>
      </c>
      <c r="E14" s="54" t="s">
        <v>238</v>
      </c>
      <c r="F14" s="55">
        <v>1</v>
      </c>
      <c r="G14" s="54" t="s">
        <v>239</v>
      </c>
      <c r="H14" s="54" t="s">
        <v>240</v>
      </c>
      <c r="I14" s="54" t="s">
        <v>215</v>
      </c>
      <c r="J14" s="56">
        <v>44593</v>
      </c>
      <c r="K14" s="56">
        <v>44926</v>
      </c>
      <c r="L14" s="55">
        <v>1</v>
      </c>
      <c r="M14" s="55">
        <v>1</v>
      </c>
      <c r="N14" s="55">
        <v>1</v>
      </c>
      <c r="O14" s="62">
        <v>1</v>
      </c>
      <c r="P14" s="18"/>
      <c r="Q14" s="18"/>
      <c r="R14" s="63"/>
      <c r="S14" s="64"/>
      <c r="T14" s="63"/>
      <c r="U14" s="18"/>
      <c r="V14" s="18"/>
      <c r="W14" s="63"/>
      <c r="X14" s="69"/>
      <c r="Y14" s="63"/>
      <c r="Z14" s="85"/>
      <c r="AA14" s="38"/>
      <c r="AB14" s="82"/>
      <c r="AC14" s="86"/>
      <c r="AD14" s="71"/>
      <c r="AE14" s="18"/>
      <c r="AF14" s="18"/>
      <c r="AG14" s="68"/>
      <c r="AH14" s="64"/>
      <c r="AI14" s="87"/>
    </row>
    <row r="15" spans="1:35" s="9" customFormat="1" ht="93" customHeight="1">
      <c r="A15" s="385"/>
      <c r="B15" s="385"/>
      <c r="C15" s="388"/>
      <c r="D15" s="54" t="s">
        <v>241</v>
      </c>
      <c r="E15" s="54" t="s">
        <v>242</v>
      </c>
      <c r="F15" s="55">
        <v>1</v>
      </c>
      <c r="G15" s="54" t="s">
        <v>242</v>
      </c>
      <c r="H15" s="54" t="s">
        <v>243</v>
      </c>
      <c r="I15" s="54" t="s">
        <v>209</v>
      </c>
      <c r="J15" s="56">
        <v>44927</v>
      </c>
      <c r="K15" s="56">
        <v>45015</v>
      </c>
      <c r="L15" s="55">
        <v>1</v>
      </c>
      <c r="M15" s="55">
        <v>0</v>
      </c>
      <c r="N15" s="55">
        <v>0</v>
      </c>
      <c r="O15" s="62">
        <v>0</v>
      </c>
      <c r="P15" s="18">
        <v>1</v>
      </c>
      <c r="Q15" s="18">
        <v>1</v>
      </c>
      <c r="R15" s="18" t="s">
        <v>244</v>
      </c>
      <c r="S15" s="18"/>
      <c r="T15" s="18"/>
      <c r="U15" s="18"/>
      <c r="V15" s="18"/>
      <c r="W15" s="18"/>
      <c r="X15" s="18"/>
      <c r="Y15" s="18"/>
      <c r="Z15" s="70"/>
      <c r="AA15" s="39"/>
      <c r="AB15" s="18"/>
      <c r="AC15" s="72"/>
      <c r="AD15" s="72"/>
      <c r="AE15" s="18"/>
      <c r="AF15" s="18"/>
      <c r="AG15" s="68"/>
      <c r="AH15" s="64"/>
      <c r="AI15" s="64"/>
    </row>
    <row r="16" spans="1:35" s="9" customFormat="1" ht="126.75" customHeight="1">
      <c r="A16" s="386"/>
      <c r="B16" s="386"/>
      <c r="C16" s="388"/>
      <c r="D16" s="54" t="s">
        <v>245</v>
      </c>
      <c r="E16" s="54" t="s">
        <v>246</v>
      </c>
      <c r="F16" s="55">
        <v>0.9</v>
      </c>
      <c r="G16" s="54" t="s">
        <v>247</v>
      </c>
      <c r="H16" s="54" t="s">
        <v>248</v>
      </c>
      <c r="I16" s="54" t="s">
        <v>249</v>
      </c>
      <c r="J16" s="56">
        <v>45017</v>
      </c>
      <c r="K16" s="56">
        <v>45291</v>
      </c>
      <c r="L16" s="59">
        <v>0</v>
      </c>
      <c r="M16" s="60">
        <v>0.3</v>
      </c>
      <c r="N16" s="60">
        <v>0.3</v>
      </c>
      <c r="O16" s="62">
        <v>0.3</v>
      </c>
      <c r="P16" s="18">
        <v>0.17</v>
      </c>
      <c r="Q16" s="18">
        <v>1</v>
      </c>
      <c r="R16" s="63" t="s">
        <v>250</v>
      </c>
      <c r="S16" s="64"/>
      <c r="T16" s="63"/>
      <c r="U16" s="18"/>
      <c r="V16" s="18"/>
      <c r="W16" s="63"/>
      <c r="X16" s="69"/>
      <c r="Y16" s="63"/>
      <c r="Z16" s="70"/>
      <c r="AA16" s="18"/>
      <c r="AB16" s="82"/>
      <c r="AC16" s="72"/>
      <c r="AD16" s="71"/>
      <c r="AE16" s="18"/>
      <c r="AF16" s="18"/>
      <c r="AG16" s="68"/>
      <c r="AH16" s="64"/>
      <c r="AI16" s="73"/>
    </row>
  </sheetData>
  <mergeCells count="21">
    <mergeCell ref="B4:B6"/>
    <mergeCell ref="C4:C6"/>
    <mergeCell ref="D4:D6"/>
    <mergeCell ref="E4:E6"/>
    <mergeCell ref="F4:F6"/>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A2CE-65A9-4FAF-BFC9-8B19D54F9AB2}">
  <dimension ref="A2:AH21"/>
  <sheetViews>
    <sheetView showGridLines="0" topLeftCell="B1" zoomScale="85" zoomScaleNormal="85" workbookViewId="0">
      <pane xSplit="3" ySplit="6" topLeftCell="E19" activePane="bottomRight" state="frozen"/>
      <selection pane="bottomRight" activeCell="E1" sqref="E1:E1048576"/>
      <selection pane="bottomLeft" activeCell="B7" sqref="B7"/>
      <selection pane="topRight" activeCell="E1" sqref="E1"/>
    </sheetView>
  </sheetViews>
  <sheetFormatPr defaultColWidth="11.42578125" defaultRowHeight="18"/>
  <cols>
    <col min="1" max="1" width="21" style="47" customWidth="1"/>
    <col min="2" max="2" width="22.42578125" style="47" customWidth="1"/>
    <col min="3" max="3" width="21.28515625" style="50" customWidth="1"/>
    <col min="4" max="4" width="27" style="50" customWidth="1"/>
    <col min="5" max="5" width="36.7109375" style="50" customWidth="1"/>
    <col min="6" max="6" width="22.140625" style="47" customWidth="1"/>
    <col min="7" max="7" width="12.7109375" style="47" customWidth="1"/>
    <col min="8" max="8" width="19.42578125" style="47" customWidth="1"/>
    <col min="9" max="9" width="13.42578125" style="47" customWidth="1"/>
    <col min="10" max="10" width="10.5703125" style="47" customWidth="1"/>
    <col min="11" max="11" width="19.28515625" style="50" hidden="1" customWidth="1"/>
    <col min="12" max="14" width="19.85546875" style="50" customWidth="1"/>
    <col min="15" max="15" width="30.42578125" style="49" customWidth="1"/>
    <col min="16" max="16" width="24.5703125" style="49" customWidth="1"/>
    <col min="17" max="17" width="75.42578125" style="49" customWidth="1"/>
    <col min="18" max="18" width="19.85546875" style="49" customWidth="1"/>
    <col min="19" max="19" width="67.140625" style="49" customWidth="1"/>
    <col min="20" max="20" width="28" style="49" customWidth="1"/>
    <col min="21" max="21" width="27.7109375" style="49" customWidth="1"/>
    <col min="22" max="22" width="91.42578125" style="49" customWidth="1"/>
    <col min="23" max="23" width="16.7109375" style="49" customWidth="1"/>
    <col min="24" max="24" width="66" style="49" customWidth="1"/>
    <col min="25" max="25" width="18.28515625" style="49" customWidth="1"/>
    <col min="26" max="26" width="16" style="49" customWidth="1"/>
    <col min="27" max="27" width="77.85546875" style="49" customWidth="1"/>
    <col min="28" max="28" width="11.140625" style="49" customWidth="1"/>
    <col min="29" max="29" width="49" style="49" customWidth="1"/>
    <col min="30" max="30" width="16" style="49" customWidth="1"/>
    <col min="31" max="31" width="21.42578125" style="49" customWidth="1"/>
    <col min="32" max="32" width="108.140625" style="49" customWidth="1"/>
    <col min="33" max="33" width="14.28515625" style="49" customWidth="1"/>
    <col min="34" max="34" width="59.7109375" style="49" customWidth="1"/>
    <col min="35" max="16384" width="11.42578125" style="47"/>
  </cols>
  <sheetData>
    <row r="2" spans="1:34" s="45" customFormat="1" ht="18.75">
      <c r="A2" s="43"/>
      <c r="B2" s="43"/>
      <c r="C2" s="43"/>
      <c r="D2" s="43"/>
      <c r="E2" s="43"/>
      <c r="F2" s="43"/>
      <c r="G2" s="43"/>
      <c r="H2" s="43"/>
      <c r="I2" s="43"/>
      <c r="J2" s="43"/>
      <c r="K2" s="43"/>
      <c r="L2" s="43"/>
      <c r="M2" s="43"/>
      <c r="N2" s="43"/>
      <c r="O2" s="44"/>
      <c r="P2" s="44"/>
      <c r="Q2" s="46">
        <v>100</v>
      </c>
      <c r="R2" s="46" t="s">
        <v>100</v>
      </c>
      <c r="S2" s="44"/>
      <c r="T2" s="44"/>
      <c r="U2" s="44"/>
      <c r="V2" s="44"/>
      <c r="W2" s="44"/>
      <c r="X2" s="44"/>
      <c r="Y2" s="44"/>
      <c r="Z2" s="44"/>
      <c r="AA2" s="44"/>
      <c r="AB2" s="44"/>
      <c r="AC2" s="44"/>
      <c r="AD2" s="44"/>
      <c r="AE2" s="44"/>
      <c r="AF2" s="44"/>
      <c r="AG2" s="44"/>
      <c r="AH2" s="44"/>
    </row>
    <row r="3" spans="1:34" s="45" customFormat="1" ht="18.75">
      <c r="A3" s="43"/>
      <c r="B3" s="43"/>
      <c r="C3" s="43"/>
      <c r="D3" s="43"/>
      <c r="E3" s="43"/>
      <c r="F3" s="43"/>
      <c r="G3" s="43"/>
      <c r="H3" s="43"/>
      <c r="I3" s="43"/>
      <c r="J3" s="43"/>
      <c r="K3" s="43"/>
      <c r="L3" s="43"/>
      <c r="M3" s="43"/>
      <c r="N3" s="43"/>
      <c r="O3" s="44"/>
      <c r="P3" s="44"/>
      <c r="Q3" s="46">
        <v>5000</v>
      </c>
      <c r="R3" s="46" t="s">
        <v>101</v>
      </c>
      <c r="S3" s="44"/>
      <c r="T3" s="44"/>
      <c r="U3" s="44"/>
      <c r="V3" s="44"/>
      <c r="W3" s="44"/>
      <c r="X3" s="44"/>
      <c r="Y3" s="44"/>
      <c r="Z3" s="44"/>
      <c r="AA3" s="44"/>
      <c r="AB3" s="44"/>
      <c r="AC3" s="44"/>
      <c r="AD3" s="44"/>
      <c r="AE3" s="44"/>
      <c r="AF3" s="44"/>
      <c r="AG3" s="44"/>
      <c r="AH3" s="44"/>
    </row>
    <row r="4" spans="1:34" ht="19.5" thickBot="1">
      <c r="A4" s="325" t="s">
        <v>102</v>
      </c>
      <c r="B4" s="325" t="s">
        <v>103</v>
      </c>
      <c r="C4" s="325" t="s">
        <v>3</v>
      </c>
      <c r="D4" s="325" t="s">
        <v>4</v>
      </c>
      <c r="E4" s="326" t="s">
        <v>5</v>
      </c>
      <c r="F4" s="325" t="s">
        <v>6</v>
      </c>
      <c r="G4" s="325" t="s">
        <v>7</v>
      </c>
      <c r="H4" s="325" t="s">
        <v>8</v>
      </c>
      <c r="I4" s="328" t="s">
        <v>9</v>
      </c>
      <c r="J4" s="328"/>
      <c r="K4" s="375" t="s">
        <v>104</v>
      </c>
      <c r="L4" s="376"/>
      <c r="M4" s="376"/>
      <c r="N4" s="377"/>
      <c r="O4" s="402" t="s">
        <v>105</v>
      </c>
      <c r="P4" s="403"/>
      <c r="Q4" s="403"/>
      <c r="R4" s="403"/>
      <c r="S4" s="403"/>
      <c r="T4" s="401"/>
      <c r="U4" s="401"/>
      <c r="V4" s="401"/>
      <c r="W4" s="401"/>
      <c r="X4" s="401"/>
      <c r="Y4" s="401"/>
      <c r="Z4" s="401"/>
      <c r="AA4" s="401"/>
      <c r="AB4" s="401"/>
      <c r="AC4" s="401"/>
      <c r="AD4" s="401"/>
      <c r="AE4" s="401"/>
      <c r="AF4" s="401"/>
      <c r="AG4" s="401"/>
      <c r="AH4" s="401"/>
    </row>
    <row r="5" spans="1:34" ht="18.75">
      <c r="A5" s="325"/>
      <c r="B5" s="325"/>
      <c r="C5" s="325"/>
      <c r="D5" s="325"/>
      <c r="E5" s="400"/>
      <c r="F5" s="325"/>
      <c r="G5" s="325"/>
      <c r="H5" s="325"/>
      <c r="I5" s="326" t="s">
        <v>11</v>
      </c>
      <c r="J5" s="326" t="s">
        <v>12</v>
      </c>
      <c r="K5" s="107" t="s">
        <v>85</v>
      </c>
      <c r="L5" s="107" t="s">
        <v>86</v>
      </c>
      <c r="M5" s="107" t="s">
        <v>87</v>
      </c>
      <c r="N5" s="141" t="s">
        <v>88</v>
      </c>
      <c r="O5" s="404" t="s">
        <v>85</v>
      </c>
      <c r="P5" s="405"/>
      <c r="Q5" s="405"/>
      <c r="R5" s="405"/>
      <c r="S5" s="406"/>
      <c r="T5" s="407" t="s">
        <v>86</v>
      </c>
      <c r="U5" s="408"/>
      <c r="V5" s="408"/>
      <c r="W5" s="408"/>
      <c r="X5" s="408"/>
      <c r="Y5" s="401" t="s">
        <v>87</v>
      </c>
      <c r="Z5" s="401"/>
      <c r="AA5" s="401"/>
      <c r="AB5" s="401"/>
      <c r="AC5" s="401"/>
      <c r="AD5" s="401" t="s">
        <v>88</v>
      </c>
      <c r="AE5" s="401"/>
      <c r="AF5" s="401"/>
      <c r="AG5" s="401"/>
      <c r="AH5" s="401"/>
    </row>
    <row r="6" spans="1:34" ht="38.25" thickBot="1">
      <c r="A6" s="325"/>
      <c r="B6" s="325"/>
      <c r="C6" s="325"/>
      <c r="D6" s="325"/>
      <c r="E6" s="327"/>
      <c r="F6" s="325"/>
      <c r="G6" s="325"/>
      <c r="H6" s="325"/>
      <c r="I6" s="327"/>
      <c r="J6" s="327"/>
      <c r="K6" s="109" t="s">
        <v>17</v>
      </c>
      <c r="L6" s="109" t="s">
        <v>17</v>
      </c>
      <c r="M6" s="109" t="s">
        <v>17</v>
      </c>
      <c r="N6" s="132" t="s">
        <v>17</v>
      </c>
      <c r="O6" s="171" t="s">
        <v>106</v>
      </c>
      <c r="P6" s="140" t="s">
        <v>107</v>
      </c>
      <c r="Q6" s="140" t="s">
        <v>108</v>
      </c>
      <c r="R6" s="140" t="s">
        <v>109</v>
      </c>
      <c r="S6" s="172" t="s">
        <v>110</v>
      </c>
      <c r="T6" s="170" t="s">
        <v>106</v>
      </c>
      <c r="U6" s="142" t="s">
        <v>107</v>
      </c>
      <c r="V6" s="142" t="s">
        <v>108</v>
      </c>
      <c r="W6" s="140" t="s">
        <v>109</v>
      </c>
      <c r="X6" s="140" t="s">
        <v>110</v>
      </c>
      <c r="Y6" s="140" t="s">
        <v>106</v>
      </c>
      <c r="Z6" s="140" t="s">
        <v>107</v>
      </c>
      <c r="AA6" s="140" t="s">
        <v>108</v>
      </c>
      <c r="AB6" s="140" t="s">
        <v>109</v>
      </c>
      <c r="AC6" s="140" t="s">
        <v>110</v>
      </c>
      <c r="AD6" s="140" t="s">
        <v>106</v>
      </c>
      <c r="AE6" s="140" t="s">
        <v>107</v>
      </c>
      <c r="AF6" s="140" t="s">
        <v>108</v>
      </c>
      <c r="AG6" s="140" t="s">
        <v>109</v>
      </c>
      <c r="AH6" s="140" t="s">
        <v>110</v>
      </c>
    </row>
    <row r="7" spans="1:34" s="45" customFormat="1" ht="72" customHeight="1">
      <c r="A7" s="329" t="s">
        <v>18</v>
      </c>
      <c r="B7" s="329" t="s">
        <v>165</v>
      </c>
      <c r="C7" s="329" t="s">
        <v>20</v>
      </c>
      <c r="D7" s="329" t="s">
        <v>21</v>
      </c>
      <c r="E7" s="65" t="s">
        <v>22</v>
      </c>
      <c r="F7" s="64" t="s">
        <v>23</v>
      </c>
      <c r="G7" s="64" t="s">
        <v>112</v>
      </c>
      <c r="H7" s="64" t="s">
        <v>92</v>
      </c>
      <c r="I7" s="111">
        <v>45293</v>
      </c>
      <c r="J7" s="112">
        <v>45381</v>
      </c>
      <c r="K7" s="113">
        <v>100</v>
      </c>
      <c r="L7" s="113"/>
      <c r="M7" s="113"/>
      <c r="N7" s="69"/>
      <c r="O7" s="178" t="s">
        <v>251</v>
      </c>
      <c r="P7" s="179">
        <v>1</v>
      </c>
      <c r="Q7" s="180" t="s">
        <v>252</v>
      </c>
      <c r="R7" s="91" t="s">
        <v>100</v>
      </c>
      <c r="S7" s="173" t="s">
        <v>114</v>
      </c>
      <c r="T7" s="209" t="s">
        <v>253</v>
      </c>
      <c r="U7" s="210" t="s">
        <v>253</v>
      </c>
      <c r="V7" s="217" t="s">
        <v>254</v>
      </c>
      <c r="W7" s="91"/>
      <c r="X7" s="122"/>
      <c r="Y7" s="210" t="s">
        <v>253</v>
      </c>
      <c r="Z7" s="210"/>
      <c r="AA7" s="217" t="s">
        <v>254</v>
      </c>
      <c r="AB7" s="72"/>
      <c r="AC7" s="71"/>
      <c r="AD7" s="92"/>
      <c r="AE7" s="39"/>
      <c r="AF7" s="122"/>
      <c r="AG7" s="91"/>
      <c r="AH7" s="123"/>
    </row>
    <row r="8" spans="1:34" s="48" customFormat="1" ht="164.25" customHeight="1">
      <c r="A8" s="329"/>
      <c r="B8" s="329"/>
      <c r="C8" s="329"/>
      <c r="D8" s="329"/>
      <c r="E8" s="65" t="s">
        <v>115</v>
      </c>
      <c r="F8" s="64" t="s">
        <v>27</v>
      </c>
      <c r="G8" s="64" t="s">
        <v>116</v>
      </c>
      <c r="H8" s="64" t="s">
        <v>60</v>
      </c>
      <c r="I8" s="111">
        <v>45383</v>
      </c>
      <c r="J8" s="112">
        <v>45657</v>
      </c>
      <c r="K8" s="114"/>
      <c r="L8" s="114">
        <v>0.3</v>
      </c>
      <c r="M8" s="114">
        <v>0.4</v>
      </c>
      <c r="N8" s="167">
        <v>0.3</v>
      </c>
      <c r="O8" s="181" t="s">
        <v>255</v>
      </c>
      <c r="P8" s="182"/>
      <c r="Q8" s="182" t="s">
        <v>255</v>
      </c>
      <c r="R8" s="18"/>
      <c r="S8" s="174"/>
      <c r="T8" s="115">
        <v>0.3</v>
      </c>
      <c r="U8" s="115">
        <v>0</v>
      </c>
      <c r="V8" s="218" t="s">
        <v>256</v>
      </c>
      <c r="W8" s="64" t="s">
        <v>101</v>
      </c>
      <c r="X8" s="302" t="s">
        <v>257</v>
      </c>
      <c r="Y8" s="70">
        <v>0.4</v>
      </c>
      <c r="Z8" s="18">
        <v>0.4</v>
      </c>
      <c r="AA8" s="76" t="s">
        <v>258</v>
      </c>
      <c r="AB8" s="72" t="s">
        <v>259</v>
      </c>
      <c r="AC8" s="71" t="s">
        <v>260</v>
      </c>
      <c r="AD8" s="18"/>
      <c r="AE8" s="18"/>
      <c r="AF8" s="68"/>
      <c r="AG8" s="64"/>
      <c r="AH8" s="73"/>
    </row>
    <row r="9" spans="1:34" s="45" customFormat="1" ht="106.5" customHeight="1">
      <c r="A9" s="329"/>
      <c r="B9" s="329"/>
      <c r="C9" s="329"/>
      <c r="D9" s="329"/>
      <c r="E9" s="115" t="s">
        <v>171</v>
      </c>
      <c r="F9" s="65" t="s">
        <v>31</v>
      </c>
      <c r="G9" s="64" t="s">
        <v>121</v>
      </c>
      <c r="H9" s="64" t="s">
        <v>33</v>
      </c>
      <c r="I9" s="112">
        <v>45381</v>
      </c>
      <c r="J9" s="112">
        <v>45657</v>
      </c>
      <c r="K9" s="114">
        <v>0.25</v>
      </c>
      <c r="L9" s="114">
        <v>0.25</v>
      </c>
      <c r="M9" s="114">
        <v>0.25</v>
      </c>
      <c r="N9" s="168">
        <v>0.25</v>
      </c>
      <c r="O9" s="202" t="s">
        <v>261</v>
      </c>
      <c r="P9" s="198">
        <v>0.25</v>
      </c>
      <c r="Q9" s="199" t="s">
        <v>262</v>
      </c>
      <c r="R9" s="91" t="s">
        <v>100</v>
      </c>
      <c r="S9" s="197" t="s">
        <v>263</v>
      </c>
      <c r="T9" s="115">
        <v>0.25</v>
      </c>
      <c r="U9" s="115">
        <v>0.25</v>
      </c>
      <c r="V9" s="247" t="s">
        <v>264</v>
      </c>
      <c r="W9" s="69" t="s">
        <v>100</v>
      </c>
      <c r="X9" s="153" t="s">
        <v>123</v>
      </c>
      <c r="Y9" s="70">
        <v>0.25</v>
      </c>
      <c r="Z9" s="18">
        <v>0.25</v>
      </c>
      <c r="AA9" s="79" t="s">
        <v>265</v>
      </c>
      <c r="AB9" s="72" t="s">
        <v>259</v>
      </c>
      <c r="AC9" s="71" t="s">
        <v>123</v>
      </c>
      <c r="AD9" s="70"/>
      <c r="AE9" s="18"/>
      <c r="AF9" s="68"/>
      <c r="AG9" s="64"/>
      <c r="AH9" s="73"/>
    </row>
    <row r="10" spans="1:34" s="45" customFormat="1" ht="81.7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68"/>
      <c r="O10" s="178" t="s">
        <v>266</v>
      </c>
      <c r="P10" s="200">
        <v>1</v>
      </c>
      <c r="Q10" s="201" t="s">
        <v>267</v>
      </c>
      <c r="R10" s="91" t="s">
        <v>100</v>
      </c>
      <c r="S10" s="197" t="s">
        <v>268</v>
      </c>
      <c r="T10" s="211" t="s">
        <v>253</v>
      </c>
      <c r="U10" s="210" t="s">
        <v>253</v>
      </c>
      <c r="V10" s="217" t="s">
        <v>254</v>
      </c>
      <c r="W10" s="69"/>
      <c r="X10" s="98"/>
      <c r="Y10" s="210" t="s">
        <v>253</v>
      </c>
      <c r="Z10" s="210"/>
      <c r="AA10" s="217" t="s">
        <v>254</v>
      </c>
      <c r="AB10" s="72"/>
      <c r="AC10" s="71"/>
      <c r="AD10" s="70"/>
      <c r="AE10" s="18"/>
      <c r="AF10" s="68"/>
      <c r="AG10" s="64"/>
      <c r="AH10" s="68"/>
    </row>
    <row r="11" spans="1:34" s="45" customFormat="1" ht="132" customHeight="1">
      <c r="A11" s="329"/>
      <c r="B11" s="329"/>
      <c r="C11" s="330"/>
      <c r="D11" s="329"/>
      <c r="E11" s="88" t="s">
        <v>40</v>
      </c>
      <c r="F11" s="88" t="s">
        <v>27</v>
      </c>
      <c r="G11" s="64" t="s">
        <v>116</v>
      </c>
      <c r="H11" s="64" t="s">
        <v>60</v>
      </c>
      <c r="I11" s="111">
        <v>45383</v>
      </c>
      <c r="J11" s="112">
        <v>45657</v>
      </c>
      <c r="K11" s="114"/>
      <c r="L11" s="114">
        <v>0.3</v>
      </c>
      <c r="M11" s="114">
        <v>0.4</v>
      </c>
      <c r="N11" s="167">
        <v>0.3</v>
      </c>
      <c r="O11" s="181" t="s">
        <v>255</v>
      </c>
      <c r="P11" s="182"/>
      <c r="Q11" s="182" t="s">
        <v>255</v>
      </c>
      <c r="R11" s="18"/>
      <c r="S11" s="174"/>
      <c r="T11" s="115" t="s">
        <v>269</v>
      </c>
      <c r="U11" s="115">
        <v>0</v>
      </c>
      <c r="V11" s="219" t="s">
        <v>270</v>
      </c>
      <c r="W11" s="69" t="s">
        <v>101</v>
      </c>
      <c r="X11" s="303" t="s">
        <v>271</v>
      </c>
      <c r="Y11" s="70">
        <v>0.4</v>
      </c>
      <c r="Z11" s="18">
        <v>0.4</v>
      </c>
      <c r="AA11" s="82" t="s">
        <v>272</v>
      </c>
      <c r="AB11" s="72" t="s">
        <v>259</v>
      </c>
      <c r="AC11" s="304" t="s">
        <v>273</v>
      </c>
      <c r="AD11" s="70"/>
      <c r="AE11" s="18"/>
      <c r="AF11" s="68"/>
      <c r="AG11" s="64"/>
      <c r="AH11" s="68"/>
    </row>
    <row r="12" spans="1:34" s="45" customFormat="1" ht="81.75" customHeight="1">
      <c r="A12" s="329"/>
      <c r="B12" s="329"/>
      <c r="C12" s="330" t="s">
        <v>41</v>
      </c>
      <c r="D12" s="329"/>
      <c r="E12" s="88" t="s">
        <v>42</v>
      </c>
      <c r="F12" s="88" t="s">
        <v>43</v>
      </c>
      <c r="G12" s="64"/>
      <c r="H12" s="64" t="s">
        <v>133</v>
      </c>
      <c r="I12" s="111">
        <v>45292</v>
      </c>
      <c r="J12" s="112">
        <v>45382</v>
      </c>
      <c r="K12" s="117" t="s">
        <v>134</v>
      </c>
      <c r="L12" s="117"/>
      <c r="M12" s="117"/>
      <c r="N12" s="69"/>
      <c r="O12" s="181" t="s">
        <v>274</v>
      </c>
      <c r="P12" s="183">
        <v>1</v>
      </c>
      <c r="Q12" s="182" t="s">
        <v>275</v>
      </c>
      <c r="R12" s="64" t="s">
        <v>100</v>
      </c>
      <c r="S12" s="175" t="s">
        <v>136</v>
      </c>
      <c r="T12" s="210" t="s">
        <v>253</v>
      </c>
      <c r="U12" s="210" t="s">
        <v>253</v>
      </c>
      <c r="V12" s="217" t="s">
        <v>254</v>
      </c>
      <c r="W12" s="69"/>
      <c r="X12" s="99"/>
      <c r="Y12" s="210" t="s">
        <v>253</v>
      </c>
      <c r="Z12" s="210"/>
      <c r="AA12" s="217" t="s">
        <v>254</v>
      </c>
      <c r="AB12" s="72"/>
      <c r="AC12" s="83"/>
      <c r="AD12" s="74"/>
      <c r="AE12" s="18"/>
      <c r="AF12" s="68"/>
      <c r="AG12" s="64"/>
      <c r="AH12" s="73"/>
    </row>
    <row r="13" spans="1:34" s="45" customFormat="1" ht="81.75" customHeight="1">
      <c r="A13" s="334"/>
      <c r="B13" s="334"/>
      <c r="C13" s="335"/>
      <c r="D13" s="334"/>
      <c r="E13" s="110" t="s">
        <v>276</v>
      </c>
      <c r="F13" s="110" t="s">
        <v>277</v>
      </c>
      <c r="G13" s="102" t="s">
        <v>180</v>
      </c>
      <c r="H13" s="64" t="s">
        <v>95</v>
      </c>
      <c r="I13" s="111">
        <v>45383</v>
      </c>
      <c r="J13" s="112">
        <v>45657</v>
      </c>
      <c r="K13" s="117"/>
      <c r="L13" s="114">
        <v>0.3</v>
      </c>
      <c r="M13" s="114">
        <v>0.3</v>
      </c>
      <c r="N13" s="168">
        <v>0.4</v>
      </c>
      <c r="O13" s="184" t="s">
        <v>253</v>
      </c>
      <c r="P13" s="185"/>
      <c r="Q13" s="186" t="s">
        <v>278</v>
      </c>
      <c r="R13" s="64"/>
      <c r="S13" s="175"/>
      <c r="T13" s="115">
        <v>0.3</v>
      </c>
      <c r="U13" s="115">
        <v>0.3</v>
      </c>
      <c r="V13" s="219" t="s">
        <v>279</v>
      </c>
      <c r="W13" s="69" t="s">
        <v>100</v>
      </c>
      <c r="X13" s="100" t="s">
        <v>139</v>
      </c>
      <c r="Y13" s="70">
        <v>0.3</v>
      </c>
      <c r="Z13" s="36">
        <v>0.3</v>
      </c>
      <c r="AA13" s="79" t="s">
        <v>280</v>
      </c>
      <c r="AB13" s="72" t="s">
        <v>259</v>
      </c>
      <c r="AC13" s="71" t="s">
        <v>139</v>
      </c>
      <c r="AD13" s="90"/>
      <c r="AE13" s="18"/>
      <c r="AF13" s="68"/>
      <c r="AG13" s="64"/>
      <c r="AH13" s="73"/>
    </row>
    <row r="14" spans="1:34" s="45" customFormat="1" ht="118.5" customHeight="1">
      <c r="A14" s="329" t="s">
        <v>50</v>
      </c>
      <c r="B14" s="329" t="s">
        <v>281</v>
      </c>
      <c r="C14" s="330" t="s">
        <v>52</v>
      </c>
      <c r="D14" s="330" t="s">
        <v>53</v>
      </c>
      <c r="E14" s="88" t="s">
        <v>54</v>
      </c>
      <c r="F14" s="88" t="s">
        <v>39</v>
      </c>
      <c r="G14" s="64" t="s">
        <v>112</v>
      </c>
      <c r="H14" s="64" t="s">
        <v>92</v>
      </c>
      <c r="I14" s="111">
        <v>45292</v>
      </c>
      <c r="J14" s="111">
        <v>45382</v>
      </c>
      <c r="K14" s="65">
        <v>1</v>
      </c>
      <c r="L14" s="65"/>
      <c r="M14" s="65"/>
      <c r="N14" s="169"/>
      <c r="O14" s="181" t="s">
        <v>282</v>
      </c>
      <c r="P14" s="195">
        <v>1</v>
      </c>
      <c r="Q14" s="193" t="s">
        <v>283</v>
      </c>
      <c r="R14" s="64" t="s">
        <v>100</v>
      </c>
      <c r="S14" s="194" t="s">
        <v>144</v>
      </c>
      <c r="T14" s="212">
        <v>1</v>
      </c>
      <c r="U14" s="238"/>
      <c r="V14" s="220" t="s">
        <v>284</v>
      </c>
      <c r="W14" s="69"/>
      <c r="X14" s="100"/>
      <c r="Y14" s="210"/>
      <c r="Z14" s="210"/>
      <c r="AA14" s="217" t="s">
        <v>254</v>
      </c>
      <c r="AB14" s="86"/>
      <c r="AC14" s="71"/>
      <c r="AD14" s="90"/>
      <c r="AE14" s="18"/>
      <c r="AF14" s="68"/>
      <c r="AG14" s="64"/>
      <c r="AH14" s="87"/>
    </row>
    <row r="15" spans="1:34" s="45" customFormat="1" ht="192.75" customHeight="1">
      <c r="A15" s="329"/>
      <c r="B15" s="329"/>
      <c r="C15" s="330"/>
      <c r="D15" s="330"/>
      <c r="E15" s="269" t="s">
        <v>55</v>
      </c>
      <c r="F15" s="88" t="s">
        <v>27</v>
      </c>
      <c r="G15" s="64" t="s">
        <v>116</v>
      </c>
      <c r="H15" s="64" t="s">
        <v>60</v>
      </c>
      <c r="I15" s="111">
        <v>45383</v>
      </c>
      <c r="J15" s="111">
        <v>45657</v>
      </c>
      <c r="K15" s="65"/>
      <c r="L15" s="65">
        <v>0.3</v>
      </c>
      <c r="M15" s="65">
        <v>0.4</v>
      </c>
      <c r="N15" s="169">
        <v>0.3</v>
      </c>
      <c r="O15" s="181" t="s">
        <v>285</v>
      </c>
      <c r="P15" s="187"/>
      <c r="Q15" s="182" t="s">
        <v>286</v>
      </c>
      <c r="R15" s="18"/>
      <c r="S15" s="174"/>
      <c r="T15" s="213">
        <v>0.5</v>
      </c>
      <c r="U15" s="239">
        <v>0</v>
      </c>
      <c r="V15" s="270" t="s">
        <v>287</v>
      </c>
      <c r="W15" s="298" t="s">
        <v>141</v>
      </c>
      <c r="X15" s="305" t="s">
        <v>288</v>
      </c>
      <c r="Y15" s="70">
        <v>0.4</v>
      </c>
      <c r="Z15" s="39">
        <v>0.4</v>
      </c>
      <c r="AA15" s="217" t="s">
        <v>289</v>
      </c>
      <c r="AB15" s="72" t="s">
        <v>259</v>
      </c>
      <c r="AC15" s="306" t="s">
        <v>290</v>
      </c>
      <c r="AD15" s="18"/>
      <c r="AE15" s="18"/>
      <c r="AF15" s="81"/>
      <c r="AG15" s="64"/>
      <c r="AH15" s="64"/>
    </row>
    <row r="16" spans="1:34" s="45" customFormat="1" ht="116.25" customHeight="1">
      <c r="A16" s="329"/>
      <c r="B16" s="329"/>
      <c r="C16" s="330" t="s">
        <v>56</v>
      </c>
      <c r="D16" s="330" t="s">
        <v>57</v>
      </c>
      <c r="E16" s="267" t="s">
        <v>58</v>
      </c>
      <c r="F16" s="88" t="s">
        <v>39</v>
      </c>
      <c r="G16" s="64" t="s">
        <v>112</v>
      </c>
      <c r="H16" s="64" t="s">
        <v>92</v>
      </c>
      <c r="I16" s="111">
        <v>45292</v>
      </c>
      <c r="J16" s="111">
        <v>45382</v>
      </c>
      <c r="K16" s="114">
        <v>1</v>
      </c>
      <c r="L16" s="115"/>
      <c r="M16" s="115"/>
      <c r="N16" s="69"/>
      <c r="O16" s="178" t="s">
        <v>291</v>
      </c>
      <c r="P16" s="196">
        <v>1</v>
      </c>
      <c r="Q16" s="180" t="s">
        <v>292</v>
      </c>
      <c r="R16" s="64" t="s">
        <v>100</v>
      </c>
      <c r="S16" s="175" t="s">
        <v>293</v>
      </c>
      <c r="T16" s="212">
        <v>1</v>
      </c>
      <c r="U16" s="196"/>
      <c r="V16" s="221" t="s">
        <v>292</v>
      </c>
      <c r="W16" s="299"/>
      <c r="X16" s="89" t="s">
        <v>294</v>
      </c>
      <c r="Y16" s="210" t="s">
        <v>253</v>
      </c>
      <c r="Z16" s="210"/>
      <c r="AA16" s="217" t="s">
        <v>254</v>
      </c>
      <c r="AB16" s="72"/>
      <c r="AC16" s="71"/>
      <c r="AD16" s="18"/>
      <c r="AE16" s="18"/>
      <c r="AF16" s="82"/>
      <c r="AG16" s="64"/>
      <c r="AH16" s="106"/>
    </row>
    <row r="17" spans="1:34" s="45" customFormat="1" ht="139.5" customHeight="1" thickBot="1">
      <c r="A17" s="329"/>
      <c r="B17" s="329"/>
      <c r="C17" s="330"/>
      <c r="D17" s="330"/>
      <c r="E17" s="268" t="s">
        <v>59</v>
      </c>
      <c r="F17" s="88" t="s">
        <v>27</v>
      </c>
      <c r="G17" s="64" t="s">
        <v>116</v>
      </c>
      <c r="H17" s="64" t="s">
        <v>60</v>
      </c>
      <c r="I17" s="111">
        <v>45383</v>
      </c>
      <c r="J17" s="111">
        <v>45657</v>
      </c>
      <c r="K17" s="118"/>
      <c r="L17" s="65">
        <v>0.4</v>
      </c>
      <c r="M17" s="265">
        <v>0.3</v>
      </c>
      <c r="N17" s="169">
        <v>0.3</v>
      </c>
      <c r="O17" s="188" t="s">
        <v>253</v>
      </c>
      <c r="P17" s="189"/>
      <c r="Q17" s="182" t="s">
        <v>295</v>
      </c>
      <c r="R17" s="64"/>
      <c r="S17" s="176"/>
      <c r="T17" s="211">
        <v>0.7</v>
      </c>
      <c r="U17" s="115">
        <v>0</v>
      </c>
      <c r="V17" s="248" t="s">
        <v>296</v>
      </c>
      <c r="W17" s="69" t="s">
        <v>101</v>
      </c>
      <c r="X17" s="89" t="s">
        <v>297</v>
      </c>
      <c r="Y17" s="70">
        <v>0.7</v>
      </c>
      <c r="Z17" s="18">
        <v>0.3</v>
      </c>
      <c r="AA17" s="261" t="s">
        <v>298</v>
      </c>
      <c r="AB17" s="72" t="s">
        <v>259</v>
      </c>
      <c r="AC17" s="304" t="s">
        <v>299</v>
      </c>
      <c r="AD17" s="18"/>
      <c r="AE17" s="18"/>
      <c r="AF17" s="82"/>
      <c r="AG17" s="64"/>
      <c r="AH17" s="106"/>
    </row>
    <row r="18" spans="1:34" s="45" customFormat="1" ht="92.25" customHeight="1">
      <c r="A18" s="329"/>
      <c r="B18" s="329"/>
      <c r="C18" s="330" t="s">
        <v>61</v>
      </c>
      <c r="D18" s="330" t="s">
        <v>62</v>
      </c>
      <c r="E18" s="266" t="s">
        <v>63</v>
      </c>
      <c r="F18" s="88" t="s">
        <v>39</v>
      </c>
      <c r="G18" s="64" t="s">
        <v>112</v>
      </c>
      <c r="H18" s="64" t="s">
        <v>92</v>
      </c>
      <c r="I18" s="111">
        <v>45323</v>
      </c>
      <c r="J18" s="111">
        <v>45382</v>
      </c>
      <c r="K18" s="114">
        <v>1</v>
      </c>
      <c r="L18" s="114"/>
      <c r="M18" s="114"/>
      <c r="N18" s="167"/>
      <c r="O18" s="178" t="s">
        <v>300</v>
      </c>
      <c r="P18" s="240">
        <v>1</v>
      </c>
      <c r="Q18" s="180" t="s">
        <v>301</v>
      </c>
      <c r="R18" s="64" t="s">
        <v>100</v>
      </c>
      <c r="S18" s="194" t="s">
        <v>302</v>
      </c>
      <c r="T18" s="212"/>
      <c r="U18" s="196"/>
      <c r="V18" s="221" t="s">
        <v>301</v>
      </c>
      <c r="W18" s="299"/>
      <c r="X18" s="89" t="s">
        <v>93</v>
      </c>
      <c r="Y18" s="210" t="s">
        <v>253</v>
      </c>
      <c r="Z18" s="210"/>
      <c r="AA18" s="261" t="s">
        <v>303</v>
      </c>
      <c r="AB18" s="72"/>
      <c r="AC18" s="72" t="s">
        <v>93</v>
      </c>
      <c r="AD18" s="18"/>
      <c r="AE18" s="18"/>
      <c r="AF18" s="82"/>
      <c r="AG18" s="64"/>
      <c r="AH18" s="106"/>
    </row>
    <row r="19" spans="1:34" s="45" customFormat="1" ht="108" customHeight="1">
      <c r="A19" s="329"/>
      <c r="B19" s="329"/>
      <c r="C19" s="330"/>
      <c r="D19" s="330"/>
      <c r="E19" s="266" t="s">
        <v>64</v>
      </c>
      <c r="F19" s="88" t="s">
        <v>27</v>
      </c>
      <c r="G19" s="64" t="s">
        <v>116</v>
      </c>
      <c r="H19" s="64" t="s">
        <v>60</v>
      </c>
      <c r="I19" s="111">
        <v>45383</v>
      </c>
      <c r="J19" s="111">
        <v>45657</v>
      </c>
      <c r="K19" s="114"/>
      <c r="L19" s="114">
        <v>0.4</v>
      </c>
      <c r="M19" s="114">
        <v>0.3</v>
      </c>
      <c r="N19" s="167">
        <v>0.3</v>
      </c>
      <c r="O19" s="188"/>
      <c r="P19" s="189"/>
      <c r="Q19" s="182" t="s">
        <v>295</v>
      </c>
      <c r="R19" s="64"/>
      <c r="S19" s="176"/>
      <c r="T19" s="213">
        <v>0.25</v>
      </c>
      <c r="U19" s="214">
        <v>0</v>
      </c>
      <c r="V19" s="249" t="s">
        <v>304</v>
      </c>
      <c r="W19" s="69" t="s">
        <v>101</v>
      </c>
      <c r="X19" s="89" t="s">
        <v>305</v>
      </c>
      <c r="Y19" s="70">
        <v>0.3</v>
      </c>
      <c r="Z19" s="18">
        <v>0.3</v>
      </c>
      <c r="AA19" s="82" t="s">
        <v>306</v>
      </c>
      <c r="AB19" s="72" t="s">
        <v>259</v>
      </c>
      <c r="AC19" s="304" t="s">
        <v>307</v>
      </c>
      <c r="AD19" s="18"/>
      <c r="AE19" s="18"/>
      <c r="AF19" s="82"/>
      <c r="AG19" s="64"/>
      <c r="AH19" s="106"/>
    </row>
    <row r="20" spans="1:34" ht="114.75" customHeight="1" thickBot="1">
      <c r="A20" s="329"/>
      <c r="B20" s="329"/>
      <c r="C20" s="330"/>
      <c r="D20" s="330"/>
      <c r="E20" s="266" t="s">
        <v>65</v>
      </c>
      <c r="F20" s="88" t="s">
        <v>66</v>
      </c>
      <c r="G20" s="119"/>
      <c r="H20" s="64" t="s">
        <v>92</v>
      </c>
      <c r="I20" s="111">
        <v>45383</v>
      </c>
      <c r="J20" s="111">
        <v>45657</v>
      </c>
      <c r="K20" s="114"/>
      <c r="L20" s="114"/>
      <c r="M20" s="114"/>
      <c r="N20" s="167">
        <v>1</v>
      </c>
      <c r="O20" s="190"/>
      <c r="P20" s="191"/>
      <c r="Q20" s="192" t="s">
        <v>295</v>
      </c>
      <c r="R20" s="324"/>
      <c r="S20" s="177"/>
      <c r="T20" s="215" t="s">
        <v>253</v>
      </c>
      <c r="U20" s="216" t="s">
        <v>253</v>
      </c>
      <c r="V20" s="250" t="s">
        <v>308</v>
      </c>
      <c r="W20" s="69"/>
      <c r="X20" s="89" t="s">
        <v>93</v>
      </c>
      <c r="Y20" s="70"/>
      <c r="Z20" s="18"/>
      <c r="AA20" s="261" t="s">
        <v>309</v>
      </c>
      <c r="AB20" s="72"/>
      <c r="AC20" s="72" t="s">
        <v>93</v>
      </c>
      <c r="AD20" s="18"/>
      <c r="AE20" s="18"/>
      <c r="AF20" s="82"/>
      <c r="AG20" s="64"/>
      <c r="AH20" s="106"/>
    </row>
    <row r="21" spans="1:34">
      <c r="A21" s="50"/>
      <c r="B21" s="50"/>
      <c r="F21" s="50"/>
      <c r="G21" s="50"/>
      <c r="H21" s="50"/>
      <c r="I21" s="50"/>
      <c r="J21" s="50"/>
      <c r="U21" s="254">
        <f>(U8+U9+U11+U13+U15+U17+U19)/7</f>
        <v>7.8571428571428584E-2</v>
      </c>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1">
    <dataValidation type="list" allowBlank="1" showInputMessage="1" showErrorMessage="1" errorTitle="Error Reporte validado" error="Debe escoger alguna de las dos opciones disponibles." promptTitle="Reporte validado" sqref="AG7:AG20 R16:R20 R12:R14 R9:R10 R7 W7:W14 W19:W20 W17" xr:uid="{EB21E168-2421-4D37-86D2-8C01275CCBB0}">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D89AA-7E87-40CE-99CC-7F3A291C5520}">
  <dimension ref="A4:AH25"/>
  <sheetViews>
    <sheetView showGridLines="0" topLeftCell="I1" zoomScale="89" zoomScaleNormal="89" workbookViewId="0">
      <pane ySplit="6" topLeftCell="A19" activePane="bottomLeft" state="frozen"/>
      <selection pane="bottomLeft" activeCell="N20" sqref="N20"/>
    </sheetView>
  </sheetViews>
  <sheetFormatPr defaultColWidth="11.42578125" defaultRowHeight="15"/>
  <cols>
    <col min="1" max="1" width="17.140625" customWidth="1"/>
    <col min="2" max="2" width="23.42578125" customWidth="1"/>
    <col min="3" max="3" width="38.42578125" customWidth="1"/>
    <col min="4" max="4" width="43" hidden="1" customWidth="1"/>
    <col min="5" max="5" width="45.85546875" customWidth="1"/>
    <col min="6" max="6" width="19.7109375" customWidth="1"/>
    <col min="7" max="8" width="15.7109375" customWidth="1"/>
    <col min="9" max="9" width="23.85546875" customWidth="1"/>
    <col min="10" max="10" width="19.140625" customWidth="1"/>
    <col min="11" max="11" width="17.7109375" customWidth="1"/>
    <col min="12" max="12" width="16.85546875" customWidth="1"/>
    <col min="13" max="13" width="17.7109375" customWidth="1"/>
    <col min="14" max="14" width="32.5703125" customWidth="1"/>
    <col min="15" max="15" width="30.7109375" style="16" customWidth="1"/>
    <col min="16" max="16" width="28.140625" style="16" customWidth="1"/>
    <col min="17" max="17" width="46" style="16" customWidth="1"/>
    <col min="18" max="18" width="17.42578125" style="16" customWidth="1"/>
    <col min="19" max="19" width="28.28515625" style="16" customWidth="1"/>
    <col min="20" max="20" width="24.85546875" style="16" customWidth="1"/>
    <col min="21" max="21" width="35.28515625" style="16" customWidth="1"/>
    <col min="22" max="22" width="68.85546875" style="16" customWidth="1"/>
    <col min="23" max="23" width="17.42578125" style="16" customWidth="1"/>
    <col min="24" max="24" width="41.7109375" style="16" customWidth="1"/>
    <col min="25" max="26" width="11.42578125" style="16" customWidth="1"/>
    <col min="27" max="27" width="62.42578125" style="16" customWidth="1"/>
    <col min="28" max="28" width="10.42578125" style="16" customWidth="1"/>
    <col min="29" max="29" width="36.85546875" style="16" customWidth="1"/>
    <col min="30" max="30" width="10.5703125" style="16" customWidth="1"/>
    <col min="31" max="31" width="24.140625" style="16" customWidth="1"/>
    <col min="32" max="32" width="69.7109375" style="42" customWidth="1"/>
    <col min="33" max="33" width="14.28515625" style="16" customWidth="1"/>
    <col min="34" max="34" width="65.42578125" style="16" customWidth="1"/>
    <col min="16378" max="16384" width="9.140625" customWidth="1"/>
  </cols>
  <sheetData>
    <row r="4" spans="1:34" ht="36.75" customHeight="1">
      <c r="A4" s="325" t="s">
        <v>102</v>
      </c>
      <c r="B4" s="325" t="s">
        <v>103</v>
      </c>
      <c r="C4" s="325" t="s">
        <v>3</v>
      </c>
      <c r="D4" s="325" t="s">
        <v>4</v>
      </c>
      <c r="E4" s="326" t="s">
        <v>5</v>
      </c>
      <c r="F4" s="325" t="s">
        <v>6</v>
      </c>
      <c r="G4" s="325" t="s">
        <v>7</v>
      </c>
      <c r="H4" s="325" t="s">
        <v>8</v>
      </c>
      <c r="I4" s="328" t="s">
        <v>9</v>
      </c>
      <c r="J4" s="328"/>
      <c r="K4" s="375" t="s">
        <v>104</v>
      </c>
      <c r="L4" s="376"/>
      <c r="M4" s="376"/>
      <c r="N4" s="377"/>
      <c r="O4" s="372" t="s">
        <v>105</v>
      </c>
      <c r="P4" s="378"/>
      <c r="Q4" s="378"/>
      <c r="R4" s="378"/>
      <c r="S4" s="378"/>
      <c r="T4" s="372"/>
      <c r="U4" s="372"/>
      <c r="V4" s="372"/>
      <c r="W4" s="372"/>
      <c r="X4" s="372"/>
      <c r="Y4" s="372"/>
      <c r="Z4" s="372"/>
      <c r="AA4" s="372"/>
      <c r="AB4" s="372"/>
      <c r="AC4" s="372"/>
      <c r="AD4" s="372"/>
      <c r="AE4" s="372"/>
      <c r="AF4" s="372"/>
      <c r="AG4" s="372"/>
      <c r="AH4" s="372"/>
    </row>
    <row r="5" spans="1:34" ht="78" customHeight="1">
      <c r="A5" s="325"/>
      <c r="B5" s="325"/>
      <c r="C5" s="325"/>
      <c r="D5" s="325"/>
      <c r="E5" s="400"/>
      <c r="F5" s="325"/>
      <c r="G5" s="325"/>
      <c r="H5" s="325"/>
      <c r="I5" s="326" t="s">
        <v>11</v>
      </c>
      <c r="J5" s="326" t="s">
        <v>12</v>
      </c>
      <c r="K5" s="108" t="s">
        <v>85</v>
      </c>
      <c r="L5" s="108" t="s">
        <v>86</v>
      </c>
      <c r="M5" s="108" t="s">
        <v>87</v>
      </c>
      <c r="N5" s="131" t="s">
        <v>88</v>
      </c>
      <c r="O5" s="372" t="s">
        <v>85</v>
      </c>
      <c r="P5" s="372"/>
      <c r="Q5" s="372"/>
      <c r="R5" s="372"/>
      <c r="S5" s="372"/>
      <c r="T5" s="372" t="s">
        <v>86</v>
      </c>
      <c r="U5" s="372"/>
      <c r="V5" s="372"/>
      <c r="W5" s="372"/>
      <c r="X5" s="372"/>
      <c r="Y5" s="372" t="s">
        <v>87</v>
      </c>
      <c r="Z5" s="372"/>
      <c r="AA5" s="372"/>
      <c r="AB5" s="372"/>
      <c r="AC5" s="372"/>
      <c r="AD5" s="372" t="s">
        <v>88</v>
      </c>
      <c r="AE5" s="372"/>
      <c r="AF5" s="372"/>
      <c r="AG5" s="372"/>
      <c r="AH5" s="372"/>
    </row>
    <row r="6" spans="1:34" ht="47.25" customHeight="1">
      <c r="A6" s="325"/>
      <c r="B6" s="325"/>
      <c r="C6" s="325"/>
      <c r="D6" s="325"/>
      <c r="E6" s="327"/>
      <c r="F6" s="325"/>
      <c r="G6" s="325"/>
      <c r="H6" s="325"/>
      <c r="I6" s="327"/>
      <c r="J6" s="327"/>
      <c r="K6" s="109" t="s">
        <v>17</v>
      </c>
      <c r="L6" s="109" t="s">
        <v>17</v>
      </c>
      <c r="M6" s="109" t="s">
        <v>17</v>
      </c>
      <c r="N6" s="132" t="s">
        <v>17</v>
      </c>
      <c r="O6" s="133" t="s">
        <v>106</v>
      </c>
      <c r="P6" s="133" t="s">
        <v>107</v>
      </c>
      <c r="Q6" s="133" t="s">
        <v>108</v>
      </c>
      <c r="R6" s="133" t="s">
        <v>109</v>
      </c>
      <c r="S6" s="13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313.5" customHeight="1">
      <c r="A7" s="329" t="s">
        <v>18</v>
      </c>
      <c r="B7" s="329" t="s">
        <v>165</v>
      </c>
      <c r="C7" s="329" t="s">
        <v>20</v>
      </c>
      <c r="D7" s="329" t="s">
        <v>21</v>
      </c>
      <c r="E7" s="65" t="s">
        <v>22</v>
      </c>
      <c r="F7" s="64" t="s">
        <v>23</v>
      </c>
      <c r="G7" s="64" t="s">
        <v>112</v>
      </c>
      <c r="H7" s="64" t="s">
        <v>92</v>
      </c>
      <c r="I7" s="111">
        <v>45293</v>
      </c>
      <c r="J7" s="112">
        <v>45381</v>
      </c>
      <c r="K7" s="113">
        <v>100</v>
      </c>
      <c r="L7" s="113"/>
      <c r="M7" s="113"/>
      <c r="N7" s="64"/>
      <c r="O7" s="39">
        <v>1</v>
      </c>
      <c r="P7" s="39">
        <v>1</v>
      </c>
      <c r="Q7" s="120" t="s">
        <v>310</v>
      </c>
      <c r="R7" s="152" t="s">
        <v>100</v>
      </c>
      <c r="S7" s="120" t="s">
        <v>311</v>
      </c>
      <c r="T7" s="39"/>
      <c r="U7" s="39"/>
      <c r="V7" s="121" t="s">
        <v>310</v>
      </c>
      <c r="W7" s="91"/>
      <c r="X7" s="122"/>
      <c r="Y7" s="92"/>
      <c r="Z7" s="39"/>
      <c r="AA7" s="284" t="s">
        <v>312</v>
      </c>
      <c r="AB7" s="72"/>
      <c r="AC7" s="71"/>
      <c r="AD7" s="92"/>
      <c r="AE7" s="39"/>
      <c r="AF7" s="122"/>
      <c r="AG7" s="91"/>
      <c r="AH7" s="123"/>
    </row>
    <row r="8" spans="1:34" s="9" customFormat="1" ht="280.5" customHeight="1">
      <c r="A8" s="329"/>
      <c r="B8" s="329"/>
      <c r="C8" s="329"/>
      <c r="D8" s="329"/>
      <c r="E8" s="65" t="s">
        <v>115</v>
      </c>
      <c r="F8" s="64" t="s">
        <v>27</v>
      </c>
      <c r="G8" s="64" t="s">
        <v>116</v>
      </c>
      <c r="H8" s="64" t="s">
        <v>60</v>
      </c>
      <c r="I8" s="111">
        <v>45383</v>
      </c>
      <c r="J8" s="112">
        <v>45657</v>
      </c>
      <c r="K8" s="114"/>
      <c r="L8" s="114">
        <v>0.3</v>
      </c>
      <c r="M8" s="114">
        <v>0.4</v>
      </c>
      <c r="N8" s="114">
        <v>0.3</v>
      </c>
      <c r="O8" s="18"/>
      <c r="P8" s="18"/>
      <c r="Q8" s="18" t="s">
        <v>93</v>
      </c>
      <c r="R8" s="91"/>
      <c r="S8" s="18"/>
      <c r="T8" s="18"/>
      <c r="U8" s="18">
        <v>0</v>
      </c>
      <c r="V8" s="76" t="s">
        <v>313</v>
      </c>
      <c r="W8" s="64"/>
      <c r="X8" s="81" t="s">
        <v>314</v>
      </c>
      <c r="Y8" s="70">
        <v>0.4</v>
      </c>
      <c r="Z8" s="18">
        <v>0.4</v>
      </c>
      <c r="AA8" s="262" t="s">
        <v>315</v>
      </c>
      <c r="AB8" s="72" t="s">
        <v>169</v>
      </c>
      <c r="AC8" s="71" t="s">
        <v>260</v>
      </c>
      <c r="AD8" s="18"/>
      <c r="AE8" s="18"/>
      <c r="AF8" s="68"/>
      <c r="AG8" s="64"/>
      <c r="AH8" s="73"/>
    </row>
    <row r="9" spans="1:34" s="9" customFormat="1" ht="141" customHeight="1">
      <c r="A9" s="329"/>
      <c r="B9" s="329"/>
      <c r="C9" s="329"/>
      <c r="D9" s="329"/>
      <c r="E9" s="115" t="s">
        <v>171</v>
      </c>
      <c r="F9" s="65" t="s">
        <v>31</v>
      </c>
      <c r="G9" s="64" t="s">
        <v>121</v>
      </c>
      <c r="H9" s="64" t="s">
        <v>33</v>
      </c>
      <c r="I9" s="112">
        <v>45381</v>
      </c>
      <c r="J9" s="112">
        <v>45657</v>
      </c>
      <c r="K9" s="114">
        <v>0.25</v>
      </c>
      <c r="L9" s="114">
        <v>0.25</v>
      </c>
      <c r="M9" s="114">
        <v>0.25</v>
      </c>
      <c r="N9" s="116">
        <v>0.25</v>
      </c>
      <c r="O9" s="18">
        <v>0.25</v>
      </c>
      <c r="P9" s="18">
        <v>0.25</v>
      </c>
      <c r="Q9" s="76" t="s">
        <v>316</v>
      </c>
      <c r="R9" s="152" t="s">
        <v>100</v>
      </c>
      <c r="S9" s="18" t="s">
        <v>317</v>
      </c>
      <c r="T9" s="18"/>
      <c r="U9" s="18">
        <v>0</v>
      </c>
      <c r="V9" s="64" t="s">
        <v>318</v>
      </c>
      <c r="W9" s="69"/>
      <c r="X9" s="153" t="s">
        <v>319</v>
      </c>
      <c r="Y9" s="70">
        <v>0.25</v>
      </c>
      <c r="Z9" s="285">
        <v>0.25</v>
      </c>
      <c r="AA9" s="231" t="s">
        <v>320</v>
      </c>
      <c r="AB9" s="72" t="s">
        <v>169</v>
      </c>
      <c r="AC9" s="71" t="s">
        <v>123</v>
      </c>
      <c r="AD9" s="70"/>
      <c r="AE9" s="18"/>
      <c r="AF9" s="68"/>
      <c r="AG9" s="64"/>
      <c r="AH9" s="73"/>
    </row>
    <row r="10" spans="1:34" s="9" customFormat="1" ht="105.7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18"/>
      <c r="P10" s="18">
        <v>1</v>
      </c>
      <c r="Q10" s="76" t="s">
        <v>321</v>
      </c>
      <c r="R10" s="152" t="s">
        <v>100</v>
      </c>
      <c r="S10" s="18" t="s">
        <v>268</v>
      </c>
      <c r="T10" s="18"/>
      <c r="U10" s="18"/>
      <c r="V10" s="68" t="s">
        <v>322</v>
      </c>
      <c r="W10" s="69"/>
      <c r="X10" s="98"/>
      <c r="Y10" s="70"/>
      <c r="Z10" s="18"/>
      <c r="AA10" s="72" t="s">
        <v>93</v>
      </c>
      <c r="AB10" s="72"/>
      <c r="AC10" s="71"/>
      <c r="AD10" s="70"/>
      <c r="AE10" s="18"/>
      <c r="AF10" s="68"/>
      <c r="AG10" s="64"/>
      <c r="AH10" s="68"/>
    </row>
    <row r="11" spans="1:34" s="9" customFormat="1" ht="137.25" customHeight="1">
      <c r="A11" s="329"/>
      <c r="B11" s="329"/>
      <c r="C11" s="330"/>
      <c r="D11" s="329"/>
      <c r="E11" s="88" t="s">
        <v>40</v>
      </c>
      <c r="F11" s="88" t="s">
        <v>27</v>
      </c>
      <c r="G11" s="64" t="s">
        <v>116</v>
      </c>
      <c r="H11" s="64" t="s">
        <v>60</v>
      </c>
      <c r="I11" s="111">
        <v>45383</v>
      </c>
      <c r="J11" s="112">
        <v>45657</v>
      </c>
      <c r="K11" s="114"/>
      <c r="L11" s="114">
        <v>0.3</v>
      </c>
      <c r="M11" s="114">
        <v>0.4</v>
      </c>
      <c r="N11" s="114">
        <v>0.3</v>
      </c>
      <c r="O11" s="18"/>
      <c r="P11" s="18"/>
      <c r="Q11" s="18" t="s">
        <v>93</v>
      </c>
      <c r="R11" s="91"/>
      <c r="S11" s="18"/>
      <c r="T11" s="18"/>
      <c r="U11" s="18">
        <v>0</v>
      </c>
      <c r="V11" s="68" t="s">
        <v>323</v>
      </c>
      <c r="W11" s="69"/>
      <c r="X11" s="251" t="s">
        <v>324</v>
      </c>
      <c r="Y11" s="70">
        <v>0.4</v>
      </c>
      <c r="Z11" s="18">
        <v>0.4</v>
      </c>
      <c r="AA11" s="231" t="s">
        <v>325</v>
      </c>
      <c r="AB11" s="72" t="s">
        <v>169</v>
      </c>
      <c r="AC11" s="71" t="s">
        <v>123</v>
      </c>
      <c r="AD11" s="70"/>
      <c r="AE11" s="18"/>
      <c r="AF11" s="68"/>
      <c r="AG11" s="64"/>
      <c r="AH11" s="68"/>
    </row>
    <row r="12" spans="1:34" s="9" customFormat="1" ht="127.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63" t="s">
        <v>326</v>
      </c>
      <c r="R12" s="152" t="s">
        <v>100</v>
      </c>
      <c r="S12" s="64" t="s">
        <v>327</v>
      </c>
      <c r="T12" s="74"/>
      <c r="U12" s="18"/>
      <c r="V12" s="68"/>
      <c r="W12" s="69"/>
      <c r="X12" s="99"/>
      <c r="Y12" s="70"/>
      <c r="Z12" s="18"/>
      <c r="AA12" s="103" t="s">
        <v>93</v>
      </c>
      <c r="AB12" s="72"/>
      <c r="AC12" s="83"/>
      <c r="AD12" s="74"/>
      <c r="AE12" s="18"/>
      <c r="AF12" s="68"/>
      <c r="AG12" s="64"/>
      <c r="AH12" s="73"/>
    </row>
    <row r="13" spans="1:34" s="9" customFormat="1" ht="178.5" customHeight="1">
      <c r="A13" s="334"/>
      <c r="B13" s="334"/>
      <c r="C13" s="335"/>
      <c r="D13" s="334"/>
      <c r="E13" s="110" t="s">
        <v>276</v>
      </c>
      <c r="F13" s="110" t="s">
        <v>277</v>
      </c>
      <c r="G13" s="102" t="s">
        <v>180</v>
      </c>
      <c r="H13" s="64" t="s">
        <v>95</v>
      </c>
      <c r="I13" s="111">
        <v>45383</v>
      </c>
      <c r="J13" s="112">
        <v>45657</v>
      </c>
      <c r="K13" s="117"/>
      <c r="L13" s="114">
        <v>0.3</v>
      </c>
      <c r="M13" s="114">
        <v>0.3</v>
      </c>
      <c r="N13" s="116">
        <v>0.4</v>
      </c>
      <c r="O13" s="18"/>
      <c r="P13" s="18"/>
      <c r="Q13" s="63"/>
      <c r="R13" s="91"/>
      <c r="S13" s="64"/>
      <c r="T13" s="90"/>
      <c r="U13" s="18">
        <v>0</v>
      </c>
      <c r="V13" s="68" t="s">
        <v>328</v>
      </c>
      <c r="W13" s="69"/>
      <c r="X13" s="100" t="s">
        <v>329</v>
      </c>
      <c r="Y13" s="70">
        <v>0.3</v>
      </c>
      <c r="Z13" s="36">
        <v>0.3</v>
      </c>
      <c r="AA13" s="231" t="s">
        <v>330</v>
      </c>
      <c r="AB13" s="72" t="s">
        <v>169</v>
      </c>
      <c r="AC13" s="71" t="s">
        <v>139</v>
      </c>
      <c r="AD13" s="90"/>
      <c r="AE13" s="114"/>
      <c r="AF13" s="68"/>
      <c r="AG13" s="64"/>
      <c r="AH13" s="73"/>
    </row>
    <row r="14" spans="1:34" s="9" customFormat="1" ht="126">
      <c r="A14" s="329" t="s">
        <v>50</v>
      </c>
      <c r="B14" s="329" t="s">
        <v>281</v>
      </c>
      <c r="C14" s="330" t="s">
        <v>52</v>
      </c>
      <c r="D14" s="330" t="s">
        <v>53</v>
      </c>
      <c r="E14" s="88" t="s">
        <v>54</v>
      </c>
      <c r="F14" s="88" t="s">
        <v>39</v>
      </c>
      <c r="G14" s="64" t="s">
        <v>112</v>
      </c>
      <c r="H14" s="64" t="s">
        <v>92</v>
      </c>
      <c r="I14" s="111">
        <v>45292</v>
      </c>
      <c r="J14" s="111">
        <v>45382</v>
      </c>
      <c r="K14" s="65">
        <v>1</v>
      </c>
      <c r="L14" s="65"/>
      <c r="M14" s="65"/>
      <c r="N14" s="65"/>
      <c r="O14" s="18">
        <v>1</v>
      </c>
      <c r="P14" s="18">
        <v>1</v>
      </c>
      <c r="Q14" s="63" t="s">
        <v>331</v>
      </c>
      <c r="R14" s="152" t="s">
        <v>100</v>
      </c>
      <c r="S14" s="64" t="s">
        <v>332</v>
      </c>
      <c r="T14" s="18"/>
      <c r="U14" s="18"/>
      <c r="V14" s="35" t="s">
        <v>312</v>
      </c>
      <c r="W14" s="69"/>
      <c r="X14" s="100"/>
      <c r="Y14" s="85"/>
      <c r="Z14" s="38"/>
      <c r="AA14" s="286" t="s">
        <v>312</v>
      </c>
      <c r="AB14" s="86"/>
      <c r="AC14" s="71"/>
      <c r="AD14" s="90"/>
      <c r="AE14" s="114">
        <v>1</v>
      </c>
      <c r="AF14" s="68"/>
      <c r="AG14" s="64"/>
      <c r="AH14" s="87"/>
    </row>
    <row r="15" spans="1:34" s="35" customFormat="1" ht="189">
      <c r="A15" s="329"/>
      <c r="B15" s="329"/>
      <c r="C15" s="330"/>
      <c r="D15" s="330"/>
      <c r="E15" s="88" t="s">
        <v>55</v>
      </c>
      <c r="F15" s="88" t="s">
        <v>27</v>
      </c>
      <c r="G15" s="64" t="s">
        <v>116</v>
      </c>
      <c r="H15" s="64" t="s">
        <v>60</v>
      </c>
      <c r="I15" s="111">
        <v>45383</v>
      </c>
      <c r="J15" s="111">
        <v>45657</v>
      </c>
      <c r="K15" s="65"/>
      <c r="L15" s="65">
        <v>0.3</v>
      </c>
      <c r="M15" s="65">
        <v>0.4</v>
      </c>
      <c r="N15" s="65">
        <v>0.3</v>
      </c>
      <c r="O15" s="18"/>
      <c r="P15" s="18"/>
      <c r="Q15" s="76"/>
      <c r="R15" s="91"/>
      <c r="S15" s="18"/>
      <c r="T15" s="18"/>
      <c r="U15" s="18">
        <v>0</v>
      </c>
      <c r="V15" s="68" t="s">
        <v>333</v>
      </c>
      <c r="W15" s="69"/>
      <c r="X15" s="89" t="s">
        <v>334</v>
      </c>
      <c r="Y15" s="70">
        <v>0.4</v>
      </c>
      <c r="Z15" s="39">
        <v>0.4</v>
      </c>
      <c r="AA15" s="288" t="s">
        <v>335</v>
      </c>
      <c r="AB15" s="72" t="s">
        <v>169</v>
      </c>
      <c r="AC15" s="72" t="s">
        <v>146</v>
      </c>
      <c r="AD15" s="18"/>
      <c r="AE15" s="114"/>
      <c r="AF15" s="81"/>
      <c r="AG15" s="64"/>
      <c r="AH15" s="64"/>
    </row>
    <row r="16" spans="1:34" s="9" customFormat="1" ht="135.75" customHeight="1">
      <c r="A16" s="329"/>
      <c r="B16" s="329"/>
      <c r="C16" s="330" t="s">
        <v>56</v>
      </c>
      <c r="D16" s="330" t="s">
        <v>57</v>
      </c>
      <c r="E16" s="88" t="s">
        <v>58</v>
      </c>
      <c r="F16" s="88" t="s">
        <v>39</v>
      </c>
      <c r="G16" s="64" t="s">
        <v>112</v>
      </c>
      <c r="H16" s="64" t="s">
        <v>92</v>
      </c>
      <c r="I16" s="111">
        <v>45292</v>
      </c>
      <c r="J16" s="111">
        <v>45382</v>
      </c>
      <c r="K16" s="114">
        <v>1</v>
      </c>
      <c r="L16" s="115"/>
      <c r="M16" s="115"/>
      <c r="N16" s="64"/>
      <c r="O16" s="18">
        <v>0.6</v>
      </c>
      <c r="P16" s="18">
        <v>0</v>
      </c>
      <c r="Q16" s="63" t="s">
        <v>336</v>
      </c>
      <c r="R16" s="161"/>
      <c r="S16" s="64" t="s">
        <v>337</v>
      </c>
      <c r="T16" s="18"/>
      <c r="U16" s="18"/>
      <c r="V16" s="287" t="s">
        <v>338</v>
      </c>
      <c r="W16" s="69"/>
      <c r="X16" s="89"/>
      <c r="Y16" s="70"/>
      <c r="Z16" s="285"/>
      <c r="AA16" s="231" t="s">
        <v>339</v>
      </c>
      <c r="AB16" s="72"/>
      <c r="AC16" s="72" t="s">
        <v>93</v>
      </c>
      <c r="AD16" s="18"/>
      <c r="AE16" s="290"/>
      <c r="AF16" s="82"/>
      <c r="AG16" s="64"/>
      <c r="AH16" s="106"/>
    </row>
    <row r="17" spans="1:34" ht="165">
      <c r="A17" s="329"/>
      <c r="B17" s="329"/>
      <c r="C17" s="330"/>
      <c r="D17" s="330"/>
      <c r="E17" s="88" t="s">
        <v>59</v>
      </c>
      <c r="F17" s="88" t="s">
        <v>27</v>
      </c>
      <c r="G17" s="64" t="s">
        <v>116</v>
      </c>
      <c r="H17" s="64" t="s">
        <v>60</v>
      </c>
      <c r="I17" s="111">
        <v>45383</v>
      </c>
      <c r="J17" s="111">
        <v>45657</v>
      </c>
      <c r="K17" s="118"/>
      <c r="L17" s="65">
        <v>0.4</v>
      </c>
      <c r="M17" s="65">
        <v>0.3</v>
      </c>
      <c r="N17" s="65">
        <v>0.3</v>
      </c>
      <c r="O17" s="125"/>
      <c r="P17" s="125"/>
      <c r="Q17" s="138"/>
      <c r="R17" s="91"/>
      <c r="S17" s="124"/>
      <c r="T17" s="166"/>
      <c r="U17" s="252">
        <v>0</v>
      </c>
      <c r="V17" s="166" t="s">
        <v>340</v>
      </c>
      <c r="W17" s="166"/>
      <c r="X17" s="89" t="s">
        <v>341</v>
      </c>
      <c r="Y17" s="70">
        <v>0.3</v>
      </c>
      <c r="Z17" s="18">
        <v>0.3</v>
      </c>
      <c r="AA17" s="231" t="s">
        <v>339</v>
      </c>
      <c r="AB17" s="72" t="s">
        <v>169</v>
      </c>
      <c r="AC17" s="72" t="s">
        <v>153</v>
      </c>
      <c r="AD17" s="18"/>
      <c r="AE17" s="290"/>
      <c r="AF17" s="82"/>
      <c r="AG17" s="64"/>
      <c r="AH17" s="106"/>
    </row>
    <row r="18" spans="1:34" ht="141.75">
      <c r="A18" s="329"/>
      <c r="B18" s="329"/>
      <c r="C18" s="330" t="s">
        <v>61</v>
      </c>
      <c r="D18" s="330" t="s">
        <v>62</v>
      </c>
      <c r="E18" s="88" t="s">
        <v>342</v>
      </c>
      <c r="F18" s="88" t="s">
        <v>39</v>
      </c>
      <c r="G18" s="64" t="s">
        <v>112</v>
      </c>
      <c r="H18" s="64" t="s">
        <v>92</v>
      </c>
      <c r="I18" s="111">
        <v>45323</v>
      </c>
      <c r="J18" s="111">
        <v>45382</v>
      </c>
      <c r="K18" s="114">
        <v>1</v>
      </c>
      <c r="L18" s="114"/>
      <c r="M18" s="114"/>
      <c r="N18" s="114"/>
      <c r="O18" s="154"/>
      <c r="P18" s="154">
        <v>0</v>
      </c>
      <c r="Q18" s="125"/>
      <c r="R18" s="161"/>
      <c r="S18" s="64" t="s">
        <v>343</v>
      </c>
      <c r="T18" s="166"/>
      <c r="U18" s="166"/>
      <c r="V18" s="258" t="s">
        <v>344</v>
      </c>
      <c r="W18" s="166"/>
      <c r="X18" s="89"/>
      <c r="Y18" s="70"/>
      <c r="Z18" s="18"/>
      <c r="AA18" s="72" t="s">
        <v>312</v>
      </c>
      <c r="AB18" s="72"/>
      <c r="AC18" s="71"/>
      <c r="AD18" s="18"/>
      <c r="AE18" s="18"/>
      <c r="AF18" s="82"/>
      <c r="AG18" s="64"/>
      <c r="AH18" s="106"/>
    </row>
    <row r="19" spans="1:34" ht="131.25">
      <c r="A19" s="329"/>
      <c r="B19" s="329"/>
      <c r="C19" s="330"/>
      <c r="D19" s="330"/>
      <c r="E19" s="88" t="s">
        <v>64</v>
      </c>
      <c r="F19" s="88" t="s">
        <v>27</v>
      </c>
      <c r="G19" s="64" t="s">
        <v>116</v>
      </c>
      <c r="H19" s="64" t="s">
        <v>60</v>
      </c>
      <c r="I19" s="111">
        <v>45383</v>
      </c>
      <c r="J19" s="111">
        <v>45657</v>
      </c>
      <c r="K19" s="114"/>
      <c r="L19" s="114">
        <v>0.4</v>
      </c>
      <c r="M19" s="114">
        <v>0.3</v>
      </c>
      <c r="N19" s="114">
        <v>0.3</v>
      </c>
      <c r="O19" s="125"/>
      <c r="P19" s="125"/>
      <c r="Q19" s="125"/>
      <c r="R19" s="91"/>
      <c r="S19" s="124"/>
      <c r="T19" s="166"/>
      <c r="U19" s="252">
        <v>0</v>
      </c>
      <c r="V19" s="166" t="s">
        <v>345</v>
      </c>
      <c r="W19" s="307"/>
      <c r="X19" s="89" t="s">
        <v>346</v>
      </c>
      <c r="Y19" s="70">
        <v>0.3</v>
      </c>
      <c r="Z19" s="18">
        <v>0.3</v>
      </c>
      <c r="AA19" s="261" t="s">
        <v>347</v>
      </c>
      <c r="AB19" s="72" t="s">
        <v>169</v>
      </c>
      <c r="AC19" s="71" t="s">
        <v>159</v>
      </c>
      <c r="AD19" s="18"/>
      <c r="AE19" s="18"/>
      <c r="AF19" s="82"/>
      <c r="AG19" s="64"/>
      <c r="AH19" s="106"/>
    </row>
    <row r="20" spans="1:34" ht="157.5">
      <c r="A20" s="329"/>
      <c r="B20" s="329"/>
      <c r="C20" s="330"/>
      <c r="D20" s="330"/>
      <c r="E20" s="88" t="s">
        <v>65</v>
      </c>
      <c r="F20" s="88" t="s">
        <v>66</v>
      </c>
      <c r="G20" s="119"/>
      <c r="H20" s="64" t="s">
        <v>92</v>
      </c>
      <c r="I20" s="111">
        <v>45383</v>
      </c>
      <c r="J20" s="111">
        <v>45657</v>
      </c>
      <c r="K20" s="114"/>
      <c r="L20" s="114"/>
      <c r="M20" s="114"/>
      <c r="N20" s="114">
        <v>1</v>
      </c>
      <c r="O20" s="125"/>
      <c r="P20" s="125"/>
      <c r="Q20" s="125"/>
      <c r="R20" s="91"/>
      <c r="S20" s="125"/>
      <c r="T20" s="166"/>
      <c r="U20" s="166"/>
      <c r="V20" s="166"/>
      <c r="W20" s="166"/>
      <c r="X20" s="89"/>
      <c r="Y20" s="70"/>
      <c r="Z20" s="18" t="s">
        <v>93</v>
      </c>
      <c r="AA20" s="82" t="s">
        <v>348</v>
      </c>
      <c r="AB20" s="72"/>
      <c r="AC20" s="308" t="s">
        <v>93</v>
      </c>
      <c r="AD20" s="18"/>
      <c r="AE20" s="18"/>
      <c r="AF20" s="82"/>
      <c r="AG20" s="64"/>
      <c r="AH20" s="106"/>
    </row>
    <row r="25" spans="1:34" ht="18.75">
      <c r="E25" s="88"/>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5">
    <dataValidation type="list" allowBlank="1" showInputMessage="1" showErrorMessage="1" errorTitle="Error Reporte validado" error="Debe escoger alguna de las dos opciones disponibles." promptTitle="Reporte validado" sqref="W19" xr:uid="{FF16EC6D-877F-494A-84C8-F73F7F5B8E76}">
      <formula1>#REF!</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 xr:uid="{2E89DFEC-67A6-4EA4-8FF5-E527BBAFA670}">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A67F3222-2255-4FFD-875A-05FE4FAAD119}">
      <formula1>Q7</formula1>
      <formula2>Q8</formula2>
    </dataValidation>
    <dataValidation type="list" allowBlank="1" showInputMessage="1" showErrorMessage="1" errorTitle="Error Reporte validado" error="Debe escoger alguna de las dos opciones disponibles." promptTitle="Reporte validado" sqref="AG7:AG20 W7:W16" xr:uid="{CE6233D7-B1D0-41B2-9887-6A052EE60798}">
      <formula1>$Q$2:$Q$3</formula1>
    </dataValidation>
    <dataValidation type="list" allowBlank="1" showInputMessage="1" showErrorMessage="1" errorTitle="Error Reporte validado" error="Debe escoger alguna de las dos opciones disponibles." promptTitle="Reporte validado" sqref="R7:R20" xr:uid="{FB1E05A8-7905-4635-A135-747C7E922DA3}">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errorTitle="Error Reporte validado" error="Debe escoger alguna de las dos opciones disponibles." promptTitle="Reporte validado" xr:uid="{C67AADEA-74A9-4506-AE13-D9A61D23D332}">
          <x14:formula1>
            <xm:f>Hoja1!$A$1:$A$2</xm:f>
          </x14:formula1>
          <xm:sqref>AG1:AG6 AG21:AG1048576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E619B-077D-4CB3-B58C-ED48A091B836}">
  <dimension ref="A3:AH20"/>
  <sheetViews>
    <sheetView showGridLines="0" topLeftCell="F1" zoomScale="110" zoomScaleNormal="110" workbookViewId="0">
      <pane ySplit="3" topLeftCell="A10" activePane="bottomLeft" state="frozen"/>
      <selection pane="bottomLeft" activeCell="N20" sqref="N20"/>
      <selection activeCell="G1" sqref="G1"/>
    </sheetView>
  </sheetViews>
  <sheetFormatPr defaultColWidth="11.42578125" defaultRowHeight="15"/>
  <cols>
    <col min="1" max="1" width="35.7109375" bestFit="1" customWidth="1"/>
    <col min="2" max="3" width="35.7109375" customWidth="1"/>
    <col min="4" max="4" width="45.140625" hidden="1" customWidth="1"/>
    <col min="5" max="5" width="36.28515625" customWidth="1"/>
    <col min="6" max="7" width="35.7109375" customWidth="1"/>
    <col min="8" max="8" width="25.140625" customWidth="1"/>
    <col min="9" max="9" width="23.85546875" customWidth="1"/>
    <col min="10" max="14" width="17.7109375" customWidth="1"/>
    <col min="15" max="15" width="18.42578125" style="16" customWidth="1"/>
    <col min="16" max="16" width="17" style="16" customWidth="1"/>
    <col min="17" max="17" width="63.28515625" style="16" customWidth="1"/>
    <col min="18" max="18" width="13.28515625" style="16" customWidth="1"/>
    <col min="19" max="19" width="60.140625" style="16" customWidth="1"/>
    <col min="20" max="20" width="16.7109375" style="16" customWidth="1"/>
    <col min="21" max="21" width="11.42578125" style="16" customWidth="1"/>
    <col min="22" max="22" width="48" style="16" customWidth="1"/>
    <col min="23" max="23" width="16.7109375" style="16" customWidth="1"/>
    <col min="24" max="24" width="68.28515625" style="16" customWidth="1"/>
    <col min="25" max="25" width="19.42578125" style="16" customWidth="1"/>
    <col min="26" max="26" width="16" style="16" customWidth="1"/>
    <col min="27" max="27" width="60.42578125" style="16" customWidth="1"/>
    <col min="28" max="28" width="9.85546875" style="16" customWidth="1"/>
    <col min="29" max="29" width="36.85546875" style="16" customWidth="1"/>
    <col min="30" max="30" width="7.28515625" style="16" customWidth="1"/>
    <col min="31" max="31" width="21.42578125" style="16" customWidth="1"/>
    <col min="32" max="32" width="69.7109375" style="16" customWidth="1"/>
    <col min="33" max="33" width="14.28515625" style="16" customWidth="1"/>
    <col min="34" max="34" width="67.42578125" style="16" customWidth="1"/>
  </cols>
  <sheetData>
    <row r="3" spans="1:34" s="9" customFormat="1" ht="15.75">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4" ht="36.75" customHeight="1">
      <c r="A4" s="325" t="s">
        <v>102</v>
      </c>
      <c r="B4" s="325" t="s">
        <v>103</v>
      </c>
      <c r="C4" s="325" t="s">
        <v>3</v>
      </c>
      <c r="D4" s="325" t="s">
        <v>4</v>
      </c>
      <c r="E4" s="326" t="s">
        <v>5</v>
      </c>
      <c r="F4" s="325" t="s">
        <v>6</v>
      </c>
      <c r="G4" s="325" t="s">
        <v>7</v>
      </c>
      <c r="H4" s="325" t="s">
        <v>8</v>
      </c>
      <c r="I4" s="328" t="s">
        <v>9</v>
      </c>
      <c r="J4" s="328"/>
      <c r="K4" s="375" t="s">
        <v>104</v>
      </c>
      <c r="L4" s="376"/>
      <c r="M4" s="376"/>
      <c r="N4" s="377"/>
      <c r="O4" s="372" t="s">
        <v>105</v>
      </c>
      <c r="P4" s="378"/>
      <c r="Q4" s="378"/>
      <c r="R4" s="378"/>
      <c r="S4" s="378"/>
      <c r="T4" s="372"/>
      <c r="U4" s="372"/>
      <c r="V4" s="372"/>
      <c r="W4" s="372"/>
      <c r="X4" s="372"/>
      <c r="Y4" s="372"/>
      <c r="Z4" s="372"/>
      <c r="AA4" s="372"/>
      <c r="AB4" s="372"/>
      <c r="AC4" s="372"/>
      <c r="AD4" s="372"/>
      <c r="AE4" s="372"/>
      <c r="AF4" s="372"/>
      <c r="AG4" s="372"/>
      <c r="AH4" s="372"/>
    </row>
    <row r="5" spans="1:34" ht="78" customHeight="1">
      <c r="A5" s="325"/>
      <c r="B5" s="325"/>
      <c r="C5" s="325"/>
      <c r="D5" s="325"/>
      <c r="E5" s="400"/>
      <c r="F5" s="325"/>
      <c r="G5" s="325"/>
      <c r="H5" s="325"/>
      <c r="I5" s="326" t="s">
        <v>11</v>
      </c>
      <c r="J5" s="326" t="s">
        <v>12</v>
      </c>
      <c r="K5" s="108" t="s">
        <v>85</v>
      </c>
      <c r="L5" s="108" t="s">
        <v>86</v>
      </c>
      <c r="M5" s="108" t="s">
        <v>87</v>
      </c>
      <c r="N5" s="131" t="s">
        <v>88</v>
      </c>
      <c r="O5" s="372" t="s">
        <v>85</v>
      </c>
      <c r="P5" s="372"/>
      <c r="Q5" s="372"/>
      <c r="R5" s="372"/>
      <c r="S5" s="372"/>
      <c r="T5" s="372" t="s">
        <v>86</v>
      </c>
      <c r="U5" s="372"/>
      <c r="V5" s="372"/>
      <c r="W5" s="372"/>
      <c r="X5" s="372"/>
      <c r="Y5" s="372" t="s">
        <v>87</v>
      </c>
      <c r="Z5" s="372"/>
      <c r="AA5" s="372"/>
      <c r="AB5" s="372"/>
      <c r="AC5" s="372"/>
      <c r="AD5" s="372" t="s">
        <v>88</v>
      </c>
      <c r="AE5" s="372"/>
      <c r="AF5" s="372"/>
      <c r="AG5" s="372"/>
      <c r="AH5" s="372"/>
    </row>
    <row r="6" spans="1:34" ht="63">
      <c r="A6" s="325"/>
      <c r="B6" s="325"/>
      <c r="C6" s="325"/>
      <c r="D6" s="325"/>
      <c r="E6" s="327"/>
      <c r="F6" s="325"/>
      <c r="G6" s="325"/>
      <c r="H6" s="325"/>
      <c r="I6" s="327"/>
      <c r="J6" s="327"/>
      <c r="K6" s="109" t="s">
        <v>17</v>
      </c>
      <c r="L6" s="109" t="s">
        <v>17</v>
      </c>
      <c r="M6" s="109" t="s">
        <v>17</v>
      </c>
      <c r="N6" s="132" t="s">
        <v>17</v>
      </c>
      <c r="O6" s="133" t="s">
        <v>106</v>
      </c>
      <c r="P6" s="133" t="s">
        <v>107</v>
      </c>
      <c r="Q6" s="133" t="s">
        <v>108</v>
      </c>
      <c r="R6" s="133" t="s">
        <v>109</v>
      </c>
      <c r="S6" s="13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303" customHeight="1">
      <c r="A7" s="329" t="s">
        <v>18</v>
      </c>
      <c r="B7" s="329" t="s">
        <v>165</v>
      </c>
      <c r="C7" s="329" t="s">
        <v>20</v>
      </c>
      <c r="D7" s="329" t="s">
        <v>21</v>
      </c>
      <c r="E7" s="65" t="s">
        <v>22</v>
      </c>
      <c r="F7" s="64" t="s">
        <v>23</v>
      </c>
      <c r="G7" s="64" t="s">
        <v>112</v>
      </c>
      <c r="H7" s="64" t="s">
        <v>92</v>
      </c>
      <c r="I7" s="111">
        <v>45293</v>
      </c>
      <c r="J7" s="112">
        <v>45381</v>
      </c>
      <c r="K7" s="113">
        <v>100</v>
      </c>
      <c r="L7" s="113"/>
      <c r="M7" s="113"/>
      <c r="N7" s="64"/>
      <c r="O7" s="39">
        <v>1</v>
      </c>
      <c r="P7" s="39">
        <v>1</v>
      </c>
      <c r="Q7" s="120" t="s">
        <v>349</v>
      </c>
      <c r="R7" s="64" t="s">
        <v>100</v>
      </c>
      <c r="S7" s="120" t="s">
        <v>114</v>
      </c>
      <c r="T7" s="39"/>
      <c r="U7" s="39"/>
      <c r="V7" s="121"/>
      <c r="W7" s="91"/>
      <c r="X7" s="122"/>
      <c r="Y7" s="92"/>
      <c r="Z7" s="39"/>
      <c r="AA7" s="122"/>
      <c r="AB7" s="72"/>
      <c r="AC7" s="71"/>
      <c r="AD7" s="92"/>
      <c r="AE7" s="39"/>
      <c r="AF7" s="122"/>
      <c r="AG7" s="91"/>
      <c r="AH7" s="123"/>
    </row>
    <row r="8" spans="1:34" s="9" customFormat="1" ht="301.5" customHeight="1">
      <c r="A8" s="329"/>
      <c r="B8" s="329"/>
      <c r="C8" s="329"/>
      <c r="D8" s="329"/>
      <c r="E8" s="65" t="s">
        <v>115</v>
      </c>
      <c r="F8" s="64" t="s">
        <v>27</v>
      </c>
      <c r="G8" s="64" t="s">
        <v>116</v>
      </c>
      <c r="H8" s="64" t="s">
        <v>60</v>
      </c>
      <c r="I8" s="111">
        <v>45383</v>
      </c>
      <c r="J8" s="112">
        <v>45657</v>
      </c>
      <c r="K8" s="114"/>
      <c r="L8" s="114">
        <v>0.3</v>
      </c>
      <c r="M8" s="114">
        <v>0.4</v>
      </c>
      <c r="N8" s="114">
        <v>0.3</v>
      </c>
      <c r="O8" s="18"/>
      <c r="P8" s="18"/>
      <c r="Q8" s="18"/>
      <c r="R8" s="18"/>
      <c r="S8" s="18"/>
      <c r="T8" s="18"/>
      <c r="U8" s="18">
        <v>0</v>
      </c>
      <c r="V8" s="76"/>
      <c r="W8" s="64"/>
      <c r="X8" s="81" t="s">
        <v>314</v>
      </c>
      <c r="Y8" s="70">
        <v>0.4</v>
      </c>
      <c r="Z8" s="18">
        <v>0.4</v>
      </c>
      <c r="AA8" s="76" t="s">
        <v>350</v>
      </c>
      <c r="AB8" s="72" t="s">
        <v>259</v>
      </c>
      <c r="AC8" s="71" t="s">
        <v>260</v>
      </c>
      <c r="AD8" s="18"/>
      <c r="AE8" s="18"/>
      <c r="AF8" s="68"/>
      <c r="AG8" s="64"/>
      <c r="AH8" s="73"/>
    </row>
    <row r="9" spans="1:34" s="9" customFormat="1" ht="200.25" customHeight="1">
      <c r="A9" s="329"/>
      <c r="B9" s="329"/>
      <c r="C9" s="329"/>
      <c r="D9" s="329"/>
      <c r="E9" s="115" t="s">
        <v>171</v>
      </c>
      <c r="F9" s="65" t="s">
        <v>31</v>
      </c>
      <c r="G9" s="64" t="s">
        <v>121</v>
      </c>
      <c r="H9" s="64" t="s">
        <v>33</v>
      </c>
      <c r="I9" s="112">
        <v>45381</v>
      </c>
      <c r="J9" s="112">
        <v>45657</v>
      </c>
      <c r="K9" s="114">
        <v>0.25</v>
      </c>
      <c r="L9" s="114">
        <v>0.25</v>
      </c>
      <c r="M9" s="114">
        <v>0.25</v>
      </c>
      <c r="N9" s="116">
        <v>0.25</v>
      </c>
      <c r="O9" s="18">
        <v>0.25</v>
      </c>
      <c r="P9" s="18">
        <v>0.25</v>
      </c>
      <c r="Q9" s="18" t="s">
        <v>351</v>
      </c>
      <c r="R9" s="18" t="s">
        <v>169</v>
      </c>
      <c r="S9" s="18" t="s">
        <v>123</v>
      </c>
      <c r="T9" s="18"/>
      <c r="U9" s="18">
        <v>0</v>
      </c>
      <c r="V9" s="64"/>
      <c r="W9" s="69"/>
      <c r="X9" s="153" t="s">
        <v>352</v>
      </c>
      <c r="Y9" s="70">
        <v>0.25</v>
      </c>
      <c r="Z9" s="18">
        <v>0.25</v>
      </c>
      <c r="AA9" s="79" t="s">
        <v>353</v>
      </c>
      <c r="AB9" s="72" t="s">
        <v>259</v>
      </c>
      <c r="AC9" s="71" t="s">
        <v>123</v>
      </c>
      <c r="AD9" s="70"/>
      <c r="AE9" s="18"/>
      <c r="AF9" s="68"/>
      <c r="AG9" s="64"/>
      <c r="AH9" s="73"/>
    </row>
    <row r="10" spans="1:34" s="9" customFormat="1" ht="205.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18">
        <v>1</v>
      </c>
      <c r="P10" s="18">
        <v>1</v>
      </c>
      <c r="Q10" s="18" t="s">
        <v>354</v>
      </c>
      <c r="R10" s="18" t="s">
        <v>169</v>
      </c>
      <c r="S10" s="18" t="s">
        <v>128</v>
      </c>
      <c r="T10" s="18"/>
      <c r="U10" s="18"/>
      <c r="V10" s="68"/>
      <c r="W10" s="69"/>
      <c r="X10" s="98"/>
      <c r="Y10" s="70"/>
      <c r="Z10" s="18"/>
      <c r="AA10" s="82"/>
      <c r="AB10" s="72"/>
      <c r="AC10" s="71"/>
      <c r="AD10" s="70"/>
      <c r="AE10" s="18"/>
      <c r="AF10" s="68"/>
      <c r="AG10" s="64"/>
      <c r="AH10" s="68"/>
    </row>
    <row r="11" spans="1:34" s="9" customFormat="1" ht="192" customHeight="1">
      <c r="A11" s="329"/>
      <c r="B11" s="329"/>
      <c r="C11" s="330"/>
      <c r="D11" s="329"/>
      <c r="E11" s="88" t="s">
        <v>40</v>
      </c>
      <c r="F11" s="88" t="s">
        <v>27</v>
      </c>
      <c r="G11" s="64" t="s">
        <v>116</v>
      </c>
      <c r="H11" s="64" t="s">
        <v>60</v>
      </c>
      <c r="I11" s="111">
        <v>45383</v>
      </c>
      <c r="J11" s="112">
        <v>45657</v>
      </c>
      <c r="K11" s="114"/>
      <c r="L11" s="114">
        <v>0.3</v>
      </c>
      <c r="M11" s="114">
        <v>0.4</v>
      </c>
      <c r="N11" s="114">
        <v>0.3</v>
      </c>
      <c r="O11" s="18"/>
      <c r="P11" s="18"/>
      <c r="Q11" s="18"/>
      <c r="R11" s="18"/>
      <c r="S11" s="18"/>
      <c r="T11" s="18"/>
      <c r="U11" s="18">
        <v>0</v>
      </c>
      <c r="V11" s="68"/>
      <c r="W11" s="69"/>
      <c r="X11" s="231" t="s">
        <v>355</v>
      </c>
      <c r="Y11" s="70">
        <v>0.4</v>
      </c>
      <c r="Z11" s="18">
        <v>0.4</v>
      </c>
      <c r="AA11" s="261" t="s">
        <v>356</v>
      </c>
      <c r="AB11" s="72" t="s">
        <v>259</v>
      </c>
      <c r="AC11" s="71" t="s">
        <v>123</v>
      </c>
      <c r="AD11" s="70"/>
      <c r="AE11" s="18"/>
      <c r="AF11" s="68"/>
      <c r="AG11" s="64"/>
      <c r="AH11" s="68"/>
    </row>
    <row r="12" spans="1:34" s="9" customFormat="1" ht="201.75" customHeight="1">
      <c r="A12" s="329"/>
      <c r="B12" s="329"/>
      <c r="C12" s="330" t="s">
        <v>41</v>
      </c>
      <c r="D12" s="329"/>
      <c r="E12" s="88" t="s">
        <v>42</v>
      </c>
      <c r="F12" s="88" t="s">
        <v>43</v>
      </c>
      <c r="G12" s="64"/>
      <c r="H12" s="64" t="s">
        <v>133</v>
      </c>
      <c r="I12" s="111">
        <v>45292</v>
      </c>
      <c r="J12" s="112">
        <v>45382</v>
      </c>
      <c r="K12" s="117" t="s">
        <v>134</v>
      </c>
      <c r="L12" s="117"/>
      <c r="M12" s="117"/>
      <c r="N12" s="64"/>
      <c r="O12" s="18">
        <v>1</v>
      </c>
      <c r="P12" s="18">
        <v>1</v>
      </c>
      <c r="Q12" s="63" t="s">
        <v>357</v>
      </c>
      <c r="R12" s="64" t="s">
        <v>100</v>
      </c>
      <c r="S12" s="64" t="s">
        <v>136</v>
      </c>
      <c r="T12" s="74"/>
      <c r="U12" s="18"/>
      <c r="V12" s="68"/>
      <c r="W12" s="69"/>
      <c r="X12" s="99"/>
      <c r="Y12" s="70"/>
      <c r="Z12" s="18"/>
      <c r="AA12" s="103"/>
      <c r="AB12" s="72"/>
      <c r="AC12" s="83"/>
      <c r="AD12" s="74"/>
      <c r="AE12" s="18"/>
      <c r="AF12" s="68"/>
      <c r="AG12" s="64"/>
      <c r="AH12" s="73"/>
    </row>
    <row r="13" spans="1:34" s="9" customFormat="1" ht="126">
      <c r="A13" s="334"/>
      <c r="B13" s="334"/>
      <c r="C13" s="335"/>
      <c r="D13" s="334"/>
      <c r="E13" s="110" t="s">
        <v>276</v>
      </c>
      <c r="F13" s="110" t="s">
        <v>277</v>
      </c>
      <c r="G13" s="102" t="s">
        <v>180</v>
      </c>
      <c r="H13" s="64" t="s">
        <v>95</v>
      </c>
      <c r="I13" s="111">
        <v>45383</v>
      </c>
      <c r="J13" s="112">
        <v>45657</v>
      </c>
      <c r="K13" s="117"/>
      <c r="L13" s="114">
        <v>0.3</v>
      </c>
      <c r="M13" s="114">
        <v>0.3</v>
      </c>
      <c r="N13" s="116">
        <v>0.4</v>
      </c>
      <c r="O13" s="18"/>
      <c r="P13" s="18"/>
      <c r="Q13" s="63"/>
      <c r="R13" s="64"/>
      <c r="S13" s="64"/>
      <c r="T13" s="90"/>
      <c r="U13" s="18">
        <v>0</v>
      </c>
      <c r="V13" s="68"/>
      <c r="W13" s="69"/>
      <c r="X13" s="100" t="s">
        <v>358</v>
      </c>
      <c r="Y13" s="70">
        <v>0.3</v>
      </c>
      <c r="Z13" s="70">
        <v>0.3</v>
      </c>
      <c r="AA13" s="100" t="s">
        <v>359</v>
      </c>
      <c r="AB13" s="72" t="s">
        <v>259</v>
      </c>
      <c r="AC13" s="71" t="s">
        <v>139</v>
      </c>
      <c r="AD13" s="90"/>
      <c r="AE13" s="18"/>
      <c r="AF13" s="68"/>
      <c r="AG13" s="64"/>
      <c r="AH13" s="73"/>
    </row>
    <row r="14" spans="1:34" s="9" customFormat="1" ht="189.75" customHeight="1">
      <c r="A14" s="329" t="s">
        <v>50</v>
      </c>
      <c r="B14" s="329" t="s">
        <v>281</v>
      </c>
      <c r="C14" s="330" t="s">
        <v>52</v>
      </c>
      <c r="D14" s="330" t="s">
        <v>53</v>
      </c>
      <c r="E14" s="88" t="s">
        <v>54</v>
      </c>
      <c r="F14" s="88" t="s">
        <v>39</v>
      </c>
      <c r="G14" s="64" t="s">
        <v>112</v>
      </c>
      <c r="H14" s="64" t="s">
        <v>92</v>
      </c>
      <c r="I14" s="111">
        <v>45292</v>
      </c>
      <c r="J14" s="111">
        <v>45382</v>
      </c>
      <c r="K14" s="65">
        <v>1</v>
      </c>
      <c r="L14" s="65"/>
      <c r="M14" s="65"/>
      <c r="N14" s="65"/>
      <c r="O14" s="18">
        <v>1</v>
      </c>
      <c r="P14" s="18">
        <v>1</v>
      </c>
      <c r="Q14" s="63" t="s">
        <v>360</v>
      </c>
      <c r="R14" s="64" t="s">
        <v>100</v>
      </c>
      <c r="S14" s="64" t="s">
        <v>186</v>
      </c>
      <c r="T14" s="18"/>
      <c r="U14" s="18"/>
      <c r="V14" s="68"/>
      <c r="W14" s="69"/>
      <c r="X14" s="100"/>
      <c r="Y14" s="85"/>
      <c r="Z14" s="38"/>
      <c r="AA14" s="82"/>
      <c r="AB14" s="86"/>
      <c r="AC14" s="71"/>
      <c r="AD14" s="90"/>
      <c r="AE14" s="18"/>
      <c r="AF14" s="68"/>
      <c r="AG14" s="64"/>
      <c r="AH14" s="87"/>
    </row>
    <row r="15" spans="1:34" s="9" customFormat="1" ht="133.5" customHeight="1">
      <c r="A15" s="329"/>
      <c r="B15" s="329"/>
      <c r="C15" s="330"/>
      <c r="D15" s="330"/>
      <c r="E15" s="88" t="s">
        <v>55</v>
      </c>
      <c r="F15" s="88" t="s">
        <v>27</v>
      </c>
      <c r="G15" s="64" t="s">
        <v>116</v>
      </c>
      <c r="H15" s="64" t="s">
        <v>60</v>
      </c>
      <c r="I15" s="111">
        <v>45383</v>
      </c>
      <c r="J15" s="111">
        <v>45657</v>
      </c>
      <c r="K15" s="65"/>
      <c r="L15" s="65">
        <v>0.3</v>
      </c>
      <c r="M15" s="65">
        <v>0.4</v>
      </c>
      <c r="N15" s="65">
        <v>0.3</v>
      </c>
      <c r="O15" s="18"/>
      <c r="P15" s="18"/>
      <c r="Q15" s="76"/>
      <c r="R15" s="18"/>
      <c r="S15" s="18"/>
      <c r="T15" s="18"/>
      <c r="U15" s="18">
        <v>0</v>
      </c>
      <c r="V15" s="76"/>
      <c r="W15" s="69"/>
      <c r="X15" s="89" t="s">
        <v>361</v>
      </c>
      <c r="Y15" s="70">
        <v>0.4</v>
      </c>
      <c r="Z15" s="39">
        <v>0.4</v>
      </c>
      <c r="AA15" s="100" t="s">
        <v>362</v>
      </c>
      <c r="AB15" s="72" t="s">
        <v>259</v>
      </c>
      <c r="AC15" s="72" t="s">
        <v>146</v>
      </c>
      <c r="AD15" s="18"/>
      <c r="AE15" s="18"/>
      <c r="AF15" s="81"/>
      <c r="AG15" s="64"/>
      <c r="AH15" s="64"/>
    </row>
    <row r="16" spans="1:34" s="9" customFormat="1" ht="175.5" customHeight="1">
      <c r="A16" s="329"/>
      <c r="B16" s="329"/>
      <c r="C16" s="330" t="s">
        <v>56</v>
      </c>
      <c r="D16" s="330" t="s">
        <v>57</v>
      </c>
      <c r="E16" s="88" t="s">
        <v>58</v>
      </c>
      <c r="F16" s="88" t="s">
        <v>39</v>
      </c>
      <c r="G16" s="64" t="s">
        <v>112</v>
      </c>
      <c r="H16" s="64" t="s">
        <v>92</v>
      </c>
      <c r="I16" s="111">
        <v>45292</v>
      </c>
      <c r="J16" s="111">
        <v>45382</v>
      </c>
      <c r="K16" s="114">
        <v>1</v>
      </c>
      <c r="L16" s="115"/>
      <c r="M16" s="115"/>
      <c r="N16" s="64"/>
      <c r="O16" s="18">
        <v>1</v>
      </c>
      <c r="P16" s="18">
        <v>0</v>
      </c>
      <c r="Q16" s="63" t="s">
        <v>363</v>
      </c>
      <c r="R16" s="64" t="s">
        <v>101</v>
      </c>
      <c r="S16" s="64" t="s">
        <v>364</v>
      </c>
      <c r="T16" s="18"/>
      <c r="U16" s="18"/>
      <c r="V16" s="93"/>
      <c r="W16" s="69"/>
      <c r="X16" s="89"/>
      <c r="Y16" s="70"/>
      <c r="Z16" s="18"/>
      <c r="AA16" s="82"/>
      <c r="AB16" s="72"/>
      <c r="AC16" s="71"/>
      <c r="AD16" s="18"/>
      <c r="AE16" s="18"/>
      <c r="AF16" s="82"/>
      <c r="AG16" s="64"/>
      <c r="AH16" s="106"/>
    </row>
    <row r="17" spans="1:34" s="9" customFormat="1" ht="157.5">
      <c r="A17" s="329"/>
      <c r="B17" s="329"/>
      <c r="C17" s="330"/>
      <c r="D17" s="330"/>
      <c r="E17" s="88" t="s">
        <v>59</v>
      </c>
      <c r="F17" s="88" t="s">
        <v>27</v>
      </c>
      <c r="G17" s="64" t="s">
        <v>116</v>
      </c>
      <c r="H17" s="64" t="s">
        <v>60</v>
      </c>
      <c r="I17" s="111">
        <v>45383</v>
      </c>
      <c r="J17" s="111">
        <v>45657</v>
      </c>
      <c r="K17" s="118"/>
      <c r="L17" s="65">
        <v>0.4</v>
      </c>
      <c r="M17" s="65">
        <v>0.3</v>
      </c>
      <c r="N17" s="65">
        <v>0.3</v>
      </c>
      <c r="O17" s="18"/>
      <c r="P17" s="18"/>
      <c r="Q17" s="63"/>
      <c r="R17" s="64"/>
      <c r="S17" s="124"/>
      <c r="T17" s="18"/>
      <c r="U17" s="18">
        <v>0</v>
      </c>
      <c r="V17" s="93"/>
      <c r="W17" s="69"/>
      <c r="X17" s="89" t="s">
        <v>365</v>
      </c>
      <c r="Y17" s="70">
        <v>0.3</v>
      </c>
      <c r="Z17" s="18">
        <v>0.3</v>
      </c>
      <c r="AA17" s="82" t="s">
        <v>366</v>
      </c>
      <c r="AB17" s="72" t="s">
        <v>169</v>
      </c>
      <c r="AC17" s="71" t="s">
        <v>153</v>
      </c>
      <c r="AD17" s="18"/>
      <c r="AE17" s="18"/>
      <c r="AF17" s="82"/>
      <c r="AG17" s="64"/>
      <c r="AH17" s="106"/>
    </row>
    <row r="18" spans="1:34" s="9" customFormat="1" ht="126">
      <c r="A18" s="329"/>
      <c r="B18" s="329"/>
      <c r="C18" s="330" t="s">
        <v>61</v>
      </c>
      <c r="D18" s="330" t="s">
        <v>62</v>
      </c>
      <c r="E18" s="88" t="s">
        <v>342</v>
      </c>
      <c r="F18" s="88" t="s">
        <v>39</v>
      </c>
      <c r="G18" s="64" t="s">
        <v>112</v>
      </c>
      <c r="H18" s="64" t="s">
        <v>92</v>
      </c>
      <c r="I18" s="111">
        <v>45323</v>
      </c>
      <c r="J18" s="111">
        <v>45382</v>
      </c>
      <c r="K18" s="114">
        <v>1</v>
      </c>
      <c r="L18" s="114"/>
      <c r="M18" s="114"/>
      <c r="N18" s="114"/>
      <c r="O18" s="18">
        <v>1</v>
      </c>
      <c r="P18" s="18">
        <v>1</v>
      </c>
      <c r="Q18" s="63" t="s">
        <v>367</v>
      </c>
      <c r="R18" s="64" t="s">
        <v>100</v>
      </c>
      <c r="S18" s="64" t="s">
        <v>192</v>
      </c>
      <c r="T18" s="18"/>
      <c r="U18" s="18"/>
      <c r="V18" s="93"/>
      <c r="W18" s="69"/>
      <c r="X18" s="89"/>
      <c r="Y18" s="70"/>
      <c r="Z18" s="18"/>
      <c r="AA18" s="82"/>
      <c r="AB18" s="72"/>
      <c r="AC18" s="71"/>
      <c r="AD18" s="18"/>
      <c r="AE18" s="18"/>
      <c r="AF18" s="82"/>
      <c r="AG18" s="64"/>
      <c r="AH18" s="106"/>
    </row>
    <row r="19" spans="1:34" s="9" customFormat="1" ht="189">
      <c r="A19" s="329"/>
      <c r="B19" s="329"/>
      <c r="C19" s="330"/>
      <c r="D19" s="330"/>
      <c r="E19" s="88" t="s">
        <v>64</v>
      </c>
      <c r="F19" s="88" t="s">
        <v>27</v>
      </c>
      <c r="G19" s="64" t="s">
        <v>116</v>
      </c>
      <c r="H19" s="64" t="s">
        <v>60</v>
      </c>
      <c r="I19" s="111">
        <v>45383</v>
      </c>
      <c r="J19" s="111">
        <v>45657</v>
      </c>
      <c r="K19" s="114"/>
      <c r="L19" s="114">
        <v>0.4</v>
      </c>
      <c r="M19" s="114">
        <v>0.3</v>
      </c>
      <c r="N19" s="114">
        <v>0.3</v>
      </c>
      <c r="O19" s="18"/>
      <c r="P19" s="18"/>
      <c r="Q19" s="63"/>
      <c r="R19" s="64"/>
      <c r="S19" s="124"/>
      <c r="T19" s="18"/>
      <c r="U19" s="18">
        <v>0</v>
      </c>
      <c r="V19" s="93"/>
      <c r="W19" s="69"/>
      <c r="X19" s="89" t="s">
        <v>368</v>
      </c>
      <c r="Y19" s="70">
        <v>0.3</v>
      </c>
      <c r="Z19" s="18">
        <v>0.3</v>
      </c>
      <c r="AA19" s="82" t="s">
        <v>369</v>
      </c>
      <c r="AB19" s="72" t="s">
        <v>169</v>
      </c>
      <c r="AC19" s="71" t="s">
        <v>159</v>
      </c>
      <c r="AD19" s="18"/>
      <c r="AE19" s="18"/>
      <c r="AF19" s="82"/>
      <c r="AG19" s="64"/>
      <c r="AH19" s="106"/>
    </row>
    <row r="20" spans="1:34" ht="75">
      <c r="A20" s="329"/>
      <c r="B20" s="329"/>
      <c r="C20" s="330"/>
      <c r="D20" s="330"/>
      <c r="E20" s="88" t="s">
        <v>65</v>
      </c>
      <c r="F20" s="88" t="s">
        <v>66</v>
      </c>
      <c r="G20" s="119"/>
      <c r="H20" s="64" t="s">
        <v>92</v>
      </c>
      <c r="I20" s="111">
        <v>45383</v>
      </c>
      <c r="J20" s="111">
        <v>45382</v>
      </c>
      <c r="K20" s="114"/>
      <c r="L20" s="114"/>
      <c r="M20" s="114"/>
      <c r="N20" s="114">
        <v>1</v>
      </c>
      <c r="O20" s="18"/>
      <c r="P20" s="18"/>
      <c r="Q20" s="63"/>
      <c r="R20" s="64"/>
      <c r="S20" s="125"/>
      <c r="T20" s="18"/>
      <c r="U20" s="18"/>
      <c r="V20" s="93"/>
      <c r="W20" s="69"/>
      <c r="X20" s="89"/>
      <c r="Y20" s="70"/>
      <c r="Z20" s="18"/>
      <c r="AA20" s="82"/>
      <c r="AB20" s="72"/>
      <c r="AC20" s="72" t="s">
        <v>93</v>
      </c>
      <c r="AD20" s="18"/>
      <c r="AE20" s="18"/>
      <c r="AF20" s="82"/>
      <c r="AG20" s="64"/>
      <c r="AH20" s="106"/>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4">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455060A5-1868-4B08-8F3B-885529299D62}">
      <formula1>Q7</formula1>
      <formula2>Q8</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2" xr:uid="{F490B4B7-A8D0-4283-83C7-668B594035CF}">
      <formula1>100</formula1>
      <formula2>5000</formula2>
    </dataValidation>
    <dataValidation type="list" allowBlank="1" showInputMessage="1" showErrorMessage="1" errorTitle="Error Reporte validado" error="Debe escoger alguna de las dos opciones disponibles." promptTitle="Reporte validado" sqref="AG7:AG22 R13 W7:W22 R17 R19:R22" xr:uid="{6A38CFE1-3BA1-4ABA-9E45-34DA474A3A81}">
      <formula1>$R$4:$R$5</formula1>
    </dataValidation>
    <dataValidation type="list" allowBlank="1" showInputMessage="1" showErrorMessage="1" errorTitle="Error Reporte validado" error="Debe escoger alguna de las dos opciones disponibles." promptTitle="Reporte validado" sqref="R7 R12 R14 R16 R18" xr:uid="{F19D93C5-0F82-4F26-AAE0-D5ED7921740A}">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20A3E-F41D-419E-A003-E63BD82BB23D}">
  <dimension ref="A2:AH22"/>
  <sheetViews>
    <sheetView showGridLines="0" topLeftCell="E1" zoomScaleNormal="100" workbookViewId="0">
      <pane ySplit="6" topLeftCell="A19" activePane="bottomLeft" state="frozen"/>
      <selection pane="bottomLeft" activeCell="M20" sqref="M20"/>
      <selection activeCell="D1" sqref="D1"/>
    </sheetView>
  </sheetViews>
  <sheetFormatPr defaultColWidth="11.42578125" defaultRowHeight="15"/>
  <cols>
    <col min="1" max="1" width="35.7109375" bestFit="1" customWidth="1"/>
    <col min="2" max="3" width="35.7109375" customWidth="1"/>
    <col min="4" max="4" width="45.140625" hidden="1" customWidth="1"/>
    <col min="5" max="5" width="46" customWidth="1"/>
    <col min="6" max="7" width="35.7109375" customWidth="1"/>
    <col min="8" max="8" width="25.140625" customWidth="1"/>
    <col min="9" max="9" width="23.85546875" customWidth="1"/>
    <col min="10" max="10" width="17.7109375" customWidth="1"/>
    <col min="11" max="11" width="11" customWidth="1"/>
    <col min="12" max="12" width="9.7109375" customWidth="1"/>
    <col min="13" max="14" width="11.7109375" customWidth="1"/>
    <col min="15" max="15" width="12.42578125" style="16" customWidth="1"/>
    <col min="16" max="16" width="12.7109375" style="16" customWidth="1"/>
    <col min="17" max="17" width="68.42578125" style="16" customWidth="1"/>
    <col min="18" max="18" width="21.28515625" style="16" customWidth="1"/>
    <col min="19" max="19" width="59.42578125" style="16" customWidth="1"/>
    <col min="20" max="20" width="15.42578125" style="16" customWidth="1"/>
    <col min="21" max="21" width="15.7109375" style="16" customWidth="1"/>
    <col min="22" max="22" width="69.140625" style="16" customWidth="1"/>
    <col min="23" max="23" width="16.7109375" style="16" customWidth="1"/>
    <col min="24" max="24" width="56.85546875" style="16" customWidth="1"/>
    <col min="25" max="25" width="19.42578125" style="16" customWidth="1"/>
    <col min="26" max="26" width="16" style="16" customWidth="1"/>
    <col min="27" max="27" width="60.42578125" style="16" customWidth="1"/>
    <col min="28" max="28" width="9.42578125" style="16" customWidth="1"/>
    <col min="29" max="29" width="39.5703125" style="16" customWidth="1"/>
    <col min="30" max="30" width="7.28515625" style="16" customWidth="1"/>
    <col min="31" max="31" width="21.42578125" style="16" customWidth="1"/>
    <col min="32" max="32" width="69.7109375" style="16" customWidth="1"/>
    <col min="33" max="33" width="14.28515625" style="16" customWidth="1"/>
    <col min="34" max="34" width="59.7109375" style="16" customWidth="1"/>
  </cols>
  <sheetData>
    <row r="2" spans="1:34" s="9" customFormat="1" ht="15.75" hidden="1">
      <c r="A2" s="11"/>
      <c r="B2" s="11"/>
      <c r="C2" s="11"/>
      <c r="D2" s="11"/>
      <c r="E2" s="11"/>
      <c r="F2" s="11"/>
      <c r="G2" s="11"/>
      <c r="H2" s="11"/>
      <c r="I2" s="11"/>
      <c r="J2" s="11"/>
      <c r="K2" s="11"/>
      <c r="L2" s="11"/>
      <c r="M2" s="11"/>
      <c r="N2" s="11"/>
      <c r="O2" s="13"/>
      <c r="P2" s="13"/>
      <c r="Q2" s="12">
        <v>100</v>
      </c>
      <c r="R2" s="12" t="s">
        <v>100</v>
      </c>
      <c r="S2" s="13"/>
      <c r="T2" s="13"/>
      <c r="U2" s="13"/>
      <c r="V2" s="13"/>
      <c r="W2" s="13"/>
      <c r="X2" s="13"/>
      <c r="Y2" s="13"/>
      <c r="Z2" s="13"/>
      <c r="AA2" s="13"/>
      <c r="AB2" s="13"/>
      <c r="AC2" s="13"/>
      <c r="AD2" s="13"/>
      <c r="AE2" s="13"/>
      <c r="AF2" s="13"/>
      <c r="AG2" s="13"/>
      <c r="AH2" s="13"/>
    </row>
    <row r="3" spans="1:34" s="9" customFormat="1" ht="15.75" hidden="1">
      <c r="A3" s="11"/>
      <c r="B3" s="11"/>
      <c r="C3" s="11"/>
      <c r="D3" s="11"/>
      <c r="E3" s="11"/>
      <c r="F3" s="11"/>
      <c r="G3" s="11"/>
      <c r="H3" s="11"/>
      <c r="I3" s="11"/>
      <c r="J3" s="11"/>
      <c r="K3" s="11"/>
      <c r="L3" s="11"/>
      <c r="M3" s="11"/>
      <c r="N3" s="11"/>
      <c r="O3" s="13"/>
      <c r="P3" s="13"/>
      <c r="Q3" s="12">
        <v>5000</v>
      </c>
      <c r="R3" s="12" t="s">
        <v>101</v>
      </c>
      <c r="S3" s="13"/>
      <c r="T3" s="13"/>
      <c r="U3" s="13"/>
      <c r="V3" s="13"/>
      <c r="W3" s="13"/>
      <c r="X3" s="13"/>
      <c r="Y3" s="13"/>
      <c r="Z3" s="13"/>
      <c r="AA3" s="13"/>
      <c r="AB3" s="13"/>
      <c r="AC3" s="13"/>
      <c r="AD3" s="13"/>
      <c r="AE3" s="13"/>
      <c r="AF3" s="13"/>
      <c r="AG3" s="13"/>
      <c r="AH3" s="13"/>
    </row>
    <row r="4" spans="1:34" ht="36.75" customHeight="1">
      <c r="A4" s="325" t="s">
        <v>102</v>
      </c>
      <c r="B4" s="325" t="s">
        <v>103</v>
      </c>
      <c r="C4" s="325" t="s">
        <v>3</v>
      </c>
      <c r="D4" s="325" t="s">
        <v>4</v>
      </c>
      <c r="E4" s="326" t="s">
        <v>5</v>
      </c>
      <c r="F4" s="325" t="s">
        <v>6</v>
      </c>
      <c r="G4" s="325" t="s">
        <v>7</v>
      </c>
      <c r="H4" s="325" t="s">
        <v>8</v>
      </c>
      <c r="I4" s="328" t="s">
        <v>9</v>
      </c>
      <c r="J4" s="328"/>
      <c r="K4" s="375" t="s">
        <v>104</v>
      </c>
      <c r="L4" s="376"/>
      <c r="M4" s="376"/>
      <c r="N4" s="377"/>
      <c r="O4" s="372" t="s">
        <v>105</v>
      </c>
      <c r="P4" s="378"/>
      <c r="Q4" s="378"/>
      <c r="R4" s="378"/>
      <c r="S4" s="378"/>
      <c r="T4" s="372"/>
      <c r="U4" s="372"/>
      <c r="V4" s="372"/>
      <c r="W4" s="372"/>
      <c r="X4" s="372"/>
      <c r="Y4" s="372"/>
      <c r="Z4" s="372"/>
      <c r="AA4" s="372"/>
      <c r="AB4" s="372"/>
      <c r="AC4" s="372"/>
      <c r="AD4" s="372"/>
      <c r="AE4" s="372"/>
      <c r="AF4" s="372"/>
      <c r="AG4" s="372"/>
      <c r="AH4" s="372"/>
    </row>
    <row r="5" spans="1:34" ht="78" customHeight="1">
      <c r="A5" s="325"/>
      <c r="B5" s="325"/>
      <c r="C5" s="325"/>
      <c r="D5" s="325"/>
      <c r="E5" s="400"/>
      <c r="F5" s="325"/>
      <c r="G5" s="325"/>
      <c r="H5" s="325"/>
      <c r="I5" s="326" t="s">
        <v>11</v>
      </c>
      <c r="J5" s="326" t="s">
        <v>12</v>
      </c>
      <c r="K5" s="108" t="s">
        <v>85</v>
      </c>
      <c r="L5" s="108" t="s">
        <v>86</v>
      </c>
      <c r="M5" s="108" t="s">
        <v>87</v>
      </c>
      <c r="N5" s="131" t="s">
        <v>88</v>
      </c>
      <c r="O5" s="372" t="s">
        <v>85</v>
      </c>
      <c r="P5" s="372"/>
      <c r="Q5" s="372"/>
      <c r="R5" s="372"/>
      <c r="S5" s="372"/>
      <c r="T5" s="372" t="s">
        <v>86</v>
      </c>
      <c r="U5" s="372"/>
      <c r="V5" s="372"/>
      <c r="W5" s="372"/>
      <c r="X5" s="372"/>
      <c r="Y5" s="372" t="s">
        <v>87</v>
      </c>
      <c r="Z5" s="372"/>
      <c r="AA5" s="372"/>
      <c r="AB5" s="372"/>
      <c r="AC5" s="372"/>
      <c r="AD5" s="372" t="s">
        <v>88</v>
      </c>
      <c r="AE5" s="372"/>
      <c r="AF5" s="372"/>
      <c r="AG5" s="372"/>
      <c r="AH5" s="372"/>
    </row>
    <row r="6" spans="1:34" ht="63">
      <c r="A6" s="325"/>
      <c r="B6" s="325"/>
      <c r="C6" s="325"/>
      <c r="D6" s="325"/>
      <c r="E6" s="327"/>
      <c r="F6" s="325"/>
      <c r="G6" s="325"/>
      <c r="H6" s="325"/>
      <c r="I6" s="327"/>
      <c r="J6" s="327"/>
      <c r="K6" s="109" t="s">
        <v>17</v>
      </c>
      <c r="L6" s="109" t="s">
        <v>17</v>
      </c>
      <c r="M6" s="109" t="s">
        <v>17</v>
      </c>
      <c r="N6" s="132" t="s">
        <v>17</v>
      </c>
      <c r="O6" s="133" t="s">
        <v>106</v>
      </c>
      <c r="P6" s="133" t="s">
        <v>107</v>
      </c>
      <c r="Q6" s="133" t="s">
        <v>108</v>
      </c>
      <c r="R6" s="133" t="s">
        <v>109</v>
      </c>
      <c r="S6" s="133" t="s">
        <v>110</v>
      </c>
      <c r="T6" s="133" t="s">
        <v>106</v>
      </c>
      <c r="U6" s="133" t="s">
        <v>107</v>
      </c>
      <c r="V6" s="133" t="s">
        <v>108</v>
      </c>
      <c r="W6" s="133" t="s">
        <v>109</v>
      </c>
      <c r="X6" s="133" t="s">
        <v>110</v>
      </c>
      <c r="Y6" s="133" t="s">
        <v>106</v>
      </c>
      <c r="Z6" s="133" t="s">
        <v>107</v>
      </c>
      <c r="AA6" s="133" t="s">
        <v>108</v>
      </c>
      <c r="AB6" s="133" t="s">
        <v>109</v>
      </c>
      <c r="AC6" s="133" t="s">
        <v>110</v>
      </c>
      <c r="AD6" s="133" t="s">
        <v>106</v>
      </c>
      <c r="AE6" s="133" t="s">
        <v>107</v>
      </c>
      <c r="AF6" s="133" t="s">
        <v>108</v>
      </c>
      <c r="AG6" s="133" t="s">
        <v>109</v>
      </c>
      <c r="AH6" s="133" t="s">
        <v>110</v>
      </c>
    </row>
    <row r="7" spans="1:34" s="9" customFormat="1" ht="126" customHeight="1">
      <c r="A7" s="329" t="s">
        <v>18</v>
      </c>
      <c r="B7" s="329" t="s">
        <v>165</v>
      </c>
      <c r="C7" s="329" t="s">
        <v>20</v>
      </c>
      <c r="D7" s="329" t="s">
        <v>21</v>
      </c>
      <c r="E7" s="65" t="s">
        <v>22</v>
      </c>
      <c r="F7" s="64" t="s">
        <v>23</v>
      </c>
      <c r="G7" s="64" t="s">
        <v>112</v>
      </c>
      <c r="H7" s="64" t="s">
        <v>92</v>
      </c>
      <c r="I7" s="111">
        <v>45293</v>
      </c>
      <c r="J7" s="112">
        <v>45381</v>
      </c>
      <c r="K7" s="113">
        <v>100</v>
      </c>
      <c r="L7" s="113"/>
      <c r="M7" s="113"/>
      <c r="N7" s="64"/>
      <c r="O7" s="92">
        <v>1</v>
      </c>
      <c r="P7" s="70">
        <v>1</v>
      </c>
      <c r="Q7" s="72" t="s">
        <v>370</v>
      </c>
      <c r="R7" s="91" t="s">
        <v>100</v>
      </c>
      <c r="S7" s="120" t="s">
        <v>114</v>
      </c>
      <c r="T7" s="92">
        <v>0</v>
      </c>
      <c r="U7" s="70">
        <v>0</v>
      </c>
      <c r="V7" s="72" t="s">
        <v>371</v>
      </c>
      <c r="W7" s="91"/>
      <c r="X7" s="122"/>
      <c r="Y7" s="92">
        <v>0</v>
      </c>
      <c r="Z7" s="70">
        <v>0</v>
      </c>
      <c r="AA7" s="286" t="s">
        <v>371</v>
      </c>
      <c r="AB7" s="72"/>
      <c r="AC7" s="71"/>
      <c r="AD7" s="92"/>
      <c r="AE7" s="39"/>
      <c r="AF7" s="122"/>
      <c r="AG7" s="91"/>
      <c r="AH7" s="123"/>
    </row>
    <row r="8" spans="1:34" s="9" customFormat="1" ht="110.25">
      <c r="A8" s="329"/>
      <c r="B8" s="329"/>
      <c r="C8" s="329"/>
      <c r="D8" s="329"/>
      <c r="E8" s="65" t="s">
        <v>115</v>
      </c>
      <c r="F8" s="64" t="s">
        <v>27</v>
      </c>
      <c r="G8" s="64" t="s">
        <v>116</v>
      </c>
      <c r="H8" s="64" t="s">
        <v>60</v>
      </c>
      <c r="I8" s="111">
        <v>45383</v>
      </c>
      <c r="J8" s="112">
        <v>45657</v>
      </c>
      <c r="K8" s="114"/>
      <c r="L8" s="114">
        <v>0.3</v>
      </c>
      <c r="M8" s="114">
        <v>0.4</v>
      </c>
      <c r="N8" s="114">
        <v>0.3</v>
      </c>
      <c r="O8" s="157"/>
      <c r="P8" s="158"/>
      <c r="Q8" s="72" t="s">
        <v>93</v>
      </c>
      <c r="R8" s="91"/>
      <c r="S8" s="18"/>
      <c r="T8" s="92">
        <v>0.3</v>
      </c>
      <c r="U8" s="70">
        <v>0.3</v>
      </c>
      <c r="V8" s="72" t="s">
        <v>372</v>
      </c>
      <c r="W8" s="64" t="s">
        <v>100</v>
      </c>
      <c r="X8" s="81" t="s">
        <v>118</v>
      </c>
      <c r="Y8" s="70">
        <v>0.4</v>
      </c>
      <c r="Z8" s="65">
        <v>0.4</v>
      </c>
      <c r="AA8" s="67" t="s">
        <v>373</v>
      </c>
      <c r="AB8" s="72" t="s">
        <v>169</v>
      </c>
      <c r="AC8" s="71" t="s">
        <v>260</v>
      </c>
      <c r="AD8" s="18"/>
      <c r="AE8" s="18"/>
      <c r="AF8" s="68"/>
      <c r="AG8" s="64"/>
      <c r="AH8" s="73"/>
    </row>
    <row r="9" spans="1:34" s="9" customFormat="1" ht="200.25" customHeight="1">
      <c r="A9" s="329"/>
      <c r="B9" s="329"/>
      <c r="C9" s="329"/>
      <c r="D9" s="329"/>
      <c r="E9" s="115" t="s">
        <v>171</v>
      </c>
      <c r="F9" s="65" t="s">
        <v>31</v>
      </c>
      <c r="G9" s="64" t="s">
        <v>121</v>
      </c>
      <c r="H9" s="64" t="s">
        <v>33</v>
      </c>
      <c r="I9" s="112">
        <v>45381</v>
      </c>
      <c r="J9" s="112">
        <v>45657</v>
      </c>
      <c r="K9" s="114">
        <v>0.25</v>
      </c>
      <c r="L9" s="114">
        <v>0.25</v>
      </c>
      <c r="M9" s="114">
        <v>0.25</v>
      </c>
      <c r="N9" s="116">
        <v>0.25</v>
      </c>
      <c r="O9" s="92">
        <v>0.25</v>
      </c>
      <c r="P9" s="70">
        <v>0.25</v>
      </c>
      <c r="Q9" s="72" t="s">
        <v>374</v>
      </c>
      <c r="R9" s="91" t="s">
        <v>100</v>
      </c>
      <c r="S9" s="18" t="s">
        <v>123</v>
      </c>
      <c r="T9" s="92">
        <v>0.25</v>
      </c>
      <c r="U9" s="70">
        <v>0.25</v>
      </c>
      <c r="V9" s="72" t="s">
        <v>375</v>
      </c>
      <c r="W9" s="69" t="s">
        <v>100</v>
      </c>
      <c r="X9" s="153" t="s">
        <v>123</v>
      </c>
      <c r="Y9" s="70">
        <v>0.25</v>
      </c>
      <c r="Z9" s="18">
        <v>0.25</v>
      </c>
      <c r="AA9" s="261" t="s">
        <v>376</v>
      </c>
      <c r="AB9" s="72" t="s">
        <v>169</v>
      </c>
      <c r="AC9" s="71" t="s">
        <v>123</v>
      </c>
      <c r="AD9" s="70"/>
      <c r="AE9" s="18"/>
      <c r="AF9" s="68"/>
      <c r="AG9" s="64"/>
      <c r="AH9" s="73"/>
    </row>
    <row r="10" spans="1:34" s="9" customFormat="1" ht="205.5" customHeight="1">
      <c r="A10" s="329" t="s">
        <v>34</v>
      </c>
      <c r="B10" s="329" t="s">
        <v>175</v>
      </c>
      <c r="C10" s="330" t="s">
        <v>36</v>
      </c>
      <c r="D10" s="329" t="s">
        <v>37</v>
      </c>
      <c r="E10" s="88" t="s">
        <v>126</v>
      </c>
      <c r="F10" s="88" t="s">
        <v>39</v>
      </c>
      <c r="G10" s="64" t="s">
        <v>112</v>
      </c>
      <c r="H10" s="64" t="s">
        <v>92</v>
      </c>
      <c r="I10" s="111">
        <v>45292</v>
      </c>
      <c r="J10" s="112">
        <v>45382</v>
      </c>
      <c r="K10" s="114">
        <v>1</v>
      </c>
      <c r="L10" s="114"/>
      <c r="M10" s="114"/>
      <c r="N10" s="116"/>
      <c r="O10" s="92">
        <v>1</v>
      </c>
      <c r="P10" s="70">
        <v>1</v>
      </c>
      <c r="Q10" s="72" t="s">
        <v>377</v>
      </c>
      <c r="R10" s="91" t="s">
        <v>100</v>
      </c>
      <c r="S10" s="18" t="s">
        <v>128</v>
      </c>
      <c r="T10" s="92">
        <v>0</v>
      </c>
      <c r="U10" s="70">
        <v>0</v>
      </c>
      <c r="V10" s="72" t="s">
        <v>371</v>
      </c>
      <c r="W10" s="69"/>
      <c r="X10" s="98"/>
      <c r="Y10" s="92">
        <v>0</v>
      </c>
      <c r="Z10" s="70"/>
      <c r="AA10" s="72" t="s">
        <v>371</v>
      </c>
      <c r="AB10" s="72"/>
      <c r="AC10" s="71"/>
      <c r="AD10" s="70"/>
      <c r="AE10" s="18"/>
      <c r="AF10" s="68"/>
      <c r="AG10" s="64"/>
      <c r="AH10" s="68"/>
    </row>
    <row r="11" spans="1:34" s="9" customFormat="1" ht="210" customHeight="1">
      <c r="A11" s="329"/>
      <c r="B11" s="329"/>
      <c r="C11" s="330"/>
      <c r="D11" s="329"/>
      <c r="E11" s="88" t="s">
        <v>40</v>
      </c>
      <c r="F11" s="88" t="s">
        <v>27</v>
      </c>
      <c r="G11" s="64" t="s">
        <v>116</v>
      </c>
      <c r="H11" s="64" t="s">
        <v>60</v>
      </c>
      <c r="I11" s="111">
        <v>45383</v>
      </c>
      <c r="J11" s="112">
        <v>45657</v>
      </c>
      <c r="K11" s="114"/>
      <c r="L11" s="114">
        <v>0.3</v>
      </c>
      <c r="M11" s="114">
        <v>0.4</v>
      </c>
      <c r="N11" s="114">
        <v>0.3</v>
      </c>
      <c r="O11" s="157"/>
      <c r="P11" s="158"/>
      <c r="Q11" s="72" t="s">
        <v>93</v>
      </c>
      <c r="R11" s="91"/>
      <c r="S11" s="18"/>
      <c r="T11" s="92">
        <v>0.3</v>
      </c>
      <c r="U11" s="70">
        <v>0.3</v>
      </c>
      <c r="V11" s="72" t="s">
        <v>378</v>
      </c>
      <c r="W11" s="69" t="s">
        <v>100</v>
      </c>
      <c r="X11" s="231" t="s">
        <v>130</v>
      </c>
      <c r="Y11" s="291">
        <v>0.4</v>
      </c>
      <c r="Z11" s="318">
        <v>0.4</v>
      </c>
      <c r="AA11" s="72" t="s">
        <v>379</v>
      </c>
      <c r="AB11" s="72" t="s">
        <v>259</v>
      </c>
      <c r="AC11" s="304" t="s">
        <v>380</v>
      </c>
      <c r="AD11" s="70"/>
      <c r="AE11" s="18"/>
      <c r="AF11" s="68"/>
      <c r="AG11" s="64"/>
      <c r="AH11" s="68"/>
    </row>
    <row r="12" spans="1:34" s="9" customFormat="1" ht="199.5" customHeight="1">
      <c r="A12" s="329"/>
      <c r="B12" s="329"/>
      <c r="C12" s="330" t="s">
        <v>41</v>
      </c>
      <c r="D12" s="329"/>
      <c r="E12" s="88" t="s">
        <v>42</v>
      </c>
      <c r="F12" s="88" t="s">
        <v>43</v>
      </c>
      <c r="G12" s="64"/>
      <c r="H12" s="64" t="s">
        <v>133</v>
      </c>
      <c r="I12" s="111">
        <v>45292</v>
      </c>
      <c r="J12" s="112">
        <v>45382</v>
      </c>
      <c r="K12" s="117" t="s">
        <v>134</v>
      </c>
      <c r="L12" s="117"/>
      <c r="M12" s="117"/>
      <c r="N12" s="64"/>
      <c r="O12" s="92">
        <v>1</v>
      </c>
      <c r="P12" s="70">
        <v>1</v>
      </c>
      <c r="Q12" s="72" t="s">
        <v>381</v>
      </c>
      <c r="R12" s="91" t="s">
        <v>100</v>
      </c>
      <c r="S12" s="64" t="s">
        <v>136</v>
      </c>
      <c r="T12" s="92">
        <v>0</v>
      </c>
      <c r="U12" s="70">
        <v>0</v>
      </c>
      <c r="V12" s="72" t="s">
        <v>371</v>
      </c>
      <c r="W12" s="69"/>
      <c r="X12" s="99"/>
      <c r="Y12" s="92">
        <v>0</v>
      </c>
      <c r="Z12" s="70">
        <v>0</v>
      </c>
      <c r="AA12" s="72" t="s">
        <v>371</v>
      </c>
      <c r="AB12" s="72"/>
      <c r="AC12" s="83"/>
      <c r="AD12" s="74"/>
      <c r="AE12" s="18"/>
      <c r="AF12" s="68"/>
      <c r="AG12" s="64"/>
      <c r="AH12" s="73"/>
    </row>
    <row r="13" spans="1:34" s="9" customFormat="1" ht="189">
      <c r="A13" s="334"/>
      <c r="B13" s="334"/>
      <c r="C13" s="335"/>
      <c r="D13" s="334"/>
      <c r="E13" s="110" t="s">
        <v>276</v>
      </c>
      <c r="F13" s="110" t="s">
        <v>277</v>
      </c>
      <c r="G13" s="102" t="s">
        <v>180</v>
      </c>
      <c r="H13" s="64" t="s">
        <v>95</v>
      </c>
      <c r="I13" s="111">
        <v>45383</v>
      </c>
      <c r="J13" s="112">
        <v>45657</v>
      </c>
      <c r="K13" s="117"/>
      <c r="L13" s="114">
        <v>0.3</v>
      </c>
      <c r="M13" s="114">
        <v>0.3</v>
      </c>
      <c r="N13" s="116">
        <v>0.4</v>
      </c>
      <c r="O13" s="157"/>
      <c r="P13" s="158"/>
      <c r="Q13" s="72" t="s">
        <v>93</v>
      </c>
      <c r="R13" s="91"/>
      <c r="S13" s="64"/>
      <c r="T13" s="228">
        <v>0.3</v>
      </c>
      <c r="U13" s="229">
        <v>0.3</v>
      </c>
      <c r="V13" s="72" t="s">
        <v>382</v>
      </c>
      <c r="W13" s="69" t="s">
        <v>100</v>
      </c>
      <c r="X13" s="100" t="s">
        <v>139</v>
      </c>
      <c r="Y13" s="70">
        <v>0.3</v>
      </c>
      <c r="Z13" s="70">
        <v>0.3</v>
      </c>
      <c r="AA13" s="72" t="s">
        <v>383</v>
      </c>
      <c r="AB13" s="72" t="s">
        <v>169</v>
      </c>
      <c r="AC13" s="100" t="s">
        <v>139</v>
      </c>
      <c r="AD13" s="90"/>
      <c r="AE13" s="18"/>
      <c r="AF13" s="68"/>
      <c r="AG13" s="64"/>
      <c r="AH13" s="73"/>
    </row>
    <row r="14" spans="1:34" s="9" customFormat="1" ht="195.75" customHeight="1">
      <c r="A14" s="329" t="s">
        <v>50</v>
      </c>
      <c r="B14" s="329" t="s">
        <v>281</v>
      </c>
      <c r="C14" s="330" t="s">
        <v>52</v>
      </c>
      <c r="D14" s="330" t="s">
        <v>53</v>
      </c>
      <c r="E14" s="88" t="s">
        <v>184</v>
      </c>
      <c r="F14" s="88" t="s">
        <v>39</v>
      </c>
      <c r="G14" s="64" t="s">
        <v>112</v>
      </c>
      <c r="H14" s="64" t="s">
        <v>92</v>
      </c>
      <c r="I14" s="111">
        <v>45292</v>
      </c>
      <c r="J14" s="111">
        <v>45382</v>
      </c>
      <c r="K14" s="65">
        <v>1</v>
      </c>
      <c r="L14" s="65"/>
      <c r="M14" s="65"/>
      <c r="N14" s="65"/>
      <c r="O14" s="92">
        <v>1</v>
      </c>
      <c r="P14" s="70">
        <v>1</v>
      </c>
      <c r="Q14" s="72" t="s">
        <v>384</v>
      </c>
      <c r="R14" s="91" t="s">
        <v>100</v>
      </c>
      <c r="S14" s="64" t="s">
        <v>186</v>
      </c>
      <c r="T14" s="92">
        <v>0</v>
      </c>
      <c r="U14" s="70">
        <v>0</v>
      </c>
      <c r="V14" s="72" t="s">
        <v>371</v>
      </c>
      <c r="W14" s="69"/>
      <c r="X14" s="100"/>
      <c r="Y14" s="92"/>
      <c r="Z14" s="70"/>
      <c r="AA14" s="72" t="s">
        <v>384</v>
      </c>
      <c r="AB14" s="86"/>
      <c r="AC14" s="72" t="s">
        <v>93</v>
      </c>
      <c r="AD14" s="90"/>
      <c r="AE14" s="18"/>
      <c r="AF14" s="68"/>
      <c r="AG14" s="64"/>
      <c r="AH14" s="87"/>
    </row>
    <row r="15" spans="1:34" s="9" customFormat="1" ht="249" customHeight="1">
      <c r="A15" s="329"/>
      <c r="B15" s="329"/>
      <c r="C15" s="330"/>
      <c r="D15" s="330"/>
      <c r="E15" s="88" t="s">
        <v>55</v>
      </c>
      <c r="F15" s="88" t="s">
        <v>27</v>
      </c>
      <c r="G15" s="64" t="s">
        <v>116</v>
      </c>
      <c r="H15" s="64" t="s">
        <v>60</v>
      </c>
      <c r="I15" s="111">
        <v>45383</v>
      </c>
      <c r="J15" s="111">
        <v>45657</v>
      </c>
      <c r="K15" s="65"/>
      <c r="L15" s="65">
        <v>0.3</v>
      </c>
      <c r="M15" s="65">
        <v>0.4</v>
      </c>
      <c r="N15" s="65">
        <v>0.3</v>
      </c>
      <c r="O15" s="157"/>
      <c r="P15" s="158"/>
      <c r="Q15" s="72" t="s">
        <v>93</v>
      </c>
      <c r="R15" s="91"/>
      <c r="S15" s="18"/>
      <c r="T15" s="92">
        <v>0.3</v>
      </c>
      <c r="U15" s="70">
        <v>0.3</v>
      </c>
      <c r="V15" s="72" t="s">
        <v>385</v>
      </c>
      <c r="W15" s="69" t="s">
        <v>100</v>
      </c>
      <c r="X15" s="89" t="s">
        <v>146</v>
      </c>
      <c r="Y15" s="70">
        <v>0.4</v>
      </c>
      <c r="Z15" s="39">
        <v>0.4</v>
      </c>
      <c r="AA15" s="72" t="s">
        <v>386</v>
      </c>
      <c r="AB15" s="72" t="s">
        <v>259</v>
      </c>
      <c r="AC15" s="308" t="s">
        <v>387</v>
      </c>
      <c r="AD15" s="18"/>
      <c r="AE15" s="18"/>
      <c r="AF15" s="81"/>
      <c r="AG15" s="64"/>
      <c r="AH15" s="64"/>
    </row>
    <row r="16" spans="1:34" s="9" customFormat="1" ht="187.5" customHeight="1">
      <c r="A16" s="329"/>
      <c r="B16" s="329"/>
      <c r="C16" s="330" t="s">
        <v>56</v>
      </c>
      <c r="D16" s="330" t="s">
        <v>57</v>
      </c>
      <c r="E16" s="88" t="s">
        <v>58</v>
      </c>
      <c r="F16" s="88" t="s">
        <v>39</v>
      </c>
      <c r="G16" s="64" t="s">
        <v>112</v>
      </c>
      <c r="H16" s="64" t="s">
        <v>92</v>
      </c>
      <c r="I16" s="111">
        <v>45292</v>
      </c>
      <c r="J16" s="111">
        <v>45382</v>
      </c>
      <c r="K16" s="114">
        <v>1</v>
      </c>
      <c r="L16" s="115"/>
      <c r="M16" s="115"/>
      <c r="N16" s="64"/>
      <c r="O16" s="92">
        <v>1</v>
      </c>
      <c r="P16" s="70">
        <v>1</v>
      </c>
      <c r="Q16" s="72" t="s">
        <v>388</v>
      </c>
      <c r="R16" s="91" t="s">
        <v>100</v>
      </c>
      <c r="S16" s="64" t="s">
        <v>389</v>
      </c>
      <c r="T16" s="92">
        <v>0</v>
      </c>
      <c r="U16" s="70">
        <v>0</v>
      </c>
      <c r="V16" s="72" t="s">
        <v>371</v>
      </c>
      <c r="W16" s="69"/>
      <c r="X16" s="89"/>
      <c r="Y16" s="92">
        <v>0</v>
      </c>
      <c r="Z16" s="70">
        <v>0</v>
      </c>
      <c r="AA16" s="72" t="s">
        <v>371</v>
      </c>
      <c r="AB16" s="72"/>
      <c r="AC16" s="71"/>
      <c r="AD16" s="18"/>
      <c r="AE16" s="18"/>
      <c r="AF16" s="82"/>
      <c r="AG16" s="64"/>
      <c r="AH16" s="106"/>
    </row>
    <row r="17" spans="1:34" s="9" customFormat="1" ht="207" customHeight="1">
      <c r="A17" s="329"/>
      <c r="B17" s="329"/>
      <c r="C17" s="330"/>
      <c r="D17" s="330"/>
      <c r="E17" s="88" t="s">
        <v>59</v>
      </c>
      <c r="F17" s="88" t="s">
        <v>27</v>
      </c>
      <c r="G17" s="64" t="s">
        <v>116</v>
      </c>
      <c r="H17" s="64" t="s">
        <v>60</v>
      </c>
      <c r="I17" s="111">
        <v>45383</v>
      </c>
      <c r="J17" s="111">
        <v>45657</v>
      </c>
      <c r="K17" s="118"/>
      <c r="L17" s="65">
        <v>0.4</v>
      </c>
      <c r="M17" s="65">
        <v>0.3</v>
      </c>
      <c r="N17" s="65">
        <v>0.3</v>
      </c>
      <c r="O17" s="157"/>
      <c r="P17" s="158"/>
      <c r="Q17" s="72" t="s">
        <v>93</v>
      </c>
      <c r="R17" s="91"/>
      <c r="S17" s="124"/>
      <c r="T17" s="92">
        <v>0.4</v>
      </c>
      <c r="U17" s="70">
        <v>0.4</v>
      </c>
      <c r="V17" s="72" t="s">
        <v>390</v>
      </c>
      <c r="W17" s="69" t="s">
        <v>100</v>
      </c>
      <c r="X17" s="89" t="s">
        <v>151</v>
      </c>
      <c r="Y17" s="70">
        <v>0.3</v>
      </c>
      <c r="Z17" s="18">
        <v>0.3</v>
      </c>
      <c r="AA17" s="72" t="s">
        <v>391</v>
      </c>
      <c r="AB17" s="72" t="s">
        <v>392</v>
      </c>
      <c r="AC17" s="71" t="s">
        <v>151</v>
      </c>
      <c r="AD17" s="18"/>
      <c r="AE17" s="18"/>
      <c r="AF17" s="82"/>
      <c r="AG17" s="64"/>
      <c r="AH17" s="106"/>
    </row>
    <row r="18" spans="1:34" s="9" customFormat="1" ht="110.25">
      <c r="A18" s="329"/>
      <c r="B18" s="329"/>
      <c r="C18" s="330" t="s">
        <v>61</v>
      </c>
      <c r="D18" s="330" t="s">
        <v>62</v>
      </c>
      <c r="E18" s="88" t="s">
        <v>342</v>
      </c>
      <c r="F18" s="88" t="s">
        <v>39</v>
      </c>
      <c r="G18" s="64" t="s">
        <v>112</v>
      </c>
      <c r="H18" s="64" t="s">
        <v>92</v>
      </c>
      <c r="I18" s="111">
        <v>45323</v>
      </c>
      <c r="J18" s="111">
        <v>45382</v>
      </c>
      <c r="K18" s="114">
        <v>1</v>
      </c>
      <c r="L18" s="114"/>
      <c r="M18" s="114"/>
      <c r="N18" s="114"/>
      <c r="O18" s="92">
        <v>1</v>
      </c>
      <c r="P18" s="70">
        <v>1</v>
      </c>
      <c r="Q18" s="72" t="s">
        <v>393</v>
      </c>
      <c r="R18" s="91" t="s">
        <v>100</v>
      </c>
      <c r="S18" s="64" t="s">
        <v>192</v>
      </c>
      <c r="T18" s="92">
        <v>0</v>
      </c>
      <c r="U18" s="70">
        <v>0</v>
      </c>
      <c r="V18" s="72" t="s">
        <v>371</v>
      </c>
      <c r="W18" s="69"/>
      <c r="X18" s="89"/>
      <c r="Y18" s="92">
        <v>0</v>
      </c>
      <c r="Z18" s="70">
        <v>0</v>
      </c>
      <c r="AA18" s="72" t="s">
        <v>371</v>
      </c>
      <c r="AB18" s="72"/>
      <c r="AC18" s="71"/>
      <c r="AD18" s="18"/>
      <c r="AE18" s="18"/>
      <c r="AF18" s="82"/>
      <c r="AG18" s="64"/>
      <c r="AH18" s="106"/>
    </row>
    <row r="19" spans="1:34" s="9" customFormat="1" ht="141.75">
      <c r="A19" s="329"/>
      <c r="B19" s="329"/>
      <c r="C19" s="330"/>
      <c r="D19" s="330"/>
      <c r="E19" s="88" t="s">
        <v>64</v>
      </c>
      <c r="F19" s="88" t="s">
        <v>27</v>
      </c>
      <c r="G19" s="64" t="s">
        <v>116</v>
      </c>
      <c r="H19" s="64" t="s">
        <v>60</v>
      </c>
      <c r="I19" s="111">
        <v>45383</v>
      </c>
      <c r="J19" s="111">
        <v>45657</v>
      </c>
      <c r="K19" s="114"/>
      <c r="L19" s="114">
        <v>0.4</v>
      </c>
      <c r="M19" s="114">
        <v>0.3</v>
      </c>
      <c r="N19" s="114">
        <v>0.3</v>
      </c>
      <c r="O19" s="157"/>
      <c r="P19" s="158"/>
      <c r="Q19" s="72" t="s">
        <v>93</v>
      </c>
      <c r="R19" s="91"/>
      <c r="S19" s="124"/>
      <c r="T19" s="228">
        <v>0.4</v>
      </c>
      <c r="U19" s="229">
        <v>0.4</v>
      </c>
      <c r="V19" s="72" t="s">
        <v>394</v>
      </c>
      <c r="W19" s="69" t="s">
        <v>100</v>
      </c>
      <c r="X19" s="89" t="s">
        <v>395</v>
      </c>
      <c r="Y19" s="70">
        <v>0.3</v>
      </c>
      <c r="Z19" s="70">
        <v>0.3</v>
      </c>
      <c r="AA19" s="72" t="s">
        <v>396</v>
      </c>
      <c r="AB19" s="72" t="s">
        <v>259</v>
      </c>
      <c r="AC19" s="304" t="s">
        <v>397</v>
      </c>
      <c r="AD19" s="18"/>
      <c r="AE19" s="18"/>
      <c r="AF19" s="82"/>
      <c r="AG19" s="64"/>
      <c r="AH19" s="106"/>
    </row>
    <row r="20" spans="1:34" ht="120.75" customHeight="1">
      <c r="A20" s="329"/>
      <c r="B20" s="329"/>
      <c r="C20" s="330"/>
      <c r="D20" s="330"/>
      <c r="E20" s="88" t="s">
        <v>65</v>
      </c>
      <c r="F20" s="88" t="s">
        <v>66</v>
      </c>
      <c r="G20" s="119"/>
      <c r="H20" s="64" t="s">
        <v>92</v>
      </c>
      <c r="I20" s="111">
        <v>45383</v>
      </c>
      <c r="J20" s="111">
        <v>45657</v>
      </c>
      <c r="K20" s="114"/>
      <c r="L20" s="114"/>
      <c r="M20" s="114"/>
      <c r="N20" s="114">
        <v>1</v>
      </c>
      <c r="O20" s="157"/>
      <c r="P20" s="158"/>
      <c r="Q20" s="72" t="s">
        <v>93</v>
      </c>
      <c r="R20" s="91"/>
      <c r="S20" s="125"/>
      <c r="T20" s="92">
        <v>0</v>
      </c>
      <c r="U20" s="70">
        <v>0</v>
      </c>
      <c r="V20" s="72" t="s">
        <v>93</v>
      </c>
      <c r="W20" s="69"/>
      <c r="X20" s="89"/>
      <c r="Y20" s="92">
        <v>0</v>
      </c>
      <c r="Z20" s="70">
        <v>0</v>
      </c>
      <c r="AA20" s="72" t="s">
        <v>93</v>
      </c>
      <c r="AB20" s="72"/>
      <c r="AC20" s="308" t="s">
        <v>93</v>
      </c>
      <c r="AD20" s="18"/>
      <c r="AE20" s="18"/>
      <c r="AF20" s="82"/>
      <c r="AG20" s="64"/>
      <c r="AH20" s="106"/>
    </row>
    <row r="22" spans="1:34">
      <c r="U22" s="253">
        <f>(U8+U9+U11+U13+U15+U17+U19)/7</f>
        <v>0.32142857142857145</v>
      </c>
    </row>
  </sheetData>
  <mergeCells count="34">
    <mergeCell ref="A14:A20"/>
    <mergeCell ref="B14:B20"/>
    <mergeCell ref="C14:C15"/>
    <mergeCell ref="D14:D15"/>
    <mergeCell ref="C16:C17"/>
    <mergeCell ref="D16:D17"/>
    <mergeCell ref="C18:C20"/>
    <mergeCell ref="D18:D20"/>
    <mergeCell ref="A7:A9"/>
    <mergeCell ref="B7:B9"/>
    <mergeCell ref="C7:C9"/>
    <mergeCell ref="D7:D9"/>
    <mergeCell ref="A10:A13"/>
    <mergeCell ref="B10:B13"/>
    <mergeCell ref="C10:C11"/>
    <mergeCell ref="D10:D13"/>
    <mergeCell ref="C12:C13"/>
    <mergeCell ref="Y5:AC5"/>
    <mergeCell ref="AD5:AH5"/>
    <mergeCell ref="G4:G6"/>
    <mergeCell ref="H4:H6"/>
    <mergeCell ref="I4:J4"/>
    <mergeCell ref="K4:N4"/>
    <mergeCell ref="O4:AH4"/>
    <mergeCell ref="I5:I6"/>
    <mergeCell ref="J5:J6"/>
    <mergeCell ref="O5:S5"/>
    <mergeCell ref="T5:X5"/>
    <mergeCell ref="F4:F6"/>
    <mergeCell ref="A4:A6"/>
    <mergeCell ref="B4:B6"/>
    <mergeCell ref="C4:C6"/>
    <mergeCell ref="D4:D6"/>
    <mergeCell ref="E4:E6"/>
  </mergeCells>
  <dataValidations count="1">
    <dataValidation type="list" allowBlank="1" showInputMessage="1" showErrorMessage="1" errorTitle="Error Reporte validado" error="Debe escoger alguna de las dos opciones disponibles." promptTitle="Reporte validado" sqref="AG7:AG20 R7:R20 W7:W20" xr:uid="{BB11322F-CD65-4A1F-9068-67466B9B9438}">
      <formula1>$R$2:$R$3</formula1>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Props1.xml><?xml version="1.0" encoding="utf-8"?>
<ds:datastoreItem xmlns:ds="http://schemas.openxmlformats.org/officeDocument/2006/customXml" ds:itemID="{168EC93F-96BC-4E96-B8A1-AAD8EA1E2B41}"/>
</file>

<file path=customXml/itemProps2.xml><?xml version="1.0" encoding="utf-8"?>
<ds:datastoreItem xmlns:ds="http://schemas.openxmlformats.org/officeDocument/2006/customXml" ds:itemID="{0A27F9F8-62A2-4D80-8027-D89040432F08}"/>
</file>

<file path=customXml/itemProps3.xml><?xml version="1.0" encoding="utf-8"?>
<ds:datastoreItem xmlns:ds="http://schemas.openxmlformats.org/officeDocument/2006/customXml" ds:itemID="{492F8411-93EC-4201-A614-F2C25C7AFA34}"/>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 Online</Application>
  <Manager/>
  <Company>Camara de comercio de cartagena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
  <cp:revision/>
  <dcterms:created xsi:type="dcterms:W3CDTF">2008-08-05T17:06:18Z</dcterms:created>
  <dcterms:modified xsi:type="dcterms:W3CDTF">2024-12-10T16:50:38Z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