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autoCompressPictures="0"/>
  <xr:revisionPtr revIDLastSave="987" documentId="14_{4793F330-82C0-4639-B1BE-DA59611C7F3F}" xr6:coauthVersionLast="47" xr6:coauthVersionMax="47" xr10:uidLastSave="{BEF2F83E-6839-4270-AFE3-C354A5C20123}"/>
  <bookViews>
    <workbookView xWindow="-108" yWindow="-108" windowWidth="23256" windowHeight="12456" xr2:uid="{00000000-000D-0000-FFFF-FFFF00000000}"/>
  </bookViews>
  <sheets>
    <sheet name="Tablero de Indicadores" sheetId="8" r:id="rId1"/>
    <sheet name="Hoja4" sheetId="14" state="hidden" r:id="rId2"/>
    <sheet name="Tablero Maestro (2)" sheetId="11" state="hidden" r:id="rId3"/>
    <sheet name="Hoja1" sheetId="10" state="hidden" r:id="rId4"/>
    <sheet name="DE" sheetId="9" state="hidden" r:id="rId5"/>
  </sheets>
  <externalReferences>
    <externalReference r:id="rId6"/>
  </externalReferences>
  <definedNames>
    <definedName name="_xlnm._FilterDatabase" localSheetId="0" hidden="1">'Tablero de Indicadores'!$A$6:$AY$23</definedName>
    <definedName name="CUMPLIMIENTO_METAS" localSheetId="4">#REF!</definedName>
    <definedName name="CUMPLIMIENTO_METAS" localSheetId="2">#REF!</definedName>
    <definedName name="CUMPLIMIENTO_METAS">#REF!</definedName>
    <definedName name="Datos_Nutricional" localSheetId="4">#REF!</definedName>
    <definedName name="Datos_Nutricional" localSheetId="2">#REF!</definedName>
    <definedName name="Datos_Nutricional">#REF!</definedName>
    <definedName name="EFICACIA_DEL_SGC" localSheetId="4">#REF!</definedName>
    <definedName name="EFICACIA_DEL_SGC" localSheetId="2">#REF!</definedName>
    <definedName name="EFICACIA_DEL_SGC">#REF!</definedName>
    <definedName name="Tabla_de_datos" localSheetId="4">'[1]Cubrimiento Cupos'!#REF!</definedName>
    <definedName name="Tabla_de_datos" localSheetId="2">'[1]Cubrimiento Cupos'!#REF!</definedName>
    <definedName name="Tabla_de_datos">'[1]Cubrimiento Cupos'!#REF!</definedName>
    <definedName name="Tabla_Logros" localSheetId="4">'[1]Logros alcanzados'!#REF!</definedName>
    <definedName name="Tabla_Logros" localSheetId="2">'[1]Logros alcanzados'!#REF!</definedName>
    <definedName name="Tabla_Logros">'[1]Logros alcanzados'!#REF!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19" i="11" l="1"/>
  <c r="AD17" i="11"/>
  <c r="AB16" i="11"/>
  <c r="Z16" i="11"/>
  <c r="AE16" i="11"/>
  <c r="AB15" i="11"/>
  <c r="Z15" i="11"/>
  <c r="AF15" i="11"/>
  <c r="AB14" i="11"/>
  <c r="Z14" i="11"/>
  <c r="AE14" i="11"/>
  <c r="AB13" i="11"/>
  <c r="Z13" i="11"/>
  <c r="AF13" i="11"/>
  <c r="AB12" i="11"/>
  <c r="Z12" i="11"/>
  <c r="AF12" i="11"/>
  <c r="AB11" i="11"/>
  <c r="Z11" i="11"/>
  <c r="AE11" i="11"/>
  <c r="AF11" i="11"/>
  <c r="AB10" i="11"/>
  <c r="Z10" i="11"/>
  <c r="AE10" i="11"/>
  <c r="AB9" i="11"/>
  <c r="Z9" i="11"/>
  <c r="AE9" i="11"/>
  <c r="AB8" i="11"/>
  <c r="Z8" i="11"/>
  <c r="AF8" i="11"/>
  <c r="B8" i="11"/>
  <c r="B9" i="11"/>
  <c r="B10" i="11"/>
  <c r="B11" i="11"/>
  <c r="B12" i="11"/>
  <c r="B13" i="11"/>
  <c r="B14" i="11"/>
  <c r="B15" i="11"/>
  <c r="B16" i="11"/>
  <c r="AE12" i="11"/>
  <c r="F39" i="9"/>
  <c r="F38" i="9"/>
  <c r="F37" i="9"/>
  <c r="F36" i="9"/>
  <c r="F35" i="9"/>
  <c r="F34" i="9"/>
  <c r="F33" i="9"/>
  <c r="F32" i="9"/>
  <c r="F31" i="9"/>
  <c r="F30" i="9"/>
  <c r="F29" i="9"/>
  <c r="F28" i="9"/>
  <c r="AE15" i="11"/>
  <c r="AF10" i="11"/>
  <c r="C39" i="9"/>
  <c r="E39" i="9" s="1"/>
  <c r="D35" i="9"/>
  <c r="E35" i="9" s="1"/>
  <c r="AF9" i="11"/>
  <c r="AE8" i="11"/>
  <c r="AD19" i="11"/>
  <c r="AE19" i="11"/>
  <c r="AF16" i="11"/>
  <c r="D33" i="9"/>
  <c r="E33" i="9"/>
  <c r="D32" i="9"/>
  <c r="E32" i="9" s="1"/>
  <c r="G33" i="9" s="1"/>
  <c r="D34" i="9"/>
  <c r="E34" i="9" s="1"/>
  <c r="G35" i="9" s="1"/>
  <c r="D39" i="9"/>
  <c r="D31" i="9"/>
  <c r="E31" i="9" s="1"/>
  <c r="D29" i="9"/>
  <c r="E29" i="9"/>
  <c r="AF17" i="11"/>
  <c r="D30" i="9"/>
  <c r="E30" i="9" s="1"/>
  <c r="D37" i="9"/>
  <c r="E37" i="9" s="1"/>
  <c r="G38" i="9" s="1"/>
  <c r="AE13" i="11"/>
  <c r="AE17" i="11"/>
  <c r="AF14" i="11"/>
  <c r="D38" i="9"/>
  <c r="E38" i="9"/>
  <c r="D28" i="9"/>
  <c r="E28" i="9"/>
  <c r="G29" i="9" s="1"/>
  <c r="D36" i="9"/>
  <c r="E36" i="9" s="1"/>
  <c r="G37" i="9" s="1"/>
  <c r="G32" i="9" l="1"/>
  <c r="G36" i="9"/>
  <c r="G31" i="9"/>
  <c r="G34" i="9"/>
  <c r="G30" i="9"/>
  <c r="G39" i="9"/>
  <c r="E40" i="9"/>
</calcChain>
</file>

<file path=xl/sharedStrings.xml><?xml version="1.0" encoding="utf-8"?>
<sst xmlns="http://schemas.openxmlformats.org/spreadsheetml/2006/main" count="350" uniqueCount="253">
  <si>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</si>
  <si>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</si>
  <si>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</si>
  <si>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</si>
  <si>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</si>
  <si>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</si>
  <si>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</si>
  <si>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</si>
  <si>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</si>
  <si>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</si>
  <si>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</si>
  <si>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</si>
  <si>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</si>
  <si>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</si>
  <si>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</si>
  <si>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</si>
  <si>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</si>
  <si>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</si>
  <si>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</si>
  <si>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</si>
  <si>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</si>
  <si>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</si>
  <si>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</si>
  <si>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</si>
  <si>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</si>
  <si>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</si>
  <si>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</si>
  <si>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</si>
  <si>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</si>
  <si>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</si>
  <si>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</si>
  <si>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</si>
  <si>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</si>
  <si>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</si>
  <si>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</si>
  <si>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</si>
  <si>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</si>
  <si>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</si>
  <si>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</si>
  <si>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</si>
  <si>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</si>
  <si>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</si>
  <si>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</si>
  <si>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</si>
  <si>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</si>
  <si>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</si>
  <si>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</si>
  <si>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</si>
  <si>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</si>
  <si>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</si>
  <si>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</si>
  <si>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</si>
  <si>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</si>
  <si>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</si>
  <si>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</si>
  <si>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</si>
  <si>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</si>
  <si>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</si>
  <si>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</si>
  <si>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</si>
  <si>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</si>
  <si>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</si>
  <si>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</si>
  <si>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</si>
  <si>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</si>
  <si>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</si>
  <si>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</si>
  <si>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</si>
  <si>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</si>
  <si>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</si>
  <si>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</si>
  <si>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Bienestar Universitario</t>
  </si>
  <si>
    <t>Gestión Control Disciplinario</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</si>
  <si>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</si>
  <si>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</si>
  <si>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</si>
  <si>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</si>
  <si>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</si>
  <si>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</si>
  <si>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</si>
  <si>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</si>
  <si>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</si>
  <si>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</si>
  <si>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</si>
  <si>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</si>
  <si>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</si>
  <si>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</si>
  <si>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</si>
  <si>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</si>
  <si>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</si>
  <si>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</si>
  <si>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</si>
  <si>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</si>
  <si>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</si>
  <si>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</si>
  <si>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</si>
  <si>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</si>
  <si>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</si>
  <si>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</si>
  <si>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</si>
  <si>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</si>
  <si>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</si>
  <si>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</si>
  <si>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</si>
  <si>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</si>
  <si>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</si>
  <si>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Línea base</t>
  </si>
  <si>
    <t>Periodicidad</t>
  </si>
  <si>
    <t>Observaciones</t>
  </si>
  <si>
    <t>Objetivo Estratégico</t>
  </si>
  <si>
    <t>Movilidad internacional (1) 
Cantidad: 1 Docente, Destino: México
Movilidad nacional (2)
Cantidad: 1 Decano, 1 estudiante, Destino: Medellín</t>
  </si>
  <si>
    <t>Marzo</t>
  </si>
  <si>
    <t>Escuela Tecnológica
Instituto Técnico Central</t>
  </si>
  <si>
    <t>CÓDIGO:  DIE-FO-01</t>
  </si>
  <si>
    <t>PÁGINA:    1 de 1</t>
  </si>
  <si>
    <t>VERSIÓN: 4</t>
  </si>
  <si>
    <t>Fórmula</t>
  </si>
  <si>
    <t>Variables</t>
  </si>
  <si>
    <t>Desagregación</t>
  </si>
  <si>
    <t>IPB</t>
  </si>
  <si>
    <t>A</t>
  </si>
  <si>
    <t>CLASIF. DE CONFIDENCIALIDAD</t>
  </si>
  <si>
    <t>CLASIF. DE INTEGRIDAD</t>
  </si>
  <si>
    <t>CLASIF. DE DISPONIBILIDAD</t>
  </si>
  <si>
    <t>VIGENCIA: AGOSTO 27 de 2020</t>
  </si>
  <si>
    <t>Porcentaje de formulación del Centro de Pensamiento y Desarrollo Tecnológico (CPDT)</t>
  </si>
  <si>
    <t>Trimestral</t>
  </si>
  <si>
    <t>Vicerrectoría de Investigación, Extensión y Transferencia</t>
  </si>
  <si>
    <t>Fases de formulación completadas / Fases de formulación establecidas</t>
  </si>
  <si>
    <t>Meta 2021</t>
  </si>
  <si>
    <t>(Número de empresas vinculadas con la ETITC /40) * 100</t>
  </si>
  <si>
    <t>Porcentaje de vinculación de empresas con la ETITC</t>
  </si>
  <si>
    <t>Centro de Extensión y Proyección Social</t>
  </si>
  <si>
    <t>OE-9- La Extensión y la Proyección social como aporte al desarrollo de capacidades.</t>
  </si>
  <si>
    <t>Junio</t>
  </si>
  <si>
    <t>Septiembre</t>
  </si>
  <si>
    <t>Diciembre</t>
  </si>
  <si>
    <t>Fases de formulación del CPDT finalizadas en la vigencia.
Fases de formulación del CPDT previstas para la vigencia.</t>
  </si>
  <si>
    <t>Estudios de prefactibilidad, justificación técnica, diagnóstico de talento humano, recursos financieros y disponibilidad de infraestructura y TIC's.</t>
  </si>
  <si>
    <t>Mide el porcentaje de formulación del Centro de Pensamiento y Desarrollo Tecnológico.</t>
  </si>
  <si>
    <t>Cantidad de empresas del sector privado y/o de carácter internacional vinculadas con la ETITC.</t>
  </si>
  <si>
    <t>Convenios, contratos u otras modalidades de vinculación entre la ETITC y el sector privado.</t>
  </si>
  <si>
    <t>Mide el número de empresas vinculadas a la ETITC, mediante alguna modalidad.</t>
  </si>
  <si>
    <t>OE-1- Consolidar la calidad académica para la acreditación institucional de alta calidad respaldada fortalecimiento de la gestión, la infraestructura tecnológica y física.</t>
  </si>
  <si>
    <t>Acreditación Institucional</t>
  </si>
  <si>
    <t>Resultado del Índice de Desempeño Institucional</t>
  </si>
  <si>
    <t>Resultados FURAG anuales, calculados por el DAFP</t>
  </si>
  <si>
    <t>Ingresos propios recibidos / Ingresos propios esperados</t>
  </si>
  <si>
    <t>(Recursos para gastos de funcionamiento programados / Recursos para gastos de funcionamiento reales de la entidad)</t>
  </si>
  <si>
    <t>Porcentaje de programas de educación superior articulados al modelo de evaluación por resultados de aprendizaje y competencias</t>
  </si>
  <si>
    <t>Seguimiento a egresados del IBTI que ingresan a educación superior</t>
  </si>
  <si>
    <t>Vicerrectoría Académica</t>
  </si>
  <si>
    <t>Direccionamiento Institucional</t>
  </si>
  <si>
    <t>Docencia PES</t>
  </si>
  <si>
    <t>Gestión de Talento Humano</t>
  </si>
  <si>
    <t>Extensión y Proyección Social</t>
  </si>
  <si>
    <t>Docencia IBTI</t>
  </si>
  <si>
    <t>Investigación</t>
  </si>
  <si>
    <t>Gestión Financiera</t>
  </si>
  <si>
    <t>(Número de programas de educación superior articulados al modelo de evaluación por resultados de aprendizaje y competencias / Número de programas de educación superior)*100</t>
  </si>
  <si>
    <t>OE-2- Fortalecer y potenciar el Talento Humano en las plantas de personal docente y administrativa.</t>
  </si>
  <si>
    <t xml:space="preserve">OE-8- Fortalecer y fomentar la innovación institucional y social, a través de un modelo de innovación y transferencia tecnológica que aporte a la visibilidad de la producción científica y académica de la Institución, a la gestión de la producción intelectual de investigadores y al establecimiento de alianzas con actores del SNCTI, Estado, Empresa y Academia para actividades de I+D+I. </t>
  </si>
  <si>
    <t>OE-6- Aumentar la cobertura mediante programas de educación superior diferenciados, con alta pertinencia regional de la institución.</t>
  </si>
  <si>
    <t>OE-7- Implementar programas y acciones para asegurar la permanencia de los estudiantes.</t>
  </si>
  <si>
    <t>Dimensiones y políticas del Modelo Integrado de Planeación y Gestión</t>
  </si>
  <si>
    <t>Cálculo del Índice de Desempeño Institucional, que demuestra el desempeño de las entidades en la implementación del MIPG.</t>
  </si>
  <si>
    <t>Dimensiones:
- Talento Humano
- Direccionamiento Estratégico
- Gestión con valores para resultados
- Evaluación de Resultados
- Información y comunicación
- Gestión del conocimiento
- Control Interno</t>
  </si>
  <si>
    <t>Anual</t>
  </si>
  <si>
    <t>DAFP</t>
  </si>
  <si>
    <t>75,4%</t>
  </si>
  <si>
    <t>Ejecución de ingresos</t>
  </si>
  <si>
    <t>(Recursos para gastos de funcionamiento programados / Recursos para gastos de funcionamiento reales de la entidad)*100</t>
  </si>
  <si>
    <t>Recursos monetarios</t>
  </si>
  <si>
    <t>Recursos monetarios necesarios para funcionamiento de la entidad</t>
  </si>
  <si>
    <t>Medir los recursos necesarios para garantizar la operación de la entidad.</t>
  </si>
  <si>
    <t>Recursos propios proyectados y recaudados</t>
  </si>
  <si>
    <t>Medir oportunamente el nivel de recaudo con el fin de revisar el cumplimiento del plan de acción del año</t>
  </si>
  <si>
    <t>Medir las obligaciones presupuestales frente al ingreso propio programado.</t>
  </si>
  <si>
    <t>(Factores implementados / 12)*100</t>
  </si>
  <si>
    <t>12 Factores de acreditación institucional</t>
  </si>
  <si>
    <t>Oficina Asesora de Planeación</t>
  </si>
  <si>
    <t>Cumplimiento de requisitos para desarrollo del concurso administrativo</t>
  </si>
  <si>
    <t>Cumplimiento de requisitos para desarrollo del concurso docente</t>
  </si>
  <si>
    <t>Requisitos cumplidos / Requisitos totales</t>
  </si>
  <si>
    <t>Requisitos necesarios para desarrollar concurso de méritos para cubrir vacantes definitivas en la planta administrativa, ante la Comisión Nacional del Servicio Civil</t>
  </si>
  <si>
    <t>Estudio de necesidades de planta administrativa, documento técnico.</t>
  </si>
  <si>
    <t>Mide el porcentaje de cumplimiento de requisitos para desarrollar el concurso de méritos para cubrir vacantes definitivas en la planta administrativa, ante la Comisión Nacional del Servicio Civil</t>
  </si>
  <si>
    <t>Requisitos necesarios para desarrollar concurso docente</t>
  </si>
  <si>
    <t>Estudio de necesidades de planta docente, documento técnico.</t>
  </si>
  <si>
    <t>Mide el porcentaje de cumplimiento de requisitos para desarrollar el concurso docente</t>
  </si>
  <si>
    <t>Programas de educación superior, fases del modelo de evaluación por resultados de aprendizaje y competencias</t>
  </si>
  <si>
    <t>Programas de técnica profesional
Programas de tecnología
Programas profesionales en ingenierías</t>
  </si>
  <si>
    <t>Mide el porcentaje de programas de educación superior por ciclo propedéutico, articulados al modelo de evaluación por resultados de aprendizaje y competencias</t>
  </si>
  <si>
    <t>Mide el porcentaje de avance en los 12 factores de acreditación institucional, fijados por el Consejo Nacional de Acreditación</t>
  </si>
  <si>
    <t>Cobertura estudiantil en programas de educación superior</t>
  </si>
  <si>
    <t>Estudiantes matriculados en programas de educación superior</t>
  </si>
  <si>
    <t>Estudiantes matriculados en programas de educación superior de vigencias 2020 y 2021.</t>
  </si>
  <si>
    <t>Medir el comportamiento de la cobertura estudiantil</t>
  </si>
  <si>
    <t>SNIES</t>
  </si>
  <si>
    <t>14,15%</t>
  </si>
  <si>
    <t>Baja</t>
  </si>
  <si>
    <t>Porcentaje de empleabilidad de egresados de educación superior</t>
  </si>
  <si>
    <t>(Número de estudiantes graduados en programas de educación superior / Número de estudiantes graduados en programas de educación superior trabajando formalmente)*100</t>
  </si>
  <si>
    <t>Egresados en programas de educación superior</t>
  </si>
  <si>
    <t>Medir el porcentaje de empleabilidad de los egresados de educación superior</t>
  </si>
  <si>
    <t>Egresados</t>
  </si>
  <si>
    <t>(Número de estudiantes graduados del IBTI / Número de estudiantes graduados del IBTI que ingresan a instituciones de educación superior)*100</t>
  </si>
  <si>
    <t>Egresados del IBTI</t>
  </si>
  <si>
    <t>Estudiantes del IBTI graduados de grado 11º</t>
  </si>
  <si>
    <t>Medir el porcentaje de egresados del IBTI que acceden a programas de educación superior</t>
  </si>
  <si>
    <t>Dirección del IBTI</t>
  </si>
  <si>
    <t>Tesorería /
Oficina Asesora de Planeación</t>
  </si>
  <si>
    <t>Presupuesto /
Oficina Asesora de Planeación</t>
  </si>
  <si>
    <t>NA</t>
  </si>
  <si>
    <t>1) Proyecto educativo del programa e identidad institucional
2) Estudiantes
3) Profesores
4) Egresados
5) Aspectos académicos y resultados de aprendizaje
6) Permanencia y graduación
7) Interacción con el entorno nacional e internacional
8) Aportes de la investigación, la innovación, el desarrollo tecnológico y la creación, asociados al programa académico
9) Bienestar de la comunidad académica del programa
10) Medios educativos y ambientes de aprendizaje
11) Organización, administración y financiación del programa académico
12) Recursos físicos y tecnológicos</t>
  </si>
  <si>
    <t>Programas con registro calificado en la modalidad semipresencial</t>
  </si>
  <si>
    <t>(Programas con registro calificado en la modalidad semipresencial / Programas con registro calificado en la modalidad presencial)*100</t>
  </si>
  <si>
    <t>Programas de educación superior con registro calificado</t>
  </si>
  <si>
    <t>Obligaciones vs Recaudos</t>
  </si>
  <si>
    <t>Medir porcentaje de programas con registro calificado que cambian de modalidad presencial a semipresencial</t>
  </si>
  <si>
    <t>572 asignaturas</t>
  </si>
  <si>
    <t>Asignaturas teóricas, teórico-prácticas y prácticas</t>
  </si>
  <si>
    <t>Asignaturas de programas de pregrado</t>
  </si>
  <si>
    <t>Desviación estándar de los resultados por facultad de las pruebas Saber TyT y Saber Pro, frente a media nacional de instituciones acreditadas</t>
  </si>
  <si>
    <t>Módulo de competencias genérica y módulo de competencias específicas</t>
  </si>
  <si>
    <t>Tendencia Media</t>
  </si>
  <si>
    <t>ICFES</t>
  </si>
  <si>
    <t>Comportamiento de desempeño en Pruebas Saber</t>
  </si>
  <si>
    <t>Igualar la media nacional de instituciones acreditadas</t>
  </si>
  <si>
    <t>Registro y Control</t>
  </si>
  <si>
    <t>Recursos recaudados y compromisos adquiridos.</t>
  </si>
  <si>
    <t>(Obligaciones / Recaudo programado)*100</t>
  </si>
  <si>
    <t>91,67%</t>
  </si>
  <si>
    <t>Cancelaciones tramitadas por semestre académico</t>
  </si>
  <si>
    <t>Cantidad de estudiantes que solicitaron cancelación de semestre / Total de estudiantes matriculados</t>
  </si>
  <si>
    <t>Estudiantes de programas de educación superior</t>
  </si>
  <si>
    <t>Medir la cantidad de estudiantes tramitaron cancelación de semestre.</t>
  </si>
  <si>
    <t>1,22%</t>
  </si>
  <si>
    <t>(Número de sylabus actualizados / Número de sylabus vigentes)*100</t>
  </si>
  <si>
    <t>Porcentaje de sylabus revisados y actualizados al modelo de evaluación por resultados de aprendizaje y competencias</t>
  </si>
  <si>
    <t>El resultado del Índice de Desempeño Institucional de la vigencia 2020 fue publicado en el mes de mayo por el Departamento Administrativo de la Función Pública, donde se cumplió y superó la meta establecida inicialmente, logrando 88.9.</t>
  </si>
  <si>
    <t>Con base a la encuesta de egresados para el 1º semestre de 2021, se reporta un índice de empleabilidad del 94.52%.</t>
  </si>
  <si>
    <t>Con corte a 30 de junio, la ETITC percibió ingresos propios por el monto de $ 8.221.258.261 pesos, distribuidos así:
Enero: $ 1.878.622.599
Febrero: $ 675.831.490
Marzo: $ 572.023.708
Abril: $ 377.772.921
Mayo: $ 943.646.933
Junio: $ 131.275.367
Julio: $ 509.388.270
Agosto: $ 251.096.190
Septiembre: $ 2.881.600.782
La ley 2063 del 28 de noviembre de 2020, "Por la cual se decreta el presupuesto de rentas y recursos de capital y ley de apropiaciones para la vigencia fiscal del 1° de enero al 31 de diciembre de 2021", establece que la ETITC tiene programado un total de $ 10.000.000.000 por concepto de recursos propios.
Por lo anterior, con corte al 30 de septiembre, se evidencia un recaudo del 82,21%.</t>
  </si>
  <si>
    <t>(Estudiantes matriculados 2020 - Estudiantes matriculados 2021)/Estudiantes matriculados 2020</t>
  </si>
  <si>
    <t>El indicador se calcula contrastando los 5430 estudiantes de programas de educación superior matriculados en la vigencia 2020 y los 5956 en 2021, aumentando la cobertura en un 9,69%.</t>
  </si>
  <si>
    <t>Fases finalizadas del CPDT: Se han desarrollado dos fases con los respectivos componentes
- Alineación de Expectativas: Referenciación, KickOff.
- Diseño preliminar de Requisitos: Taller misión, visión, Diagnóstico, Taller Estratégico, Propuesta de valor, Modelo de negocio, Procesos, Indicadores.
Fases previstas por culminar CPDT: A continuación se relacionan las fases por culminar:
- Recopilación de análisis de información.
- Proceso de autoevaluación.
- Plan de Mejoramiento.
- Capacitación hacía la postulación.</t>
  </si>
  <si>
    <r>
      <t xml:space="preserve">Con corte a 30 de septiembre, se han tramitado 56 cancelaciones de semestre, distribuidas así:
</t>
    </r>
    <r>
      <rPr>
        <b/>
        <sz val="11"/>
        <color theme="1"/>
        <rFont val="Arial"/>
        <family val="2"/>
      </rPr>
      <t xml:space="preserve">ESCUELA TECNOLOGICA - INSTITUTO TECNICO CENTRAL	 </t>
    </r>
    <r>
      <rPr>
        <sz val="11"/>
        <color theme="1"/>
        <rFont val="Arial"/>
        <family val="2"/>
      </rPr>
      <t xml:space="preserve">
INGENIERIA DE SISTEMAS	2
INGENIERIA ELECTROMECANICA	2
INGENIERIA MECATRONICA	1
TECNICA PROFESIONAL EN DIBUJO MECANICO Y DE HERRAMIENTAS INDUSTRIALES	3
TÉCNICA PROFESIONAL EN PROCESOS DE MANUFACTURA	14
TECNICO PROFESIONAL EN COMPUTACION	3
TÉCNICO PROFESIONAL EN ELECTRÓNICA INDUSTRIAL	8
TECNICO PROFESIONAL EN MANTENIMIENTO INDUSTRIAL	9
TECNOLOGIA EN DESARROLLO DE SOFTWARE	3
TECNOLOGIA EN MONTAJES INDUSTRIALES	2
TECNOLOGÍA EN PRODUCCIÓN INDUSTRIAL	3
</t>
    </r>
    <r>
      <rPr>
        <b/>
        <sz val="11"/>
        <color theme="1"/>
        <rFont val="Arial"/>
        <family val="2"/>
      </rPr>
      <t>ESCUELA TECNOLOGICA INSTITUTO TECNICO CENTRAL SEDE TINTAL</t>
    </r>
    <r>
      <rPr>
        <sz val="11"/>
        <color theme="1"/>
        <rFont val="Arial"/>
        <family val="2"/>
      </rPr>
      <t xml:space="preserve">	 
TECNICO PROFESIONAL EN COMPUTACION	2
TÉCNICO PROFESIONAL EN ELECTRÓNICA INDUSTRIAL	4
Para el periodo reportado se contó con  5956 estudiantes de educación superior, por tanto, el porcentaje de cancelaciones de semestre corresponde a un 0,01%.</t>
    </r>
  </si>
  <si>
    <t xml:space="preserve">1. Identificación de las necesidades documentales para condiciones iniciales.
2. Matriz de identificación para la implementación del modelo de autoevaluación
3. Cronograma para el proceso de autoevaluación para fines de acreditación.
4. Diseño de la propuesta para implementar.
5. Definición de perfiles y apoyo.
6. Asesoría el el diseño de la ruta de sencibilización </t>
  </si>
  <si>
    <t xml:space="preserve">Se ha iniciado este proceso, los profesores desde el área académica están trabajando al respecto y se estima tener al finalizar el periodo académico del orden del 15% de asignaturas, es decir 85 asignaturas actualizadas al modelo. </t>
  </si>
  <si>
    <t xml:space="preserve">Actualmente todos los programas (15 de pregrado) están revisando y ajustando su Proyecto Educativo del Programa PEP al modelo y se estima tener al finalizar el periodo académico del orden del 20% de programas, es decir 3 programas (1 carrera y sus 3 ciclos o niveles) ajustados integralmente. </t>
  </si>
  <si>
    <t xml:space="preserve">Se han desplegado consultas internas con el profesional de autoevaluación quien conceptúa que lo que se requiere es una modificación lo cual no significa necesariamente solicitar un nuevo registro o cambiar el actual, toda vez que se aprovechara los beneficios de estar el programa acreditado. El profesional de autoevaluación va a elaborar un instructivo para guiar el proceso. </t>
  </si>
  <si>
    <t>Con corte a 30 de septiembre, la Vicerrectoría Académica y las Decanaturas elaboraron los perfiles requeridos en la academia para 24 cargos y se presentaron a comité de desarrollo profesoral y al Consejo Académico, ademas el Consejo Directivo expidió el reglamento "Acuerdo 010 del 22 de septiembre de 2021" para el concurso público de mérito para proveer los 24 cargos docentes. Actualmente se adelantan la contratación del proceso con un 3° calificado.</t>
  </si>
  <si>
    <t>Con corte a 30 de septiembre, el área de Talento Humano reportó que el contrato interadministrativo 156-2021 suscrito con la Universidad Nacional de Colombia, sobre prestación de servicios para modernización administrativa de la planta administrativa de la ETITC, inició el día 07-07-2021, y finaliza el 06-11-2021, actualmente se encuentra en ejecución, y se están levantando las cargas laborales para el concurso.
De igual modo, los cargos de vacantes definitivas se cargaron en SIMO (59 cargos), así como los cargos de ascenso, esta actividad depende del contrato interadministrativo con la Universidad Nacional de Colombia.
Posteriormente, se actualizará el manual de funciones, y se actualizará en SIMO.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</si>
</sst>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00_);_(&quot;$&quot;\ * \(#,##0.00\);_(&quot;$&quot;\ * &quot;-&quot;??_);_(@_)"/>
    <numFmt numFmtId="165" formatCode="0.0%"/>
    <numFmt numFmtId="166" formatCode="0.000%"/>
    <numFmt numFmtId="167" formatCode="_-* #,##0_-;\-* #,##0_-;_-* &quot;-&quot;??_-;_-@_-"/>
  </numFmts>
  <fonts count="3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sz val="11"/>
      <color rgb="FF000000"/>
      <name val="Calibri"/>
      <family val="2"/>
      <scheme val="minor"/>
    </font>
    <font>
      <sz val="12"/>
      <color rgb="FF000000"/>
      <name val="Calibri"/>
      <family val="2"/>
      <scheme val="minor"/>
    </font>
    <font>
      <sz val="9"/>
      <color rgb="FF000000"/>
      <name val="Arial"/>
      <family val="2"/>
    </font>
    <font>
      <b/>
      <sz val="11"/>
      <color rgb="FF000000"/>
      <name val="Arial"/>
      <family val="2"/>
    </font>
    <font>
      <sz val="8"/>
      <name val="Calibri"/>
      <family val="2"/>
      <scheme val="minor"/>
    </font>
    <font>
      <b/>
      <sz val="11"/>
      <color theme="1"/>
      <name val="Arial"/>
      <family val="2"/>
    </font>
    <font>
      <b/>
      <sz val="11"/>
      <name val="Calibri"/>
      <family val="2"/>
      <scheme val="minor"/>
    </font>
    <font>
      <b/>
      <sz val="11"/>
      <color theme="0"/>
      <name val="Arial"/>
      <family val="2"/>
    </font>
    <font>
      <sz val="11"/>
      <color theme="0"/>
      <name val="Arial"/>
      <family val="2"/>
    </font>
  </fonts>
  <fills count="1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rgb="FFEF827F"/>
        <bgColor indexed="64"/>
      </patternFill>
    </fill>
    <fill>
      <patternFill patternType="solid">
        <fgColor rgb="FFFFC000"/>
        <bgColor indexed="64"/>
      </patternFill>
    </fill>
    <fill>
      <patternFill patternType="solid">
        <fgColor theme="6" tint="0.39997558519241921"/>
        <bgColor indexed="64"/>
      </patternFill>
    </fill>
  </fills>
  <borders count="5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top/>
      <bottom style="thin">
        <color indexed="64"/>
      </bottom>
      <diagonal/>
    </border>
    <border>
      <left style="thin">
        <color auto="1"/>
      </left>
      <right style="thin">
        <color auto="1"/>
      </right>
      <top/>
      <bottom style="medium">
        <color auto="1"/>
      </bottom>
      <diagonal/>
    </border>
  </borders>
  <cellStyleXfs count="41">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1" fillId="0" borderId="0" applyFont="0" applyFill="0" applyBorder="0" applyAlignment="0" applyProtection="0"/>
    <xf numFmtId="43" fontId="7" fillId="0" borderId="0" applyFont="0" applyFill="0" applyBorder="0" applyAlignment="0" applyProtection="0"/>
  </cellStyleXfs>
  <cellXfs count="346">
    <xf numFmtId="0" fontId="0" fillId="0" borderId="0" xfId="0"/>
    <xf numFmtId="0" fontId="0" fillId="0" borderId="0" xfId="0" applyAlignment="1">
      <alignment horizontal="center" vertical="center" wrapText="1"/>
    </xf>
    <xf numFmtId="165"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5"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5"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5"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5"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5"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5"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5"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6"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6" fontId="14" fillId="0" borderId="48" xfId="0" applyNumberFormat="1" applyFont="1" applyFill="1" applyBorder="1" applyAlignment="1">
      <alignment vertical="center" wrapText="1"/>
    </xf>
    <xf numFmtId="165"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6" fontId="14" fillId="0" borderId="10" xfId="0" applyNumberFormat="1" applyFont="1" applyFill="1" applyBorder="1" applyAlignment="1">
      <alignment vertical="center" wrapText="1"/>
    </xf>
    <xf numFmtId="165"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6" fontId="14" fillId="0" borderId="13" xfId="0" applyNumberFormat="1" applyFont="1" applyFill="1" applyBorder="1" applyAlignment="1">
      <alignment vertical="center" wrapText="1"/>
    </xf>
    <xf numFmtId="165"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6" fontId="14" fillId="0" borderId="15" xfId="0" applyNumberFormat="1" applyFont="1" applyFill="1" applyBorder="1" applyAlignment="1">
      <alignment vertical="center" wrapText="1"/>
    </xf>
    <xf numFmtId="165"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wrapText="1"/>
    </xf>
    <xf numFmtId="0" fontId="0" fillId="0" borderId="0" xfId="0" applyFont="1"/>
    <xf numFmtId="0" fontId="0" fillId="0" borderId="0" xfId="0" applyFont="1" applyAlignment="1">
      <alignment horizontal="center" vertical="center" wrapText="1"/>
    </xf>
    <xf numFmtId="0" fontId="0" fillId="0" borderId="0" xfId="0" applyFont="1" applyFill="1" applyBorder="1"/>
    <xf numFmtId="9" fontId="0" fillId="0" borderId="0" xfId="1" applyFont="1" applyBorder="1" applyAlignment="1">
      <alignment horizontal="center" vertical="center" wrapText="1"/>
    </xf>
    <xf numFmtId="0" fontId="22" fillId="0" borderId="7" xfId="0" applyFont="1" applyBorder="1" applyAlignment="1">
      <alignment vertical="center" wrapText="1"/>
    </xf>
    <xf numFmtId="0" fontId="0" fillId="0" borderId="0" xfId="0" applyFont="1" applyFill="1" applyBorder="1" applyAlignment="1">
      <alignment vertical="center" wrapText="1"/>
    </xf>
    <xf numFmtId="0" fontId="22" fillId="0" borderId="7" xfId="0" applyFont="1" applyFill="1" applyBorder="1" applyAlignment="1">
      <alignment vertical="center" wrapText="1"/>
    </xf>
    <xf numFmtId="0" fontId="23" fillId="0" borderId="7" xfId="0" applyFont="1" applyBorder="1" applyAlignment="1">
      <alignment vertical="center" wrapText="1"/>
    </xf>
    <xf numFmtId="0" fontId="0" fillId="0" borderId="7" xfId="0" applyFont="1" applyFill="1" applyBorder="1" applyAlignment="1">
      <alignment vertical="center" wrapText="1"/>
    </xf>
    <xf numFmtId="9" fontId="3" fillId="0" borderId="7" xfId="0" applyNumberFormat="1"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Alignment="1">
      <alignment wrapText="1"/>
    </xf>
    <xf numFmtId="0" fontId="0" fillId="0" borderId="13" xfId="0" applyFont="1" applyBorder="1" applyAlignment="1">
      <alignment horizontal="center" vertical="center" wrapText="1"/>
    </xf>
    <xf numFmtId="0" fontId="0" fillId="0" borderId="7" xfId="0" applyFont="1" applyFill="1" applyBorder="1" applyAlignment="1">
      <alignment horizontal="center" vertical="center" wrapText="1"/>
    </xf>
    <xf numFmtId="164" fontId="0" fillId="0" borderId="0" xfId="0" applyNumberFormat="1" applyFont="1"/>
    <xf numFmtId="0" fontId="24"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6" fillId="0" borderId="0" xfId="0" applyFont="1"/>
    <xf numFmtId="0" fontId="6" fillId="0" borderId="0" xfId="0" applyFont="1" applyFill="1" applyBorder="1"/>
    <xf numFmtId="0" fontId="6" fillId="0" borderId="0" xfId="0" applyFont="1" applyFill="1" applyBorder="1" applyAlignment="1">
      <alignment horizontal="center" vertical="center" wrapText="1"/>
    </xf>
    <xf numFmtId="0" fontId="4" fillId="0" borderId="0" xfId="0" applyFont="1"/>
    <xf numFmtId="0" fontId="28" fillId="0" borderId="7" xfId="0" applyFont="1" applyBorder="1" applyAlignment="1">
      <alignment horizontal="center" vertical="center"/>
    </xf>
    <xf numFmtId="0" fontId="28" fillId="0" borderId="7" xfId="0" applyFont="1" applyBorder="1" applyAlignment="1">
      <alignment horizontal="center" vertical="center" wrapText="1"/>
    </xf>
    <xf numFmtId="0" fontId="0" fillId="0" borderId="7" xfId="0" applyFont="1" applyBorder="1" applyAlignment="1">
      <alignment vertical="center" wrapText="1"/>
    </xf>
    <xf numFmtId="0" fontId="0" fillId="0" borderId="56" xfId="0" applyFont="1" applyBorder="1" applyAlignment="1">
      <alignment horizontal="left" vertical="center" wrapText="1"/>
    </xf>
    <xf numFmtId="0" fontId="6" fillId="0" borderId="0" xfId="0" applyFont="1" applyFill="1"/>
    <xf numFmtId="0" fontId="0" fillId="0" borderId="7" xfId="0" applyFont="1" applyBorder="1" applyAlignment="1">
      <alignment horizontal="left" vertical="center" wrapText="1"/>
    </xf>
    <xf numFmtId="9" fontId="28" fillId="0" borderId="7" xfId="0" applyNumberFormat="1" applyFont="1" applyFill="1" applyBorder="1" applyAlignment="1">
      <alignment horizontal="center" vertical="center" wrapText="1"/>
    </xf>
    <xf numFmtId="165" fontId="28" fillId="0" borderId="7" xfId="0" applyNumberFormat="1" applyFont="1" applyFill="1" applyBorder="1" applyAlignment="1">
      <alignment horizontal="center" vertical="center" wrapText="1"/>
    </xf>
    <xf numFmtId="0" fontId="0" fillId="0" borderId="13" xfId="0" applyFont="1" applyBorder="1" applyAlignment="1">
      <alignment vertical="center" wrapText="1"/>
    </xf>
    <xf numFmtId="0" fontId="22" fillId="0" borderId="13" xfId="0" applyFont="1" applyFill="1" applyBorder="1" applyAlignment="1">
      <alignment vertical="center" wrapText="1"/>
    </xf>
    <xf numFmtId="9" fontId="29" fillId="0" borderId="7" xfId="0" applyNumberFormat="1" applyFont="1" applyFill="1" applyBorder="1" applyAlignment="1">
      <alignment horizontal="center" vertical="center" wrapText="1"/>
    </xf>
    <xf numFmtId="0" fontId="0" fillId="0" borderId="19" xfId="0" applyBorder="1"/>
    <xf numFmtId="9" fontId="28" fillId="3" borderId="7" xfId="0" applyNumberFormat="1" applyFont="1" applyFill="1" applyBorder="1" applyAlignment="1">
      <alignment horizontal="center" vertical="center" wrapText="1"/>
    </xf>
    <xf numFmtId="165" fontId="28" fillId="3" borderId="7" xfId="0" applyNumberFormat="1" applyFont="1" applyFill="1" applyBorder="1" applyAlignment="1">
      <alignment horizontal="center" vertical="center" wrapText="1"/>
    </xf>
    <xf numFmtId="9" fontId="29" fillId="8" borderId="7" xfId="0" applyNumberFormat="1" applyFont="1" applyFill="1" applyBorder="1" applyAlignment="1">
      <alignment horizontal="center" vertical="center" wrapText="1"/>
    </xf>
    <xf numFmtId="0" fontId="30" fillId="5" borderId="9" xfId="0" applyFont="1" applyFill="1" applyBorder="1" applyAlignment="1">
      <alignment horizontal="center" vertical="center" wrapText="1"/>
    </xf>
    <xf numFmtId="0" fontId="30" fillId="5" borderId="10" xfId="0" applyFont="1" applyFill="1" applyBorder="1" applyAlignment="1">
      <alignment horizontal="center" vertical="center" wrapText="1"/>
    </xf>
    <xf numFmtId="165" fontId="30" fillId="5" borderId="10" xfId="0" applyNumberFormat="1" applyFont="1" applyFill="1" applyBorder="1" applyAlignment="1">
      <alignment horizontal="center" vertical="center" wrapText="1"/>
    </xf>
    <xf numFmtId="165" fontId="30" fillId="5" borderId="11" xfId="0" applyNumberFormat="1" applyFont="1" applyFill="1" applyBorder="1" applyAlignment="1">
      <alignment horizontal="center" vertical="center" wrapText="1"/>
    </xf>
    <xf numFmtId="0" fontId="31" fillId="0" borderId="0" xfId="0" applyFont="1"/>
    <xf numFmtId="0" fontId="31" fillId="0" borderId="0" xfId="0" applyFont="1" applyFill="1" applyBorder="1"/>
    <xf numFmtId="0" fontId="31" fillId="0" borderId="0" xfId="0" applyFont="1" applyFill="1" applyBorder="1" applyAlignment="1">
      <alignment horizontal="center" vertical="center" wrapText="1"/>
    </xf>
    <xf numFmtId="165" fontId="6" fillId="0" borderId="26" xfId="0" applyNumberFormat="1" applyFont="1" applyFill="1" applyBorder="1" applyAlignment="1">
      <alignment horizontal="left" vertical="center" wrapText="1"/>
    </xf>
    <xf numFmtId="165" fontId="28" fillId="0" borderId="13" xfId="0" applyNumberFormat="1" applyFont="1" applyFill="1" applyBorder="1" applyAlignment="1">
      <alignment horizontal="center" vertical="center" wrapText="1"/>
    </xf>
    <xf numFmtId="165" fontId="6" fillId="0" borderId="14" xfId="0" applyNumberFormat="1" applyFont="1" applyFill="1" applyBorder="1" applyAlignment="1">
      <alignment horizontal="left" vertical="center" wrapText="1"/>
    </xf>
    <xf numFmtId="43" fontId="6" fillId="0" borderId="0" xfId="39" applyFont="1" applyFill="1" applyBorder="1" applyAlignment="1">
      <alignment horizontal="center" vertical="center" wrapText="1"/>
    </xf>
    <xf numFmtId="10" fontId="28" fillId="0" borderId="7" xfId="0" applyNumberFormat="1" applyFont="1" applyFill="1" applyBorder="1" applyAlignment="1">
      <alignment horizontal="center" vertical="center" wrapText="1"/>
    </xf>
    <xf numFmtId="10" fontId="28" fillId="9" borderId="7" xfId="0" applyNumberFormat="1" applyFont="1" applyFill="1" applyBorder="1" applyAlignment="1">
      <alignment horizontal="center" vertical="center" wrapText="1"/>
    </xf>
    <xf numFmtId="10" fontId="6" fillId="0" borderId="7" xfId="1" applyNumberFormat="1" applyFont="1" applyFill="1" applyBorder="1" applyAlignment="1">
      <alignment horizontal="center" vertical="center" wrapText="1"/>
    </xf>
    <xf numFmtId="10" fontId="28" fillId="0" borderId="7" xfId="1" applyNumberFormat="1" applyFont="1" applyFill="1" applyBorder="1" applyAlignment="1">
      <alignment horizontal="center" vertical="center"/>
    </xf>
    <xf numFmtId="10" fontId="6" fillId="0" borderId="7" xfId="1" applyNumberFormat="1" applyFont="1" applyBorder="1" applyAlignment="1">
      <alignment horizontal="center" vertical="center" wrapText="1"/>
    </xf>
    <xf numFmtId="9" fontId="28" fillId="0" borderId="7" xfId="0" applyNumberFormat="1" applyFont="1" applyFill="1" applyBorder="1" applyAlignment="1">
      <alignment horizontal="center" vertical="center"/>
    </xf>
    <xf numFmtId="10" fontId="6" fillId="8" borderId="7" xfId="1" applyNumberFormat="1" applyFont="1" applyFill="1" applyBorder="1" applyAlignment="1">
      <alignment horizontal="center" vertical="center" wrapText="1"/>
    </xf>
    <xf numFmtId="10" fontId="28" fillId="8" borderId="7" xfId="0" applyNumberFormat="1" applyFont="1" applyFill="1" applyBorder="1" applyAlignment="1">
      <alignment horizontal="center" vertical="center"/>
    </xf>
    <xf numFmtId="10" fontId="28" fillId="11" borderId="7" xfId="0" applyNumberFormat="1" applyFont="1" applyFill="1" applyBorder="1" applyAlignment="1">
      <alignment horizontal="center" vertical="center" wrapText="1"/>
    </xf>
    <xf numFmtId="10" fontId="6" fillId="0" borderId="0" xfId="1" applyNumberFormat="1" applyFont="1" applyFill="1" applyBorder="1" applyAlignment="1">
      <alignment horizontal="center" vertical="center" wrapText="1"/>
    </xf>
    <xf numFmtId="10" fontId="6" fillId="0" borderId="0" xfId="1" applyNumberFormat="1" applyFont="1" applyFill="1"/>
    <xf numFmtId="10" fontId="28" fillId="10" borderId="7" xfId="1" applyNumberFormat="1" applyFont="1" applyFill="1" applyBorder="1" applyAlignment="1">
      <alignment horizontal="center" vertical="center" wrapText="1"/>
    </xf>
    <xf numFmtId="10" fontId="28" fillId="11" borderId="7" xfId="1" applyNumberFormat="1" applyFont="1" applyFill="1" applyBorder="1" applyAlignment="1">
      <alignment horizontal="center" vertical="center" wrapText="1"/>
    </xf>
    <xf numFmtId="0" fontId="0" fillId="0" borderId="45" xfId="0" applyFont="1" applyBorder="1" applyAlignment="1">
      <alignment vertical="center" wrapText="1"/>
    </xf>
    <xf numFmtId="0" fontId="0" fillId="0" borderId="58" xfId="0" applyFont="1" applyBorder="1" applyAlignment="1">
      <alignment horizontal="left" vertical="center" wrapText="1"/>
    </xf>
    <xf numFmtId="0" fontId="0" fillId="0" borderId="58" xfId="0" applyFont="1" applyBorder="1" applyAlignment="1">
      <alignment horizontal="center" vertical="center" wrapText="1"/>
    </xf>
    <xf numFmtId="0" fontId="0" fillId="0" borderId="58" xfId="0" applyFont="1" applyBorder="1" applyAlignment="1">
      <alignment vertical="center" wrapText="1"/>
    </xf>
    <xf numFmtId="0" fontId="22" fillId="0" borderId="58" xfId="0" applyFont="1" applyFill="1" applyBorder="1" applyAlignment="1">
      <alignment vertical="center" wrapText="1"/>
    </xf>
    <xf numFmtId="167" fontId="29" fillId="0" borderId="58" xfId="39" applyNumberFormat="1" applyFont="1" applyFill="1" applyBorder="1" applyAlignment="1">
      <alignment horizontal="center" vertical="center" wrapText="1"/>
    </xf>
    <xf numFmtId="167" fontId="28" fillId="0" borderId="58" xfId="39" applyNumberFormat="1" applyFont="1" applyBorder="1" applyAlignment="1">
      <alignment horizontal="center" vertical="center" wrapText="1"/>
    </xf>
    <xf numFmtId="167" fontId="28" fillId="0" borderId="58" xfId="39" applyNumberFormat="1" applyFont="1" applyBorder="1" applyAlignment="1">
      <alignment horizontal="center" vertical="center"/>
    </xf>
    <xf numFmtId="165" fontId="28" fillId="0" borderId="58" xfId="0" applyNumberFormat="1" applyFont="1" applyFill="1" applyBorder="1" applyAlignment="1">
      <alignment horizontal="center" vertical="center" wrapText="1"/>
    </xf>
    <xf numFmtId="165" fontId="6" fillId="0" borderId="46" xfId="0" applyNumberFormat="1" applyFont="1" applyFill="1" applyBorder="1" applyAlignment="1">
      <alignment horizontal="left" vertical="center" wrapText="1"/>
    </xf>
    <xf numFmtId="0" fontId="0" fillId="0" borderId="12" xfId="0" applyFont="1" applyBorder="1" applyAlignment="1">
      <alignment horizontal="left" vertical="center" wrapText="1"/>
    </xf>
    <xf numFmtId="0" fontId="22" fillId="0" borderId="13" xfId="0" applyFont="1" applyBorder="1" applyAlignment="1">
      <alignment vertical="center" wrapText="1"/>
    </xf>
    <xf numFmtId="9" fontId="29" fillId="0" borderId="13" xfId="0" applyNumberFormat="1" applyFont="1" applyFill="1" applyBorder="1" applyAlignment="1">
      <alignment horizontal="center" vertical="center" wrapText="1"/>
    </xf>
    <xf numFmtId="10" fontId="28" fillId="0" borderId="13" xfId="1" applyNumberFormat="1" applyFont="1" applyBorder="1" applyAlignment="1">
      <alignment horizontal="center" vertical="center" wrapText="1"/>
    </xf>
    <xf numFmtId="10" fontId="28" fillId="0" borderId="13" xfId="0" applyNumberFormat="1" applyFont="1" applyBorder="1" applyAlignment="1">
      <alignment horizontal="center" vertical="center"/>
    </xf>
    <xf numFmtId="10" fontId="28" fillId="10" borderId="13" xfId="1" applyNumberFormat="1" applyFont="1" applyFill="1" applyBorder="1" applyAlignment="1">
      <alignment horizontal="center" vertical="center" wrapText="1"/>
    </xf>
    <xf numFmtId="0" fontId="0" fillId="0" borderId="0" xfId="0" applyFont="1" applyFill="1"/>
    <xf numFmtId="0" fontId="0" fillId="0" borderId="13" xfId="0" applyFont="1" applyFill="1" applyBorder="1" applyAlignment="1">
      <alignment horizontal="center" vertical="center" wrapText="1"/>
    </xf>
    <xf numFmtId="0" fontId="0" fillId="0" borderId="58" xfId="0" applyFont="1" applyFill="1" applyBorder="1" applyAlignment="1">
      <alignment horizontal="center" vertical="center" wrapText="1"/>
    </xf>
    <xf numFmtId="10" fontId="30" fillId="5" borderId="7" xfId="0" applyNumberFormat="1" applyFont="1" applyFill="1" applyBorder="1" applyAlignment="1">
      <alignment horizontal="center" vertical="center" wrapText="1"/>
    </xf>
    <xf numFmtId="165" fontId="30" fillId="5" borderId="13" xfId="0" applyNumberFormat="1" applyFont="1" applyFill="1" applyBorder="1" applyAlignment="1">
      <alignment horizontal="center" vertical="center" wrapText="1"/>
    </xf>
    <xf numFmtId="0" fontId="28" fillId="0" borderId="7" xfId="0" applyFont="1" applyBorder="1" applyAlignment="1">
      <alignment horizontal="left" vertical="center"/>
    </xf>
    <xf numFmtId="0" fontId="28" fillId="0" borderId="7" xfId="0" applyFont="1" applyBorder="1" applyAlignment="1">
      <alignment horizontal="center" vertical="center" wrapText="1"/>
    </xf>
    <xf numFmtId="0" fontId="8" fillId="0" borderId="7" xfId="0" applyFont="1" applyBorder="1" applyAlignment="1">
      <alignment horizontal="left" vertical="center"/>
    </xf>
    <xf numFmtId="0" fontId="25" fillId="0" borderId="22" xfId="0" applyFont="1" applyBorder="1" applyAlignment="1" applyProtection="1">
      <alignment horizontal="center" wrapText="1"/>
      <protection locked="0"/>
    </xf>
    <xf numFmtId="0" fontId="25" fillId="0" borderId="24" xfId="0" applyFont="1" applyBorder="1" applyAlignment="1" applyProtection="1">
      <alignment horizontal="center" wrapText="1"/>
      <protection locked="0"/>
    </xf>
    <xf numFmtId="0" fontId="25" fillId="0" borderId="57" xfId="0" applyFont="1" applyBorder="1" applyAlignment="1" applyProtection="1">
      <alignment horizontal="center" wrapText="1"/>
      <protection locked="0"/>
    </xf>
    <xf numFmtId="0" fontId="26" fillId="0" borderId="7" xfId="0" applyFont="1" applyBorder="1" applyAlignment="1" applyProtection="1">
      <alignment horizontal="center" vertical="center" wrapText="1"/>
      <protection locked="0"/>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cellXfs>
  <cellStyles count="4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xr:uid="{00000000-0005-0000-0000-000010000000}"/>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xfId="39" builtinId="3"/>
    <cellStyle name="Millares 2" xfId="40" xr:uid="{00000000-0005-0000-0000-000024000000}"/>
    <cellStyle name="Normal" xfId="0" builtinId="0"/>
    <cellStyle name="Normal 2" xfId="2" xr:uid="{00000000-0005-0000-0000-000027000000}"/>
    <cellStyle name="Porcentaje" xfId="1" builtinId="5"/>
    <cellStyle name="Porcentual 2" xfId="3" xr:uid="{00000000-0005-0000-0000-000029000000}"/>
  </cellStyles>
  <dxfs count="32">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s>
  <tableStyles count="0" defaultTableStyle="TableStyleMedium9" defaultPivotStyle="PivotStyleLight16"/>
  <colors>
    <mruColors>
      <color rgb="FFEF827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2119025072"/>
        <c:axId val="-2016201072"/>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2119025072"/>
        <c:axId val="-2016201072"/>
      </c:lineChart>
      <c:dateAx>
        <c:axId val="-2119025072"/>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6201072"/>
        <c:crosses val="autoZero"/>
        <c:auto val="1"/>
        <c:lblOffset val="100"/>
        <c:baseTimeUnit val="months"/>
      </c:dateAx>
      <c:valAx>
        <c:axId val="-20162010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90250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1255889</xdr:colOff>
      <xdr:row>0</xdr:row>
      <xdr:rowOff>0</xdr:rowOff>
    </xdr:from>
    <xdr:to>
      <xdr:col>0</xdr:col>
      <xdr:colOff>2015984</xdr:colOff>
      <xdr:row>2</xdr:row>
      <xdr:rowOff>226060</xdr:rowOff>
    </xdr:to>
    <xdr:pic>
      <xdr:nvPicPr>
        <xdr:cNvPr id="4" name="Imagen 3">
          <a:extLst>
            <a:ext uri="{FF2B5EF4-FFF2-40B4-BE49-F238E27FC236}">
              <a16:creationId xmlns:a16="http://schemas.microsoft.com/office/drawing/2014/main" id="{6DA03864-DB95-C94F-BECB-896FD81B2F0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889" y="0"/>
          <a:ext cx="760095" cy="72680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5188A1F/Guia_indicadores_Proces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6"/>
  <sheetViews>
    <sheetView showGridLines="0" tabSelected="1" zoomScale="85" zoomScaleNormal="85" zoomScalePageLayoutView="90" workbookViewId="0">
      <selection activeCell="A7" sqref="A7"/>
    </sheetView>
  </sheetViews>
  <sheetFormatPr baseColWidth="10" defaultColWidth="10.77734375" defaultRowHeight="14.4" x14ac:dyDescent="0.3"/>
  <cols>
    <col min="1" max="1" width="47" style="167" customWidth="1"/>
    <col min="2" max="2" width="16.77734375" style="167" customWidth="1"/>
    <col min="3" max="3" width="29" style="244" customWidth="1"/>
    <col min="4" max="4" width="24.77734375" style="167" customWidth="1"/>
    <col min="5" max="5" width="41.6640625" style="167" customWidth="1"/>
    <col min="6" max="6" width="30" style="167" customWidth="1"/>
    <col min="7" max="7" width="30.6640625" style="167" hidden="1" customWidth="1"/>
    <col min="8" max="8" width="9.44140625" style="167" hidden="1" customWidth="1"/>
    <col min="9" max="9" width="18.33203125" style="72" hidden="1" customWidth="1"/>
    <col min="10" max="11" width="18" style="167" hidden="1" customWidth="1"/>
    <col min="12" max="12" width="18.33203125" style="167" hidden="1" customWidth="1"/>
    <col min="13" max="13" width="10.109375" style="167" bestFit="1" customWidth="1"/>
    <col min="14" max="17" width="15.6640625" style="167" customWidth="1"/>
    <col min="18" max="18" width="53.44140625" style="178" bestFit="1" customWidth="1"/>
    <col min="19" max="19" width="16.77734375" style="167" customWidth="1"/>
    <col min="20" max="20" width="19.33203125" style="167" bestFit="1" customWidth="1"/>
    <col min="21" max="22" width="16.44140625" style="167" bestFit="1" customWidth="1"/>
    <col min="23" max="23" width="18.21875" style="167" bestFit="1" customWidth="1"/>
    <col min="24" max="24" width="6.109375" style="167" bestFit="1" customWidth="1"/>
    <col min="25" max="25" width="6.5546875" style="167" bestFit="1" customWidth="1"/>
    <col min="26" max="26" width="6.44140625" style="167" bestFit="1" customWidth="1"/>
    <col min="27" max="27" width="5.77734375" style="167" bestFit="1" customWidth="1"/>
    <col min="28" max="28" width="8.44140625" style="167" bestFit="1" customWidth="1"/>
    <col min="29" max="29" width="11.77734375" style="167" customWidth="1"/>
    <col min="30" max="30" width="9.109375" style="167" bestFit="1" customWidth="1"/>
    <col min="31" max="31" width="11.77734375" style="167" customWidth="1"/>
    <col min="32" max="32" width="10.44140625" style="167" bestFit="1" customWidth="1"/>
    <col min="33" max="45" width="10.77734375" style="167"/>
    <col min="46" max="51" width="9.44140625" style="167" customWidth="1"/>
    <col min="52" max="16384" width="10.77734375" style="167"/>
  </cols>
  <sheetData>
    <row r="1" spans="1:34" customFormat="1" ht="20.25" customHeight="1" x14ac:dyDescent="0.3">
      <c r="A1" s="252" t="s">
        <v>112</v>
      </c>
      <c r="B1" s="255" t="s">
        <v>0</v>
      </c>
      <c r="C1" s="255"/>
      <c r="D1" s="255"/>
      <c r="E1" s="255"/>
      <c r="F1" s="255"/>
      <c r="G1" s="255"/>
      <c r="H1" s="255"/>
      <c r="I1" s="255"/>
      <c r="J1" s="255"/>
      <c r="K1" s="255"/>
      <c r="L1" s="255"/>
      <c r="M1" s="255"/>
      <c r="N1" s="255"/>
      <c r="O1" s="255"/>
      <c r="P1" s="255"/>
      <c r="Q1" s="255"/>
      <c r="R1" s="251" t="s">
        <v>113</v>
      </c>
      <c r="S1" s="251"/>
      <c r="T1" s="200"/>
    </row>
    <row r="2" spans="1:34" customFormat="1" ht="20.25" customHeight="1" x14ac:dyDescent="0.3">
      <c r="A2" s="253"/>
      <c r="B2" s="255"/>
      <c r="C2" s="255"/>
      <c r="D2" s="255"/>
      <c r="E2" s="255"/>
      <c r="F2" s="255"/>
      <c r="G2" s="255"/>
      <c r="H2" s="255"/>
      <c r="I2" s="255"/>
      <c r="J2" s="255"/>
      <c r="K2" s="255"/>
      <c r="L2" s="255"/>
      <c r="M2" s="255"/>
      <c r="N2" s="255"/>
      <c r="O2" s="255"/>
      <c r="P2" s="255"/>
      <c r="Q2" s="255"/>
      <c r="R2" s="251" t="s">
        <v>115</v>
      </c>
      <c r="S2" s="251"/>
      <c r="T2" s="200"/>
    </row>
    <row r="3" spans="1:34" customFormat="1" ht="22.05" customHeight="1" x14ac:dyDescent="0.3">
      <c r="A3" s="253"/>
      <c r="B3" s="255"/>
      <c r="C3" s="255"/>
      <c r="D3" s="255"/>
      <c r="E3" s="255"/>
      <c r="F3" s="255"/>
      <c r="G3" s="255"/>
      <c r="H3" s="255"/>
      <c r="I3" s="255"/>
      <c r="J3" s="255"/>
      <c r="K3" s="255"/>
      <c r="L3" s="255"/>
      <c r="M3" s="255"/>
      <c r="N3" s="255"/>
      <c r="O3" s="255"/>
      <c r="P3" s="255"/>
      <c r="Q3" s="255"/>
      <c r="R3" s="251" t="s">
        <v>124</v>
      </c>
      <c r="S3" s="251"/>
      <c r="T3" s="200"/>
    </row>
    <row r="4" spans="1:34" customFormat="1" ht="20.25" customHeight="1" x14ac:dyDescent="0.3">
      <c r="A4" s="254"/>
      <c r="B4" s="255"/>
      <c r="C4" s="255"/>
      <c r="D4" s="255"/>
      <c r="E4" s="255"/>
      <c r="F4" s="255"/>
      <c r="G4" s="255"/>
      <c r="H4" s="255"/>
      <c r="I4" s="255"/>
      <c r="J4" s="255"/>
      <c r="K4" s="255"/>
      <c r="L4" s="255"/>
      <c r="M4" s="255"/>
      <c r="N4" s="255"/>
      <c r="O4" s="255"/>
      <c r="P4" s="255"/>
      <c r="Q4" s="255"/>
      <c r="R4" s="251" t="s">
        <v>114</v>
      </c>
      <c r="S4" s="251"/>
      <c r="T4" s="200"/>
    </row>
    <row r="5" spans="1:34" ht="15" thickBot="1" x14ac:dyDescent="0.35">
      <c r="E5" s="188">
        <v>1</v>
      </c>
      <c r="F5" s="188">
        <v>1</v>
      </c>
      <c r="K5" s="188">
        <v>1</v>
      </c>
    </row>
    <row r="6" spans="1:34" s="208" customFormat="1" ht="46.8" customHeight="1" x14ac:dyDescent="0.25">
      <c r="A6" s="204" t="s">
        <v>109</v>
      </c>
      <c r="B6" s="205" t="s">
        <v>1</v>
      </c>
      <c r="C6" s="205" t="s">
        <v>2</v>
      </c>
      <c r="D6" s="205" t="s">
        <v>116</v>
      </c>
      <c r="E6" s="205" t="s">
        <v>117</v>
      </c>
      <c r="F6" s="205" t="s">
        <v>118</v>
      </c>
      <c r="G6" s="205" t="s">
        <v>61</v>
      </c>
      <c r="H6" s="205" t="s">
        <v>6</v>
      </c>
      <c r="I6" s="205" t="s">
        <v>4</v>
      </c>
      <c r="J6" s="206" t="s">
        <v>107</v>
      </c>
      <c r="K6" s="206" t="s">
        <v>8</v>
      </c>
      <c r="L6" s="206" t="s">
        <v>106</v>
      </c>
      <c r="M6" s="206" t="s">
        <v>129</v>
      </c>
      <c r="N6" s="206" t="s">
        <v>111</v>
      </c>
      <c r="O6" s="206" t="s">
        <v>134</v>
      </c>
      <c r="P6" s="206" t="s">
        <v>135</v>
      </c>
      <c r="Q6" s="206" t="s">
        <v>136</v>
      </c>
      <c r="R6" s="207" t="s">
        <v>108</v>
      </c>
      <c r="T6" s="210"/>
      <c r="U6" s="210"/>
      <c r="V6" s="210"/>
      <c r="W6" s="210"/>
      <c r="X6" s="210"/>
      <c r="Y6" s="210"/>
      <c r="Z6" s="210"/>
      <c r="AA6" s="210"/>
      <c r="AB6" s="210"/>
      <c r="AC6" s="210"/>
      <c r="AD6" s="210"/>
      <c r="AE6" s="210"/>
      <c r="AF6" s="210"/>
      <c r="AG6" s="209"/>
      <c r="AH6" s="209"/>
    </row>
    <row r="7" spans="1:34" s="193" customFormat="1" ht="373.8" customHeight="1" x14ac:dyDescent="0.25">
      <c r="A7" s="192" t="s">
        <v>143</v>
      </c>
      <c r="B7" s="194" t="s">
        <v>152</v>
      </c>
      <c r="C7" s="180" t="s">
        <v>144</v>
      </c>
      <c r="D7" s="177" t="s">
        <v>178</v>
      </c>
      <c r="E7" s="177" t="s">
        <v>179</v>
      </c>
      <c r="F7" s="194" t="s">
        <v>214</v>
      </c>
      <c r="G7" s="177" t="s">
        <v>193</v>
      </c>
      <c r="H7" s="173" t="s">
        <v>91</v>
      </c>
      <c r="I7" s="195">
        <v>1</v>
      </c>
      <c r="J7" s="177" t="s">
        <v>126</v>
      </c>
      <c r="K7" s="177" t="s">
        <v>180</v>
      </c>
      <c r="L7" s="196">
        <v>0.2</v>
      </c>
      <c r="M7" s="196">
        <v>0.5</v>
      </c>
      <c r="N7" s="196">
        <v>0.2</v>
      </c>
      <c r="O7" s="196">
        <v>0.2</v>
      </c>
      <c r="P7" s="226">
        <v>0.38</v>
      </c>
      <c r="Q7" s="196"/>
      <c r="R7" s="211" t="s">
        <v>247</v>
      </c>
      <c r="T7" s="187"/>
      <c r="U7" s="187"/>
      <c r="V7" s="187"/>
      <c r="W7" s="187"/>
      <c r="X7" s="187"/>
      <c r="Y7" s="187"/>
      <c r="Z7" s="187"/>
      <c r="AA7" s="187"/>
      <c r="AB7" s="187"/>
      <c r="AC7" s="187"/>
      <c r="AD7" s="187"/>
      <c r="AE7" s="187"/>
      <c r="AF7" s="187"/>
      <c r="AG7" s="186"/>
      <c r="AH7" s="186"/>
    </row>
    <row r="8" spans="1:34" s="193" customFormat="1" ht="87" customHeight="1" x14ac:dyDescent="0.25">
      <c r="A8" s="192" t="s">
        <v>143</v>
      </c>
      <c r="B8" s="194" t="s">
        <v>153</v>
      </c>
      <c r="C8" s="180" t="s">
        <v>239</v>
      </c>
      <c r="D8" s="177" t="s">
        <v>238</v>
      </c>
      <c r="E8" s="177" t="s">
        <v>220</v>
      </c>
      <c r="F8" s="177" t="s">
        <v>221</v>
      </c>
      <c r="G8" s="177" t="s">
        <v>222</v>
      </c>
      <c r="H8" s="173" t="s">
        <v>91</v>
      </c>
      <c r="I8" s="195">
        <v>1</v>
      </c>
      <c r="J8" s="177" t="s">
        <v>99</v>
      </c>
      <c r="K8" s="177" t="s">
        <v>151</v>
      </c>
      <c r="L8" s="196">
        <v>0</v>
      </c>
      <c r="M8" s="196">
        <v>0.5</v>
      </c>
      <c r="N8" s="196">
        <v>0</v>
      </c>
      <c r="O8" s="196">
        <v>0.25</v>
      </c>
      <c r="P8" s="196">
        <v>0.25</v>
      </c>
      <c r="Q8" s="196"/>
      <c r="R8" s="211" t="s">
        <v>248</v>
      </c>
      <c r="T8" s="187"/>
      <c r="U8" s="187"/>
      <c r="V8" s="187"/>
      <c r="W8" s="187"/>
      <c r="X8" s="187"/>
      <c r="Y8" s="187"/>
      <c r="Z8" s="187"/>
      <c r="AA8" s="187"/>
      <c r="AB8" s="187"/>
      <c r="AC8" s="187"/>
      <c r="AD8" s="187"/>
      <c r="AE8" s="187"/>
      <c r="AF8" s="187"/>
      <c r="AG8" s="186"/>
      <c r="AH8" s="186"/>
    </row>
    <row r="9" spans="1:34" s="193" customFormat="1" ht="120" customHeight="1" x14ac:dyDescent="0.25">
      <c r="A9" s="192" t="s">
        <v>143</v>
      </c>
      <c r="B9" s="194" t="s">
        <v>153</v>
      </c>
      <c r="C9" s="180" t="s">
        <v>149</v>
      </c>
      <c r="D9" s="177" t="s">
        <v>159</v>
      </c>
      <c r="E9" s="177" t="s">
        <v>190</v>
      </c>
      <c r="F9" s="177" t="s">
        <v>191</v>
      </c>
      <c r="G9" s="177" t="s">
        <v>192</v>
      </c>
      <c r="H9" s="173" t="s">
        <v>91</v>
      </c>
      <c r="I9" s="195">
        <v>1</v>
      </c>
      <c r="J9" s="177" t="s">
        <v>99</v>
      </c>
      <c r="K9" s="177" t="s">
        <v>151</v>
      </c>
      <c r="L9" s="196">
        <v>0</v>
      </c>
      <c r="M9" s="196">
        <v>0.3</v>
      </c>
      <c r="N9" s="196">
        <v>0</v>
      </c>
      <c r="O9" s="196">
        <v>0.1</v>
      </c>
      <c r="P9" s="226">
        <v>0.15</v>
      </c>
      <c r="Q9" s="196"/>
      <c r="R9" s="211" t="s">
        <v>249</v>
      </c>
      <c r="T9" s="187"/>
      <c r="U9" s="187"/>
      <c r="V9" s="187"/>
      <c r="W9" s="187"/>
      <c r="X9" s="187"/>
      <c r="Y9" s="187"/>
      <c r="Z9" s="187"/>
      <c r="AA9" s="187"/>
      <c r="AB9" s="187"/>
      <c r="AC9" s="187"/>
      <c r="AD9" s="187"/>
      <c r="AE9" s="187"/>
      <c r="AF9" s="187"/>
      <c r="AG9" s="186"/>
      <c r="AH9" s="186"/>
    </row>
    <row r="10" spans="1:34" s="193" customFormat="1" ht="86.4" hidden="1" x14ac:dyDescent="0.25">
      <c r="A10" s="192" t="s">
        <v>143</v>
      </c>
      <c r="B10" s="194" t="s">
        <v>153</v>
      </c>
      <c r="C10" s="180" t="s">
        <v>227</v>
      </c>
      <c r="D10" s="177" t="s">
        <v>223</v>
      </c>
      <c r="E10" s="177" t="s">
        <v>224</v>
      </c>
      <c r="F10" s="177"/>
      <c r="G10" s="177"/>
      <c r="H10" s="173" t="s">
        <v>225</v>
      </c>
      <c r="I10" s="195" t="s">
        <v>228</v>
      </c>
      <c r="J10" s="177" t="s">
        <v>99</v>
      </c>
      <c r="K10" s="177" t="s">
        <v>226</v>
      </c>
      <c r="L10" s="202"/>
      <c r="M10" s="202"/>
      <c r="N10" s="196">
        <v>0</v>
      </c>
      <c r="O10" s="196"/>
      <c r="P10" s="196"/>
      <c r="Q10" s="196"/>
      <c r="R10" s="211"/>
      <c r="T10" s="187"/>
      <c r="U10" s="187"/>
      <c r="V10" s="187"/>
      <c r="W10" s="187"/>
      <c r="X10" s="187"/>
      <c r="Y10" s="187"/>
      <c r="Z10" s="187"/>
      <c r="AA10" s="187"/>
      <c r="AB10" s="187"/>
      <c r="AC10" s="187"/>
      <c r="AD10" s="187"/>
      <c r="AE10" s="187"/>
      <c r="AF10" s="187"/>
      <c r="AG10" s="186"/>
      <c r="AH10" s="186"/>
    </row>
    <row r="11" spans="1:34" s="193" customFormat="1" ht="69.599999999999994" customHeight="1" x14ac:dyDescent="0.25">
      <c r="A11" s="192" t="s">
        <v>143</v>
      </c>
      <c r="B11" s="194" t="s">
        <v>155</v>
      </c>
      <c r="C11" s="180" t="s">
        <v>201</v>
      </c>
      <c r="D11" s="177" t="s">
        <v>202</v>
      </c>
      <c r="E11" s="177" t="s">
        <v>203</v>
      </c>
      <c r="F11" s="177" t="s">
        <v>191</v>
      </c>
      <c r="G11" s="177" t="s">
        <v>204</v>
      </c>
      <c r="H11" s="173" t="s">
        <v>91</v>
      </c>
      <c r="I11" s="195">
        <v>0.95</v>
      </c>
      <c r="J11" s="180" t="s">
        <v>99</v>
      </c>
      <c r="K11" s="180" t="s">
        <v>205</v>
      </c>
      <c r="L11" s="196" t="s">
        <v>232</v>
      </c>
      <c r="M11" s="196">
        <v>0.93</v>
      </c>
      <c r="N11" s="226">
        <v>0.91669999999999996</v>
      </c>
      <c r="O11" s="227">
        <v>0.94520000000000004</v>
      </c>
      <c r="P11" s="227">
        <v>0.94520000000000004</v>
      </c>
      <c r="Q11" s="196"/>
      <c r="R11" s="211" t="s">
        <v>241</v>
      </c>
      <c r="T11" s="187"/>
      <c r="U11" s="187"/>
      <c r="V11" s="187"/>
      <c r="W11" s="187"/>
      <c r="X11" s="187"/>
      <c r="Y11" s="187"/>
      <c r="Z11" s="187"/>
      <c r="AA11" s="187"/>
      <c r="AB11" s="187"/>
      <c r="AC11" s="187"/>
      <c r="AD11" s="187"/>
      <c r="AE11" s="187"/>
      <c r="AF11" s="187"/>
      <c r="AG11" s="186"/>
      <c r="AH11" s="186"/>
    </row>
    <row r="12" spans="1:34" s="193" customFormat="1" ht="69.599999999999994" customHeight="1" x14ac:dyDescent="0.25">
      <c r="A12" s="192" t="s">
        <v>143</v>
      </c>
      <c r="B12" s="194" t="s">
        <v>152</v>
      </c>
      <c r="C12" s="180" t="s">
        <v>145</v>
      </c>
      <c r="D12" s="171" t="s">
        <v>146</v>
      </c>
      <c r="E12" s="177" t="s">
        <v>164</v>
      </c>
      <c r="F12" s="177" t="s">
        <v>166</v>
      </c>
      <c r="G12" s="177" t="s">
        <v>165</v>
      </c>
      <c r="H12" s="173" t="s">
        <v>91</v>
      </c>
      <c r="I12" s="199">
        <v>0.9</v>
      </c>
      <c r="J12" s="177" t="s">
        <v>167</v>
      </c>
      <c r="K12" s="177" t="s">
        <v>168</v>
      </c>
      <c r="L12" s="196" t="s">
        <v>169</v>
      </c>
      <c r="M12" s="196">
        <v>0.86</v>
      </c>
      <c r="N12" s="226">
        <v>0.754</v>
      </c>
      <c r="O12" s="227">
        <v>0.88900000000000001</v>
      </c>
      <c r="P12" s="227">
        <v>0.88900000000000001</v>
      </c>
      <c r="Q12" s="196"/>
      <c r="R12" s="211" t="s">
        <v>240</v>
      </c>
      <c r="T12" s="224"/>
      <c r="U12" s="187"/>
      <c r="V12" s="187"/>
      <c r="W12" s="187"/>
      <c r="X12" s="187"/>
      <c r="Y12" s="187"/>
      <c r="Z12" s="187"/>
      <c r="AA12" s="187"/>
      <c r="AB12" s="187"/>
      <c r="AC12" s="187"/>
      <c r="AD12" s="187"/>
      <c r="AE12" s="187"/>
      <c r="AF12" s="187"/>
      <c r="AG12" s="186"/>
      <c r="AH12" s="186"/>
    </row>
    <row r="13" spans="1:34" s="193" customFormat="1" ht="69.599999999999994" hidden="1" customHeight="1" x14ac:dyDescent="0.25">
      <c r="A13" s="192" t="s">
        <v>143</v>
      </c>
      <c r="B13" s="191" t="s">
        <v>158</v>
      </c>
      <c r="C13" s="180" t="s">
        <v>218</v>
      </c>
      <c r="D13" s="177" t="s">
        <v>231</v>
      </c>
      <c r="E13" s="177" t="s">
        <v>172</v>
      </c>
      <c r="F13" s="177" t="s">
        <v>230</v>
      </c>
      <c r="G13" s="177" t="s">
        <v>177</v>
      </c>
      <c r="H13" s="175" t="s">
        <v>91</v>
      </c>
      <c r="I13" s="176">
        <v>0.9</v>
      </c>
      <c r="J13" s="177" t="s">
        <v>126</v>
      </c>
      <c r="K13" s="177" t="s">
        <v>212</v>
      </c>
      <c r="L13" s="217" t="s">
        <v>213</v>
      </c>
      <c r="M13" s="218">
        <v>1</v>
      </c>
      <c r="N13" s="196"/>
      <c r="O13" s="196"/>
      <c r="P13" s="196"/>
      <c r="Q13" s="196"/>
      <c r="R13" s="211"/>
      <c r="T13" s="187"/>
      <c r="U13" s="187"/>
      <c r="V13" s="187"/>
      <c r="W13" s="187"/>
      <c r="X13" s="187"/>
      <c r="Y13" s="187"/>
      <c r="Z13" s="187"/>
      <c r="AA13" s="187"/>
      <c r="AB13" s="187"/>
      <c r="AC13" s="187"/>
      <c r="AD13" s="187"/>
      <c r="AE13" s="187"/>
      <c r="AF13" s="187"/>
      <c r="AG13" s="186"/>
      <c r="AH13" s="186"/>
    </row>
    <row r="14" spans="1:34" s="193" customFormat="1" ht="291.60000000000002" customHeight="1" x14ac:dyDescent="0.25">
      <c r="A14" s="192" t="s">
        <v>143</v>
      </c>
      <c r="B14" s="191" t="s">
        <v>158</v>
      </c>
      <c r="C14" s="180" t="s">
        <v>170</v>
      </c>
      <c r="D14" s="174" t="s">
        <v>147</v>
      </c>
      <c r="E14" s="177" t="s">
        <v>172</v>
      </c>
      <c r="F14" s="177" t="s">
        <v>175</v>
      </c>
      <c r="G14" s="177" t="s">
        <v>176</v>
      </c>
      <c r="H14" s="175" t="s">
        <v>91</v>
      </c>
      <c r="I14" s="176">
        <v>0.98</v>
      </c>
      <c r="J14" s="177" t="s">
        <v>126</v>
      </c>
      <c r="K14" s="177" t="s">
        <v>211</v>
      </c>
      <c r="L14" s="219">
        <v>0.82269999999999999</v>
      </c>
      <c r="M14" s="220">
        <v>0.98</v>
      </c>
      <c r="N14" s="215">
        <v>0.31264777980000003</v>
      </c>
      <c r="O14" s="226">
        <v>0.45789999999999997</v>
      </c>
      <c r="P14" s="227">
        <v>0.82210000000000005</v>
      </c>
      <c r="Q14" s="196"/>
      <c r="R14" s="211" t="s">
        <v>242</v>
      </c>
      <c r="T14" s="214"/>
      <c r="U14" s="224"/>
      <c r="V14" s="214"/>
      <c r="W14" s="214"/>
      <c r="X14" s="214"/>
      <c r="Y14" s="214"/>
      <c r="Z14" s="187"/>
      <c r="AA14" s="187"/>
      <c r="AB14" s="187"/>
      <c r="AC14" s="187"/>
      <c r="AD14" s="187"/>
      <c r="AE14" s="187"/>
      <c r="AF14" s="187"/>
      <c r="AG14" s="186"/>
      <c r="AH14" s="186"/>
    </row>
    <row r="15" spans="1:34" s="193" customFormat="1" ht="110.4" hidden="1" customHeight="1" x14ac:dyDescent="0.25">
      <c r="A15" s="192" t="s">
        <v>143</v>
      </c>
      <c r="B15" s="191" t="s">
        <v>158</v>
      </c>
      <c r="C15" s="180" t="s">
        <v>148</v>
      </c>
      <c r="D15" s="174" t="s">
        <v>171</v>
      </c>
      <c r="E15" s="177" t="s">
        <v>172</v>
      </c>
      <c r="F15" s="177" t="s">
        <v>173</v>
      </c>
      <c r="G15" s="177" t="s">
        <v>174</v>
      </c>
      <c r="H15" s="173" t="s">
        <v>91</v>
      </c>
      <c r="I15" s="203">
        <v>1</v>
      </c>
      <c r="J15" s="177" t="s">
        <v>126</v>
      </c>
      <c r="K15" s="177" t="s">
        <v>180</v>
      </c>
      <c r="L15" s="221">
        <v>1</v>
      </c>
      <c r="M15" s="222">
        <v>1</v>
      </c>
      <c r="N15" s="196"/>
      <c r="O15" s="196"/>
      <c r="P15" s="196"/>
      <c r="Q15" s="196"/>
      <c r="R15" s="211"/>
      <c r="T15" s="214"/>
      <c r="U15" s="187"/>
      <c r="V15" s="187"/>
      <c r="W15" s="187"/>
      <c r="X15" s="187"/>
      <c r="Y15" s="187"/>
      <c r="Z15" s="187"/>
      <c r="AA15" s="187"/>
      <c r="AB15" s="187"/>
      <c r="AC15" s="187"/>
      <c r="AD15" s="187"/>
      <c r="AE15" s="187"/>
      <c r="AF15" s="187"/>
      <c r="AG15" s="186"/>
      <c r="AH15" s="186"/>
    </row>
    <row r="16" spans="1:34" s="193" customFormat="1" ht="227.4" customHeight="1" x14ac:dyDescent="0.25">
      <c r="A16" s="192" t="s">
        <v>160</v>
      </c>
      <c r="B16" s="194" t="s">
        <v>154</v>
      </c>
      <c r="C16" s="180" t="s">
        <v>181</v>
      </c>
      <c r="D16" s="177" t="s">
        <v>183</v>
      </c>
      <c r="E16" s="177" t="s">
        <v>184</v>
      </c>
      <c r="F16" s="177" t="s">
        <v>185</v>
      </c>
      <c r="G16" s="177" t="s">
        <v>186</v>
      </c>
      <c r="H16" s="173" t="s">
        <v>91</v>
      </c>
      <c r="I16" s="195">
        <v>1</v>
      </c>
      <c r="J16" s="177" t="s">
        <v>126</v>
      </c>
      <c r="K16" s="177" t="s">
        <v>154</v>
      </c>
      <c r="L16" s="196">
        <v>0.2</v>
      </c>
      <c r="M16" s="196">
        <v>1</v>
      </c>
      <c r="N16" s="196">
        <v>0.2</v>
      </c>
      <c r="O16" s="226">
        <v>0.4</v>
      </c>
      <c r="P16" s="226">
        <v>0.55000000000000004</v>
      </c>
      <c r="Q16" s="196"/>
      <c r="R16" s="211" t="s">
        <v>252</v>
      </c>
      <c r="T16" s="187"/>
      <c r="U16" s="187"/>
      <c r="V16" s="187"/>
      <c r="W16" s="187"/>
      <c r="X16" s="187"/>
      <c r="Y16" s="187"/>
      <c r="Z16" s="187"/>
      <c r="AA16" s="187"/>
      <c r="AB16" s="187"/>
      <c r="AC16" s="187"/>
      <c r="AD16" s="187"/>
      <c r="AE16" s="187"/>
      <c r="AF16" s="187"/>
      <c r="AG16" s="186"/>
      <c r="AH16" s="186"/>
    </row>
    <row r="17" spans="1:35" s="193" customFormat="1" ht="147.6" customHeight="1" x14ac:dyDescent="0.25">
      <c r="A17" s="192" t="s">
        <v>160</v>
      </c>
      <c r="B17" s="194" t="s">
        <v>154</v>
      </c>
      <c r="C17" s="180" t="s">
        <v>182</v>
      </c>
      <c r="D17" s="177" t="s">
        <v>183</v>
      </c>
      <c r="E17" s="177" t="s">
        <v>187</v>
      </c>
      <c r="F17" s="177" t="s">
        <v>188</v>
      </c>
      <c r="G17" s="177" t="s">
        <v>189</v>
      </c>
      <c r="H17" s="173" t="s">
        <v>91</v>
      </c>
      <c r="I17" s="195">
        <v>1</v>
      </c>
      <c r="J17" s="177" t="s">
        <v>126</v>
      </c>
      <c r="K17" s="177" t="s">
        <v>154</v>
      </c>
      <c r="L17" s="196">
        <v>0</v>
      </c>
      <c r="M17" s="196">
        <v>1</v>
      </c>
      <c r="N17" s="196">
        <v>0.1</v>
      </c>
      <c r="O17" s="226">
        <v>0.3</v>
      </c>
      <c r="P17" s="226">
        <v>0.5</v>
      </c>
      <c r="Q17" s="196"/>
      <c r="R17" s="211" t="s">
        <v>251</v>
      </c>
      <c r="T17" s="187"/>
      <c r="U17" s="187"/>
      <c r="V17" s="187"/>
      <c r="W17" s="187"/>
      <c r="X17" s="187"/>
      <c r="Y17" s="187"/>
      <c r="Z17" s="187"/>
      <c r="AA17" s="187"/>
      <c r="AB17" s="187"/>
      <c r="AC17" s="187"/>
      <c r="AD17" s="187"/>
      <c r="AE17" s="187"/>
      <c r="AF17" s="187"/>
      <c r="AG17" s="186"/>
      <c r="AH17" s="186"/>
    </row>
    <row r="18" spans="1:35" s="193" customFormat="1" ht="59.4" customHeight="1" x14ac:dyDescent="0.25">
      <c r="A18" s="192" t="s">
        <v>162</v>
      </c>
      <c r="B18" s="194" t="s">
        <v>152</v>
      </c>
      <c r="C18" s="180" t="s">
        <v>194</v>
      </c>
      <c r="D18" s="177" t="s">
        <v>243</v>
      </c>
      <c r="E18" s="177" t="s">
        <v>195</v>
      </c>
      <c r="F18" s="177" t="s">
        <v>196</v>
      </c>
      <c r="G18" s="177" t="s">
        <v>197</v>
      </c>
      <c r="H18" s="173" t="s">
        <v>91</v>
      </c>
      <c r="I18" s="195">
        <v>0.1</v>
      </c>
      <c r="J18" s="177" t="s">
        <v>99</v>
      </c>
      <c r="K18" s="177" t="s">
        <v>198</v>
      </c>
      <c r="L18" s="196" t="s">
        <v>199</v>
      </c>
      <c r="M18" s="196">
        <v>2.5000000000000001E-2</v>
      </c>
      <c r="N18" s="216">
        <v>7.3000000000000001E-3</v>
      </c>
      <c r="O18" s="216">
        <v>7.3000000000000001E-3</v>
      </c>
      <c r="P18" s="247">
        <v>9.69E-2</v>
      </c>
      <c r="Q18" s="196"/>
      <c r="R18" s="211" t="s">
        <v>244</v>
      </c>
      <c r="T18" s="187"/>
      <c r="U18" s="187"/>
      <c r="V18" s="187"/>
      <c r="W18" s="187"/>
      <c r="X18" s="187"/>
      <c r="Y18" s="187"/>
      <c r="Z18" s="187"/>
      <c r="AA18" s="187"/>
      <c r="AB18" s="187"/>
      <c r="AC18" s="187"/>
      <c r="AD18" s="187"/>
      <c r="AE18" s="187"/>
      <c r="AF18" s="187"/>
      <c r="AG18" s="186"/>
      <c r="AH18" s="186"/>
    </row>
    <row r="19" spans="1:35" s="193" customFormat="1" ht="91.2" hidden="1" customHeight="1" x14ac:dyDescent="0.25">
      <c r="A19" s="192" t="s">
        <v>162</v>
      </c>
      <c r="B19" s="194" t="s">
        <v>156</v>
      </c>
      <c r="C19" s="180" t="s">
        <v>150</v>
      </c>
      <c r="D19" s="177" t="s">
        <v>206</v>
      </c>
      <c r="E19" s="177" t="s">
        <v>207</v>
      </c>
      <c r="F19" s="177" t="s">
        <v>208</v>
      </c>
      <c r="G19" s="177" t="s">
        <v>209</v>
      </c>
      <c r="H19" s="173" t="s">
        <v>91</v>
      </c>
      <c r="I19" s="201"/>
      <c r="J19" s="177" t="s">
        <v>167</v>
      </c>
      <c r="K19" s="177" t="s">
        <v>210</v>
      </c>
      <c r="L19" s="202"/>
      <c r="M19" s="202"/>
      <c r="N19" s="196"/>
      <c r="O19" s="196"/>
      <c r="P19" s="196"/>
      <c r="Q19" s="196"/>
      <c r="R19" s="211"/>
      <c r="T19" s="187"/>
      <c r="U19" s="187"/>
      <c r="V19" s="187"/>
      <c r="W19" s="187"/>
      <c r="X19" s="187"/>
      <c r="Y19" s="187"/>
      <c r="Z19" s="187"/>
      <c r="AA19" s="187"/>
      <c r="AB19" s="187"/>
      <c r="AC19" s="187"/>
      <c r="AD19" s="187"/>
      <c r="AE19" s="187"/>
      <c r="AF19" s="187"/>
      <c r="AG19" s="186"/>
      <c r="AH19" s="186"/>
    </row>
    <row r="20" spans="1:35" s="193" customFormat="1" ht="121.8" customHeight="1" x14ac:dyDescent="0.25">
      <c r="A20" s="192" t="s">
        <v>162</v>
      </c>
      <c r="B20" s="194" t="s">
        <v>153</v>
      </c>
      <c r="C20" s="180" t="s">
        <v>215</v>
      </c>
      <c r="D20" s="177" t="s">
        <v>216</v>
      </c>
      <c r="E20" s="177" t="s">
        <v>217</v>
      </c>
      <c r="F20" s="177" t="s">
        <v>191</v>
      </c>
      <c r="G20" s="177" t="s">
        <v>219</v>
      </c>
      <c r="H20" s="173" t="s">
        <v>91</v>
      </c>
      <c r="I20" s="195">
        <v>0.5</v>
      </c>
      <c r="J20" s="177" t="s">
        <v>99</v>
      </c>
      <c r="K20" s="177" t="s">
        <v>151</v>
      </c>
      <c r="L20" s="196">
        <v>0</v>
      </c>
      <c r="M20" s="196">
        <v>0.05</v>
      </c>
      <c r="N20" s="216">
        <v>0</v>
      </c>
      <c r="O20" s="216">
        <v>0</v>
      </c>
      <c r="P20" s="215">
        <v>0.02</v>
      </c>
      <c r="Q20" s="196"/>
      <c r="R20" s="211" t="s">
        <v>250</v>
      </c>
      <c r="T20" s="187"/>
      <c r="U20" s="187"/>
      <c r="V20" s="187"/>
      <c r="W20" s="187"/>
      <c r="X20" s="187"/>
      <c r="Y20" s="187"/>
      <c r="Z20" s="187"/>
      <c r="AA20" s="187"/>
      <c r="AB20" s="187"/>
      <c r="AC20" s="187"/>
      <c r="AD20" s="187"/>
      <c r="AE20" s="187"/>
      <c r="AF20" s="187"/>
      <c r="AG20" s="186"/>
      <c r="AH20" s="186"/>
    </row>
    <row r="21" spans="1:35" s="193" customFormat="1" ht="386.4" x14ac:dyDescent="0.25">
      <c r="A21" s="192" t="s">
        <v>163</v>
      </c>
      <c r="B21" s="194" t="s">
        <v>71</v>
      </c>
      <c r="C21" s="180" t="s">
        <v>233</v>
      </c>
      <c r="D21" s="180" t="s">
        <v>234</v>
      </c>
      <c r="E21" s="194" t="s">
        <v>235</v>
      </c>
      <c r="F21" s="177" t="s">
        <v>191</v>
      </c>
      <c r="G21" s="177" t="s">
        <v>236</v>
      </c>
      <c r="H21" s="173" t="s">
        <v>200</v>
      </c>
      <c r="I21" s="215">
        <v>8.0000000000000002E-3</v>
      </c>
      <c r="J21" s="177" t="s">
        <v>167</v>
      </c>
      <c r="K21" s="177" t="s">
        <v>229</v>
      </c>
      <c r="L21" s="196" t="s">
        <v>237</v>
      </c>
      <c r="M21" s="196">
        <v>0.01</v>
      </c>
      <c r="N21" s="223">
        <v>7.3000000000000001E-3</v>
      </c>
      <c r="O21" s="223">
        <v>9.4999999999999998E-3</v>
      </c>
      <c r="P21" s="247">
        <v>1E-4</v>
      </c>
      <c r="Q21" s="196"/>
      <c r="R21" s="211" t="s">
        <v>246</v>
      </c>
      <c r="S21" s="225"/>
      <c r="T21" s="187"/>
      <c r="U21" s="187"/>
      <c r="V21" s="187"/>
      <c r="W21" s="187"/>
      <c r="X21" s="187"/>
      <c r="Y21" s="187"/>
      <c r="Z21" s="187"/>
      <c r="AA21" s="187"/>
      <c r="AB21" s="187"/>
      <c r="AC21" s="187"/>
      <c r="AD21" s="187"/>
      <c r="AE21" s="187"/>
      <c r="AF21" s="187"/>
      <c r="AG21" s="186"/>
      <c r="AH21" s="186"/>
    </row>
    <row r="22" spans="1:35" ht="283.2" customHeight="1" thickBot="1" x14ac:dyDescent="0.35">
      <c r="A22" s="238" t="s">
        <v>161</v>
      </c>
      <c r="B22" s="197" t="s">
        <v>157</v>
      </c>
      <c r="C22" s="245" t="s">
        <v>125</v>
      </c>
      <c r="D22" s="239" t="s">
        <v>128</v>
      </c>
      <c r="E22" s="179" t="s">
        <v>137</v>
      </c>
      <c r="F22" s="179" t="s">
        <v>138</v>
      </c>
      <c r="G22" s="179" t="s">
        <v>139</v>
      </c>
      <c r="H22" s="198" t="s">
        <v>91</v>
      </c>
      <c r="I22" s="240">
        <v>1</v>
      </c>
      <c r="J22" s="179" t="s">
        <v>126</v>
      </c>
      <c r="K22" s="179" t="s">
        <v>127</v>
      </c>
      <c r="L22" s="241">
        <v>0</v>
      </c>
      <c r="M22" s="242">
        <v>0.5</v>
      </c>
      <c r="N22" s="212">
        <v>0.2</v>
      </c>
      <c r="O22" s="243">
        <v>0.35</v>
      </c>
      <c r="P22" s="248">
        <v>0.62</v>
      </c>
      <c r="Q22" s="212"/>
      <c r="R22" s="213" t="s">
        <v>245</v>
      </c>
      <c r="T22" s="172"/>
      <c r="U22" s="172"/>
      <c r="V22" s="172"/>
      <c r="W22" s="172"/>
      <c r="X22" s="172"/>
      <c r="Y22" s="172"/>
      <c r="Z22" s="172"/>
      <c r="AA22" s="172"/>
      <c r="AB22" s="172"/>
      <c r="AC22" s="172"/>
      <c r="AD22" s="172"/>
      <c r="AE22" s="172"/>
      <c r="AF22" s="169"/>
      <c r="AG22" s="169"/>
      <c r="AH22" s="169"/>
    </row>
    <row r="23" spans="1:35" ht="62.4" hidden="1" customHeight="1" thickBot="1" x14ac:dyDescent="0.35">
      <c r="A23" s="228" t="s">
        <v>133</v>
      </c>
      <c r="B23" s="229" t="s">
        <v>155</v>
      </c>
      <c r="C23" s="246" t="s">
        <v>131</v>
      </c>
      <c r="D23" s="231" t="s">
        <v>130</v>
      </c>
      <c r="E23" s="230" t="s">
        <v>140</v>
      </c>
      <c r="F23" s="230" t="s">
        <v>141</v>
      </c>
      <c r="G23" s="230" t="s">
        <v>142</v>
      </c>
      <c r="H23" s="232" t="s">
        <v>91</v>
      </c>
      <c r="I23" s="233">
        <v>40</v>
      </c>
      <c r="J23" s="230" t="s">
        <v>126</v>
      </c>
      <c r="K23" s="230" t="s">
        <v>132</v>
      </c>
      <c r="L23" s="234">
        <v>20</v>
      </c>
      <c r="M23" s="235">
        <v>25</v>
      </c>
      <c r="N23" s="236"/>
      <c r="O23" s="236"/>
      <c r="P23" s="236"/>
      <c r="Q23" s="236"/>
      <c r="R23" s="237"/>
      <c r="T23" s="172"/>
      <c r="U23" s="172"/>
      <c r="V23" s="172"/>
      <c r="W23" s="172"/>
      <c r="X23" s="172"/>
      <c r="Y23" s="172"/>
      <c r="Z23" s="172"/>
      <c r="AA23" s="172"/>
      <c r="AB23" s="172"/>
      <c r="AC23" s="172"/>
      <c r="AD23" s="172"/>
      <c r="AE23" s="172"/>
      <c r="AF23" s="169"/>
      <c r="AG23" s="169"/>
      <c r="AH23" s="169"/>
    </row>
    <row r="24" spans="1:35" x14ac:dyDescent="0.3">
      <c r="J24" s="170"/>
      <c r="K24" s="170"/>
      <c r="M24" s="168"/>
      <c r="N24" s="168"/>
      <c r="O24" s="168"/>
      <c r="P24" s="168"/>
      <c r="T24" s="169"/>
      <c r="U24" s="169"/>
      <c r="V24" s="169"/>
      <c r="W24" s="169"/>
      <c r="X24" s="169"/>
      <c r="Y24" s="169"/>
      <c r="Z24" s="169"/>
      <c r="AA24" s="169"/>
      <c r="AB24" s="169"/>
      <c r="AC24" s="169"/>
      <c r="AD24" s="169"/>
      <c r="AE24" s="169"/>
      <c r="AF24" s="169"/>
      <c r="AG24" s="169"/>
      <c r="AH24" s="169"/>
      <c r="AI24" s="169"/>
    </row>
    <row r="25" spans="1:35" s="185" customFormat="1" ht="24" customHeight="1" x14ac:dyDescent="0.25">
      <c r="A25" s="249" t="s">
        <v>121</v>
      </c>
      <c r="B25" s="249"/>
      <c r="C25" s="249"/>
      <c r="D25" s="189" t="s">
        <v>119</v>
      </c>
      <c r="E25" s="250" t="s">
        <v>122</v>
      </c>
      <c r="F25" s="250"/>
      <c r="G25" s="250"/>
      <c r="H25" s="250"/>
      <c r="I25" s="250"/>
      <c r="J25" s="190" t="s">
        <v>120</v>
      </c>
      <c r="K25" s="250" t="s">
        <v>123</v>
      </c>
      <c r="L25" s="250"/>
      <c r="M25" s="250"/>
      <c r="N25" s="250"/>
      <c r="O25" s="250"/>
      <c r="P25" s="250"/>
      <c r="Q25" s="250"/>
      <c r="R25" s="190">
        <v>1</v>
      </c>
      <c r="T25" s="186"/>
      <c r="U25" s="186"/>
      <c r="V25" s="186"/>
      <c r="W25" s="186"/>
      <c r="X25" s="186"/>
      <c r="Y25" s="186"/>
      <c r="Z25" s="186"/>
      <c r="AA25" s="186"/>
      <c r="AB25" s="186"/>
      <c r="AC25" s="186"/>
      <c r="AD25" s="186"/>
      <c r="AE25" s="186"/>
      <c r="AF25" s="186"/>
      <c r="AG25" s="186"/>
      <c r="AH25" s="186"/>
      <c r="AI25" s="186"/>
    </row>
    <row r="26" spans="1:35" ht="38.25" customHeight="1" x14ac:dyDescent="0.3">
      <c r="D26" s="181"/>
      <c r="E26" s="181"/>
      <c r="F26" s="181"/>
      <c r="G26" s="181"/>
    </row>
  </sheetData>
  <autoFilter ref="A6:AY23" xr:uid="{00000000-0001-0000-0000-000000000000}"/>
  <mergeCells count="9">
    <mergeCell ref="A25:C25"/>
    <mergeCell ref="E25:I25"/>
    <mergeCell ref="K25:Q25"/>
    <mergeCell ref="R1:S1"/>
    <mergeCell ref="R2:S2"/>
    <mergeCell ref="R3:S3"/>
    <mergeCell ref="R4:S4"/>
    <mergeCell ref="A1:A4"/>
    <mergeCell ref="B1:Q4"/>
  </mergeCells>
  <phoneticPr fontId="27" type="noConversion"/>
  <conditionalFormatting sqref="N8:Q8 Q11 N10:Q10 N9:O9 Q9">
    <cfRule type="colorScale" priority="13">
      <colorScale>
        <cfvo type="percent" val="&quot;0&lt;=69&quot;"/>
        <cfvo type="percent" val="&quot;70&lt;=89&quot;"/>
        <cfvo type="percent" val="&quot;90&lt;=100&quot;"/>
        <color rgb="FFF8696B"/>
        <color rgb="FFFFEB84"/>
        <color rgb="FF63BE7B"/>
      </colorScale>
    </cfRule>
    <cfRule type="colorScale" priority="14">
      <colorScale>
        <cfvo type="num" val="50"/>
        <cfvo type="percentile" val="80"/>
        <cfvo type="max"/>
        <color rgb="FFF8696B"/>
        <color rgb="FFFFEB84"/>
        <color rgb="FF63BE7B"/>
      </colorScale>
    </cfRule>
    <cfRule type="colorScale" priority="15">
      <colorScale>
        <cfvo type="min"/>
        <cfvo type="percentile" val="50"/>
        <cfvo type="max"/>
        <color rgb="FFF8696B"/>
        <color rgb="FFFFEB84"/>
        <color rgb="FF63BE7B"/>
      </colorScale>
    </cfRule>
  </conditionalFormatting>
  <conditionalFormatting sqref="N13:Q13 N14 Q14 N23:Q23 N22 Q22 N15:Q15 N16:N17 Q11:Q12 N19:Q21 N18:O18 N7:O7 Q7 N8:Q8 N10:Q10 N9:O9 Q9 Q16:Q18">
    <cfRule type="cellIs" dxfId="31" priority="10" operator="between">
      <formula>0.85</formula>
      <formula>1</formula>
    </cfRule>
    <cfRule type="cellIs" dxfId="30" priority="11" operator="between">
      <formula>0.7</formula>
      <formula>0.84</formula>
    </cfRule>
    <cfRule type="cellIs" dxfId="29" priority="12" operator="between">
      <formula>1%</formula>
      <formula>69%</formula>
    </cfRule>
  </conditionalFormatting>
  <conditionalFormatting sqref="O7">
    <cfRule type="cellIs" dxfId="28" priority="7" operator="between">
      <formula>0.85</formula>
      <formula>1</formula>
    </cfRule>
    <cfRule type="cellIs" dxfId="27" priority="8" operator="between">
      <formula>0.7</formula>
      <formula>0.84</formula>
    </cfRule>
    <cfRule type="cellIs" dxfId="26" priority="9" operator="between">
      <formula>1%</formula>
      <formula>69%</formula>
    </cfRule>
  </conditionalFormatting>
  <dataValidations count="1">
    <dataValidation type="list" allowBlank="1" showInputMessage="1" showErrorMessage="1" sqref="H7:H23" xr:uid="{00000000-0002-0000-0000-000000000000}">
      <formula1>"Sube,Baja,Tendencia Media"</formula1>
    </dataValidation>
  </dataValidations>
  <pageMargins left="0.75" right="0" top="1" bottom="0" header="0" footer="0"/>
  <pageSetup paperSize="5" scale="40" orientation="landscape" verticalDpi="4294967292" copies="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8:G10"/>
  <sheetViews>
    <sheetView workbookViewId="0"/>
  </sheetViews>
  <sheetFormatPr baseColWidth="10" defaultColWidth="11.44140625" defaultRowHeight="14.4" x14ac:dyDescent="0.3"/>
  <sheetData>
    <row r="8" spans="5:7" ht="15" thickBot="1" x14ac:dyDescent="0.35"/>
    <row r="9" spans="5:7" ht="250.2" thickBot="1" x14ac:dyDescent="0.35">
      <c r="E9" s="183">
        <v>1</v>
      </c>
      <c r="F9" s="184">
        <v>0.9</v>
      </c>
      <c r="G9" s="182" t="s">
        <v>110</v>
      </c>
    </row>
    <row r="10" spans="5:7" ht="250.2" thickBot="1" x14ac:dyDescent="0.35">
      <c r="E10" s="183">
        <v>1</v>
      </c>
      <c r="F10" s="184">
        <v>0.9</v>
      </c>
      <c r="G10" s="18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4140625" defaultRowHeight="14.4" outlineLevelCol="1" x14ac:dyDescent="0.3"/>
  <cols>
    <col min="1" max="1" width="16.44140625" customWidth="1"/>
    <col min="2" max="2" width="16.44140625" hidden="1" customWidth="1"/>
    <col min="3" max="3" width="30.109375" bestFit="1" customWidth="1"/>
    <col min="4" max="4" width="17.44140625" style="77" bestFit="1" customWidth="1"/>
    <col min="5" max="6" width="4.44140625" hidden="1" customWidth="1"/>
    <col min="7" max="8" width="35.109375" customWidth="1"/>
    <col min="9" max="9" width="16" customWidth="1"/>
    <col min="10" max="10" width="9.44140625" bestFit="1" customWidth="1"/>
    <col min="11" max="11" width="9" style="72" customWidth="1"/>
    <col min="12" max="23" width="7.6640625" customWidth="1" outlineLevel="1"/>
    <col min="24" max="25" width="7.6640625" hidden="1" customWidth="1" outlineLevel="1"/>
    <col min="26" max="26" width="11.44140625" style="67" customWidth="1" collapsed="1"/>
    <col min="27" max="27" width="31.44140625" customWidth="1"/>
    <col min="28" max="28" width="11.44140625" hidden="1" customWidth="1"/>
    <col min="29" max="29" width="8.77734375" customWidth="1"/>
    <col min="30" max="30" width="9.6640625" customWidth="1"/>
    <col min="31" max="31" width="14.109375" customWidth="1"/>
    <col min="32" max="32" width="16.33203125" customWidth="1"/>
    <col min="33" max="33" width="14.44140625" customWidth="1"/>
    <col min="34" max="34" width="13.109375" customWidth="1"/>
    <col min="35" max="35" width="14.6640625" customWidth="1"/>
    <col min="44" max="44" width="7" bestFit="1" customWidth="1"/>
    <col min="45" max="45" width="8.77734375" bestFit="1" customWidth="1"/>
    <col min="46" max="46" width="7.44140625" bestFit="1" customWidth="1"/>
    <col min="47" max="47" width="6" bestFit="1" customWidth="1"/>
    <col min="48" max="49" width="6.44140625" bestFit="1" customWidth="1"/>
    <col min="50" max="50" width="5.77734375" bestFit="1" customWidth="1"/>
    <col min="51" max="51" width="8.44140625" bestFit="1" customWidth="1"/>
    <col min="52" max="52" width="11.77734375" customWidth="1"/>
    <col min="53" max="53" width="9.109375" bestFit="1" customWidth="1"/>
    <col min="54" max="54" width="11.77734375" customWidth="1"/>
    <col min="55" max="55" width="10.44140625" bestFit="1" customWidth="1"/>
    <col min="69" max="74" width="9.44140625" customWidth="1"/>
  </cols>
  <sheetData>
    <row r="1" spans="1:58" ht="15" customHeight="1" x14ac:dyDescent="0.3">
      <c r="A1" s="260" t="s">
        <v>47</v>
      </c>
      <c r="B1" s="260"/>
      <c r="C1" s="261"/>
      <c r="D1" s="262" t="s">
        <v>55</v>
      </c>
      <c r="E1" s="263"/>
      <c r="F1" s="263"/>
      <c r="G1" s="263"/>
      <c r="H1" s="263"/>
      <c r="I1" s="263"/>
      <c r="J1" s="263"/>
      <c r="K1" s="263"/>
      <c r="L1" s="263"/>
      <c r="M1" s="263"/>
      <c r="N1" s="263"/>
      <c r="O1" s="263"/>
      <c r="P1" s="263"/>
      <c r="Q1" s="263"/>
      <c r="R1" s="263"/>
      <c r="S1" s="263"/>
      <c r="T1" s="263"/>
      <c r="U1" s="263"/>
      <c r="V1" s="263"/>
      <c r="W1" s="263"/>
      <c r="X1" s="263"/>
      <c r="Y1" s="263"/>
      <c r="Z1" s="263"/>
      <c r="AA1" s="263"/>
      <c r="AB1" s="263"/>
      <c r="AC1" s="264"/>
      <c r="AD1" s="271" t="s">
        <v>31</v>
      </c>
      <c r="AE1" s="271"/>
    </row>
    <row r="2" spans="1:58" ht="15" customHeight="1" x14ac:dyDescent="0.3">
      <c r="A2" s="261"/>
      <c r="B2" s="261"/>
      <c r="C2" s="261"/>
      <c r="D2" s="265"/>
      <c r="E2" s="266"/>
      <c r="F2" s="266"/>
      <c r="G2" s="266"/>
      <c r="H2" s="266"/>
      <c r="I2" s="266"/>
      <c r="J2" s="266"/>
      <c r="K2" s="266"/>
      <c r="L2" s="266"/>
      <c r="M2" s="266"/>
      <c r="N2" s="266"/>
      <c r="O2" s="266"/>
      <c r="P2" s="266"/>
      <c r="Q2" s="266"/>
      <c r="R2" s="266"/>
      <c r="S2" s="266"/>
      <c r="T2" s="266"/>
      <c r="U2" s="266"/>
      <c r="V2" s="266"/>
      <c r="W2" s="266"/>
      <c r="X2" s="266"/>
      <c r="Y2" s="266"/>
      <c r="Z2" s="266"/>
      <c r="AA2" s="266"/>
      <c r="AB2" s="266"/>
      <c r="AC2" s="267"/>
      <c r="AD2" s="271"/>
      <c r="AE2" s="271"/>
    </row>
    <row r="3" spans="1:58" ht="15" customHeight="1" x14ac:dyDescent="0.3">
      <c r="A3" s="261"/>
      <c r="B3" s="261"/>
      <c r="C3" s="261"/>
      <c r="D3" s="268"/>
      <c r="E3" s="269"/>
      <c r="F3" s="269"/>
      <c r="G3" s="269"/>
      <c r="H3" s="269"/>
      <c r="I3" s="269"/>
      <c r="J3" s="269"/>
      <c r="K3" s="269"/>
      <c r="L3" s="269"/>
      <c r="M3" s="269"/>
      <c r="N3" s="269"/>
      <c r="O3" s="269"/>
      <c r="P3" s="269"/>
      <c r="Q3" s="269"/>
      <c r="R3" s="269"/>
      <c r="S3" s="269"/>
      <c r="T3" s="269"/>
      <c r="U3" s="269"/>
      <c r="V3" s="269"/>
      <c r="W3" s="269"/>
      <c r="X3" s="269"/>
      <c r="Y3" s="269"/>
      <c r="Z3" s="269"/>
      <c r="AA3" s="269"/>
      <c r="AB3" s="269"/>
      <c r="AC3" s="270"/>
      <c r="AD3" s="271"/>
      <c r="AE3" s="271"/>
    </row>
    <row r="4" spans="1:58" ht="15" customHeight="1" x14ac:dyDescent="0.3">
      <c r="A4" s="261"/>
      <c r="B4" s="261"/>
      <c r="C4" s="261"/>
      <c r="D4" s="272" t="s">
        <v>44</v>
      </c>
      <c r="E4" s="273"/>
      <c r="F4" s="273"/>
      <c r="G4" s="273"/>
      <c r="H4" s="273"/>
      <c r="I4" s="273"/>
      <c r="J4" s="273"/>
      <c r="K4" s="273"/>
      <c r="L4" s="273"/>
      <c r="M4" s="273"/>
      <c r="N4" s="273"/>
      <c r="O4" s="273"/>
      <c r="P4" s="273"/>
      <c r="Q4" s="273"/>
      <c r="R4" s="273"/>
      <c r="S4" s="273"/>
      <c r="T4" s="273"/>
      <c r="U4" s="273"/>
      <c r="V4" s="273"/>
      <c r="W4" s="273"/>
      <c r="X4" s="273"/>
      <c r="Y4" s="273"/>
      <c r="Z4" s="273"/>
      <c r="AA4" s="273"/>
      <c r="AB4" s="273"/>
      <c r="AC4" s="274"/>
      <c r="AD4" s="278" t="s">
        <v>32</v>
      </c>
      <c r="AE4" s="278"/>
      <c r="AQ4" s="64"/>
      <c r="AR4" s="64"/>
      <c r="AS4" s="64"/>
      <c r="AT4" s="64"/>
      <c r="AU4" s="64"/>
      <c r="AV4" s="64"/>
      <c r="AW4" s="64"/>
      <c r="AX4" s="64"/>
      <c r="AY4" s="64"/>
      <c r="AZ4" s="64"/>
      <c r="BA4" s="64"/>
      <c r="BB4" s="64"/>
      <c r="BC4" s="64"/>
      <c r="BD4" s="64"/>
      <c r="BE4" s="64"/>
      <c r="BF4" s="64"/>
    </row>
    <row r="5" spans="1:58" ht="15" customHeight="1" x14ac:dyDescent="0.3">
      <c r="A5" s="261"/>
      <c r="B5" s="261"/>
      <c r="C5" s="261"/>
      <c r="D5" s="275"/>
      <c r="E5" s="276"/>
      <c r="F5" s="276"/>
      <c r="G5" s="276"/>
      <c r="H5" s="276"/>
      <c r="I5" s="276"/>
      <c r="J5" s="276"/>
      <c r="K5" s="276"/>
      <c r="L5" s="276"/>
      <c r="M5" s="276"/>
      <c r="N5" s="276"/>
      <c r="O5" s="276"/>
      <c r="P5" s="276"/>
      <c r="Q5" s="276"/>
      <c r="R5" s="276"/>
      <c r="S5" s="276"/>
      <c r="T5" s="276"/>
      <c r="U5" s="276"/>
      <c r="V5" s="276"/>
      <c r="W5" s="276"/>
      <c r="X5" s="276"/>
      <c r="Y5" s="276"/>
      <c r="Z5" s="276"/>
      <c r="AA5" s="276"/>
      <c r="AB5" s="276"/>
      <c r="AC5" s="277"/>
      <c r="AD5" s="279">
        <v>42731</v>
      </c>
      <c r="AE5" s="279"/>
      <c r="AQ5" s="64"/>
      <c r="AR5" s="64"/>
      <c r="AS5" s="64"/>
      <c r="AT5" s="64"/>
      <c r="AU5" s="64"/>
      <c r="AV5" s="64"/>
      <c r="AW5" s="64"/>
      <c r="AX5" s="64"/>
      <c r="AY5" s="64"/>
      <c r="AZ5" s="64"/>
      <c r="BA5" s="64"/>
      <c r="BB5" s="64"/>
      <c r="BC5" s="64"/>
      <c r="BD5" s="64"/>
      <c r="BE5" s="64"/>
      <c r="BF5" s="64"/>
    </row>
    <row r="6" spans="1:58" x14ac:dyDescent="0.3">
      <c r="AQ6" s="64"/>
      <c r="AR6" s="64"/>
      <c r="AS6" s="64"/>
      <c r="AT6" s="64"/>
      <c r="AU6" s="64"/>
      <c r="AV6" s="64"/>
      <c r="AW6" s="64"/>
      <c r="AX6" s="64"/>
      <c r="AY6" s="64"/>
      <c r="AZ6" s="64"/>
      <c r="BA6" s="64"/>
      <c r="BB6" s="64"/>
      <c r="BC6" s="64"/>
      <c r="BD6" s="64"/>
      <c r="BE6" s="64"/>
      <c r="BF6" s="64"/>
    </row>
    <row r="7" spans="1:58" ht="93.75" customHeight="1" thickBot="1" x14ac:dyDescent="0.35">
      <c r="A7" s="114" t="s">
        <v>1</v>
      </c>
      <c r="B7" s="114"/>
      <c r="C7" s="114" t="s">
        <v>2</v>
      </c>
      <c r="D7" s="114" t="s">
        <v>49</v>
      </c>
      <c r="E7" s="114" t="s">
        <v>56</v>
      </c>
      <c r="F7" s="114" t="s">
        <v>57</v>
      </c>
      <c r="G7" s="114" t="s">
        <v>3</v>
      </c>
      <c r="H7" s="114" t="s">
        <v>61</v>
      </c>
      <c r="I7" s="114" t="s">
        <v>5</v>
      </c>
      <c r="J7" s="114" t="s">
        <v>6</v>
      </c>
      <c r="K7" s="114" t="s">
        <v>4</v>
      </c>
      <c r="L7" s="165">
        <v>42736</v>
      </c>
      <c r="M7" s="165">
        <v>42767</v>
      </c>
      <c r="N7" s="165">
        <v>42795</v>
      </c>
      <c r="O7" s="165">
        <v>42826</v>
      </c>
      <c r="P7" s="165">
        <v>42856</v>
      </c>
      <c r="Q7" s="165">
        <v>42887</v>
      </c>
      <c r="R7" s="165">
        <v>42917</v>
      </c>
      <c r="S7" s="165">
        <v>42948</v>
      </c>
      <c r="T7" s="165">
        <v>42979</v>
      </c>
      <c r="U7" s="165">
        <v>43009</v>
      </c>
      <c r="V7" s="165">
        <v>43040</v>
      </c>
      <c r="W7" s="165">
        <v>43070</v>
      </c>
      <c r="X7" s="165"/>
      <c r="Y7" s="165"/>
      <c r="Z7" s="114" t="s">
        <v>10</v>
      </c>
      <c r="AA7" s="114" t="s">
        <v>53</v>
      </c>
      <c r="AB7" s="114" t="s">
        <v>59</v>
      </c>
      <c r="AC7" s="114" t="s">
        <v>9</v>
      </c>
      <c r="AD7" s="166" t="s">
        <v>11</v>
      </c>
      <c r="AE7" s="166" t="s">
        <v>12</v>
      </c>
      <c r="AF7" s="166" t="s">
        <v>54</v>
      </c>
      <c r="AG7" s="166" t="s">
        <v>7</v>
      </c>
      <c r="AH7" s="166" t="s">
        <v>8</v>
      </c>
      <c r="AP7" s="64"/>
      <c r="AQ7" s="65"/>
      <c r="AR7" s="65"/>
      <c r="AS7" s="65"/>
      <c r="AT7" s="65"/>
      <c r="AU7" s="65"/>
      <c r="AV7" s="65"/>
      <c r="AW7" s="65"/>
      <c r="AX7" s="65"/>
      <c r="AY7" s="65"/>
      <c r="AZ7" s="65"/>
      <c r="BA7" s="65"/>
      <c r="BB7" s="65"/>
      <c r="BC7" s="65"/>
      <c r="BD7" s="64"/>
      <c r="BE7" s="64"/>
    </row>
    <row r="8" spans="1:58" ht="26.4" x14ac:dyDescent="0.3">
      <c r="A8" s="257" t="s">
        <v>71</v>
      </c>
      <c r="B8" s="163" t="e">
        <f>+#REF!+1</f>
        <v>#REF!</v>
      </c>
      <c r="C8" s="152" t="s">
        <v>100</v>
      </c>
      <c r="D8" s="126" t="s">
        <v>103</v>
      </c>
      <c r="E8" s="127"/>
      <c r="F8" s="127"/>
      <c r="G8" s="128" t="s">
        <v>93</v>
      </c>
      <c r="H8" s="128" t="s">
        <v>95</v>
      </c>
      <c r="I8" s="129" t="s">
        <v>99</v>
      </c>
      <c r="J8" s="130" t="s">
        <v>91</v>
      </c>
      <c r="K8" s="131">
        <v>0.8</v>
      </c>
      <c r="L8" s="132"/>
      <c r="M8" s="132"/>
      <c r="N8" s="132"/>
      <c r="O8" s="132"/>
      <c r="P8" s="132"/>
      <c r="Q8" s="132"/>
      <c r="R8" s="132"/>
      <c r="S8" s="132"/>
      <c r="T8" s="132"/>
      <c r="U8" s="132"/>
      <c r="V8" s="132"/>
      <c r="W8" s="132"/>
      <c r="X8" s="133">
        <v>0</v>
      </c>
      <c r="Y8" s="133">
        <v>1</v>
      </c>
      <c r="Z8" s="133" t="e">
        <f t="shared" ref="Z8:Z16" si="0">LOOKUP(1000000000,L8:W8)</f>
        <v>#N/A</v>
      </c>
      <c r="AA8" s="128"/>
      <c r="AB8" s="132" t="e">
        <f t="shared" ref="AB8:AB16" si="1">+IF(SLOPE(L8:W8,$L$7:$W$7)&gt;0,"Al alza",IF(SLOPE(L8:W8,$L$7:$W$7)&lt;0,"A la baja","Sin cambio"))</f>
        <v>#DIV/0!</v>
      </c>
      <c r="AC8" s="112" t="s">
        <v>13</v>
      </c>
      <c r="AD8" s="134">
        <v>9.6100000000000005E-3</v>
      </c>
      <c r="AE8" s="135" t="str">
        <f>IF($J$8="Sube",IF(ISERROR(Z8/$K$8)=TRUE,"",IF(Z8&gt;$K$8,AD8,Z8/$K$8*AD8)),IF(ISERROR($K$8/Z8)=TRUE,"",IF($K$8&lt;Z8,$K$8/Z8*AD8,AD8)))</f>
        <v/>
      </c>
      <c r="AF8" s="136" t="str">
        <f>IF($J$8="Sube",IF(ISERROR(Z8/$K$8)=TRUE,"",IF(Z8&gt;=$K$8,1,0)),IF(ISERROR($K$8/Z8)=TRUE,"",IF($K$8&lt;Z8,0,1)))</f>
        <v/>
      </c>
      <c r="AG8" s="127"/>
      <c r="AH8" s="137"/>
      <c r="AP8" s="64"/>
      <c r="AQ8" s="63"/>
      <c r="AR8" s="63"/>
      <c r="AS8" s="63"/>
      <c r="AT8" s="63"/>
      <c r="AU8" s="63"/>
      <c r="AV8" s="63"/>
      <c r="AW8" s="63"/>
      <c r="AX8" s="63"/>
      <c r="AY8" s="63"/>
      <c r="AZ8" s="63"/>
      <c r="BA8" s="63"/>
      <c r="BB8" s="63"/>
      <c r="BC8" s="64"/>
      <c r="BD8" s="64"/>
      <c r="BE8" s="64"/>
    </row>
    <row r="9" spans="1:58" ht="26.4" x14ac:dyDescent="0.3">
      <c r="A9" s="258"/>
      <c r="B9" s="108" t="e">
        <f t="shared" ref="B9:B16" si="2">+B8+1</f>
        <v>#REF!</v>
      </c>
      <c r="C9" s="105" t="s">
        <v>101</v>
      </c>
      <c r="D9" s="106" t="s">
        <v>104</v>
      </c>
      <c r="E9" s="61"/>
      <c r="F9" s="61"/>
      <c r="G9" s="16" t="s">
        <v>92</v>
      </c>
      <c r="H9" s="16" t="s">
        <v>96</v>
      </c>
      <c r="I9" s="18" t="s">
        <v>99</v>
      </c>
      <c r="J9" s="104" t="s">
        <v>91</v>
      </c>
      <c r="K9" s="73">
        <v>0.05</v>
      </c>
      <c r="L9" s="17"/>
      <c r="M9" s="17"/>
      <c r="N9" s="17"/>
      <c r="O9" s="17"/>
      <c r="P9" s="17"/>
      <c r="Q9" s="17"/>
      <c r="R9" s="17"/>
      <c r="S9" s="17"/>
      <c r="T9" s="17"/>
      <c r="U9" s="17"/>
      <c r="V9" s="17"/>
      <c r="W9" s="17"/>
      <c r="X9" s="66">
        <v>0</v>
      </c>
      <c r="Y9" s="66">
        <v>1</v>
      </c>
      <c r="Z9" s="66" t="e">
        <f t="shared" si="0"/>
        <v>#N/A</v>
      </c>
      <c r="AA9" s="16"/>
      <c r="AB9" s="17" t="e">
        <f t="shared" si="1"/>
        <v>#DIV/0!</v>
      </c>
      <c r="AC9" s="111" t="s">
        <v>13</v>
      </c>
      <c r="AD9" s="81">
        <v>9.6100000000000005E-3</v>
      </c>
      <c r="AE9" s="20" t="str">
        <f>IF($J$9="Sube",IF(ISERROR(Z9/$K$9)=TRUE,"",IF(Z9&gt;$K$9,AD9,Z9/$K$9*AD9)),IF(ISERROR($K$9/Z9)=TRUE,"",IF($K$9&lt;Z9,$K$9/Z9*AD9,AD9)))</f>
        <v/>
      </c>
      <c r="AF9" s="21" t="str">
        <f>IF($J$9="Sube",IF(ISERROR(Z9/$K$9)=TRUE,"",IF(Z9&gt;=$K$9,1,0)),IF(ISERROR($K$9/Z9)=TRUE,"",IF($K$9&lt;Z9,0,1)))</f>
        <v/>
      </c>
      <c r="AG9" s="61"/>
      <c r="AH9" s="138"/>
      <c r="AP9" s="64"/>
      <c r="AQ9" s="63"/>
      <c r="AR9" s="63"/>
      <c r="AS9" s="63"/>
      <c r="AT9" s="63"/>
      <c r="AU9" s="63"/>
      <c r="AV9" s="63"/>
      <c r="AW9" s="63"/>
      <c r="AX9" s="63"/>
      <c r="AY9" s="63"/>
      <c r="AZ9" s="63"/>
      <c r="BA9" s="63"/>
      <c r="BB9" s="63"/>
      <c r="BC9" s="64"/>
      <c r="BD9" s="64"/>
      <c r="BE9" s="64"/>
    </row>
    <row r="10" spans="1:58" ht="27" thickBot="1" x14ac:dyDescent="0.35">
      <c r="A10" s="259"/>
      <c r="B10" s="164" t="e">
        <f t="shared" si="2"/>
        <v>#REF!</v>
      </c>
      <c r="C10" s="153" t="s">
        <v>102</v>
      </c>
      <c r="D10" s="140" t="s">
        <v>105</v>
      </c>
      <c r="E10" s="150"/>
      <c r="F10" s="150"/>
      <c r="G10" s="141" t="s">
        <v>94</v>
      </c>
      <c r="H10" s="141" t="s">
        <v>97</v>
      </c>
      <c r="I10" s="142" t="s">
        <v>98</v>
      </c>
      <c r="J10" s="143" t="s">
        <v>91</v>
      </c>
      <c r="K10" s="144">
        <v>0.95</v>
      </c>
      <c r="L10" s="145"/>
      <c r="M10" s="145"/>
      <c r="N10" s="145"/>
      <c r="O10" s="145"/>
      <c r="P10" s="145"/>
      <c r="Q10" s="145"/>
      <c r="R10" s="145"/>
      <c r="S10" s="145"/>
      <c r="T10" s="145"/>
      <c r="U10" s="145"/>
      <c r="V10" s="145"/>
      <c r="W10" s="145"/>
      <c r="X10" s="146">
        <v>0</v>
      </c>
      <c r="Y10" s="146">
        <v>1</v>
      </c>
      <c r="Z10" s="146" t="e">
        <f t="shared" si="0"/>
        <v>#N/A</v>
      </c>
      <c r="AA10" s="141"/>
      <c r="AB10" s="145" t="e">
        <f t="shared" si="1"/>
        <v>#DIV/0!</v>
      </c>
      <c r="AC10" s="139" t="s">
        <v>13</v>
      </c>
      <c r="AD10" s="147">
        <v>9.6100000000000005E-3</v>
      </c>
      <c r="AE10" s="148" t="str">
        <f>IF($J$10="Sube",IF(ISERROR(Z10/$K$10)=TRUE,"",IF(Z10&gt;$K$10,AD10,Z10/$K$10*AD10)),IF(ISERROR($K$10/Z10)=TRUE,"",IF($K$10&lt;Z10,$K$10/Z10*AD10,AD10)))</f>
        <v/>
      </c>
      <c r="AF10" s="149" t="str">
        <f>IF($J$10="Sube",IF(ISERROR(Z10/$K$10)=TRUE,"",IF(Z10&gt;=$K$10,1,0)),IF(ISERROR($K$10/Z10)=TRUE,"",IF($K$10&lt;Z10,0,1)))</f>
        <v/>
      </c>
      <c r="AG10" s="150"/>
      <c r="AH10" s="151"/>
      <c r="AP10" s="64"/>
      <c r="AQ10" s="63"/>
      <c r="AR10" s="63"/>
      <c r="AS10" s="63"/>
      <c r="AT10" s="63"/>
      <c r="AU10" s="63"/>
      <c r="AV10" s="63"/>
      <c r="AW10" s="63"/>
      <c r="AX10" s="63"/>
      <c r="AY10" s="63"/>
      <c r="AZ10" s="63"/>
      <c r="BA10" s="63"/>
      <c r="BB10" s="63"/>
      <c r="BC10" s="64"/>
      <c r="BD10" s="64"/>
      <c r="BE10" s="64"/>
    </row>
    <row r="11" spans="1:58" hidden="1" x14ac:dyDescent="0.3">
      <c r="A11" s="256" t="s">
        <v>72</v>
      </c>
      <c r="B11" s="107" t="e">
        <f t="shared" si="2"/>
        <v>#REF!</v>
      </c>
      <c r="C11" s="110"/>
      <c r="D11" s="115"/>
      <c r="E11" s="116"/>
      <c r="F11" s="116"/>
      <c r="G11" s="117"/>
      <c r="H11" s="117"/>
      <c r="I11" s="118"/>
      <c r="J11" s="119"/>
      <c r="K11" s="120"/>
      <c r="L11" s="121"/>
      <c r="M11" s="121"/>
      <c r="N11" s="121"/>
      <c r="O11" s="121"/>
      <c r="P11" s="121"/>
      <c r="Q11" s="121"/>
      <c r="R11" s="121"/>
      <c r="S11" s="121"/>
      <c r="T11" s="121"/>
      <c r="U11" s="121"/>
      <c r="V11" s="121"/>
      <c r="W11" s="121"/>
      <c r="X11" s="121"/>
      <c r="Y11" s="121"/>
      <c r="Z11" s="122" t="e">
        <f t="shared" si="0"/>
        <v>#N/A</v>
      </c>
      <c r="AA11" s="117"/>
      <c r="AB11" s="121" t="e">
        <f t="shared" si="1"/>
        <v>#DIV/0!</v>
      </c>
      <c r="AC11" s="110" t="s">
        <v>13</v>
      </c>
      <c r="AD11" s="123">
        <v>9.6100000000000005E-3</v>
      </c>
      <c r="AE11" s="124" t="str">
        <f>IF($J$11="Sube",IF(ISERROR(Z11/$K$11)=TRUE,"",IF(Z11&gt;$K$11,AD11,Z11/$K$11*AD11)),IF(ISERROR($K$11/Z11)=TRUE,"",IF($K$11&lt;Z11,$K$11/Z11*AD11,AD11)))</f>
        <v/>
      </c>
      <c r="AF11" s="125" t="str">
        <f>IF($J$11="Sube",IF(ISERROR(Z11/$K$11)=TRUE,"",IF(Z11&gt;=$K$11,1,0)),IF(ISERROR($K$11/Z11)=TRUE,"",IF($K$11&lt;Z11,0,1)))</f>
        <v/>
      </c>
      <c r="AG11" s="116"/>
      <c r="AH11" s="116"/>
      <c r="AP11" s="64"/>
      <c r="AQ11" s="63"/>
      <c r="AR11" s="63"/>
      <c r="AS11" s="63"/>
      <c r="AT11" s="63"/>
      <c r="AU11" s="63"/>
      <c r="AV11" s="63"/>
      <c r="AW11" s="63"/>
      <c r="AX11" s="63"/>
      <c r="AY11" s="63"/>
      <c r="AZ11" s="63"/>
      <c r="BA11" s="63"/>
      <c r="BB11" s="63"/>
      <c r="BC11" s="64"/>
      <c r="BD11" s="64"/>
      <c r="BE11" s="64"/>
    </row>
    <row r="12" spans="1:58" hidden="1" x14ac:dyDescent="0.3">
      <c r="A12" s="256"/>
      <c r="B12" s="107" t="e">
        <f t="shared" si="2"/>
        <v>#REF!</v>
      </c>
      <c r="C12" s="111"/>
      <c r="D12" s="106"/>
      <c r="E12" s="61"/>
      <c r="F12" s="61"/>
      <c r="G12" s="16"/>
      <c r="H12" s="16"/>
      <c r="I12" s="18"/>
      <c r="J12" s="104"/>
      <c r="K12" s="73"/>
      <c r="L12" s="17"/>
      <c r="M12" s="17"/>
      <c r="N12" s="17"/>
      <c r="O12" s="17"/>
      <c r="P12" s="17"/>
      <c r="Q12" s="17"/>
      <c r="R12" s="17"/>
      <c r="S12" s="17"/>
      <c r="T12" s="17"/>
      <c r="U12" s="17"/>
      <c r="V12" s="17"/>
      <c r="W12" s="17"/>
      <c r="X12" s="17"/>
      <c r="Y12" s="17"/>
      <c r="Z12" s="66" t="e">
        <f t="shared" si="0"/>
        <v>#N/A</v>
      </c>
      <c r="AA12" s="16"/>
      <c r="AB12" s="17" t="e">
        <f t="shared" si="1"/>
        <v>#DIV/0!</v>
      </c>
      <c r="AC12" s="111" t="s">
        <v>13</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x14ac:dyDescent="0.3">
      <c r="A13" s="256"/>
      <c r="B13" s="107" t="e">
        <f t="shared" si="2"/>
        <v>#REF!</v>
      </c>
      <c r="C13" s="111"/>
      <c r="D13" s="106"/>
      <c r="E13" s="61"/>
      <c r="F13" s="61"/>
      <c r="G13" s="16"/>
      <c r="H13" s="16"/>
      <c r="I13" s="18"/>
      <c r="J13" s="104"/>
      <c r="K13" s="73"/>
      <c r="L13" s="17"/>
      <c r="M13" s="17"/>
      <c r="N13" s="17"/>
      <c r="O13" s="17"/>
      <c r="P13" s="17"/>
      <c r="Q13" s="17"/>
      <c r="R13" s="17"/>
      <c r="S13" s="17"/>
      <c r="T13" s="17"/>
      <c r="U13" s="17"/>
      <c r="V13" s="17"/>
      <c r="W13" s="17"/>
      <c r="X13" s="17"/>
      <c r="Y13" s="17"/>
      <c r="Z13" s="66" t="e">
        <f t="shared" si="0"/>
        <v>#N/A</v>
      </c>
      <c r="AA13" s="16"/>
      <c r="AB13" s="17" t="e">
        <f t="shared" si="1"/>
        <v>#DIV/0!</v>
      </c>
      <c r="AC13" s="111" t="s">
        <v>13</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x14ac:dyDescent="0.3">
      <c r="A14" s="256"/>
      <c r="B14" s="107" t="e">
        <f t="shared" si="2"/>
        <v>#REF!</v>
      </c>
      <c r="C14" s="111"/>
      <c r="D14" s="106"/>
      <c r="E14" s="61"/>
      <c r="F14" s="61"/>
      <c r="G14" s="16"/>
      <c r="H14" s="16"/>
      <c r="I14" s="18"/>
      <c r="J14" s="104"/>
      <c r="K14" s="73"/>
      <c r="L14" s="17"/>
      <c r="M14" s="17"/>
      <c r="N14" s="17"/>
      <c r="O14" s="17"/>
      <c r="P14" s="17"/>
      <c r="Q14" s="17"/>
      <c r="R14" s="17"/>
      <c r="S14" s="17"/>
      <c r="T14" s="17"/>
      <c r="U14" s="17"/>
      <c r="V14" s="17"/>
      <c r="W14" s="17"/>
      <c r="X14" s="17"/>
      <c r="Y14" s="17"/>
      <c r="Z14" s="66" t="e">
        <f t="shared" si="0"/>
        <v>#N/A</v>
      </c>
      <c r="AA14" s="16"/>
      <c r="AB14" s="17" t="e">
        <f t="shared" si="1"/>
        <v>#DIV/0!</v>
      </c>
      <c r="AC14" s="111" t="s">
        <v>13</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x14ac:dyDescent="0.3">
      <c r="A15" s="256"/>
      <c r="B15" s="107" t="e">
        <f t="shared" si="2"/>
        <v>#REF!</v>
      </c>
      <c r="C15" s="111"/>
      <c r="D15" s="106"/>
      <c r="E15" s="61"/>
      <c r="F15" s="61"/>
      <c r="G15" s="16"/>
      <c r="H15" s="16"/>
      <c r="I15" s="18"/>
      <c r="J15" s="104"/>
      <c r="K15" s="73"/>
      <c r="L15" s="17"/>
      <c r="M15" s="17"/>
      <c r="N15" s="17"/>
      <c r="O15" s="17"/>
      <c r="P15" s="17"/>
      <c r="Q15" s="17"/>
      <c r="R15" s="17"/>
      <c r="S15" s="17"/>
      <c r="T15" s="17"/>
      <c r="U15" s="17"/>
      <c r="V15" s="17"/>
      <c r="W15" s="17"/>
      <c r="X15" s="17"/>
      <c r="Y15" s="17"/>
      <c r="Z15" s="66" t="e">
        <f t="shared" si="0"/>
        <v>#N/A</v>
      </c>
      <c r="AA15" s="16"/>
      <c r="AB15" s="17" t="e">
        <f t="shared" si="1"/>
        <v>#DIV/0!</v>
      </c>
      <c r="AC15" s="111" t="s">
        <v>13</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x14ac:dyDescent="0.3">
      <c r="A16" s="256"/>
      <c r="B16" s="107" t="e">
        <f t="shared" si="2"/>
        <v>#REF!</v>
      </c>
      <c r="C16" s="109"/>
      <c r="D16" s="113"/>
      <c r="E16" s="154"/>
      <c r="F16" s="154"/>
      <c r="G16" s="78"/>
      <c r="H16" s="78"/>
      <c r="I16" s="155"/>
      <c r="J16" s="156"/>
      <c r="K16" s="157"/>
      <c r="L16" s="158"/>
      <c r="M16" s="158"/>
      <c r="N16" s="158"/>
      <c r="O16" s="158"/>
      <c r="P16" s="158"/>
      <c r="Q16" s="158"/>
      <c r="R16" s="158"/>
      <c r="S16" s="158"/>
      <c r="T16" s="158"/>
      <c r="U16" s="158"/>
      <c r="V16" s="158"/>
      <c r="W16" s="158"/>
      <c r="X16" s="158"/>
      <c r="Y16" s="158"/>
      <c r="Z16" s="159" t="e">
        <f t="shared" si="0"/>
        <v>#N/A</v>
      </c>
      <c r="AA16" s="78"/>
      <c r="AB16" s="158" t="e">
        <f t="shared" si="1"/>
        <v>#DIV/0!</v>
      </c>
      <c r="AC16" s="109" t="s">
        <v>13</v>
      </c>
      <c r="AD16" s="160">
        <v>9.6100000000000005E-3</v>
      </c>
      <c r="AE16" s="161" t="str">
        <f>IF($J$16="Sube",IF(ISERROR(Z16/$K$16)=TRUE,"",IF(Z16&gt;$K$16,AD16,Z16/$K$16*AD16)),IF(ISERROR($K$16/Z16)=TRUE,"",IF($K$16&lt;Z16,$K$16/Z16*AD16,AD16)))</f>
        <v/>
      </c>
      <c r="AF16" s="162" t="str">
        <f>IF($J$16="Sube",IF(ISERROR(Z16/$K$16)=TRUE,"",IF(Z16&gt;=$K$16,1,0)),IF(ISERROR($K$16/Z16)=TRUE,"",IF($K$16&lt;Z16,0,1)))</f>
        <v/>
      </c>
      <c r="AG16" s="154"/>
      <c r="AH16" s="154"/>
      <c r="AP16" s="64"/>
      <c r="AQ16" s="63"/>
      <c r="AR16" s="63"/>
      <c r="AS16" s="63"/>
      <c r="AT16" s="63"/>
      <c r="AU16" s="63"/>
      <c r="AV16" s="63"/>
      <c r="AW16" s="63"/>
      <c r="AX16" s="63"/>
      <c r="AY16" s="63"/>
      <c r="AZ16" s="63"/>
      <c r="BA16" s="63"/>
      <c r="BB16" s="63"/>
      <c r="BC16" s="64"/>
      <c r="BD16" s="64"/>
      <c r="BE16" s="64"/>
    </row>
    <row r="17" spans="29:58" ht="15" thickBot="1" x14ac:dyDescent="0.35">
      <c r="AC17" s="70" t="s">
        <v>14</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9.6" x14ac:dyDescent="0.3">
      <c r="AC18" s="22" t="s">
        <v>15</v>
      </c>
      <c r="AD18" s="112" t="s">
        <v>16</v>
      </c>
      <c r="AE18" s="23" t="s">
        <v>17</v>
      </c>
      <c r="AG18" s="19"/>
      <c r="AQ18" s="64"/>
      <c r="AR18" s="64"/>
      <c r="AS18" s="64"/>
      <c r="AT18" s="64"/>
      <c r="AU18" s="64"/>
      <c r="AV18" s="64"/>
      <c r="AW18" s="64"/>
      <c r="AX18" s="64"/>
      <c r="AY18" s="64"/>
      <c r="AZ18" s="64"/>
      <c r="BA18" s="64"/>
      <c r="BB18" s="64"/>
      <c r="BC18" s="64"/>
      <c r="BD18" s="64"/>
      <c r="BE18" s="64"/>
      <c r="BF18" s="64"/>
    </row>
    <row r="19" spans="29:58" ht="15" thickBot="1" x14ac:dyDescent="0.35">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x14ac:dyDescent="0.3">
      <c r="AC20" s="1"/>
      <c r="AD20" s="2"/>
      <c r="AE20" s="2"/>
      <c r="AG20" s="1"/>
      <c r="AQ20" s="64"/>
      <c r="AR20" s="64"/>
      <c r="AS20" s="64"/>
      <c r="AT20" s="64"/>
      <c r="AU20" s="64"/>
      <c r="AV20" s="64"/>
      <c r="AW20" s="64"/>
      <c r="AX20" s="64"/>
      <c r="AY20" s="64"/>
      <c r="AZ20" s="64"/>
      <c r="BA20" s="64"/>
      <c r="BB20" s="64"/>
      <c r="BC20" s="64"/>
      <c r="BD20" s="64"/>
      <c r="BE20" s="64"/>
      <c r="BF20" s="64"/>
    </row>
    <row r="21" spans="29:58" x14ac:dyDescent="0.3">
      <c r="AC21" s="27" t="s">
        <v>18</v>
      </c>
      <c r="AD21" s="28" t="s">
        <v>19</v>
      </c>
      <c r="AE21" s="2"/>
      <c r="AG21" s="1"/>
      <c r="AQ21" s="64"/>
      <c r="AR21" s="64"/>
      <c r="AS21" s="64"/>
      <c r="AT21" s="64"/>
      <c r="AU21" s="64"/>
      <c r="AV21" s="64"/>
      <c r="AW21" s="64"/>
      <c r="AX21" s="64"/>
      <c r="AY21" s="64"/>
      <c r="AZ21" s="64"/>
      <c r="BA21" s="64"/>
      <c r="BB21" s="64"/>
      <c r="BC21" s="64"/>
      <c r="BD21" s="64"/>
      <c r="BE21" s="64"/>
      <c r="BF21" s="64"/>
    </row>
    <row r="22" spans="29:58" x14ac:dyDescent="0.3">
      <c r="AC22" s="29" t="s">
        <v>20</v>
      </c>
      <c r="AD22" s="30" t="s">
        <v>21</v>
      </c>
      <c r="AE22" s="2"/>
      <c r="AG22" s="1"/>
      <c r="AQ22" s="64"/>
      <c r="AR22" s="64"/>
      <c r="AS22" s="64"/>
      <c r="AT22" s="64"/>
      <c r="AU22" s="64"/>
      <c r="AV22" s="64"/>
      <c r="AW22" s="64"/>
      <c r="AX22" s="64"/>
      <c r="AY22" s="64"/>
      <c r="AZ22" s="64"/>
      <c r="BA22" s="64"/>
      <c r="BB22" s="64"/>
      <c r="BC22" s="64"/>
      <c r="BD22" s="64"/>
      <c r="BE22" s="64"/>
      <c r="BF22" s="64"/>
    </row>
    <row r="23" spans="29:58" ht="26.4" x14ac:dyDescent="0.3">
      <c r="AC23" s="31" t="s">
        <v>22</v>
      </c>
      <c r="AD23" s="32" t="s">
        <v>23</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25" priority="5" operator="greaterThanOrEqual">
      <formula>0.85</formula>
    </cfRule>
    <cfRule type="cellIs" dxfId="24" priority="6" operator="between">
      <formula>0.65</formula>
      <formula>0.84</formula>
    </cfRule>
    <cfRule type="cellIs" dxfId="23" priority="7" operator="equal">
      <formula>"0.65"</formula>
    </cfRule>
    <cfRule type="cellIs" dxfId="22" priority="8" operator="lessThan">
      <formula>0.64</formula>
    </cfRule>
  </conditionalFormatting>
  <conditionalFormatting sqref="AF17">
    <cfRule type="cellIs" dxfId="21" priority="1" operator="greaterThanOrEqual">
      <formula>0.85</formula>
    </cfRule>
    <cfRule type="cellIs" dxfId="20" priority="2" operator="between">
      <formula>0.65</formula>
      <formula>"0.84"</formula>
    </cfRule>
    <cfRule type="cellIs" dxfId="19" priority="3" operator="equal">
      <formula>"0.65"</formula>
    </cfRule>
    <cfRule type="cellIs" dxfId="18" priority="4" operator="lessThan">
      <formula>0.65</formula>
    </cfRule>
  </conditionalFormatting>
  <dataValidations count="2">
    <dataValidation type="list" allowBlank="1" showInputMessage="1" showErrorMessage="1" sqref="AC8:AC16" xr:uid="{00000000-0002-0000-0400-000000000000}">
      <formula1>"Si,No"</formula1>
    </dataValidation>
    <dataValidation type="list" allowBlank="1" showInputMessage="1" showErrorMessage="1" sqref="J8:J16" xr:uid="{00000000-0002-0000-0400-000001000000}">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high="1" xr2:uid="{00000000-0003-0000-0400-00000C000000}">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 manualMax="0" manualMin="0" type="column" displayEmptyCellsAs="gap" last="1" xr2:uid="{00000000-0003-0000-0400-00000D000000}">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E14" sqref="E14"/>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0"/>
  <sheetViews>
    <sheetView topLeftCell="A4" workbookViewId="0">
      <selection activeCell="L46" sqref="L46"/>
    </sheetView>
  </sheetViews>
  <sheetFormatPr baseColWidth="10" defaultColWidth="11.44140625" defaultRowHeight="14.4" x14ac:dyDescent="0.3"/>
  <cols>
    <col min="1" max="1" width="3.109375" customWidth="1"/>
    <col min="2" max="2" width="14.6640625" customWidth="1"/>
    <col min="3" max="3" width="20.109375" customWidth="1"/>
    <col min="4" max="4" width="14.33203125" customWidth="1"/>
    <col min="5" max="5" width="17.33203125" customWidth="1"/>
    <col min="6" max="6" width="14.44140625" customWidth="1"/>
    <col min="7" max="7" width="15" customWidth="1"/>
    <col min="8" max="8" width="15.6640625" customWidth="1"/>
    <col min="9" max="9" width="21.44140625" customWidth="1"/>
    <col min="10" max="10" width="14.44140625" customWidth="1"/>
    <col min="11" max="11" width="20.6640625" customWidth="1"/>
    <col min="12" max="12" width="13.6640625" customWidth="1"/>
  </cols>
  <sheetData>
    <row r="1" spans="2:12" ht="24" customHeight="1" x14ac:dyDescent="0.3">
      <c r="B1" s="283" t="s">
        <v>47</v>
      </c>
      <c r="C1" s="284"/>
      <c r="D1" s="287" t="s">
        <v>0</v>
      </c>
      <c r="E1" s="288"/>
      <c r="F1" s="288"/>
      <c r="G1" s="288"/>
      <c r="H1" s="288"/>
      <c r="I1" s="289"/>
      <c r="J1" s="296" t="s">
        <v>31</v>
      </c>
      <c r="K1" s="297"/>
    </row>
    <row r="2" spans="2:12" ht="15" customHeight="1" x14ac:dyDescent="0.3">
      <c r="B2" s="285"/>
      <c r="C2" s="286"/>
      <c r="D2" s="290"/>
      <c r="E2" s="291"/>
      <c r="F2" s="291"/>
      <c r="G2" s="291"/>
      <c r="H2" s="291"/>
      <c r="I2" s="292"/>
      <c r="J2" s="298"/>
      <c r="K2" s="299"/>
    </row>
    <row r="3" spans="2:12" ht="15" customHeight="1" x14ac:dyDescent="0.3">
      <c r="B3" s="285"/>
      <c r="C3" s="286"/>
      <c r="D3" s="293"/>
      <c r="E3" s="294"/>
      <c r="F3" s="294"/>
      <c r="G3" s="294"/>
      <c r="H3" s="294"/>
      <c r="I3" s="295"/>
      <c r="J3" s="298"/>
      <c r="K3" s="299"/>
    </row>
    <row r="4" spans="2:12" ht="15" customHeight="1" x14ac:dyDescent="0.3">
      <c r="B4" s="285"/>
      <c r="C4" s="286"/>
      <c r="D4" s="300" t="s">
        <v>44</v>
      </c>
      <c r="E4" s="300"/>
      <c r="F4" s="300"/>
      <c r="G4" s="300"/>
      <c r="H4" s="300"/>
      <c r="I4" s="300"/>
      <c r="J4" s="302" t="s">
        <v>32</v>
      </c>
      <c r="K4" s="303"/>
    </row>
    <row r="5" spans="2:12" ht="15.75" customHeight="1" thickBot="1" x14ac:dyDescent="0.35">
      <c r="B5" s="285"/>
      <c r="C5" s="286"/>
      <c r="D5" s="301"/>
      <c r="E5" s="301"/>
      <c r="F5" s="301"/>
      <c r="G5" s="301"/>
      <c r="H5" s="301"/>
      <c r="I5" s="301"/>
      <c r="J5" s="304">
        <v>42664</v>
      </c>
      <c r="K5" s="305"/>
    </row>
    <row r="6" spans="2:12" ht="15" thickBot="1" x14ac:dyDescent="0.35">
      <c r="B6" s="280"/>
      <c r="C6" s="281"/>
      <c r="D6" s="281"/>
      <c r="E6" s="281"/>
      <c r="F6" s="281"/>
      <c r="G6" s="281"/>
      <c r="H6" s="281"/>
      <c r="I6" s="282"/>
      <c r="J6" s="308"/>
      <c r="K6" s="309"/>
      <c r="L6" s="4"/>
    </row>
    <row r="7" spans="2:12" ht="34.200000000000003" x14ac:dyDescent="0.3">
      <c r="B7" s="310" t="s">
        <v>33</v>
      </c>
      <c r="C7" s="313" t="s">
        <v>81</v>
      </c>
      <c r="D7" s="310" t="s">
        <v>34</v>
      </c>
      <c r="E7" s="82" t="s">
        <v>60</v>
      </c>
      <c r="F7" s="310" t="s">
        <v>51</v>
      </c>
      <c r="G7" s="313" t="s">
        <v>50</v>
      </c>
      <c r="H7" s="310" t="s">
        <v>35</v>
      </c>
      <c r="I7" s="83" t="s">
        <v>62</v>
      </c>
      <c r="J7" s="310" t="s">
        <v>36</v>
      </c>
      <c r="K7" s="88"/>
      <c r="L7" s="5"/>
    </row>
    <row r="8" spans="2:12" ht="57" x14ac:dyDescent="0.3">
      <c r="B8" s="311"/>
      <c r="C8" s="314"/>
      <c r="D8" s="311"/>
      <c r="E8" s="82" t="s">
        <v>74</v>
      </c>
      <c r="F8" s="311"/>
      <c r="G8" s="314"/>
      <c r="H8" s="311"/>
      <c r="I8" s="83" t="s">
        <v>73</v>
      </c>
      <c r="J8" s="311"/>
      <c r="K8" s="88"/>
      <c r="L8" s="5"/>
    </row>
    <row r="9" spans="2:12" ht="34.200000000000003" x14ac:dyDescent="0.3">
      <c r="B9" s="311"/>
      <c r="C9" s="314"/>
      <c r="D9" s="311"/>
      <c r="E9" s="82" t="s">
        <v>67</v>
      </c>
      <c r="F9" s="311"/>
      <c r="G9" s="314"/>
      <c r="H9" s="311"/>
      <c r="I9" s="83" t="s">
        <v>65</v>
      </c>
      <c r="J9" s="311"/>
      <c r="K9" s="88"/>
      <c r="L9" s="5"/>
    </row>
    <row r="10" spans="2:12" ht="45.6" x14ac:dyDescent="0.3">
      <c r="B10" s="311"/>
      <c r="C10" s="314"/>
      <c r="D10" s="311"/>
      <c r="E10" s="82" t="s">
        <v>68</v>
      </c>
      <c r="F10" s="311"/>
      <c r="G10" s="314"/>
      <c r="H10" s="311"/>
      <c r="I10" s="83" t="s">
        <v>66</v>
      </c>
      <c r="J10" s="311"/>
      <c r="K10" s="88"/>
      <c r="L10" s="5"/>
    </row>
    <row r="11" spans="2:12" ht="34.200000000000003" x14ac:dyDescent="0.3">
      <c r="B11" s="311"/>
      <c r="C11" s="314"/>
      <c r="D11" s="311"/>
      <c r="E11" s="82" t="s">
        <v>75</v>
      </c>
      <c r="F11" s="311"/>
      <c r="G11" s="314"/>
      <c r="H11" s="311"/>
      <c r="I11" s="83" t="s">
        <v>76</v>
      </c>
      <c r="J11" s="311"/>
      <c r="K11" s="88"/>
      <c r="L11" s="5"/>
    </row>
    <row r="12" spans="2:12" ht="34.799999999999997" thickBot="1" x14ac:dyDescent="0.35">
      <c r="B12" s="312"/>
      <c r="C12" s="315"/>
      <c r="D12" s="311"/>
      <c r="E12" s="82" t="s">
        <v>69</v>
      </c>
      <c r="F12" s="311"/>
      <c r="G12" s="314"/>
      <c r="H12" s="311"/>
      <c r="I12" s="83" t="s">
        <v>63</v>
      </c>
      <c r="J12" s="311"/>
      <c r="K12" s="88"/>
      <c r="L12" s="6"/>
    </row>
    <row r="13" spans="2:12" ht="23.4" thickBot="1" x14ac:dyDescent="0.35">
      <c r="B13" s="85" t="s">
        <v>37</v>
      </c>
      <c r="C13" s="84"/>
      <c r="D13" s="311"/>
      <c r="E13" s="82" t="s">
        <v>70</v>
      </c>
      <c r="F13" s="311"/>
      <c r="G13" s="314"/>
      <c r="H13" s="311"/>
      <c r="I13" s="83" t="s">
        <v>64</v>
      </c>
      <c r="J13" s="311"/>
      <c r="K13" s="88"/>
      <c r="L13" s="6"/>
    </row>
    <row r="14" spans="2:12" ht="48" customHeight="1" thickBot="1" x14ac:dyDescent="0.35">
      <c r="B14" s="85" t="s">
        <v>38</v>
      </c>
      <c r="C14" s="84"/>
      <c r="D14" s="311"/>
      <c r="E14" s="82" t="s">
        <v>80</v>
      </c>
      <c r="F14" s="311"/>
      <c r="G14" s="314"/>
      <c r="H14" s="311"/>
      <c r="I14" s="83" t="s">
        <v>78</v>
      </c>
      <c r="J14" s="311"/>
      <c r="K14" s="88"/>
      <c r="L14" s="6"/>
    </row>
    <row r="15" spans="2:12" ht="43.05" customHeight="1" thickBot="1" x14ac:dyDescent="0.35">
      <c r="B15" s="86" t="s">
        <v>39</v>
      </c>
      <c r="C15" s="87">
        <v>42734</v>
      </c>
      <c r="D15" s="312"/>
      <c r="E15" s="82" t="s">
        <v>79</v>
      </c>
      <c r="F15" s="312"/>
      <c r="G15" s="316"/>
      <c r="H15" s="312"/>
      <c r="I15" s="83" t="s">
        <v>77</v>
      </c>
      <c r="J15" s="312"/>
      <c r="K15" s="89"/>
      <c r="L15" s="6"/>
    </row>
    <row r="16" spans="2:12" ht="15" thickBot="1" x14ac:dyDescent="0.35">
      <c r="B16" s="320"/>
      <c r="C16" s="321"/>
      <c r="D16" s="321"/>
      <c r="E16" s="322"/>
      <c r="F16" s="323"/>
      <c r="G16" s="322"/>
      <c r="H16" s="323"/>
      <c r="I16" s="322"/>
      <c r="J16" s="323"/>
      <c r="K16" s="324"/>
    </row>
    <row r="17" spans="2:11" x14ac:dyDescent="0.3">
      <c r="B17" s="325" t="s">
        <v>40</v>
      </c>
      <c r="C17" s="42" t="s">
        <v>82</v>
      </c>
      <c r="D17" s="33">
        <v>0.1</v>
      </c>
      <c r="E17" s="325" t="s">
        <v>41</v>
      </c>
      <c r="F17" s="34"/>
      <c r="G17" s="328" t="s">
        <v>42</v>
      </c>
      <c r="H17" s="35"/>
      <c r="I17" s="328" t="s">
        <v>45</v>
      </c>
      <c r="J17" s="90"/>
      <c r="K17" s="94" t="s">
        <v>43</v>
      </c>
    </row>
    <row r="18" spans="2:11" x14ac:dyDescent="0.3">
      <c r="B18" s="326"/>
      <c r="C18" s="43" t="s">
        <v>83</v>
      </c>
      <c r="D18" s="36">
        <v>0.1</v>
      </c>
      <c r="E18" s="326"/>
      <c r="F18" s="37"/>
      <c r="G18" s="329"/>
      <c r="H18" s="38"/>
      <c r="I18" s="329"/>
      <c r="J18" s="91"/>
      <c r="K18" s="95" t="s">
        <v>43</v>
      </c>
    </row>
    <row r="19" spans="2:11" x14ac:dyDescent="0.3">
      <c r="B19" s="326"/>
      <c r="C19" s="43" t="s">
        <v>84</v>
      </c>
      <c r="D19" s="36">
        <v>0.1</v>
      </c>
      <c r="E19" s="326"/>
      <c r="F19" s="37"/>
      <c r="G19" s="329"/>
      <c r="H19" s="38"/>
      <c r="I19" s="329"/>
      <c r="J19" s="91"/>
      <c r="K19" s="95" t="s">
        <v>43</v>
      </c>
    </row>
    <row r="20" spans="2:11" x14ac:dyDescent="0.3">
      <c r="B20" s="326"/>
      <c r="C20" s="43" t="s">
        <v>85</v>
      </c>
      <c r="D20" s="36">
        <v>0.1</v>
      </c>
      <c r="E20" s="326"/>
      <c r="F20" s="37"/>
      <c r="G20" s="329"/>
      <c r="H20" s="38"/>
      <c r="I20" s="329"/>
      <c r="J20" s="91"/>
      <c r="K20" s="95" t="s">
        <v>43</v>
      </c>
    </row>
    <row r="21" spans="2:11" x14ac:dyDescent="0.3">
      <c r="B21" s="326"/>
      <c r="C21" s="43" t="s">
        <v>86</v>
      </c>
      <c r="D21" s="36">
        <v>0.1</v>
      </c>
      <c r="E21" s="326"/>
      <c r="F21" s="37"/>
      <c r="G21" s="329"/>
      <c r="H21" s="38"/>
      <c r="I21" s="329"/>
      <c r="J21" s="91"/>
      <c r="K21" s="95" t="s">
        <v>43</v>
      </c>
    </row>
    <row r="22" spans="2:11" x14ac:dyDescent="0.3">
      <c r="B22" s="326"/>
      <c r="C22" s="43" t="s">
        <v>87</v>
      </c>
      <c r="D22" s="36">
        <v>0.1</v>
      </c>
      <c r="E22" s="326"/>
      <c r="F22" s="37"/>
      <c r="G22" s="329"/>
      <c r="H22" s="38"/>
      <c r="I22" s="329"/>
      <c r="J22" s="91"/>
      <c r="K22" s="95" t="s">
        <v>43</v>
      </c>
    </row>
    <row r="23" spans="2:11" x14ac:dyDescent="0.3">
      <c r="B23" s="326"/>
      <c r="C23" s="43" t="s">
        <v>88</v>
      </c>
      <c r="D23" s="36">
        <v>0.1</v>
      </c>
      <c r="E23" s="326"/>
      <c r="F23" s="37"/>
      <c r="G23" s="329"/>
      <c r="H23" s="38"/>
      <c r="I23" s="329"/>
      <c r="J23" s="91"/>
      <c r="K23" s="95" t="s">
        <v>43</v>
      </c>
    </row>
    <row r="24" spans="2:11" x14ac:dyDescent="0.3">
      <c r="B24" s="326"/>
      <c r="C24" s="43" t="s">
        <v>89</v>
      </c>
      <c r="D24" s="36">
        <v>0.1</v>
      </c>
      <c r="E24" s="326"/>
      <c r="F24" s="37"/>
      <c r="G24" s="329"/>
      <c r="H24" s="38"/>
      <c r="I24" s="329"/>
      <c r="J24" s="91"/>
      <c r="K24" s="95" t="s">
        <v>43</v>
      </c>
    </row>
    <row r="25" spans="2:11" ht="15" thickBot="1" x14ac:dyDescent="0.35">
      <c r="B25" s="327"/>
      <c r="C25" s="44" t="s">
        <v>90</v>
      </c>
      <c r="D25" s="39">
        <v>0.1</v>
      </c>
      <c r="E25" s="327"/>
      <c r="F25" s="40"/>
      <c r="G25" s="330"/>
      <c r="H25" s="41"/>
      <c r="I25" s="330"/>
      <c r="J25" s="92"/>
      <c r="K25" s="96" t="s">
        <v>43</v>
      </c>
    </row>
    <row r="26" spans="2:11" s="8" customFormat="1" x14ac:dyDescent="0.3">
      <c r="B26" s="97"/>
      <c r="C26" s="98"/>
      <c r="D26" s="99"/>
      <c r="E26" s="97"/>
      <c r="F26" s="100"/>
      <c r="G26" s="97"/>
      <c r="H26" s="100"/>
      <c r="I26" s="97"/>
      <c r="J26" s="100"/>
      <c r="K26" s="93"/>
    </row>
    <row r="27" spans="2:11" ht="39.6" x14ac:dyDescent="0.3">
      <c r="B27" s="75" t="s">
        <v>24</v>
      </c>
      <c r="C27" s="75" t="s">
        <v>25</v>
      </c>
      <c r="D27" s="74" t="s">
        <v>26</v>
      </c>
      <c r="E27" s="75" t="s">
        <v>60</v>
      </c>
      <c r="F27" s="75" t="s">
        <v>4</v>
      </c>
      <c r="G27" s="75" t="s">
        <v>52</v>
      </c>
      <c r="H27" s="14"/>
      <c r="I27" s="14"/>
      <c r="J27" s="13"/>
      <c r="K27" s="13"/>
    </row>
    <row r="28" spans="2:11" x14ac:dyDescent="0.3">
      <c r="B28" s="12">
        <v>42736</v>
      </c>
      <c r="C28" s="11">
        <v>102</v>
      </c>
      <c r="D28" s="10" t="e">
        <f>'Tablero de Indicadores'!#REF!</f>
        <v>#REF!</v>
      </c>
      <c r="E28" s="102" t="str">
        <f>IF(ISERROR(C28/D28)=TRUE,"Sin datos",C28/D28)</f>
        <v>Sin datos</v>
      </c>
      <c r="F28" s="3">
        <f>$D$17</f>
        <v>0.1</v>
      </c>
      <c r="G28" s="62" t="s">
        <v>58</v>
      </c>
    </row>
    <row r="29" spans="2:11" x14ac:dyDescent="0.3">
      <c r="B29" s="12">
        <v>42767</v>
      </c>
      <c r="C29" s="11">
        <v>80</v>
      </c>
      <c r="D29" s="10" t="e">
        <f>'Tablero de Indicadores'!#REF!</f>
        <v>#REF!</v>
      </c>
      <c r="E29" s="102" t="str">
        <f t="shared" ref="E29:E39" si="0">IF(ISERROR(C29/D29)=TRUE,"Sin datos",C29/D29)</f>
        <v>Sin datos</v>
      </c>
      <c r="F29" s="3">
        <f t="shared" ref="F29:F39" si="1">$D$17</f>
        <v>0.1</v>
      </c>
      <c r="G29" s="62" t="e">
        <f>+IF(SLOPE(E28:E29,B28:B29)&gt;0,"Al alza",IF(SLOPE(E28:E29,B28:B29)&lt;0,"A la baja","sin cambio"))</f>
        <v>#DIV/0!</v>
      </c>
    </row>
    <row r="30" spans="2:11" x14ac:dyDescent="0.3">
      <c r="B30" s="12">
        <v>42795</v>
      </c>
      <c r="C30" s="11">
        <v>50</v>
      </c>
      <c r="D30" s="10" t="e">
        <f>'Tablero de Indicadores'!#REF!</f>
        <v>#REF!</v>
      </c>
      <c r="E30" s="102" t="str">
        <f t="shared" si="0"/>
        <v>Sin datos</v>
      </c>
      <c r="F30" s="3">
        <f t="shared" si="1"/>
        <v>0.1</v>
      </c>
      <c r="G30" s="62" t="e">
        <f t="shared" ref="G30:G39" si="2">+IF(SLOPE(E29:E30,B29:B30)&gt;0,"Al alza",IF(SLOPE(E29:E30,B29:B30)&lt;0,"A la baja","sin cambio"))</f>
        <v>#DIV/0!</v>
      </c>
    </row>
    <row r="31" spans="2:11" x14ac:dyDescent="0.3">
      <c r="B31" s="12">
        <v>42826</v>
      </c>
      <c r="C31" s="11">
        <v>30</v>
      </c>
      <c r="D31" s="10" t="e">
        <f>'Tablero de Indicadores'!#REF!</f>
        <v>#REF!</v>
      </c>
      <c r="E31" s="102" t="str">
        <f t="shared" si="0"/>
        <v>Sin datos</v>
      </c>
      <c r="F31" s="3">
        <f t="shared" si="1"/>
        <v>0.1</v>
      </c>
      <c r="G31" s="62" t="e">
        <f t="shared" si="2"/>
        <v>#DIV/0!</v>
      </c>
    </row>
    <row r="32" spans="2:11" x14ac:dyDescent="0.3">
      <c r="B32" s="12">
        <v>42856</v>
      </c>
      <c r="C32" s="11">
        <v>60</v>
      </c>
      <c r="D32" s="10" t="e">
        <f>'Tablero de Indicadores'!#REF!</f>
        <v>#REF!</v>
      </c>
      <c r="E32" s="102" t="str">
        <f t="shared" si="0"/>
        <v>Sin datos</v>
      </c>
      <c r="F32" s="3">
        <f t="shared" si="1"/>
        <v>0.1</v>
      </c>
      <c r="G32" s="62" t="e">
        <f t="shared" si="2"/>
        <v>#DIV/0!</v>
      </c>
    </row>
    <row r="33" spans="1:11" x14ac:dyDescent="0.3">
      <c r="B33" s="12">
        <v>42887</v>
      </c>
      <c r="C33" s="11">
        <v>100</v>
      </c>
      <c r="D33" s="10" t="e">
        <f>'Tablero de Indicadores'!#REF!</f>
        <v>#REF!</v>
      </c>
      <c r="E33" s="102" t="str">
        <f t="shared" si="0"/>
        <v>Sin datos</v>
      </c>
      <c r="F33" s="3">
        <f t="shared" si="1"/>
        <v>0.1</v>
      </c>
      <c r="G33" s="62" t="e">
        <f t="shared" si="2"/>
        <v>#DIV/0!</v>
      </c>
    </row>
    <row r="34" spans="1:11" x14ac:dyDescent="0.3">
      <c r="B34" s="12">
        <v>42917</v>
      </c>
      <c r="C34" s="11">
        <v>30</v>
      </c>
      <c r="D34" s="10" t="e">
        <f>'Tablero de Indicadores'!#REF!</f>
        <v>#REF!</v>
      </c>
      <c r="E34" s="102" t="str">
        <f t="shared" si="0"/>
        <v>Sin datos</v>
      </c>
      <c r="F34" s="3">
        <f t="shared" si="1"/>
        <v>0.1</v>
      </c>
      <c r="G34" s="62" t="e">
        <f t="shared" si="2"/>
        <v>#DIV/0!</v>
      </c>
    </row>
    <row r="35" spans="1:11" x14ac:dyDescent="0.3">
      <c r="B35" s="12">
        <v>42948</v>
      </c>
      <c r="C35" s="11">
        <v>90</v>
      </c>
      <c r="D35" s="10" t="e">
        <f>'Tablero de Indicadores'!#REF!</f>
        <v>#REF!</v>
      </c>
      <c r="E35" s="102" t="str">
        <f t="shared" si="0"/>
        <v>Sin datos</v>
      </c>
      <c r="F35" s="3">
        <f t="shared" si="1"/>
        <v>0.1</v>
      </c>
      <c r="G35" s="62" t="e">
        <f t="shared" si="2"/>
        <v>#DIV/0!</v>
      </c>
    </row>
    <row r="36" spans="1:11" x14ac:dyDescent="0.3">
      <c r="B36" s="12">
        <v>42979</v>
      </c>
      <c r="C36" s="11">
        <v>80</v>
      </c>
      <c r="D36" s="10" t="e">
        <f>'Tablero de Indicadores'!#REF!</f>
        <v>#REF!</v>
      </c>
      <c r="E36" s="102" t="str">
        <f t="shared" si="0"/>
        <v>Sin datos</v>
      </c>
      <c r="F36" s="3">
        <f t="shared" si="1"/>
        <v>0.1</v>
      </c>
      <c r="G36" s="62" t="e">
        <f t="shared" si="2"/>
        <v>#DIV/0!</v>
      </c>
    </row>
    <row r="37" spans="1:11" x14ac:dyDescent="0.3">
      <c r="B37" s="12">
        <v>43009</v>
      </c>
      <c r="C37" s="11">
        <v>100</v>
      </c>
      <c r="D37" s="10" t="e">
        <f>'Tablero de Indicadores'!#REF!</f>
        <v>#REF!</v>
      </c>
      <c r="E37" s="102" t="str">
        <f t="shared" si="0"/>
        <v>Sin datos</v>
      </c>
      <c r="F37" s="3">
        <f t="shared" si="1"/>
        <v>0.1</v>
      </c>
      <c r="G37" s="62" t="e">
        <f t="shared" si="2"/>
        <v>#DIV/0!</v>
      </c>
    </row>
    <row r="38" spans="1:11" x14ac:dyDescent="0.3">
      <c r="B38" s="12">
        <v>43040</v>
      </c>
      <c r="C38" s="11">
        <v>102</v>
      </c>
      <c r="D38" s="10" t="e">
        <f>'Tablero de Indicadores'!#REF!</f>
        <v>#REF!</v>
      </c>
      <c r="E38" s="102" t="str">
        <f t="shared" si="0"/>
        <v>Sin datos</v>
      </c>
      <c r="F38" s="3">
        <f t="shared" si="1"/>
        <v>0.1</v>
      </c>
      <c r="G38" s="62" t="e">
        <f t="shared" si="2"/>
        <v>#DIV/0!</v>
      </c>
    </row>
    <row r="39" spans="1:11" ht="15" thickBot="1" x14ac:dyDescent="0.35">
      <c r="B39" s="68">
        <v>43070</v>
      </c>
      <c r="C39" s="11">
        <f>COUNTIF(('Tablero de Indicadores'!$L$22:$L$23),1)</f>
        <v>0</v>
      </c>
      <c r="D39" s="10" t="e">
        <f>'Tablero de Indicadores'!#REF!</f>
        <v>#REF!</v>
      </c>
      <c r="E39" s="102" t="str">
        <f t="shared" si="0"/>
        <v>Sin datos</v>
      </c>
      <c r="F39" s="3">
        <f t="shared" si="1"/>
        <v>0.1</v>
      </c>
      <c r="G39" s="62" t="e">
        <f t="shared" si="2"/>
        <v>#DIV/0!</v>
      </c>
      <c r="H39" s="15"/>
      <c r="I39" s="15"/>
      <c r="J39" s="15"/>
      <c r="K39" s="15"/>
    </row>
    <row r="40" spans="1:11" ht="15.75" customHeight="1" thickBot="1" x14ac:dyDescent="0.35">
      <c r="B40" s="317" t="s">
        <v>59</v>
      </c>
      <c r="C40" s="318"/>
      <c r="D40" s="319"/>
      <c r="E40" s="69" t="e">
        <f>+IF(SLOPE(E28:E39,B28:B39)&gt;0,"Al alza",IF(SLOPE(E28:E39,B28:B39)&lt;0,"A la baja","Sin cambio"))</f>
        <v>#DIV/0!</v>
      </c>
      <c r="F40" s="103"/>
      <c r="H40" s="15"/>
      <c r="I40" s="15"/>
      <c r="J40" s="15"/>
      <c r="K40" s="15"/>
    </row>
    <row r="41" spans="1:11" s="4" customFormat="1" x14ac:dyDescent="0.3">
      <c r="B41" s="101"/>
      <c r="C41" s="101"/>
      <c r="D41" s="101"/>
      <c r="E41" s="101"/>
      <c r="F41" s="101"/>
      <c r="G41" s="101"/>
      <c r="H41" s="14"/>
      <c r="I41" s="14"/>
      <c r="J41" s="14"/>
      <c r="K41" s="14"/>
    </row>
    <row r="42" spans="1:11" s="4" customFormat="1" x14ac:dyDescent="0.3">
      <c r="A42" s="64"/>
      <c r="B42" s="101"/>
      <c r="C42" s="101"/>
      <c r="D42" s="101"/>
      <c r="E42" s="101"/>
      <c r="F42" s="101"/>
      <c r="G42" s="101"/>
      <c r="H42" s="14"/>
      <c r="I42" s="14"/>
      <c r="J42" s="14"/>
      <c r="K42" s="14"/>
    </row>
    <row r="43" spans="1:11" s="4" customFormat="1" ht="15" thickBot="1" x14ac:dyDescent="0.35">
      <c r="A43" s="64"/>
      <c r="B43" s="101"/>
      <c r="C43" s="101"/>
      <c r="D43" s="101"/>
      <c r="E43" s="101"/>
      <c r="F43" s="101"/>
      <c r="G43" s="101"/>
      <c r="H43" s="14"/>
      <c r="I43" s="14"/>
      <c r="J43" s="14"/>
      <c r="K43" s="14"/>
    </row>
    <row r="44" spans="1:11" ht="15.75" customHeight="1" thickBot="1" x14ac:dyDescent="0.35">
      <c r="A44" s="306"/>
      <c r="B44" s="280" t="s">
        <v>48</v>
      </c>
      <c r="C44" s="281"/>
      <c r="D44" s="281"/>
      <c r="E44" s="281"/>
      <c r="F44" s="281"/>
      <c r="G44" s="281"/>
      <c r="H44" s="281"/>
      <c r="I44" s="281"/>
      <c r="J44" s="281"/>
      <c r="K44" s="282"/>
    </row>
    <row r="45" spans="1:11" ht="15" thickBot="1" x14ac:dyDescent="0.35">
      <c r="A45" s="307"/>
      <c r="B45" s="12">
        <v>42736</v>
      </c>
      <c r="C45" s="343"/>
      <c r="D45" s="344"/>
      <c r="E45" s="344"/>
      <c r="F45" s="344"/>
      <c r="G45" s="344"/>
      <c r="H45" s="344"/>
      <c r="I45" s="344"/>
      <c r="J45" s="344"/>
      <c r="K45" s="345"/>
    </row>
    <row r="46" spans="1:11" ht="15" thickBot="1" x14ac:dyDescent="0.35">
      <c r="A46" s="7"/>
      <c r="B46" s="12">
        <v>42767</v>
      </c>
      <c r="C46" s="343"/>
      <c r="D46" s="344"/>
      <c r="E46" s="344"/>
      <c r="F46" s="344"/>
      <c r="G46" s="344"/>
      <c r="H46" s="344"/>
      <c r="I46" s="344"/>
      <c r="J46" s="344"/>
      <c r="K46" s="345"/>
    </row>
    <row r="47" spans="1:11" ht="15" thickBot="1" x14ac:dyDescent="0.35">
      <c r="A47" s="8"/>
      <c r="B47" s="12">
        <v>42795</v>
      </c>
      <c r="C47" s="343"/>
      <c r="D47" s="344"/>
      <c r="E47" s="344"/>
      <c r="F47" s="344"/>
      <c r="G47" s="344"/>
      <c r="H47" s="344"/>
      <c r="I47" s="344"/>
      <c r="J47" s="344"/>
      <c r="K47" s="345"/>
    </row>
    <row r="48" spans="1:11" ht="15" thickBot="1" x14ac:dyDescent="0.35">
      <c r="A48" s="8"/>
      <c r="B48" s="12">
        <v>42826</v>
      </c>
      <c r="C48" s="343"/>
      <c r="D48" s="344"/>
      <c r="E48" s="344"/>
      <c r="F48" s="344"/>
      <c r="G48" s="344"/>
      <c r="H48" s="344"/>
      <c r="I48" s="344"/>
      <c r="J48" s="344"/>
      <c r="K48" s="345"/>
    </row>
    <row r="49" spans="1:11" ht="15" thickBot="1" x14ac:dyDescent="0.35">
      <c r="A49" s="8"/>
      <c r="B49" s="12">
        <v>42856</v>
      </c>
      <c r="C49" s="343"/>
      <c r="D49" s="344"/>
      <c r="E49" s="344"/>
      <c r="F49" s="344"/>
      <c r="G49" s="344"/>
      <c r="H49" s="344"/>
      <c r="I49" s="344"/>
      <c r="J49" s="344"/>
      <c r="K49" s="345"/>
    </row>
    <row r="50" spans="1:11" ht="15" thickBot="1" x14ac:dyDescent="0.35">
      <c r="A50" s="8"/>
      <c r="B50" s="12">
        <v>42887</v>
      </c>
      <c r="C50" s="343"/>
      <c r="D50" s="344"/>
      <c r="E50" s="344"/>
      <c r="F50" s="344"/>
      <c r="G50" s="344"/>
      <c r="H50" s="344"/>
      <c r="I50" s="344"/>
      <c r="J50" s="344"/>
      <c r="K50" s="345"/>
    </row>
    <row r="51" spans="1:11" ht="15" thickBot="1" x14ac:dyDescent="0.35">
      <c r="B51" s="12">
        <v>42917</v>
      </c>
      <c r="C51" s="343"/>
      <c r="D51" s="344"/>
      <c r="E51" s="344"/>
      <c r="F51" s="344"/>
      <c r="G51" s="344"/>
      <c r="H51" s="344"/>
      <c r="I51" s="344"/>
      <c r="J51" s="344"/>
      <c r="K51" s="345"/>
    </row>
    <row r="52" spans="1:11" ht="15" thickBot="1" x14ac:dyDescent="0.35">
      <c r="B52" s="12">
        <v>42948</v>
      </c>
      <c r="C52" s="343"/>
      <c r="D52" s="344"/>
      <c r="E52" s="344"/>
      <c r="F52" s="344"/>
      <c r="G52" s="344"/>
      <c r="H52" s="344"/>
      <c r="I52" s="344"/>
      <c r="J52" s="344"/>
      <c r="K52" s="345"/>
    </row>
    <row r="53" spans="1:11" ht="15" thickBot="1" x14ac:dyDescent="0.35">
      <c r="B53" s="12">
        <v>42979</v>
      </c>
      <c r="C53" s="343"/>
      <c r="D53" s="344"/>
      <c r="E53" s="344"/>
      <c r="F53" s="344"/>
      <c r="G53" s="344"/>
      <c r="H53" s="344"/>
      <c r="I53" s="344"/>
      <c r="J53" s="344"/>
      <c r="K53" s="345"/>
    </row>
    <row r="54" spans="1:11" ht="15" thickBot="1" x14ac:dyDescent="0.35">
      <c r="B54" s="12">
        <v>43009</v>
      </c>
      <c r="C54" s="343"/>
      <c r="D54" s="344"/>
      <c r="E54" s="344"/>
      <c r="F54" s="344"/>
      <c r="G54" s="344"/>
      <c r="H54" s="344"/>
      <c r="I54" s="344"/>
      <c r="J54" s="344"/>
      <c r="K54" s="345"/>
    </row>
    <row r="55" spans="1:11" ht="15" thickBot="1" x14ac:dyDescent="0.35">
      <c r="B55" s="12">
        <v>43040</v>
      </c>
      <c r="C55" s="343"/>
      <c r="D55" s="344"/>
      <c r="E55" s="344"/>
      <c r="F55" s="344"/>
      <c r="G55" s="344"/>
      <c r="H55" s="344"/>
      <c r="I55" s="344"/>
      <c r="J55" s="344"/>
      <c r="K55" s="345"/>
    </row>
    <row r="56" spans="1:11" ht="15" thickBot="1" x14ac:dyDescent="0.35">
      <c r="B56" s="68">
        <v>43070</v>
      </c>
      <c r="C56" s="343"/>
      <c r="D56" s="344"/>
      <c r="E56" s="344"/>
      <c r="F56" s="344"/>
      <c r="G56" s="344"/>
      <c r="H56" s="344"/>
      <c r="I56" s="344"/>
      <c r="J56" s="344"/>
      <c r="K56" s="345"/>
    </row>
    <row r="57" spans="1:11" ht="15" thickBot="1" x14ac:dyDescent="0.35">
      <c r="B57" s="45" t="s">
        <v>46</v>
      </c>
      <c r="C57" s="280" t="s">
        <v>27</v>
      </c>
      <c r="D57" s="281"/>
      <c r="E57" s="281"/>
      <c r="F57" s="281"/>
      <c r="G57" s="282"/>
      <c r="H57" s="45" t="s">
        <v>37</v>
      </c>
      <c r="I57" s="45" t="s">
        <v>28</v>
      </c>
      <c r="J57" s="76" t="s">
        <v>29</v>
      </c>
      <c r="K57" s="45" t="s">
        <v>30</v>
      </c>
    </row>
    <row r="58" spans="1:11" x14ac:dyDescent="0.3">
      <c r="B58" s="46"/>
      <c r="C58" s="334"/>
      <c r="D58" s="335"/>
      <c r="E58" s="335"/>
      <c r="F58" s="335"/>
      <c r="G58" s="336"/>
      <c r="H58" s="55"/>
      <c r="I58" s="58"/>
      <c r="J58" s="52"/>
      <c r="K58" s="49"/>
    </row>
    <row r="59" spans="1:11" x14ac:dyDescent="0.3">
      <c r="B59" s="47"/>
      <c r="C59" s="337"/>
      <c r="D59" s="338"/>
      <c r="E59" s="338"/>
      <c r="F59" s="338"/>
      <c r="G59" s="339"/>
      <c r="H59" s="56"/>
      <c r="I59" s="59"/>
      <c r="J59" s="53"/>
      <c r="K59" s="50"/>
    </row>
    <row r="60" spans="1:11" x14ac:dyDescent="0.3">
      <c r="B60" s="47"/>
      <c r="C60" s="337"/>
      <c r="D60" s="338"/>
      <c r="E60" s="338"/>
      <c r="F60" s="338"/>
      <c r="G60" s="339"/>
      <c r="H60" s="56"/>
      <c r="I60" s="59"/>
      <c r="J60" s="53"/>
      <c r="K60" s="50"/>
    </row>
    <row r="61" spans="1:11" x14ac:dyDescent="0.3">
      <c r="B61" s="47"/>
      <c r="C61" s="337"/>
      <c r="D61" s="338"/>
      <c r="E61" s="338"/>
      <c r="F61" s="338"/>
      <c r="G61" s="339"/>
      <c r="H61" s="56"/>
      <c r="I61" s="59"/>
      <c r="J61" s="53"/>
      <c r="K61" s="50"/>
    </row>
    <row r="62" spans="1:11" x14ac:dyDescent="0.3">
      <c r="B62" s="47"/>
      <c r="C62" s="337"/>
      <c r="D62" s="338"/>
      <c r="E62" s="338"/>
      <c r="F62" s="338"/>
      <c r="G62" s="339"/>
      <c r="H62" s="56"/>
      <c r="I62" s="59"/>
      <c r="J62" s="53"/>
      <c r="K62" s="50"/>
    </row>
    <row r="63" spans="1:11" x14ac:dyDescent="0.3">
      <c r="B63" s="47"/>
      <c r="C63" s="337"/>
      <c r="D63" s="338"/>
      <c r="E63" s="338"/>
      <c r="F63" s="338"/>
      <c r="G63" s="339"/>
      <c r="H63" s="56"/>
      <c r="I63" s="59"/>
      <c r="J63" s="53"/>
      <c r="K63" s="50"/>
    </row>
    <row r="64" spans="1:11" x14ac:dyDescent="0.3">
      <c r="B64" s="47"/>
      <c r="C64" s="337"/>
      <c r="D64" s="338"/>
      <c r="E64" s="338"/>
      <c r="F64" s="338"/>
      <c r="G64" s="339"/>
      <c r="H64" s="56"/>
      <c r="I64" s="59"/>
      <c r="J64" s="53"/>
      <c r="K64" s="50"/>
    </row>
    <row r="65" spans="2:11" x14ac:dyDescent="0.3">
      <c r="B65" s="47"/>
      <c r="C65" s="340"/>
      <c r="D65" s="341"/>
      <c r="E65" s="341"/>
      <c r="F65" s="341"/>
      <c r="G65" s="342"/>
      <c r="H65" s="56"/>
      <c r="I65" s="59"/>
      <c r="J65" s="53"/>
      <c r="K65" s="50"/>
    </row>
    <row r="66" spans="2:11" ht="15" thickBot="1" x14ac:dyDescent="0.35">
      <c r="B66" s="48"/>
      <c r="C66" s="331"/>
      <c r="D66" s="332"/>
      <c r="E66" s="332"/>
      <c r="F66" s="332"/>
      <c r="G66" s="333"/>
      <c r="H66" s="57"/>
      <c r="I66" s="60"/>
      <c r="J66" s="54"/>
      <c r="K66" s="51"/>
    </row>
    <row r="67" spans="2:11" x14ac:dyDescent="0.3">
      <c r="F67" s="15"/>
      <c r="G67" s="15"/>
      <c r="H67" s="15"/>
      <c r="I67" s="15"/>
      <c r="J67" s="15"/>
      <c r="K67" s="15"/>
    </row>
    <row r="68" spans="2:11" x14ac:dyDescent="0.3">
      <c r="F68" s="8"/>
      <c r="G68" s="8"/>
      <c r="H68" s="8"/>
      <c r="I68" s="8"/>
    </row>
    <row r="69" spans="2:11" x14ac:dyDescent="0.3">
      <c r="F69" s="8"/>
      <c r="G69" s="8"/>
      <c r="H69" s="8"/>
      <c r="I69" s="8"/>
    </row>
    <row r="70" spans="2:11" x14ac:dyDescent="0.3">
      <c r="F70" s="8"/>
      <c r="G70" s="8"/>
      <c r="H70" s="8"/>
      <c r="I70" s="8"/>
    </row>
    <row r="71" spans="2:11" x14ac:dyDescent="0.3">
      <c r="F71" s="8"/>
      <c r="G71" s="8"/>
      <c r="H71" s="8"/>
      <c r="I71" s="8"/>
    </row>
    <row r="72" spans="2:11" x14ac:dyDescent="0.3">
      <c r="B72" s="15"/>
      <c r="C72" s="15"/>
      <c r="D72" s="15"/>
      <c r="E72" s="15"/>
      <c r="F72" s="8"/>
      <c r="G72" s="8"/>
      <c r="H72" s="8"/>
      <c r="I72" s="8"/>
    </row>
    <row r="73" spans="2:11" x14ac:dyDescent="0.3">
      <c r="D73" s="9"/>
      <c r="E73" s="8"/>
      <c r="F73" s="8"/>
      <c r="G73" s="8"/>
      <c r="H73" s="8"/>
      <c r="I73" s="8"/>
    </row>
    <row r="74" spans="2:11" x14ac:dyDescent="0.3">
      <c r="D74" s="9"/>
      <c r="E74" s="8"/>
      <c r="F74" s="8"/>
      <c r="G74" s="8"/>
      <c r="H74" s="8"/>
      <c r="I74" s="8"/>
    </row>
    <row r="75" spans="2:11" x14ac:dyDescent="0.3">
      <c r="D75" s="9"/>
      <c r="E75" s="8"/>
      <c r="F75" s="8"/>
      <c r="G75" s="8"/>
      <c r="H75" s="8"/>
      <c r="I75" s="8"/>
    </row>
    <row r="76" spans="2:11" x14ac:dyDescent="0.3">
      <c r="D76" s="9"/>
      <c r="E76" s="8"/>
    </row>
    <row r="77" spans="2:11" x14ac:dyDescent="0.3">
      <c r="D77" s="9"/>
      <c r="E77" s="8"/>
    </row>
    <row r="78" spans="2:11" x14ac:dyDescent="0.3">
      <c r="D78" s="8"/>
      <c r="E78" s="8"/>
    </row>
    <row r="79" spans="2:11" x14ac:dyDescent="0.3">
      <c r="D79" s="8"/>
      <c r="E79" s="8"/>
    </row>
    <row r="80" spans="2:11" x14ac:dyDescent="0.3">
      <c r="D80" s="8"/>
      <c r="E80" s="8"/>
    </row>
  </sheetData>
  <mergeCells count="45">
    <mergeCell ref="C57:G57"/>
    <mergeCell ref="C45:K45"/>
    <mergeCell ref="C46:K46"/>
    <mergeCell ref="C47:K47"/>
    <mergeCell ref="C48:K48"/>
    <mergeCell ref="C50:K50"/>
    <mergeCell ref="C51:K51"/>
    <mergeCell ref="C56:K56"/>
    <mergeCell ref="C49:K49"/>
    <mergeCell ref="C53:K53"/>
    <mergeCell ref="C54:K54"/>
    <mergeCell ref="C55:K55"/>
    <mergeCell ref="C52:K52"/>
    <mergeCell ref="C66:G66"/>
    <mergeCell ref="C58:G58"/>
    <mergeCell ref="C59:G59"/>
    <mergeCell ref="C60:G60"/>
    <mergeCell ref="C61:G61"/>
    <mergeCell ref="C62:G62"/>
    <mergeCell ref="C63:G63"/>
    <mergeCell ref="C64:G64"/>
    <mergeCell ref="C65:G6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B44:K44"/>
    <mergeCell ref="B1:C5"/>
    <mergeCell ref="D1:I3"/>
    <mergeCell ref="J1:K3"/>
    <mergeCell ref="D4:I5"/>
    <mergeCell ref="J4:K4"/>
    <mergeCell ref="J5:K5"/>
  </mergeCells>
  <pageMargins left="0.7" right="0.7" top="0.75" bottom="0.75" header="0.3" footer="0.3"/>
  <pageSetup orientation="portrait" verticalDpi="0" r:id="rId1"/>
  <ignoredErrors>
    <ignoredError sqref="G29:G39"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726CED12EE6C4DA72313C57F0D11B6" ma:contentTypeVersion="13" ma:contentTypeDescription="Create a new document." ma:contentTypeScope="" ma:versionID="5b84e9f4043e43034093e05401e848e9">
  <xsd:schema xmlns:xsd="http://www.w3.org/2001/XMLSchema" xmlns:xs="http://www.w3.org/2001/XMLSchema" xmlns:p="http://schemas.microsoft.com/office/2006/metadata/properties" xmlns:ns3="969894f1-c9c0-4d50-8a0a-9ccee5b03c2f" xmlns:ns4="926a8a4a-afcc-43ec-bde3-e1208bc272bd" targetNamespace="http://schemas.microsoft.com/office/2006/metadata/properties" ma:root="true" ma:fieldsID="f2b66fcb1641a0f701c61922cbcc4c04" ns3:_="" ns4:_="">
    <xsd:import namespace="969894f1-c9c0-4d50-8a0a-9ccee5b03c2f"/>
    <xsd:import namespace="926a8a4a-afcc-43ec-bde3-e1208bc272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9894f1-c9c0-4d50-8a0a-9ccee5b03c2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6a8a4a-afcc-43ec-bde3-e1208bc272b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A7569C-F3CE-4FEB-A6DF-428431C179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9894f1-c9c0-4d50-8a0a-9ccee5b03c2f"/>
    <ds:schemaRef ds:uri="926a8a4a-afcc-43ec-bde3-e1208bc272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6310C7-8A07-430C-802E-80BCA40C761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EAE3108-0C14-48C7-9BFF-C75247BA7B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Tablero de Indicadores</vt:lpstr>
      <vt:lpstr>Hoja4</vt:lpstr>
      <vt:lpstr>Tablero Maestro (2)</vt:lpstr>
      <vt:lpstr>Hoja1</vt:lpstr>
      <vt:lpstr>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2017-05-26T23:48:56Z</cp:lastPrinted>
  <dcterms:created xsi:type="dcterms:W3CDTF">2006-09-12T12:46:56Z</dcterms:created>
  <dcterms:modified xsi:type="dcterms:W3CDTF">2021-10-28T15:25:15Z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0x01010043726CED12EE6C4DA72313C57F0D11B6</vt:lpwstr>
  </property>
</Properties>
</file>