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autoCompressPictures="0"/>
  <xr:revisionPtr revIDLastSave="157" documentId="8_{7F1408D7-538E-428C-A9A4-6A824E2DDF1A}" xr6:coauthVersionLast="46" xr6:coauthVersionMax="46" xr10:uidLastSave="{27FC2D93-9AAD-48AB-BA93-9874ADFDC06F}"/>
  <bookViews>
    <workbookView xWindow="-108" yWindow="-108" windowWidth="23256" windowHeight="12576" xr2:uid="{00000000-000D-0000-FFFF-FFFF00000000}"/>
  </bookViews>
  <sheets>
    <sheet name="Tablero de Indicadores" sheetId="8"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_xlnm._FilterDatabase" localSheetId="0" hidden="1">'Tablero de Indicadores'!$A$7:$BN$20</definedName>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9" i="8" l="1"/>
  <c r="N18" i="8"/>
  <c r="N17" i="8"/>
  <c r="N16" i="8"/>
  <c r="N15" i="8"/>
  <c r="N14" i="8"/>
  <c r="N13" i="8"/>
  <c r="N12" i="8"/>
  <c r="N11" i="8"/>
  <c r="N10" i="8"/>
  <c r="AC19" i="11" l="1"/>
  <c r="AD17" i="11"/>
  <c r="AB16" i="11"/>
  <c r="Z16" i="11"/>
  <c r="AE16" i="11" s="1"/>
  <c r="AB15" i="11"/>
  <c r="Z15" i="11"/>
  <c r="AF15" i="11" s="1"/>
  <c r="AB14" i="11"/>
  <c r="Z14" i="11"/>
  <c r="AE14" i="11" s="1"/>
  <c r="AB13" i="11"/>
  <c r="Z13" i="11"/>
  <c r="AF13" i="11" s="1"/>
  <c r="AB12" i="11"/>
  <c r="Z12" i="11"/>
  <c r="AF12" i="11"/>
  <c r="AB11" i="11"/>
  <c r="Z11" i="11"/>
  <c r="AF11" i="11"/>
  <c r="AB10" i="11"/>
  <c r="Z10" i="11"/>
  <c r="AE10" i="11"/>
  <c r="AB9" i="11"/>
  <c r="Z9" i="11"/>
  <c r="AE9" i="11" s="1"/>
  <c r="AB8" i="11"/>
  <c r="Z8" i="11"/>
  <c r="AF8" i="11" s="1"/>
  <c r="B8" i="11"/>
  <c r="B9" i="11"/>
  <c r="B10" i="11" s="1"/>
  <c r="B11" i="11" s="1"/>
  <c r="B12" i="11" s="1"/>
  <c r="B13" i="11" s="1"/>
  <c r="B14" i="11" s="1"/>
  <c r="B15" i="11" s="1"/>
  <c r="B16" i="11" s="1"/>
  <c r="AE12" i="11"/>
  <c r="Q20" i="8"/>
  <c r="F39" i="9"/>
  <c r="F38" i="9"/>
  <c r="F37" i="9"/>
  <c r="F36" i="9"/>
  <c r="F35" i="9"/>
  <c r="F34" i="9"/>
  <c r="F33" i="9"/>
  <c r="F32" i="9"/>
  <c r="F31" i="9"/>
  <c r="F30" i="9"/>
  <c r="F29" i="9"/>
  <c r="F28" i="9"/>
  <c r="AE11" i="11"/>
  <c r="AE15" i="11"/>
  <c r="AF9" i="11"/>
  <c r="AF10" i="11"/>
  <c r="C39" i="9"/>
  <c r="R20" i="8"/>
  <c r="D35" i="9" s="1"/>
  <c r="E35" i="9" s="1"/>
  <c r="AD19" i="11"/>
  <c r="AE8" i="11" l="1"/>
  <c r="AE19" i="11"/>
  <c r="AF16" i="11"/>
  <c r="D33" i="9"/>
  <c r="E33" i="9" s="1"/>
  <c r="D32" i="9"/>
  <c r="E32" i="9" s="1"/>
  <c r="D34" i="9"/>
  <c r="E34" i="9" s="1"/>
  <c r="G35" i="9" s="1"/>
  <c r="D39" i="9"/>
  <c r="E39" i="9" s="1"/>
  <c r="D31" i="9"/>
  <c r="E31" i="9" s="1"/>
  <c r="D29" i="9"/>
  <c r="E29" i="9" s="1"/>
  <c r="AF17" i="11"/>
  <c r="D30" i="9"/>
  <c r="E30" i="9" s="1"/>
  <c r="D37" i="9"/>
  <c r="E37" i="9" s="1"/>
  <c r="AE13" i="11"/>
  <c r="AE17" i="11" s="1"/>
  <c r="AF14" i="11"/>
  <c r="D38" i="9"/>
  <c r="E38" i="9" s="1"/>
  <c r="S20" i="8"/>
  <c r="D28" i="9"/>
  <c r="E28" i="9" s="1"/>
  <c r="D36" i="9"/>
  <c r="E36" i="9" s="1"/>
  <c r="G31" i="9" l="1"/>
  <c r="G33" i="9"/>
  <c r="G32" i="9"/>
  <c r="G37" i="9"/>
  <c r="G34" i="9"/>
  <c r="G39" i="9"/>
  <c r="G36" i="9"/>
  <c r="G38" i="9"/>
  <c r="G29" i="9"/>
  <c r="E40" i="9"/>
  <c r="G30" i="9"/>
</calcChain>
</file>

<file path=xl/sharedStrings.xml><?xml version="1.0" encoding="utf-8"?>
<sst xmlns="http://schemas.openxmlformats.org/spreadsheetml/2006/main" count="322" uniqueCount="237">
  <si>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</si>
  <si>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</si>
  <si>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</si>
  <si>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</si>
  <si>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</si>
  <si>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</si>
  <si>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</si>
  <si>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</si>
  <si>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</si>
  <si>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</si>
  <si>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</si>
  <si>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</si>
  <si>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</si>
  <si>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</si>
  <si>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</si>
  <si>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</si>
  <si>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</si>
  <si>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</si>
  <si>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</si>
  <si>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</si>
  <si>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</si>
  <si>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</si>
  <si>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</si>
  <si>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</si>
  <si>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</si>
  <si>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</si>
  <si>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</si>
  <si>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</si>
  <si>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</si>
  <si>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</si>
  <si>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</si>
  <si>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</si>
  <si>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</si>
  <si>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</si>
  <si>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</si>
  <si>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</si>
  <si>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</si>
  <si>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</si>
  <si>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</si>
  <si>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</si>
  <si>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</si>
  <si>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</si>
  <si>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</si>
  <si>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</si>
  <si>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</si>
  <si>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</si>
  <si>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</si>
  <si>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</si>
  <si>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</si>
  <si>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</si>
  <si>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</si>
  <si>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</si>
  <si>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</si>
  <si>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</si>
  <si>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</si>
  <si>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</si>
  <si>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</si>
  <si>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</si>
  <si>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</si>
  <si>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</si>
  <si>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</si>
  <si>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</si>
  <si>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</si>
  <si>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</si>
  <si>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</si>
  <si>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</si>
  <si>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</si>
  <si>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</si>
  <si>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</si>
  <si>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</si>
  <si>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</si>
  <si>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</si>
  <si>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</si>
  <si>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</si>
  <si>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</si>
  <si>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</si>
  <si>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</si>
  <si>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</si>
  <si>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</si>
  <si>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</si>
  <si>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</si>
  <si>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</si>
  <si>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</si>
  <si>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</si>
  <si>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</si>
  <si>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</si>
  <si>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</si>
  <si>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</si>
  <si>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</si>
  <si>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</si>
  <si>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</si>
  <si>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</si>
  <si>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</si>
  <si>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</si>
  <si>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</si>
  <si>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</si>
  <si>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</si>
  <si>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</si>
  <si>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</si>
  <si>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</si>
  <si>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</si>
  <si>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</si>
  <si>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</si>
  <si>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</si>
  <si>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</si>
  <si>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</si>
  <si>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</si>
  <si>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</si>
  <si>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</si>
  <si>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</si>
  <si>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Medición Febrero</t>
  </si>
  <si>
    <t>Movilidad internacional (1) 
Cantidad: 1 Docente, Destino: México
Movilidad nacional (2)
Cantidad: 1 Decano, 1 estudiante, Destino: Medellín</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</si>
  <si>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</si>
  <si>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</si>
  <si>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</si>
  <si>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</si>
  <si>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</si>
  <si>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</si>
  <si>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</si>
  <si>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</si>
  <si>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</si>
  <si>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</si>
  <si>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</si>
  <si>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</si>
  <si>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</si>
  <si>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Continuar con el proceso de acreditación de los programas</t>
  </si>
  <si>
    <t>Docencia PES</t>
  </si>
  <si>
    <r>
      <rPr>
        <b/>
        <sz val="20"/>
        <rFont val="Calibri"/>
        <family val="2"/>
        <scheme val="minor"/>
      </rPr>
      <t>#</t>
    </r>
    <r>
      <rPr>
        <sz val="20"/>
        <rFont val="Calibri"/>
        <family val="2"/>
        <scheme val="minor"/>
      </rPr>
      <t xml:space="preserve"> Programas acreditados </t>
    </r>
    <r>
      <rPr>
        <b/>
        <sz val="20"/>
        <rFont val="Calibri"/>
        <family val="2"/>
        <scheme val="minor"/>
      </rPr>
      <t>/</t>
    </r>
    <r>
      <rPr>
        <sz val="20"/>
        <rFont val="Calibri"/>
        <family val="2"/>
        <scheme val="minor"/>
      </rPr>
      <t xml:space="preserve">  
Solicitudes de programas de registros calificados</t>
    </r>
  </si>
  <si>
    <t xml:space="preserve">Medir el porcentaje de programas acreditados </t>
  </si>
  <si>
    <t>Bajo</t>
  </si>
  <si>
    <t>Medio</t>
  </si>
  <si>
    <t>Óptimo</t>
  </si>
  <si>
    <t>RANGO</t>
  </si>
  <si>
    <t>Programas de educación superior acreditados
Programas de educación superior con registro calificado pendientes por acreditar</t>
  </si>
  <si>
    <t>Programas de técnica profesional
Programas de tecnología
Programas profesionales en ingenierías</t>
  </si>
  <si>
    <t>SNIES</t>
  </si>
  <si>
    <t>x&lt;=10%</t>
  </si>
  <si>
    <t>11&lt;=x&lt;=14</t>
  </si>
  <si>
    <t>x&gt;=15%</t>
  </si>
  <si>
    <t>12&lt;=x&lt;=9</t>
  </si>
  <si>
    <t>8&lt;x&lt;=0</t>
  </si>
  <si>
    <t>x&lt;=90%</t>
  </si>
  <si>
    <t>91%
&lt;=x&lt;=
95%</t>
  </si>
  <si>
    <t>x&lt;=96%</t>
  </si>
  <si>
    <t>x&lt;2000</t>
  </si>
  <si>
    <t>2000&lt;x&lt;2400</t>
  </si>
  <si>
    <t>x&gt;=2406</t>
  </si>
  <si>
    <t>x&gt;=2%</t>
  </si>
  <si>
    <t>x=1%</t>
  </si>
  <si>
    <t>x&lt;1%</t>
  </si>
  <si>
    <t>x&gt;=95%</t>
  </si>
  <si>
    <t>x&lt;85%</t>
  </si>
  <si>
    <t>85%
&lt;=x&lt;
95%</t>
  </si>
  <si>
    <t>85%
&lt;=x&lt;
90%</t>
  </si>
  <si>
    <t>x&gt;=91%</t>
  </si>
  <si>
    <t>Garantizar la pertinencia de los programas de ES ofrecidos por la ETITC, a partir de la identificación de las tendencias y necesidades de la sociedad, del mercado laboral y de los procesos de ES, tanto a nivel nacional como internacional</t>
  </si>
  <si>
    <t>Mejorar la calidad de vida de la comunidad universitaria, mediante la planeación y ejecución de proyectos, programas y actividades que fortalezcan las condiciones de bienestar</t>
  </si>
  <si>
    <t>Fortalecer y consolidar la gestión financiera de la institución</t>
  </si>
  <si>
    <t>Satisfacer las expectativas de los usuarios asociadas con un servicio educativo de calidad a través del fortalecimiento del Sistema de Gestión de calidad y la evaluación permanente</t>
  </si>
  <si>
    <t>Estudiantes PES</t>
  </si>
  <si>
    <t>Docencia Bachillerato</t>
  </si>
  <si>
    <t>Direccionamiento Estratégico</t>
  </si>
  <si>
    <t>Gestión Financiera</t>
  </si>
  <si>
    <t>1 - (Estudiantes matriculados 2019-01 / Estudiantes matriculados 2020-01)</t>
  </si>
  <si>
    <t>Diferencia entre media Nacional y media ETITC, resultados Saber 11 año 2019</t>
  </si>
  <si>
    <t>Estudiantes que pasaron el año n / Estudiantes matriculados en el año n</t>
  </si>
  <si>
    <t xml:space="preserve">Medir los apoyos ofrecidos por Bienestar Universitario a los estudiantes </t>
  </si>
  <si>
    <t>(Cancelaciones de semestre tramitadas / Total estudiantes por semestre) * 100</t>
  </si>
  <si>
    <t>Ingresos propios recibidos / Ingresos propios esperados</t>
  </si>
  <si>
    <t>Recaudo / Compromisos</t>
  </si>
  <si>
    <t>(Recursos para gastos de funcionamiento programados / Recursos para gastos de funcionamiento reales de la entidad)</t>
  </si>
  <si>
    <t>Resultados FURAG anuales, calculados por el DAFP</t>
  </si>
  <si>
    <t xml:space="preserve"> Porcentaje de programas acreditados</t>
  </si>
  <si>
    <t>Diferencia de unidades entre media nacional y media ETITC Saber 11</t>
  </si>
  <si>
    <t xml:space="preserve">Promoción escolar </t>
  </si>
  <si>
    <t>Ejecución de ingresos</t>
  </si>
  <si>
    <t>Compromisos VS Recaudos</t>
  </si>
  <si>
    <t>Medir el aumento en cobertura estudiantil</t>
  </si>
  <si>
    <t>Mejorar el desempeño común de los estudiantes  (a mayor disminución, mejor desempeño)</t>
  </si>
  <si>
    <t xml:space="preserve">Medir el avance de la promoción escolar </t>
  </si>
  <si>
    <t>Mostrar el apoyo realizado a los estudiantes, mediante los diferentes programas que ofrece la ETITC.</t>
  </si>
  <si>
    <t>Calcular el porcentaje de cancelaciones contrastado con el total de los estudiantes</t>
  </si>
  <si>
    <t>Medir oportunamente el nivel de recaudo con el fin de revisar el cumplimiento del plan de acción del año</t>
  </si>
  <si>
    <t>Medir la efectividad en el recaudo para el respaldo de los compromisos</t>
  </si>
  <si>
    <t>Medir los recursos necesarios para garantizar la operación de la entidad.</t>
  </si>
  <si>
    <t>Cálculo del Índice de Desempeño Institucional, que demuestra el desempeño de las entidades en la implementación del MIPG.</t>
  </si>
  <si>
    <t>Resultado del Índice de Desempeño Institucional</t>
  </si>
  <si>
    <t>Baja</t>
  </si>
  <si>
    <t>Junio</t>
  </si>
  <si>
    <t>Septiembre</t>
  </si>
  <si>
    <t>Diciembre</t>
  </si>
  <si>
    <t>NA</t>
  </si>
  <si>
    <t>Anual</t>
  </si>
  <si>
    <t>x&lt;80</t>
  </si>
  <si>
    <t>80
&lt; x &lt;
90</t>
  </si>
  <si>
    <t>x&gt;=90</t>
  </si>
  <si>
    <t>x&lt;90</t>
  </si>
  <si>
    <t>90
&lt;=x&lt;
1,00</t>
  </si>
  <si>
    <t>x&gt;=100</t>
  </si>
  <si>
    <t>Cobertura estudiantil</t>
  </si>
  <si>
    <t>Apoyos ofrecidos por Bienestar Universitario</t>
  </si>
  <si>
    <t>Porcentaje de cancelaciones de semestre</t>
  </si>
  <si>
    <t>Gestión de recursos para funcionamiento de la ETITC</t>
  </si>
  <si>
    <t>Estudiantes matriculados en programas de educación superior</t>
  </si>
  <si>
    <t>Resultados Saber 11</t>
  </si>
  <si>
    <t>Estudiantes del IBTI</t>
  </si>
  <si>
    <t>Apoyos medidos en cantidad de estudiantes</t>
  </si>
  <si>
    <t>Cantidad de estudiantes de programas de educación superior</t>
  </si>
  <si>
    <t>Recursos monetarios</t>
  </si>
  <si>
    <t>Índice de Desempeño Institucional, (incluye porcentaje de implementación de políticas MIPG)</t>
  </si>
  <si>
    <t>Estudiantes matriculados en programas de educación superior de vigencias 2019 y 2020.</t>
  </si>
  <si>
    <t>Estudiantes del IBTI vigencia 2019</t>
  </si>
  <si>
    <t>Cantidad de estudiantes</t>
  </si>
  <si>
    <t>Cantidad de estudiantes de programas de educación superior que han solicitado cancelación de semestre</t>
  </si>
  <si>
    <t>Recursos propios proyectados y recaudados</t>
  </si>
  <si>
    <t>Recursos recaudados y compromisos adquiridos, (medido en porcentaje</t>
  </si>
  <si>
    <t>Recursos monetarios necesarios para funcionamiento de la entidad</t>
  </si>
  <si>
    <t>Índice de Desempeño Institucional</t>
  </si>
  <si>
    <t>icfes</t>
  </si>
  <si>
    <t>Dirección del IBTI</t>
  </si>
  <si>
    <t>Registro y Control Académico</t>
  </si>
  <si>
    <t>Tesorería /
Oficina Asesora de Planeación</t>
  </si>
  <si>
    <t>Oficina Asesora de Planeación</t>
  </si>
  <si>
    <t>DAFP</t>
  </si>
  <si>
    <t>La ETITC para la vigencia 2020 tuvo 5430 estudiantes matriculados, frente a 4757 en 2019, un aumento de 673 estudiantes, equivalente al 14,15%.</t>
  </si>
  <si>
    <t>La media Nacional del Saber 11 para 2019 fue de 78.533
La media de la ETITC fue de  65.846, quedando de 9° puesto entre los colegios públicos para 2019.</t>
  </si>
  <si>
    <t>En los resultados del FURAG 2019, publicados por el DAFP, la ETITC obtuvo un resultado en el IDI de 75,4, de las 223 entidades de orden Nacional, la entidad ocupó el puesto 97.</t>
  </si>
  <si>
    <t>Para el 2019, de 1144 estudiantes matriculados en el IBTI, 99 reprobaron el grado, distribuidos así:
6°: 29
7°: 16
8°: 28
9°: 15
10°: 5
11°: 6
El avance de promoción esccolar corresponde a un 91,35%</t>
  </si>
  <si>
    <t>Acorde con la información suministrada por Registro y Control, para la vigencia 2020 se han tramitado 66 cancelaciones de semestre, distribuidas así:
1° Semestre 2020 se tramitaron 49 cancelaciones: 
44 Cancelaciones en la sede Centro Calle 13.
3 Cancelaciones en sede Carvajal.
2 Cancelaciones en sede Tintal.
2° Semestre 2020 se tramitaron 17 cancelaciones:
14 Cancelaciones en la sede Centro Calle 13.
1 Cancelación en sede Carvajal.
2 Cancelaciones en sede Tintal.
Las 66 cancelaciones de semestre tramitadas corresponden a un 1,22% del total de matriculados en la vigencia (5430).</t>
  </si>
  <si>
    <t>Se recibió renovación a 6 años en el programa Técnico Profesional en computación, se recibe ACREDITACIÓN DE ALTA CALIDAD   para los programas de Tecnología en Desarrollo de software e ingeniería de Sistemas de acuerdo a las resoluciones 009746 del 11 de Septiembre del 2019 y 009747 del 11 de septiembre del 2019 por 4 años, 10 programas recibieron acreditación de alta calidad, para la facultad de Procesos Industriales, Mecatrónica y Sistemas, en sus 3 niveles, y la facultad de Electromecánica en los niveles técnico profesional y profesional universitario.
En el marco de la normatividad del MEN, según decreto 1330 de 2019, la ETITC tiene derecho a renovación del registro calificado automático de los 11 programas acreditados. De los cuales ya entraron en proceso de generación de resolución 7: 
-Técnico profesional en electrónica industrial
-Tecnología en automatización industrial
-Ingeniería Mecatrónica
-Técnica profesional en procesos de manufactura
-Tecnología en producción industrial
-Ingeniería en procesos industriales
-Técnica profesional en mantenimiento industrial
Se recibió renovación de registro calificado automáticamente en 3 niveles:
-Técnico profesional en computación
-Tecnología en desarrollo de software
-Ingeniería en sistemas</t>
  </si>
  <si>
    <t>x&lt;=85%</t>
  </si>
  <si>
    <t>86%&lt;=x&lt;=90</t>
  </si>
  <si>
    <t>x&gt;=90%</t>
  </si>
  <si>
    <t>Para conseguir 100% para gastos de funcionamiento y garantizar operación de la entidad, se tiene el siguiente escenario:
Presupuesto programado de funcionamiento: $ 21.375.033.809
Presupuesto necesario para garantizar funcionamiento: $ 23.990.702.308
Se gestionaron recursos por $ 23.990.702.308, garantizando la continuidad de prestación del servicio.</t>
  </si>
  <si>
    <t>Con corte a 31 de diciembre, la ETITC percibió ingresos por $ 9.238.971.984,20 pesos, distribuidos así:
Enero: $ 2.288.836.116
Febrero: $ 610.873.339,48
Marzo: $ 100.842.724
Abril: $ 257.829.411
Mayo: $ 100.885.782
Junio: $ 377.689.854
Julio: $ 2.056.491.786,72
Agosto: $ 554.120.213
Septiembre: $ 876.090.478
Octubre: $ 839.773.128
Noviembre: $ 319.302.860
Diciembre: $ 828.236.292
La ley 2008 de 2019, "Por la cual se decreta el presupuesto de rentas y recursos de capital y ley de apropiaciones para la vigencia fiscal del 1° de enero al 31 de diciembre de 2020", establece que la ETITC tiene programado un total de $ 11.230.302.042 por concepto de recursos propios.
Por lo anterior, con corte al 30 de septiembre, se evidencia un recaudo del 82,27%.</t>
  </si>
  <si>
    <t>Con corte a diciembre 31, con recursos propios se se cuenta con:
Ingresos recaudados:  $ 9.238.971.984,20 pesos
Compromisos: $ 6.809.589.898,90
Por cada peso comprometido, se cuenta con un peso y treinta y cinco centavos para el respaldo del compromiso.</t>
  </si>
  <si>
    <t>A partir de la información suministrada por Bienestar Universitario, con corte a 31 de diciembre, se realizaron los siguientes apoyos a los estudiantes de educación superior de la ETITC:
- Ayudas Humanitarias - Campaña Más Allá de las Fronteras: 2020-01: 61 y 02: 40 estudiantes
 Beneficiarios Generación E 2020-01: 184 y 02: 230 estudiantes
- Apoyos Socio económicos Institucionales por Vulnerabilidad 2020-01:9 y 02: 7 estudiantes
- Beneficiarios Jóvenes en Acción 2020-01: 122 y 02: 344 estudiantes
- Apoyo Financiero - Líneas de Crédito Icetex - Fondos SED - Cooperativas: 9 estudiantes
- Acuerdos de Pago 2-2020: 75 estudiantes (focalizados desde bienestar y formalizado desde el área jurídica)
- Apoyo Alimentario en Especie - Banco de Alimentos: 2020-01: 370 y 01: 23 estudiantes.
- Cargue liquidación y entrega de incentivos de permanencia y excelencia 2020-2, esta actividad dio inicio el 30 de septiembre y finalizo el 15 de octubre, contó con la participación de 277 estudiantes.
- Canal de atención tú vales – género y apoyo económico. Dio inicio el 20 de agosto y finalizó el 30 de noviembre, contó con la participación de 131 estudiantes.
- Estudio y apoyo socioeconómico institucional (población en situación de discapacidad, NARP, víctimas y desempleo):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</si>
</sst>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quot;$&quot;\ * #,##0.00_);_(&quot;$&quot;\ * \(#,##0.00\);_(&quot;$&quot;\ * &quot;-&quot;??_);_(@_)"/>
    <numFmt numFmtId="165" formatCode="0.0%"/>
    <numFmt numFmtId="166" formatCode="0.000%"/>
    <numFmt numFmtId="169" formatCode="_-* #,##0_-;\-* #,##0_-;_-* &quot;-&quot;??_-;_-@_-"/>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2"/>
      <color rgb="FF000000"/>
      <name val="Calibri"/>
      <family val="2"/>
      <scheme val="minor"/>
    </font>
    <font>
      <sz val="8"/>
      <name val="Calibri"/>
      <family val="2"/>
      <scheme val="minor"/>
    </font>
    <font>
      <sz val="20"/>
      <color theme="1"/>
      <name val="Calibri"/>
      <family val="2"/>
      <scheme val="minor"/>
    </font>
    <font>
      <sz val="20"/>
      <name val="Calibri"/>
      <family val="2"/>
      <scheme val="minor"/>
    </font>
    <font>
      <b/>
      <sz val="20"/>
      <name val="Calibri"/>
      <family val="2"/>
      <scheme val="minor"/>
    </font>
    <font>
      <b/>
      <sz val="20"/>
      <color theme="1"/>
      <name val="Calibri"/>
      <family val="2"/>
      <scheme val="minor"/>
    </font>
    <font>
      <sz val="22"/>
      <color rgb="FF000000"/>
      <name val="Calibri"/>
      <family val="2"/>
      <scheme val="minor"/>
    </font>
    <font>
      <sz val="20"/>
      <color rgb="FF000000"/>
      <name val="Calibri"/>
      <family val="2"/>
      <scheme val="minor"/>
    </font>
    <font>
      <sz val="20"/>
      <color rgb="FFFF0000"/>
      <name val="Calibri"/>
      <family val="2"/>
      <scheme val="minor"/>
    </font>
    <font>
      <sz val="18"/>
      <name val="Calibri"/>
      <family val="2"/>
      <scheme val="minor"/>
    </font>
    <font>
      <b/>
      <sz val="16"/>
      <color theme="1"/>
      <name val="Arial"/>
      <family val="2"/>
    </font>
    <font>
      <sz val="16"/>
      <color theme="1"/>
      <name val="Arial"/>
      <family val="2"/>
    </font>
    <font>
      <b/>
      <sz val="18"/>
      <name val="Calibri"/>
      <family val="2"/>
      <scheme val="minor"/>
    </font>
    <font>
      <b/>
      <sz val="24"/>
      <color rgb="FF000000"/>
      <name val="Calibri"/>
      <family val="2"/>
      <scheme val="minor"/>
    </font>
    <font>
      <sz val="18"/>
      <color theme="1"/>
      <name val="Calibri"/>
      <family val="2"/>
      <scheme val="minor"/>
    </font>
    <font>
      <b/>
      <sz val="18"/>
      <color theme="1"/>
      <name val="Calibri"/>
      <family val="2"/>
      <scheme val="minor"/>
    </font>
    <font>
      <sz val="16"/>
      <color theme="1"/>
      <name val="Calibri"/>
      <family val="2"/>
      <scheme val="minor"/>
    </font>
    <font>
      <sz val="22"/>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gradientFill>
        <stop position="0">
          <color rgb="FFFF3300"/>
        </stop>
        <stop position="1">
          <color theme="6" tint="-0.25098422193060094"/>
        </stop>
      </gradientFill>
    </fill>
    <fill>
      <patternFill patternType="solid">
        <fgColor theme="6" tint="-0.2499465926084170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99"/>
        <bgColor indexed="64"/>
      </patternFill>
    </fill>
  </fills>
  <borders count="7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style="thick">
        <color auto="1"/>
      </top>
      <bottom/>
      <diagonal/>
    </border>
    <border>
      <left style="thin">
        <color auto="1"/>
      </left>
      <right style="medium">
        <color auto="1"/>
      </right>
      <top style="medium">
        <color auto="1"/>
      </top>
      <bottom style="medium">
        <color auto="1"/>
      </bottom>
      <diagonal/>
    </border>
  </borders>
  <cellStyleXfs count="42">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cellStyleXfs>
  <cellXfs count="423">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0" fontId="0" fillId="0" borderId="0" xfId="0" applyFont="1" applyAlignment="1">
      <alignment horizontal="center"/>
    </xf>
    <xf numFmtId="0" fontId="0" fillId="0" borderId="0" xfId="0" applyFont="1" applyFill="1" applyAlignment="1">
      <alignment horizontal="center"/>
    </xf>
    <xf numFmtId="9" fontId="0" fillId="0" borderId="0" xfId="1" applyFont="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Alignment="1">
      <alignment wrapText="1"/>
    </xf>
    <xf numFmtId="164" fontId="0" fillId="0" borderId="0" xfId="0" applyNumberFormat="1" applyFont="1"/>
    <xf numFmtId="0" fontId="0" fillId="8" borderId="0" xfId="0" applyFont="1" applyFill="1"/>
    <xf numFmtId="0" fontId="0" fillId="8" borderId="0" xfId="0" applyFont="1" applyFill="1" applyBorder="1"/>
    <xf numFmtId="0" fontId="0" fillId="8" borderId="0" xfId="0" applyFont="1" applyFill="1" applyBorder="1" applyAlignment="1">
      <alignment vertical="center" wrapText="1"/>
    </xf>
    <xf numFmtId="0" fontId="22"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0" fillId="0" borderId="53" xfId="0" applyFont="1" applyBorder="1" applyAlignment="1">
      <alignment horizontal="center" vertical="center" wrapText="1"/>
    </xf>
    <xf numFmtId="1" fontId="0" fillId="0" borderId="47" xfId="1" applyNumberFormat="1" applyFont="1" applyBorder="1" applyAlignment="1">
      <alignment horizontal="center" vertical="center" wrapText="1"/>
    </xf>
    <xf numFmtId="9" fontId="0" fillId="0" borderId="62" xfId="1" applyFont="1" applyBorder="1" applyAlignment="1">
      <alignment horizontal="center" vertical="center" wrapText="1"/>
    </xf>
    <xf numFmtId="0" fontId="27" fillId="5" borderId="59" xfId="0" applyFont="1" applyFill="1" applyBorder="1" applyAlignment="1">
      <alignment horizontal="center" vertical="center" wrapText="1"/>
    </xf>
    <xf numFmtId="165" fontId="27" fillId="5" borderId="2" xfId="0" applyNumberFormat="1" applyFont="1" applyFill="1" applyBorder="1" applyAlignment="1">
      <alignment vertical="center" wrapText="1"/>
    </xf>
    <xf numFmtId="165" fontId="27" fillId="5" borderId="2" xfId="0" applyNumberFormat="1" applyFont="1" applyFill="1" applyBorder="1" applyAlignment="1">
      <alignment horizontal="center" vertical="center" wrapText="1"/>
    </xf>
    <xf numFmtId="165" fontId="27" fillId="5" borderId="1" xfId="0" applyNumberFormat="1" applyFont="1" applyFill="1" applyBorder="1" applyAlignment="1">
      <alignment vertical="center" wrapText="1"/>
    </xf>
    <xf numFmtId="0" fontId="27" fillId="5" borderId="60" xfId="0" applyFont="1" applyFill="1" applyBorder="1" applyAlignment="1">
      <alignment horizontal="center" vertical="center" wrapText="1"/>
    </xf>
    <xf numFmtId="165" fontId="27" fillId="5" borderId="34" xfId="0" applyNumberFormat="1" applyFont="1" applyFill="1" applyBorder="1" applyAlignment="1">
      <alignment vertical="center" wrapText="1"/>
    </xf>
    <xf numFmtId="165" fontId="27" fillId="5" borderId="34" xfId="0" applyNumberFormat="1" applyFont="1" applyFill="1" applyBorder="1" applyAlignment="1">
      <alignment horizontal="center" vertical="center" wrapText="1"/>
    </xf>
    <xf numFmtId="165" fontId="27" fillId="5" borderId="22" xfId="0" applyNumberFormat="1" applyFont="1" applyFill="1" applyBorder="1" applyAlignment="1">
      <alignment vertical="center" wrapText="1"/>
    </xf>
    <xf numFmtId="0" fontId="25" fillId="0" borderId="10" xfId="0" applyFont="1" applyBorder="1" applyAlignment="1">
      <alignment vertical="center" wrapText="1"/>
    </xf>
    <xf numFmtId="0" fontId="25" fillId="0" borderId="10" xfId="0" applyFont="1" applyBorder="1"/>
    <xf numFmtId="0" fontId="25" fillId="0" borderId="10" xfId="0" applyFont="1" applyFill="1" applyBorder="1" applyAlignment="1">
      <alignment vertical="center" wrapText="1"/>
    </xf>
    <xf numFmtId="0" fontId="30" fillId="0" borderId="10" xfId="0" applyFont="1" applyFill="1" applyBorder="1" applyAlignment="1">
      <alignment vertical="center" wrapText="1"/>
    </xf>
    <xf numFmtId="9" fontId="30" fillId="0" borderId="10" xfId="0" applyNumberFormat="1" applyFont="1" applyFill="1" applyBorder="1" applyAlignment="1">
      <alignment horizontal="center" vertical="center" wrapText="1"/>
    </xf>
    <xf numFmtId="0" fontId="30" fillId="0" borderId="10" xfId="0" applyFont="1" applyBorder="1" applyAlignment="1">
      <alignment horizontal="center" vertical="center" wrapText="1"/>
    </xf>
    <xf numFmtId="166" fontId="30" fillId="0" borderId="10" xfId="0" applyNumberFormat="1" applyFont="1" applyFill="1" applyBorder="1" applyAlignment="1">
      <alignment vertical="center" wrapText="1"/>
    </xf>
    <xf numFmtId="10" fontId="24" fillId="0" borderId="10" xfId="0" applyNumberFormat="1" applyFont="1" applyBorder="1" applyAlignment="1">
      <alignment horizontal="center" vertical="center"/>
    </xf>
    <xf numFmtId="0" fontId="24" fillId="0" borderId="56" xfId="0" applyFont="1" applyBorder="1" applyAlignment="1">
      <alignment vertical="center" wrapText="1"/>
    </xf>
    <xf numFmtId="0" fontId="25" fillId="0" borderId="7" xfId="0" applyFont="1" applyBorder="1" applyAlignment="1">
      <alignment vertical="center" wrapText="1"/>
    </xf>
    <xf numFmtId="0" fontId="25" fillId="0" borderId="7" xfId="0" applyFont="1" applyBorder="1"/>
    <xf numFmtId="0" fontId="25" fillId="0" borderId="7" xfId="0" applyFont="1" applyFill="1" applyBorder="1" applyAlignment="1">
      <alignment vertical="center" wrapText="1"/>
    </xf>
    <xf numFmtId="0" fontId="30" fillId="0" borderId="7" xfId="0" applyFont="1" applyFill="1" applyBorder="1" applyAlignment="1">
      <alignment vertical="center" wrapText="1"/>
    </xf>
    <xf numFmtId="9" fontId="30" fillId="0" borderId="7" xfId="0" applyNumberFormat="1" applyFont="1" applyFill="1" applyBorder="1" applyAlignment="1">
      <alignment horizontal="center" vertical="center" wrapText="1"/>
    </xf>
    <xf numFmtId="0" fontId="30" fillId="0" borderId="7" xfId="0" applyFont="1" applyBorder="1" applyAlignment="1">
      <alignment horizontal="center" vertical="center" wrapText="1"/>
    </xf>
    <xf numFmtId="166" fontId="30" fillId="0" borderId="7" xfId="0" applyNumberFormat="1" applyFont="1" applyFill="1" applyBorder="1" applyAlignment="1">
      <alignment vertical="center" wrapText="1"/>
    </xf>
    <xf numFmtId="10" fontId="24" fillId="0" borderId="7" xfId="1" applyNumberFormat="1" applyFont="1" applyBorder="1" applyAlignment="1">
      <alignment horizontal="center" vertical="center"/>
    </xf>
    <xf numFmtId="0" fontId="24" fillId="0" borderId="7" xfId="0" applyFont="1" applyBorder="1" applyAlignment="1">
      <alignment horizontal="center" vertical="center"/>
    </xf>
    <xf numFmtId="0" fontId="29" fillId="0" borderId="7" xfId="0" applyFont="1" applyBorder="1" applyAlignment="1">
      <alignment vertical="center" wrapText="1"/>
    </xf>
    <xf numFmtId="0" fontId="24" fillId="0" borderId="7" xfId="0" applyFont="1" applyBorder="1"/>
    <xf numFmtId="0" fontId="29" fillId="0" borderId="7" xfId="0" applyFont="1" applyFill="1" applyBorder="1" applyAlignment="1">
      <alignment vertical="center" wrapText="1"/>
    </xf>
    <xf numFmtId="0" fontId="24" fillId="0" borderId="7" xfId="0" applyFont="1" applyFill="1" applyBorder="1" applyAlignment="1">
      <alignment vertical="center" wrapText="1"/>
    </xf>
    <xf numFmtId="9" fontId="24" fillId="0" borderId="7"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166" fontId="24" fillId="0" borderId="7" xfId="0" applyNumberFormat="1" applyFont="1" applyFill="1" applyBorder="1" applyAlignment="1">
      <alignment vertical="center" wrapText="1"/>
    </xf>
    <xf numFmtId="10" fontId="24" fillId="8" borderId="7" xfId="0" applyNumberFormat="1" applyFont="1" applyFill="1" applyBorder="1" applyAlignment="1">
      <alignment horizontal="center" vertical="center"/>
    </xf>
    <xf numFmtId="0" fontId="24" fillId="0" borderId="10" xfId="0" applyFont="1" applyBorder="1" applyAlignment="1">
      <alignment horizontal="center" vertical="center" wrapText="1"/>
    </xf>
    <xf numFmtId="0" fontId="24" fillId="0" borderId="9" xfId="0" applyFont="1" applyBorder="1" applyAlignment="1">
      <alignment horizontal="left" vertical="center" wrapText="1"/>
    </xf>
    <xf numFmtId="0" fontId="25" fillId="0" borderId="10" xfId="0" applyFont="1" applyBorder="1" applyAlignment="1">
      <alignment horizontal="left" vertical="center" wrapText="1"/>
    </xf>
    <xf numFmtId="0" fontId="24" fillId="0" borderId="56" xfId="0" applyFont="1" applyBorder="1" applyAlignment="1">
      <alignment horizontal="left" vertical="center" wrapText="1"/>
    </xf>
    <xf numFmtId="0" fontId="25" fillId="0" borderId="7" xfId="0" applyFont="1" applyBorder="1" applyAlignment="1">
      <alignment horizontal="left" vertical="center" wrapText="1"/>
    </xf>
    <xf numFmtId="0" fontId="24" fillId="0" borderId="7" xfId="0" applyFont="1" applyBorder="1" applyAlignment="1">
      <alignment horizontal="center" vertical="center" wrapText="1"/>
    </xf>
    <xf numFmtId="0" fontId="25" fillId="0" borderId="7" xfId="0" applyFont="1" applyBorder="1" applyAlignment="1">
      <alignment horizontal="left"/>
    </xf>
    <xf numFmtId="0" fontId="25" fillId="8" borderId="7" xfId="0" applyFont="1" applyFill="1" applyBorder="1" applyAlignment="1">
      <alignment vertical="center" wrapText="1"/>
    </xf>
    <xf numFmtId="0" fontId="29" fillId="0" borderId="7" xfId="0" applyFont="1" applyBorder="1" applyAlignment="1">
      <alignment horizontal="left" vertical="center" wrapText="1"/>
    </xf>
    <xf numFmtId="165" fontId="26" fillId="5" borderId="64" xfId="0" applyNumberFormat="1" applyFont="1" applyFill="1" applyBorder="1" applyAlignment="1">
      <alignment horizontal="center" vertical="center"/>
    </xf>
    <xf numFmtId="0" fontId="27" fillId="5" borderId="58" xfId="0" applyFont="1" applyFill="1" applyBorder="1" applyAlignment="1">
      <alignment horizontal="center" vertical="center" wrapText="1"/>
    </xf>
    <xf numFmtId="0" fontId="27" fillId="5" borderId="23" xfId="0" applyFont="1" applyFill="1" applyBorder="1" applyAlignment="1">
      <alignment horizontal="center" vertical="center" wrapText="1"/>
    </xf>
    <xf numFmtId="165" fontId="30" fillId="0" borderId="7" xfId="0" applyNumberFormat="1" applyFont="1" applyBorder="1" applyAlignment="1">
      <alignment vertical="center" wrapText="1"/>
    </xf>
    <xf numFmtId="165" fontId="24" fillId="0" borderId="7" xfId="0" applyNumberFormat="1" applyFont="1" applyBorder="1" applyAlignment="1">
      <alignment horizontal="center" vertical="center" wrapText="1"/>
    </xf>
    <xf numFmtId="10" fontId="24" fillId="6" borderId="7" xfId="1" applyNumberFormat="1" applyFont="1" applyFill="1" applyBorder="1" applyAlignment="1">
      <alignment horizontal="center" vertical="center"/>
    </xf>
    <xf numFmtId="165" fontId="24" fillId="0" borderId="7" xfId="0" applyNumberFormat="1" applyFont="1" applyFill="1" applyBorder="1" applyAlignment="1">
      <alignment vertical="center" wrapText="1"/>
    </xf>
    <xf numFmtId="165" fontId="24" fillId="0" borderId="7" xfId="0" applyNumberFormat="1" applyFont="1" applyFill="1" applyBorder="1" applyAlignment="1">
      <alignment horizontal="center" vertical="center" wrapText="1"/>
    </xf>
    <xf numFmtId="165" fontId="24" fillId="0" borderId="7" xfId="0" applyNumberFormat="1" applyFont="1" applyBorder="1" applyAlignment="1">
      <alignment vertical="center" wrapText="1"/>
    </xf>
    <xf numFmtId="0" fontId="25" fillId="8" borderId="7" xfId="0" applyFont="1" applyFill="1" applyBorder="1" applyAlignment="1">
      <alignment horizontal="center" vertical="center" wrapText="1"/>
    </xf>
    <xf numFmtId="0" fontId="30" fillId="8" borderId="7" xfId="0" applyFont="1" applyFill="1" applyBorder="1" applyAlignment="1">
      <alignment vertical="center" wrapText="1"/>
    </xf>
    <xf numFmtId="9" fontId="30" fillId="8" borderId="7" xfId="0" applyNumberFormat="1" applyFont="1" applyFill="1" applyBorder="1" applyAlignment="1">
      <alignment horizontal="center" vertical="center" wrapText="1"/>
    </xf>
    <xf numFmtId="0" fontId="30" fillId="8" borderId="7" xfId="0" applyFont="1" applyFill="1" applyBorder="1" applyAlignment="1">
      <alignment horizontal="center" vertical="center" wrapText="1"/>
    </xf>
    <xf numFmtId="166" fontId="30" fillId="8" borderId="7" xfId="0" applyNumberFormat="1" applyFont="1" applyFill="1" applyBorder="1" applyAlignment="1">
      <alignment vertical="center" wrapText="1"/>
    </xf>
    <xf numFmtId="165" fontId="30" fillId="8" borderId="7" xfId="0" applyNumberFormat="1" applyFont="1" applyFill="1" applyBorder="1" applyAlignment="1">
      <alignment vertical="center" wrapText="1"/>
    </xf>
    <xf numFmtId="165" fontId="24" fillId="8" borderId="7" xfId="0" applyNumberFormat="1" applyFont="1" applyFill="1" applyBorder="1" applyAlignment="1">
      <alignment horizontal="center" vertical="center" wrapText="1"/>
    </xf>
    <xf numFmtId="10" fontId="24" fillId="0" borderId="7" xfId="1" applyNumberFormat="1" applyFont="1" applyBorder="1" applyAlignment="1">
      <alignment vertical="center"/>
    </xf>
    <xf numFmtId="165" fontId="30" fillId="0" borderId="10" xfId="0" applyNumberFormat="1" applyFont="1" applyBorder="1" applyAlignment="1">
      <alignment vertical="center" wrapText="1"/>
    </xf>
    <xf numFmtId="165" fontId="24" fillId="0" borderId="10" xfId="0" applyNumberFormat="1" applyFont="1" applyBorder="1" applyAlignment="1">
      <alignment horizontal="center" vertical="center" wrapText="1"/>
    </xf>
    <xf numFmtId="0" fontId="24" fillId="0" borderId="11" xfId="0" applyFont="1" applyBorder="1" applyAlignment="1">
      <alignment wrapText="1"/>
    </xf>
    <xf numFmtId="0" fontId="24" fillId="0" borderId="26" xfId="0" applyFont="1" applyBorder="1" applyAlignment="1">
      <alignment vertical="center" wrapText="1"/>
    </xf>
    <xf numFmtId="0" fontId="24" fillId="8" borderId="56" xfId="0" applyFont="1" applyFill="1" applyBorder="1" applyAlignment="1">
      <alignment horizontal="left" vertical="center" wrapText="1"/>
    </xf>
    <xf numFmtId="0" fontId="29" fillId="0" borderId="26" xfId="0" applyFont="1" applyBorder="1" applyAlignment="1">
      <alignment vertical="center" wrapText="1"/>
    </xf>
    <xf numFmtId="0" fontId="31" fillId="0" borderId="10" xfId="0" applyFont="1" applyBorder="1" applyAlignment="1">
      <alignment vertical="center" wrapText="1"/>
    </xf>
    <xf numFmtId="0" fontId="24" fillId="4" borderId="57" xfId="0" applyFont="1" applyFill="1" applyBorder="1" applyAlignment="1">
      <alignment horizontal="center" vertical="center" wrapText="1"/>
    </xf>
    <xf numFmtId="0" fontId="24" fillId="3" borderId="59" xfId="0" quotePrefix="1" applyFont="1" applyFill="1" applyBorder="1" applyAlignment="1">
      <alignment horizontal="center" vertical="center" wrapText="1"/>
    </xf>
    <xf numFmtId="0" fontId="24" fillId="10" borderId="46" xfId="0" applyFont="1" applyFill="1" applyBorder="1" applyAlignment="1">
      <alignment horizontal="center" vertical="center" wrapText="1"/>
    </xf>
    <xf numFmtId="0" fontId="24" fillId="10" borderId="75" xfId="0" applyFont="1" applyFill="1" applyBorder="1" applyAlignment="1">
      <alignment horizontal="center" vertical="center" wrapText="1"/>
    </xf>
    <xf numFmtId="9" fontId="24" fillId="4" borderId="45" xfId="0" applyNumberFormat="1" applyFont="1" applyFill="1" applyBorder="1" applyAlignment="1">
      <alignment horizontal="center" vertical="center" wrapText="1"/>
    </xf>
    <xf numFmtId="0" fontId="24" fillId="3" borderId="63" xfId="0" applyFont="1" applyFill="1" applyBorder="1" applyAlignment="1">
      <alignment horizontal="center" vertical="center" wrapText="1"/>
    </xf>
    <xf numFmtId="10" fontId="24" fillId="4" borderId="57" xfId="0" applyNumberFormat="1" applyFont="1" applyFill="1" applyBorder="1" applyAlignment="1">
      <alignment horizontal="center" vertical="center" wrapText="1"/>
    </xf>
    <xf numFmtId="10" fontId="24" fillId="3" borderId="59" xfId="0" applyNumberFormat="1" applyFont="1" applyFill="1" applyBorder="1" applyAlignment="1">
      <alignment horizontal="center" vertical="center" wrapText="1"/>
    </xf>
    <xf numFmtId="10" fontId="24" fillId="10" borderId="75" xfId="0" applyNumberFormat="1" applyFont="1" applyFill="1" applyBorder="1" applyAlignment="1">
      <alignment horizontal="center" vertical="center" wrapText="1"/>
    </xf>
    <xf numFmtId="10" fontId="24" fillId="4" borderId="45" xfId="0" applyNumberFormat="1" applyFont="1" applyFill="1" applyBorder="1" applyAlignment="1">
      <alignment horizontal="center" vertical="center" wrapText="1"/>
    </xf>
    <xf numFmtId="10" fontId="24" fillId="3" borderId="63" xfId="0" applyNumberFormat="1" applyFont="1" applyFill="1" applyBorder="1" applyAlignment="1">
      <alignment horizontal="center" vertical="center" wrapText="1"/>
    </xf>
    <xf numFmtId="10" fontId="24" fillId="3" borderId="10" xfId="1" applyNumberFormat="1" applyFont="1" applyFill="1" applyBorder="1" applyAlignment="1">
      <alignment vertical="center" wrapText="1"/>
    </xf>
    <xf numFmtId="10" fontId="24" fillId="10" borderId="11" xfId="1" applyNumberFormat="1" applyFont="1" applyFill="1" applyBorder="1" applyAlignment="1">
      <alignment vertical="center" wrapText="1"/>
    </xf>
    <xf numFmtId="10" fontId="24" fillId="4" borderId="9" xfId="1" applyNumberFormat="1" applyFont="1" applyFill="1" applyBorder="1" applyAlignment="1">
      <alignment vertical="center" wrapText="1"/>
    </xf>
    <xf numFmtId="0" fontId="24" fillId="8" borderId="7" xfId="0" applyFont="1" applyFill="1" applyBorder="1" applyAlignment="1">
      <alignment horizontal="center" vertical="center" wrapText="1"/>
    </xf>
    <xf numFmtId="0" fontId="29" fillId="0" borderId="7"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32" fillId="0" borderId="7" xfId="0" applyFont="1" applyBorder="1" applyAlignment="1">
      <alignment vertical="center" wrapText="1"/>
    </xf>
    <xf numFmtId="0" fontId="32" fillId="0" borderId="7" xfId="0" applyFont="1" applyBorder="1" applyAlignment="1">
      <alignment horizontal="center" vertical="center"/>
    </xf>
    <xf numFmtId="0" fontId="33" fillId="0" borderId="7" xfId="0" applyFont="1" applyBorder="1"/>
    <xf numFmtId="0" fontId="33" fillId="0" borderId="7" xfId="0" applyFont="1" applyBorder="1" applyAlignment="1">
      <alignment horizontal="center" vertical="center" wrapText="1"/>
    </xf>
    <xf numFmtId="165" fontId="33" fillId="0" borderId="7" xfId="0" applyNumberFormat="1" applyFont="1" applyBorder="1" applyAlignment="1">
      <alignment vertical="center" wrapText="1"/>
    </xf>
    <xf numFmtId="0" fontId="32" fillId="0" borderId="7" xfId="0" applyFont="1" applyBorder="1" applyAlignment="1">
      <alignment horizontal="center" vertical="center" wrapText="1"/>
    </xf>
    <xf numFmtId="10" fontId="24" fillId="6" borderId="60" xfId="1" applyNumberFormat="1" applyFont="1" applyFill="1" applyBorder="1" applyAlignment="1">
      <alignment horizontal="center" vertical="center"/>
    </xf>
    <xf numFmtId="0" fontId="34" fillId="0" borderId="20" xfId="0" applyFont="1" applyBorder="1" applyAlignment="1">
      <alignment horizontal="left" vertical="center"/>
    </xf>
    <xf numFmtId="0" fontId="34" fillId="0" borderId="44" xfId="0" applyFont="1" applyBorder="1" applyAlignment="1">
      <alignment horizontal="left" vertical="center"/>
    </xf>
    <xf numFmtId="0" fontId="34" fillId="0" borderId="19" xfId="0" applyFont="1" applyBorder="1" applyAlignment="1">
      <alignment horizontal="left" vertical="center"/>
    </xf>
    <xf numFmtId="0" fontId="34" fillId="0" borderId="0" xfId="0" applyFont="1" applyBorder="1" applyAlignment="1">
      <alignment horizontal="left" vertical="center"/>
    </xf>
    <xf numFmtId="9" fontId="24" fillId="0" borderId="10" xfId="1" applyFont="1" applyFill="1" applyBorder="1" applyAlignment="1">
      <alignment horizontal="right" vertical="center"/>
    </xf>
    <xf numFmtId="10" fontId="24" fillId="0" borderId="7" xfId="1" applyNumberFormat="1" applyFont="1" applyBorder="1" applyAlignment="1">
      <alignment horizontal="right" vertical="center"/>
    </xf>
    <xf numFmtId="0" fontId="24" fillId="0" borderId="7" xfId="0" applyFont="1" applyBorder="1" applyAlignment="1">
      <alignment horizontal="right" vertical="center"/>
    </xf>
    <xf numFmtId="10" fontId="24" fillId="0" borderId="7" xfId="1" applyNumberFormat="1" applyFont="1" applyFill="1" applyBorder="1" applyAlignment="1">
      <alignment horizontal="right" vertical="center"/>
    </xf>
    <xf numFmtId="0" fontId="24" fillId="0" borderId="7" xfId="0" applyFont="1" applyFill="1" applyBorder="1" applyAlignment="1">
      <alignment horizontal="right" vertical="center"/>
    </xf>
    <xf numFmtId="10" fontId="24" fillId="8" borderId="7" xfId="0" applyNumberFormat="1" applyFont="1" applyFill="1" applyBorder="1" applyAlignment="1">
      <alignment horizontal="right" vertical="center"/>
    </xf>
    <xf numFmtId="43" fontId="24" fillId="0" borderId="7" xfId="39" applyFont="1" applyBorder="1" applyAlignment="1">
      <alignment horizontal="right" vertical="center"/>
    </xf>
    <xf numFmtId="0" fontId="25" fillId="7" borderId="7" xfId="0" applyFont="1" applyFill="1" applyBorder="1" applyAlignment="1">
      <alignment horizontal="center" vertical="center" wrapText="1"/>
    </xf>
    <xf numFmtId="0" fontId="25" fillId="7" borderId="48" xfId="0" applyFont="1" applyFill="1" applyBorder="1" applyAlignment="1">
      <alignment horizontal="center" vertical="center" wrapText="1"/>
    </xf>
    <xf numFmtId="43" fontId="24" fillId="6" borderId="7" xfId="39" applyFont="1" applyFill="1" applyBorder="1" applyAlignment="1">
      <alignment horizontal="center" vertical="center"/>
    </xf>
    <xf numFmtId="3" fontId="24" fillId="13" borderId="7" xfId="0" applyNumberFormat="1" applyFont="1" applyFill="1" applyBorder="1" applyAlignment="1">
      <alignment horizontal="right" vertical="center"/>
    </xf>
    <xf numFmtId="10" fontId="24" fillId="13" borderId="7" xfId="1" applyNumberFormat="1" applyFont="1" applyFill="1" applyBorder="1" applyAlignment="1">
      <alignment horizontal="right" vertical="center"/>
    </xf>
    <xf numFmtId="0" fontId="24" fillId="11" borderId="7" xfId="0" applyFont="1" applyFill="1" applyBorder="1" applyAlignment="1">
      <alignment horizontal="right" vertical="center"/>
    </xf>
    <xf numFmtId="10" fontId="24" fillId="11" borderId="7" xfId="1" applyNumberFormat="1" applyFont="1" applyFill="1" applyBorder="1" applyAlignment="1">
      <alignment horizontal="right" vertical="center"/>
    </xf>
    <xf numFmtId="10" fontId="24" fillId="10" borderId="61" xfId="0" applyNumberFormat="1" applyFont="1" applyFill="1" applyBorder="1" applyAlignment="1">
      <alignment horizontal="center" vertical="center" wrapText="1"/>
    </xf>
    <xf numFmtId="10" fontId="24" fillId="10" borderId="7" xfId="0" applyNumberFormat="1" applyFont="1" applyFill="1" applyBorder="1" applyAlignment="1">
      <alignment horizontal="center" vertical="center" wrapText="1"/>
    </xf>
    <xf numFmtId="9" fontId="25" fillId="0" borderId="10" xfId="1" applyFont="1" applyFill="1" applyBorder="1" applyAlignment="1">
      <alignment horizontal="center" vertical="center" wrapText="1"/>
    </xf>
    <xf numFmtId="10" fontId="24" fillId="12" borderId="48" xfId="1" applyNumberFormat="1" applyFont="1" applyFill="1" applyBorder="1" applyAlignment="1">
      <alignment horizontal="right" vertical="center"/>
    </xf>
    <xf numFmtId="0" fontId="24" fillId="10" borderId="7" xfId="0" applyFont="1" applyFill="1" applyBorder="1" applyAlignment="1">
      <alignment horizontal="center" vertical="center" wrapText="1"/>
    </xf>
    <xf numFmtId="10" fontId="24" fillId="10" borderId="7" xfId="1" applyNumberFormat="1" applyFont="1" applyFill="1" applyBorder="1" applyAlignment="1">
      <alignment horizontal="center" vertical="center" wrapText="1"/>
    </xf>
    <xf numFmtId="4" fontId="0" fillId="0" borderId="0" xfId="0" applyNumberFormat="1" applyFont="1"/>
    <xf numFmtId="4" fontId="0" fillId="0" borderId="0" xfId="0" applyNumberFormat="1" applyFont="1" applyFill="1" applyBorder="1" applyAlignment="1">
      <alignment vertical="center" wrapText="1"/>
    </xf>
    <xf numFmtId="9" fontId="36" fillId="0" borderId="0" xfId="1" applyFont="1" applyFill="1" applyBorder="1" applyAlignment="1">
      <alignment vertical="center" wrapText="1"/>
    </xf>
    <xf numFmtId="44" fontId="0" fillId="0" borderId="0" xfId="41" applyFont="1"/>
    <xf numFmtId="0" fontId="34" fillId="0" borderId="0" xfId="0" applyFont="1" applyBorder="1" applyAlignment="1">
      <alignment horizontal="left" vertical="center"/>
    </xf>
    <xf numFmtId="0" fontId="32" fillId="0" borderId="7" xfId="0" applyFont="1" applyBorder="1" applyAlignment="1">
      <alignment horizontal="left" vertical="center"/>
    </xf>
    <xf numFmtId="0" fontId="32"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7" xfId="0" applyFont="1" applyBorder="1" applyAlignment="1">
      <alignment horizontal="center" vertical="center" wrapText="1"/>
    </xf>
    <xf numFmtId="165" fontId="27" fillId="9" borderId="70" xfId="0" applyNumberFormat="1" applyFont="1" applyFill="1" applyBorder="1" applyAlignment="1">
      <alignment horizontal="center" vertical="center"/>
    </xf>
    <xf numFmtId="165" fontId="27" fillId="9" borderId="74" xfId="0" applyNumberFormat="1" applyFont="1" applyFill="1" applyBorder="1" applyAlignment="1">
      <alignment horizontal="center" vertical="center"/>
    </xf>
    <xf numFmtId="165" fontId="27" fillId="9" borderId="71" xfId="0" applyNumberFormat="1" applyFont="1" applyFill="1" applyBorder="1" applyAlignment="1">
      <alignment horizontal="center" vertical="center"/>
    </xf>
    <xf numFmtId="165" fontId="27" fillId="5" borderId="65" xfId="0" applyNumberFormat="1" applyFont="1" applyFill="1" applyBorder="1" applyAlignment="1">
      <alignment horizontal="center" vertical="center" wrapText="1"/>
    </xf>
    <xf numFmtId="165" fontId="27" fillId="5" borderId="66" xfId="0" applyNumberFormat="1" applyFont="1" applyFill="1" applyBorder="1" applyAlignment="1">
      <alignment horizontal="center" vertical="center" wrapText="1"/>
    </xf>
    <xf numFmtId="0" fontId="28" fillId="0" borderId="0" xfId="0" applyFont="1" applyBorder="1" applyAlignment="1" applyProtection="1">
      <alignment horizontal="center" wrapText="1"/>
      <protection locked="0"/>
    </xf>
    <xf numFmtId="0" fontId="28" fillId="0" borderId="28" xfId="0" applyFont="1" applyBorder="1" applyAlignment="1" applyProtection="1">
      <alignment horizontal="center" wrapText="1"/>
      <protection locked="0"/>
    </xf>
    <xf numFmtId="0" fontId="35" fillId="0" borderId="0"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27" fillId="5" borderId="70" xfId="0" applyFont="1" applyFill="1" applyBorder="1" applyAlignment="1">
      <alignment horizontal="center" vertical="center" wrapText="1"/>
    </xf>
    <xf numFmtId="0" fontId="27" fillId="5" borderId="71" xfId="0" applyFont="1" applyFill="1" applyBorder="1" applyAlignment="1">
      <alignment horizontal="center" vertical="center" wrapText="1"/>
    </xf>
    <xf numFmtId="0" fontId="27" fillId="5" borderId="72" xfId="0" applyFont="1" applyFill="1" applyBorder="1" applyAlignment="1">
      <alignment horizontal="center" vertical="center" wrapText="1"/>
    </xf>
    <xf numFmtId="0" fontId="27" fillId="5" borderId="73" xfId="0" applyFont="1" applyFill="1" applyBorder="1" applyAlignment="1">
      <alignment horizontal="center" vertical="center" wrapText="1"/>
    </xf>
    <xf numFmtId="165" fontId="26" fillId="5" borderId="67" xfId="0" applyNumberFormat="1" applyFont="1" applyFill="1" applyBorder="1" applyAlignment="1">
      <alignment horizontal="center" vertical="center"/>
    </xf>
    <xf numFmtId="165" fontId="26" fillId="5" borderId="68" xfId="0" applyNumberFormat="1" applyFont="1" applyFill="1" applyBorder="1" applyAlignment="1">
      <alignment horizontal="center" vertical="center"/>
    </xf>
    <xf numFmtId="165" fontId="26" fillId="5" borderId="69" xfId="0" applyNumberFormat="1" applyFont="1" applyFill="1" applyBorder="1" applyAlignment="1">
      <alignment horizontal="center" vertic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43" fontId="37" fillId="0" borderId="0" xfId="39" applyFont="1" applyFill="1" applyBorder="1" applyAlignment="1">
      <alignment vertical="center" wrapText="1"/>
    </xf>
    <xf numFmtId="10" fontId="39" fillId="0" borderId="0" xfId="1" applyNumberFormat="1" applyFont="1" applyFill="1" applyBorder="1" applyAlignment="1">
      <alignment vertical="center" wrapText="1"/>
    </xf>
    <xf numFmtId="0" fontId="38" fillId="0" borderId="0" xfId="0" applyFont="1" applyAlignment="1">
      <alignment vertical="center" wrapText="1"/>
    </xf>
    <xf numFmtId="169" fontId="24" fillId="13" borderId="7" xfId="39" applyNumberFormat="1" applyFont="1" applyFill="1" applyBorder="1" applyAlignment="1">
      <alignment horizontal="right" vertical="center"/>
    </xf>
  </cellXfs>
  <cellStyles count="42">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Moneda" xfId="41" builtinId="4"/>
    <cellStyle name="Normal" xfId="0" builtinId="0"/>
    <cellStyle name="Normal 2" xfId="2" xr:uid="{00000000-0005-0000-0000-000027000000}"/>
    <cellStyle name="Porcentaje" xfId="1" builtinId="5"/>
    <cellStyle name="Porcentual 2" xfId="3" xr:uid="{00000000-0005-0000-0000-000029000000}"/>
  </cellStyles>
  <dxfs count="8">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10.199999999999999</c:v>
                </c:pt>
                <c:pt idx="1">
                  <c:v>8</c:v>
                </c:pt>
                <c:pt idx="2">
                  <c:v>5</c:v>
                </c:pt>
                <c:pt idx="3">
                  <c:v>3</c:v>
                </c:pt>
                <c:pt idx="4">
                  <c:v>6</c:v>
                </c:pt>
                <c:pt idx="5">
                  <c:v>10</c:v>
                </c:pt>
                <c:pt idx="6">
                  <c:v>3</c:v>
                </c:pt>
                <c:pt idx="7">
                  <c:v>9</c:v>
                </c:pt>
                <c:pt idx="8">
                  <c:v>8</c:v>
                </c:pt>
                <c:pt idx="9">
                  <c:v>10</c:v>
                </c:pt>
                <c:pt idx="10">
                  <c:v>10.199999999999999</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1160639</xdr:colOff>
      <xdr:row>0</xdr:row>
      <xdr:rowOff>0</xdr:rowOff>
    </xdr:from>
    <xdr:to>
      <xdr:col>0</xdr:col>
      <xdr:colOff>2209800</xdr:colOff>
      <xdr:row>2</xdr:row>
      <xdr:rowOff>228600</xdr:rowOff>
    </xdr:to>
    <xdr:pic>
      <xdr:nvPicPr>
        <xdr:cNvPr id="4" name="Imagen 3">
          <a:extLst>
            <a:ext uri="{FF2B5EF4-FFF2-40B4-BE49-F238E27FC236}">
              <a16:creationId xmlns:a16="http://schemas.microsoft.com/office/drawing/2014/main" id="{6DA03864-DB95-C94F-BECB-896FD81B2F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639" y="0"/>
          <a:ext cx="1049161" cy="1066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4"/>
  <sheetViews>
    <sheetView tabSelected="1" zoomScale="55" zoomScaleNormal="55" zoomScalePageLayoutView="90" workbookViewId="0">
      <selection sqref="A1:A5"/>
    </sheetView>
  </sheetViews>
  <sheetFormatPr baseColWidth="10" defaultColWidth="10.77734375" defaultRowHeight="14.4" x14ac:dyDescent="0.3"/>
  <cols>
    <col min="1" max="1" width="46.5546875" style="167" customWidth="1"/>
    <col min="2" max="2" width="28.77734375" style="167" customWidth="1"/>
    <col min="3" max="3" width="3.44140625" style="167" bestFit="1" customWidth="1"/>
    <col min="4" max="4" width="22" style="167" customWidth="1"/>
    <col min="5" max="5" width="17.44140625" style="170" hidden="1" customWidth="1"/>
    <col min="6" max="7" width="4.44140625" style="167" hidden="1" customWidth="1"/>
    <col min="8" max="8" width="35.88671875" style="167" customWidth="1"/>
    <col min="9" max="9" width="35.33203125" style="167" customWidth="1"/>
    <col min="10" max="10" width="27.77734375" style="167" customWidth="1"/>
    <col min="11" max="11" width="36.77734375" style="167" customWidth="1"/>
    <col min="12" max="12" width="16" style="167" hidden="1" customWidth="1"/>
    <col min="13" max="13" width="13.44140625" style="167" customWidth="1"/>
    <col min="14" max="14" width="18.44140625" style="171" hidden="1" customWidth="1"/>
    <col min="15" max="15" width="31.44140625" style="167" hidden="1" customWidth="1"/>
    <col min="16" max="16" width="11.44140625" style="167" hidden="1" customWidth="1"/>
    <col min="17" max="17" width="8.77734375" style="167" hidden="1" customWidth="1"/>
    <col min="18" max="18" width="9.6640625" style="167" hidden="1" customWidth="1"/>
    <col min="19" max="19" width="14.109375" style="167" hidden="1" customWidth="1"/>
    <col min="20" max="20" width="20.21875" style="167" customWidth="1"/>
    <col min="21" max="21" width="24.6640625" style="167" customWidth="1"/>
    <col min="22" max="22" width="18.33203125" style="167" bestFit="1" customWidth="1"/>
    <col min="23" max="23" width="19" style="167" bestFit="1" customWidth="1"/>
    <col min="24" max="24" width="2.109375" style="167" hidden="1" customWidth="1"/>
    <col min="25" max="25" width="15.44140625" style="167" hidden="1" customWidth="1"/>
    <col min="26" max="26" width="2.33203125" style="167" hidden="1" customWidth="1"/>
    <col min="27" max="27" width="13.77734375" style="167" customWidth="1"/>
    <col min="28" max="28" width="17.5546875" style="167" customWidth="1"/>
    <col min="29" max="29" width="16.6640625" style="167" customWidth="1"/>
    <col min="30" max="30" width="15.6640625" style="167" customWidth="1"/>
    <col min="31" max="31" width="23.44140625" style="167" customWidth="1"/>
    <col min="32" max="32" width="17.88671875" style="167" customWidth="1"/>
    <col min="33" max="33" width="158.77734375" style="174" customWidth="1"/>
    <col min="34" max="34" width="85.88671875" style="167" customWidth="1"/>
    <col min="35" max="35" width="26.5546875" style="167" bestFit="1" customWidth="1"/>
    <col min="36" max="36" width="28.33203125" style="167" bestFit="1" customWidth="1"/>
    <col min="37" max="37" width="12.109375" style="167" bestFit="1" customWidth="1"/>
    <col min="38" max="38" width="7.44140625" style="167" bestFit="1" customWidth="1"/>
    <col min="39" max="39" width="6" style="167" bestFit="1" customWidth="1"/>
    <col min="40" max="41" width="6.44140625" style="167" bestFit="1" customWidth="1"/>
    <col min="42" max="42" width="5.77734375" style="167" bestFit="1" customWidth="1"/>
    <col min="43" max="43" width="8.44140625" style="167" bestFit="1" customWidth="1"/>
    <col min="44" max="44" width="11.77734375" style="167" customWidth="1"/>
    <col min="45" max="45" width="9.109375" style="167" bestFit="1" customWidth="1"/>
    <col min="46" max="46" width="11.77734375" style="167" customWidth="1"/>
    <col min="47" max="47" width="10.44140625" style="167" bestFit="1" customWidth="1"/>
    <col min="48" max="60" width="10.77734375" style="167"/>
    <col min="61" max="66" width="9.44140625" style="167" customWidth="1"/>
    <col min="67" max="16384" width="10.77734375" style="167"/>
  </cols>
  <sheetData>
    <row r="1" spans="1:49" ht="46.8" customHeight="1" x14ac:dyDescent="0.3">
      <c r="A1" s="318" t="s">
        <v>112</v>
      </c>
      <c r="B1" s="320" t="s">
        <v>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280" t="s">
        <v>113</v>
      </c>
      <c r="AH1" s="281"/>
    </row>
    <row r="2" spans="1:49" customFormat="1" ht="20.25" customHeight="1" x14ac:dyDescent="0.3">
      <c r="A2" s="318"/>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282" t="s">
        <v>115</v>
      </c>
      <c r="AH2" s="283"/>
    </row>
    <row r="3" spans="1:49" customFormat="1" ht="20.25" customHeight="1" x14ac:dyDescent="0.3">
      <c r="A3" s="318"/>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282" t="s">
        <v>124</v>
      </c>
      <c r="AH3" s="283"/>
    </row>
    <row r="4" spans="1:49" customFormat="1" ht="22.05" customHeight="1" x14ac:dyDescent="0.3">
      <c r="A4" s="318"/>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08" t="s">
        <v>114</v>
      </c>
      <c r="AH4" s="308"/>
    </row>
    <row r="5" spans="1:49" customFormat="1" ht="20.25" customHeight="1" thickBot="1" x14ac:dyDescent="0.35">
      <c r="A5" s="319"/>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08"/>
      <c r="AH5" s="308"/>
    </row>
    <row r="6" spans="1:49" ht="15" thickBot="1" x14ac:dyDescent="0.35">
      <c r="I6" s="185">
        <v>1</v>
      </c>
      <c r="J6" s="185">
        <v>1</v>
      </c>
      <c r="U6" s="185">
        <v>1</v>
      </c>
    </row>
    <row r="7" spans="1:49" s="182" customFormat="1" ht="31.05" customHeight="1" thickTop="1" thickBot="1" x14ac:dyDescent="0.35">
      <c r="A7" s="316" t="s">
        <v>109</v>
      </c>
      <c r="B7" s="316" t="s">
        <v>1</v>
      </c>
      <c r="C7" s="322" t="s">
        <v>2</v>
      </c>
      <c r="D7" s="323"/>
      <c r="E7" s="233" t="s">
        <v>49</v>
      </c>
      <c r="F7" s="189" t="s">
        <v>56</v>
      </c>
      <c r="G7" s="189" t="s">
        <v>57</v>
      </c>
      <c r="H7" s="316" t="s">
        <v>116</v>
      </c>
      <c r="I7" s="316" t="s">
        <v>117</v>
      </c>
      <c r="J7" s="316" t="s">
        <v>118</v>
      </c>
      <c r="K7" s="316" t="s">
        <v>61</v>
      </c>
      <c r="L7" s="189" t="s">
        <v>5</v>
      </c>
      <c r="M7" s="316" t="s">
        <v>6</v>
      </c>
      <c r="N7" s="316" t="s">
        <v>10</v>
      </c>
      <c r="O7" s="316" t="s">
        <v>53</v>
      </c>
      <c r="P7" s="316" t="s">
        <v>59</v>
      </c>
      <c r="Q7" s="316" t="s">
        <v>9</v>
      </c>
      <c r="R7" s="316" t="s">
        <v>11</v>
      </c>
      <c r="S7" s="316" t="s">
        <v>12</v>
      </c>
      <c r="T7" s="316" t="s">
        <v>107</v>
      </c>
      <c r="U7" s="316" t="s">
        <v>8</v>
      </c>
      <c r="V7" s="316" t="s">
        <v>106</v>
      </c>
      <c r="W7" s="316" t="s">
        <v>4</v>
      </c>
      <c r="X7" s="190"/>
      <c r="Y7" s="191" t="s">
        <v>110</v>
      </c>
      <c r="Z7" s="192"/>
      <c r="AA7" s="326" t="s">
        <v>132</v>
      </c>
      <c r="AB7" s="327"/>
      <c r="AC7" s="328"/>
      <c r="AD7" s="316" t="s">
        <v>188</v>
      </c>
      <c r="AE7" s="316" t="s">
        <v>189</v>
      </c>
      <c r="AF7" s="316" t="s">
        <v>190</v>
      </c>
      <c r="AG7" s="316" t="s">
        <v>108</v>
      </c>
      <c r="AH7" s="167"/>
      <c r="AI7" s="184"/>
      <c r="AJ7" s="184"/>
      <c r="AK7" s="184"/>
      <c r="AL7" s="184"/>
      <c r="AM7" s="184"/>
      <c r="AN7" s="184"/>
      <c r="AO7" s="184"/>
      <c r="AP7" s="184"/>
      <c r="AQ7" s="184"/>
      <c r="AR7" s="184"/>
      <c r="AS7" s="184"/>
      <c r="AT7" s="184"/>
      <c r="AU7" s="184"/>
      <c r="AV7" s="183"/>
      <c r="AW7" s="183"/>
    </row>
    <row r="8" spans="1:49" s="182" customFormat="1" ht="31.05" customHeight="1" thickTop="1" thickBot="1" x14ac:dyDescent="0.35">
      <c r="A8" s="317"/>
      <c r="B8" s="317"/>
      <c r="C8" s="324"/>
      <c r="D8" s="325"/>
      <c r="E8" s="234"/>
      <c r="F8" s="193"/>
      <c r="G8" s="193"/>
      <c r="H8" s="317"/>
      <c r="I8" s="317"/>
      <c r="J8" s="317"/>
      <c r="K8" s="317"/>
      <c r="L8" s="193"/>
      <c r="M8" s="317"/>
      <c r="N8" s="317"/>
      <c r="O8" s="317"/>
      <c r="P8" s="317"/>
      <c r="Q8" s="317"/>
      <c r="R8" s="317"/>
      <c r="S8" s="317"/>
      <c r="T8" s="317"/>
      <c r="U8" s="317"/>
      <c r="V8" s="317"/>
      <c r="W8" s="317"/>
      <c r="X8" s="194"/>
      <c r="Y8" s="195"/>
      <c r="Z8" s="196"/>
      <c r="AA8" s="232" t="s">
        <v>129</v>
      </c>
      <c r="AB8" s="232" t="s">
        <v>130</v>
      </c>
      <c r="AC8" s="232" t="s">
        <v>131</v>
      </c>
      <c r="AD8" s="317"/>
      <c r="AE8" s="317"/>
      <c r="AF8" s="317"/>
      <c r="AG8" s="317"/>
      <c r="AH8" s="167"/>
      <c r="AI8" s="184"/>
      <c r="AJ8" s="184"/>
      <c r="AK8" s="184"/>
      <c r="AL8" s="184"/>
      <c r="AM8" s="184"/>
      <c r="AN8" s="184"/>
      <c r="AO8" s="184"/>
      <c r="AP8" s="184"/>
      <c r="AQ8" s="184"/>
      <c r="AR8" s="184"/>
      <c r="AS8" s="184"/>
      <c r="AT8" s="184"/>
      <c r="AU8" s="184"/>
      <c r="AV8" s="183"/>
      <c r="AW8" s="183"/>
    </row>
    <row r="9" spans="1:49" s="182" customFormat="1" ht="31.05" customHeight="1" thickTop="1" thickBot="1" x14ac:dyDescent="0.35">
      <c r="A9" s="317"/>
      <c r="B9" s="317"/>
      <c r="C9" s="324"/>
      <c r="D9" s="325"/>
      <c r="E9" s="234"/>
      <c r="F9" s="193"/>
      <c r="G9" s="193"/>
      <c r="H9" s="317"/>
      <c r="I9" s="317"/>
      <c r="J9" s="317"/>
      <c r="K9" s="317"/>
      <c r="L9" s="193"/>
      <c r="M9" s="317"/>
      <c r="N9" s="317"/>
      <c r="O9" s="317"/>
      <c r="P9" s="317"/>
      <c r="Q9" s="317"/>
      <c r="R9" s="317"/>
      <c r="S9" s="317"/>
      <c r="T9" s="317"/>
      <c r="U9" s="317"/>
      <c r="V9" s="317"/>
      <c r="W9" s="317"/>
      <c r="X9" s="194"/>
      <c r="Y9" s="195"/>
      <c r="Z9" s="196"/>
      <c r="AA9" s="313"/>
      <c r="AB9" s="314"/>
      <c r="AC9" s="315"/>
      <c r="AD9" s="317"/>
      <c r="AE9" s="317"/>
      <c r="AF9" s="317"/>
      <c r="AG9" s="317"/>
      <c r="AH9" s="167"/>
      <c r="AI9" s="184"/>
      <c r="AJ9" s="184"/>
      <c r="AK9" s="184"/>
      <c r="AL9" s="184"/>
      <c r="AM9" s="184"/>
      <c r="AN9" s="184"/>
      <c r="AO9" s="184"/>
      <c r="AP9" s="184"/>
      <c r="AQ9" s="184"/>
      <c r="AR9" s="184"/>
      <c r="AS9" s="184"/>
      <c r="AT9" s="184"/>
      <c r="AU9" s="184"/>
      <c r="AV9" s="183"/>
      <c r="AW9" s="183"/>
    </row>
    <row r="10" spans="1:49" ht="409.6" customHeight="1" thickBot="1" x14ac:dyDescent="0.55000000000000004">
      <c r="A10" s="224" t="s">
        <v>125</v>
      </c>
      <c r="B10" s="223" t="s">
        <v>126</v>
      </c>
      <c r="C10" s="311" t="s">
        <v>172</v>
      </c>
      <c r="D10" s="311"/>
      <c r="E10" s="197"/>
      <c r="F10" s="198"/>
      <c r="G10" s="198"/>
      <c r="H10" s="225" t="s">
        <v>127</v>
      </c>
      <c r="I10" s="255" t="s">
        <v>133</v>
      </c>
      <c r="J10" s="255" t="s">
        <v>134</v>
      </c>
      <c r="K10" s="197" t="s">
        <v>128</v>
      </c>
      <c r="L10" s="199"/>
      <c r="M10" s="291" t="s">
        <v>91</v>
      </c>
      <c r="N10" s="300">
        <f t="shared" ref="N10:N19" si="0">+AE10</f>
        <v>0.91669999999999996</v>
      </c>
      <c r="O10" s="200"/>
      <c r="P10" s="201"/>
      <c r="Q10" s="202"/>
      <c r="R10" s="203"/>
      <c r="S10" s="249"/>
      <c r="T10" s="236" t="s">
        <v>99</v>
      </c>
      <c r="U10" s="250" t="s">
        <v>135</v>
      </c>
      <c r="V10" s="279">
        <v>0.85</v>
      </c>
      <c r="W10" s="284">
        <v>1</v>
      </c>
      <c r="X10" s="204"/>
      <c r="Y10" s="204"/>
      <c r="Z10" s="204"/>
      <c r="AA10" s="256" t="s">
        <v>230</v>
      </c>
      <c r="AB10" s="257" t="s">
        <v>231</v>
      </c>
      <c r="AC10" s="302" t="s">
        <v>232</v>
      </c>
      <c r="AD10" s="303">
        <v>0.91669999999999996</v>
      </c>
      <c r="AE10" s="303">
        <v>0.91669999999999996</v>
      </c>
      <c r="AF10" s="303">
        <v>0.91669999999999996</v>
      </c>
      <c r="AG10" s="251" t="s">
        <v>229</v>
      </c>
      <c r="AI10" s="173"/>
      <c r="AJ10" s="173"/>
      <c r="AK10" s="173"/>
      <c r="AL10" s="173"/>
      <c r="AM10" s="173"/>
      <c r="AN10" s="173"/>
      <c r="AO10" s="173"/>
      <c r="AP10" s="173"/>
      <c r="AQ10" s="173"/>
      <c r="AR10" s="173"/>
      <c r="AS10" s="173"/>
      <c r="AT10" s="173"/>
      <c r="AU10" s="169"/>
      <c r="AV10" s="169"/>
      <c r="AW10" s="169"/>
    </row>
    <row r="11" spans="1:49" ht="232.8" thickBot="1" x14ac:dyDescent="0.55000000000000004">
      <c r="A11" s="205" t="s">
        <v>155</v>
      </c>
      <c r="B11" s="228" t="s">
        <v>159</v>
      </c>
      <c r="C11" s="312" t="s">
        <v>199</v>
      </c>
      <c r="D11" s="312"/>
      <c r="E11" s="206"/>
      <c r="F11" s="207"/>
      <c r="G11" s="207"/>
      <c r="H11" s="227" t="s">
        <v>163</v>
      </c>
      <c r="I11" s="206" t="s">
        <v>203</v>
      </c>
      <c r="J11" s="206" t="s">
        <v>210</v>
      </c>
      <c r="K11" s="206" t="s">
        <v>177</v>
      </c>
      <c r="L11" s="208"/>
      <c r="M11" s="292" t="s">
        <v>91</v>
      </c>
      <c r="N11" s="300">
        <f t="shared" si="0"/>
        <v>0.14149999999999999</v>
      </c>
      <c r="O11" s="209"/>
      <c r="P11" s="210"/>
      <c r="Q11" s="211"/>
      <c r="R11" s="212"/>
      <c r="S11" s="235"/>
      <c r="T11" s="236" t="s">
        <v>99</v>
      </c>
      <c r="U11" s="236" t="s">
        <v>135</v>
      </c>
      <c r="V11" s="237" t="s">
        <v>191</v>
      </c>
      <c r="W11" s="285">
        <v>0.15</v>
      </c>
      <c r="X11" s="213"/>
      <c r="Y11" s="213"/>
      <c r="Z11" s="213"/>
      <c r="AA11" s="256" t="s">
        <v>136</v>
      </c>
      <c r="AB11" s="257" t="s">
        <v>137</v>
      </c>
      <c r="AC11" s="258" t="s">
        <v>138</v>
      </c>
      <c r="AD11" s="301">
        <v>0.14149999999999999</v>
      </c>
      <c r="AE11" s="301">
        <v>0.14149999999999999</v>
      </c>
      <c r="AF11" s="301">
        <v>0.14149999999999999</v>
      </c>
      <c r="AG11" s="252" t="s">
        <v>224</v>
      </c>
      <c r="AI11" s="173"/>
      <c r="AJ11" s="173"/>
      <c r="AK11" s="173"/>
      <c r="AL11" s="173"/>
      <c r="AM11" s="173"/>
      <c r="AN11" s="173"/>
      <c r="AO11" s="173"/>
      <c r="AP11" s="173"/>
      <c r="AQ11" s="173"/>
      <c r="AR11" s="173"/>
      <c r="AS11" s="173"/>
      <c r="AT11" s="173"/>
      <c r="AU11" s="169"/>
      <c r="AV11" s="169"/>
      <c r="AW11" s="169"/>
    </row>
    <row r="12" spans="1:49" ht="232.8" thickBot="1" x14ac:dyDescent="0.55000000000000004">
      <c r="A12" s="205" t="s">
        <v>155</v>
      </c>
      <c r="B12" s="228" t="s">
        <v>160</v>
      </c>
      <c r="C12" s="312" t="s">
        <v>173</v>
      </c>
      <c r="D12" s="312"/>
      <c r="E12" s="206"/>
      <c r="F12" s="207"/>
      <c r="G12" s="207"/>
      <c r="H12" s="227" t="s">
        <v>164</v>
      </c>
      <c r="I12" s="206" t="s">
        <v>204</v>
      </c>
      <c r="J12" s="206" t="s">
        <v>191</v>
      </c>
      <c r="K12" s="206" t="s">
        <v>178</v>
      </c>
      <c r="L12" s="208"/>
      <c r="M12" s="291" t="s">
        <v>187</v>
      </c>
      <c r="N12" s="300">
        <f t="shared" si="0"/>
        <v>12687</v>
      </c>
      <c r="O12" s="209"/>
      <c r="P12" s="210"/>
      <c r="Q12" s="211"/>
      <c r="R12" s="212"/>
      <c r="S12" s="235"/>
      <c r="T12" s="236" t="s">
        <v>192</v>
      </c>
      <c r="U12" s="236" t="s">
        <v>218</v>
      </c>
      <c r="V12" s="237" t="s">
        <v>191</v>
      </c>
      <c r="W12" s="286">
        <v>9</v>
      </c>
      <c r="X12" s="214"/>
      <c r="Y12" s="214"/>
      <c r="Z12" s="214"/>
      <c r="AA12" s="256">
        <v>13</v>
      </c>
      <c r="AB12" s="257" t="s">
        <v>139</v>
      </c>
      <c r="AC12" s="259" t="s">
        <v>140</v>
      </c>
      <c r="AD12" s="294">
        <v>12687</v>
      </c>
      <c r="AE12" s="294">
        <v>12687</v>
      </c>
      <c r="AF12" s="294">
        <v>12687</v>
      </c>
      <c r="AG12" s="252" t="s">
        <v>225</v>
      </c>
      <c r="AI12" s="173"/>
      <c r="AJ12" s="173"/>
      <c r="AK12" s="173"/>
      <c r="AL12" s="173"/>
      <c r="AM12" s="173"/>
      <c r="AN12" s="173"/>
      <c r="AO12" s="173"/>
      <c r="AP12" s="173"/>
      <c r="AQ12" s="173"/>
      <c r="AR12" s="173"/>
      <c r="AS12" s="173"/>
      <c r="AT12" s="173"/>
      <c r="AU12" s="169"/>
      <c r="AV12" s="169"/>
      <c r="AW12" s="169"/>
    </row>
    <row r="13" spans="1:49" ht="232.8" thickBot="1" x14ac:dyDescent="0.55000000000000004">
      <c r="A13" s="205" t="s">
        <v>155</v>
      </c>
      <c r="B13" s="228" t="s">
        <v>160</v>
      </c>
      <c r="C13" s="312" t="s">
        <v>174</v>
      </c>
      <c r="D13" s="312"/>
      <c r="E13" s="215"/>
      <c r="F13" s="216"/>
      <c r="G13" s="216"/>
      <c r="H13" s="271" t="s">
        <v>165</v>
      </c>
      <c r="I13" s="217" t="s">
        <v>205</v>
      </c>
      <c r="J13" s="217" t="s">
        <v>211</v>
      </c>
      <c r="K13" s="217" t="s">
        <v>179</v>
      </c>
      <c r="L13" s="218"/>
      <c r="M13" s="291" t="s">
        <v>91</v>
      </c>
      <c r="N13" s="300">
        <f t="shared" si="0"/>
        <v>0.91349999999999998</v>
      </c>
      <c r="O13" s="218"/>
      <c r="P13" s="219"/>
      <c r="Q13" s="220"/>
      <c r="R13" s="221"/>
      <c r="S13" s="238"/>
      <c r="T13" s="236" t="s">
        <v>192</v>
      </c>
      <c r="U13" s="239" t="s">
        <v>219</v>
      </c>
      <c r="V13" s="237">
        <v>8.6499999999999994E-2</v>
      </c>
      <c r="W13" s="287">
        <v>0.93</v>
      </c>
      <c r="X13" s="213"/>
      <c r="Y13" s="213"/>
      <c r="Z13" s="213"/>
      <c r="AA13" s="260" t="s">
        <v>141</v>
      </c>
      <c r="AB13" s="261" t="s">
        <v>142</v>
      </c>
      <c r="AC13" s="258" t="s">
        <v>143</v>
      </c>
      <c r="AD13" s="295">
        <v>0.91349999999999998</v>
      </c>
      <c r="AE13" s="295">
        <v>0.91349999999999998</v>
      </c>
      <c r="AF13" s="295">
        <v>0.91349999999999998</v>
      </c>
      <c r="AG13" s="252" t="s">
        <v>227</v>
      </c>
      <c r="AI13" s="173"/>
      <c r="AJ13" s="173"/>
      <c r="AK13" s="173"/>
      <c r="AL13" s="173"/>
      <c r="AM13" s="173"/>
      <c r="AN13" s="173"/>
      <c r="AO13" s="173"/>
      <c r="AP13" s="173"/>
      <c r="AQ13" s="173"/>
      <c r="AR13" s="173"/>
      <c r="AS13" s="173"/>
      <c r="AT13" s="173"/>
      <c r="AU13" s="169"/>
      <c r="AV13" s="169"/>
      <c r="AW13" s="169"/>
    </row>
    <row r="14" spans="1:49" ht="409.6" thickBot="1" x14ac:dyDescent="0.55000000000000004">
      <c r="A14" s="205" t="s">
        <v>156</v>
      </c>
      <c r="B14" s="228" t="s">
        <v>71</v>
      </c>
      <c r="C14" s="312" t="s">
        <v>200</v>
      </c>
      <c r="D14" s="312"/>
      <c r="E14" s="215"/>
      <c r="F14" s="216"/>
      <c r="G14" s="216"/>
      <c r="H14" s="231" t="s">
        <v>166</v>
      </c>
      <c r="I14" s="215" t="s">
        <v>212</v>
      </c>
      <c r="J14" s="215" t="s">
        <v>206</v>
      </c>
      <c r="K14" s="215" t="s">
        <v>180</v>
      </c>
      <c r="L14" s="218"/>
      <c r="M14" s="291" t="s">
        <v>91</v>
      </c>
      <c r="N14" s="300">
        <f t="shared" si="0"/>
        <v>1386</v>
      </c>
      <c r="O14" s="218"/>
      <c r="P14" s="219"/>
      <c r="Q14" s="228"/>
      <c r="R14" s="221"/>
      <c r="S14" s="240"/>
      <c r="T14" s="236" t="s">
        <v>99</v>
      </c>
      <c r="U14" s="236" t="s">
        <v>71</v>
      </c>
      <c r="V14" s="237" t="s">
        <v>191</v>
      </c>
      <c r="W14" s="288">
        <v>2406</v>
      </c>
      <c r="X14" s="214"/>
      <c r="Y14" s="214"/>
      <c r="Z14" s="214"/>
      <c r="AA14" s="262" t="s">
        <v>144</v>
      </c>
      <c r="AB14" s="263" t="s">
        <v>145</v>
      </c>
      <c r="AC14" s="264" t="s">
        <v>146</v>
      </c>
      <c r="AD14" s="296">
        <v>757</v>
      </c>
      <c r="AE14" s="296">
        <v>1386</v>
      </c>
      <c r="AF14" s="422">
        <v>1708</v>
      </c>
      <c r="AG14" s="252" t="s">
        <v>236</v>
      </c>
      <c r="AH14" s="421"/>
      <c r="AI14" s="173"/>
      <c r="AJ14" s="173"/>
      <c r="AK14" s="173"/>
      <c r="AL14" s="173"/>
      <c r="AM14" s="173"/>
      <c r="AN14" s="173"/>
      <c r="AO14" s="173"/>
      <c r="AP14" s="173"/>
      <c r="AQ14" s="173"/>
      <c r="AR14" s="173"/>
      <c r="AS14" s="173"/>
      <c r="AT14" s="173"/>
      <c r="AU14" s="169"/>
      <c r="AV14" s="169"/>
      <c r="AW14" s="169"/>
    </row>
    <row r="15" spans="1:49" s="176" customFormat="1" ht="336" thickBot="1" x14ac:dyDescent="0.35">
      <c r="A15" s="253" t="s">
        <v>156</v>
      </c>
      <c r="B15" s="270" t="s">
        <v>71</v>
      </c>
      <c r="C15" s="312" t="s">
        <v>201</v>
      </c>
      <c r="D15" s="312"/>
      <c r="E15" s="230"/>
      <c r="F15" s="241"/>
      <c r="G15" s="241"/>
      <c r="H15" s="272" t="s">
        <v>167</v>
      </c>
      <c r="I15" s="230" t="s">
        <v>207</v>
      </c>
      <c r="J15" s="230" t="s">
        <v>213</v>
      </c>
      <c r="K15" s="230" t="s">
        <v>181</v>
      </c>
      <c r="L15" s="230"/>
      <c r="M15" s="291" t="s">
        <v>187</v>
      </c>
      <c r="N15" s="300">
        <f t="shared" si="0"/>
        <v>1.2200000000000001E-2</v>
      </c>
      <c r="O15" s="242"/>
      <c r="P15" s="243"/>
      <c r="Q15" s="244"/>
      <c r="R15" s="245"/>
      <c r="S15" s="246"/>
      <c r="T15" s="236" t="s">
        <v>99</v>
      </c>
      <c r="U15" s="247" t="s">
        <v>220</v>
      </c>
      <c r="V15" s="237" t="s">
        <v>191</v>
      </c>
      <c r="W15" s="289">
        <v>1.7000000000000001E-2</v>
      </c>
      <c r="X15" s="222"/>
      <c r="Y15" s="222"/>
      <c r="Z15" s="222"/>
      <c r="AA15" s="265" t="s">
        <v>147</v>
      </c>
      <c r="AB15" s="266" t="s">
        <v>148</v>
      </c>
      <c r="AC15" s="298" t="s">
        <v>149</v>
      </c>
      <c r="AD15" s="299">
        <v>1.72E-2</v>
      </c>
      <c r="AE15" s="299">
        <v>1.2200000000000001E-2</v>
      </c>
      <c r="AF15" s="299">
        <v>1.2200000000000001E-2</v>
      </c>
      <c r="AG15" s="254" t="s">
        <v>228</v>
      </c>
      <c r="AI15" s="178"/>
      <c r="AJ15" s="178"/>
      <c r="AK15" s="178"/>
      <c r="AL15" s="178"/>
      <c r="AM15" s="178"/>
      <c r="AN15" s="178"/>
      <c r="AO15" s="178"/>
      <c r="AP15" s="178"/>
      <c r="AQ15" s="178"/>
      <c r="AR15" s="178"/>
      <c r="AS15" s="178"/>
      <c r="AT15" s="178"/>
      <c r="AU15" s="177"/>
      <c r="AV15" s="177"/>
      <c r="AW15" s="177"/>
    </row>
    <row r="16" spans="1:49" ht="409.6" customHeight="1" thickBot="1" x14ac:dyDescent="0.55000000000000004">
      <c r="A16" s="226" t="s">
        <v>157</v>
      </c>
      <c r="B16" s="228" t="s">
        <v>161</v>
      </c>
      <c r="C16" s="312" t="s">
        <v>175</v>
      </c>
      <c r="D16" s="312"/>
      <c r="E16" s="206"/>
      <c r="F16" s="207"/>
      <c r="G16" s="207"/>
      <c r="H16" s="227" t="s">
        <v>168</v>
      </c>
      <c r="I16" s="227" t="s">
        <v>208</v>
      </c>
      <c r="J16" s="227" t="s">
        <v>214</v>
      </c>
      <c r="K16" s="206" t="s">
        <v>182</v>
      </c>
      <c r="L16" s="209"/>
      <c r="M16" s="291" t="s">
        <v>91</v>
      </c>
      <c r="N16" s="300">
        <f t="shared" si="0"/>
        <v>0.64319999999999999</v>
      </c>
      <c r="O16" s="218"/>
      <c r="P16" s="219"/>
      <c r="Q16" s="228"/>
      <c r="R16" s="221"/>
      <c r="S16" s="240"/>
      <c r="T16" s="236" t="s">
        <v>99</v>
      </c>
      <c r="U16" s="236" t="s">
        <v>221</v>
      </c>
      <c r="V16" s="237">
        <v>0.92</v>
      </c>
      <c r="W16" s="285">
        <v>0.98</v>
      </c>
      <c r="X16" s="248"/>
      <c r="Y16" s="248"/>
      <c r="Z16" s="248"/>
      <c r="AA16" s="269" t="s">
        <v>151</v>
      </c>
      <c r="AB16" s="267" t="s">
        <v>152</v>
      </c>
      <c r="AC16" s="268" t="s">
        <v>150</v>
      </c>
      <c r="AD16" s="297">
        <v>0.33279999999999998</v>
      </c>
      <c r="AE16" s="297">
        <v>0.64319999999999999</v>
      </c>
      <c r="AF16" s="295">
        <v>0.82269999999999999</v>
      </c>
      <c r="AG16" s="252" t="s">
        <v>234</v>
      </c>
      <c r="AI16" s="419"/>
      <c r="AJ16" s="419"/>
      <c r="AK16" s="419"/>
      <c r="AL16" s="173"/>
      <c r="AM16" s="173"/>
      <c r="AN16" s="173"/>
      <c r="AO16" s="173"/>
      <c r="AP16" s="173"/>
      <c r="AQ16" s="173"/>
      <c r="AR16" s="173"/>
      <c r="AS16" s="173"/>
      <c r="AT16" s="173"/>
      <c r="AU16" s="169"/>
      <c r="AV16" s="169"/>
      <c r="AW16" s="169"/>
    </row>
    <row r="17" spans="1:50" ht="155.4" thickBot="1" x14ac:dyDescent="0.55000000000000004">
      <c r="A17" s="226" t="s">
        <v>157</v>
      </c>
      <c r="B17" s="228" t="s">
        <v>162</v>
      </c>
      <c r="C17" s="312" t="s">
        <v>176</v>
      </c>
      <c r="D17" s="312"/>
      <c r="E17" s="206"/>
      <c r="F17" s="207"/>
      <c r="G17" s="207"/>
      <c r="H17" s="227" t="s">
        <v>169</v>
      </c>
      <c r="I17" s="227" t="s">
        <v>208</v>
      </c>
      <c r="J17" s="227" t="s">
        <v>215</v>
      </c>
      <c r="K17" s="206" t="s">
        <v>183</v>
      </c>
      <c r="L17" s="209"/>
      <c r="M17" s="291" t="s">
        <v>91</v>
      </c>
      <c r="N17" s="300">
        <f t="shared" si="0"/>
        <v>1.476</v>
      </c>
      <c r="O17" s="218"/>
      <c r="P17" s="219"/>
      <c r="Q17" s="228"/>
      <c r="R17" s="221"/>
      <c r="S17" s="240"/>
      <c r="T17" s="236" t="s">
        <v>99</v>
      </c>
      <c r="U17" s="236" t="s">
        <v>221</v>
      </c>
      <c r="V17" s="293">
        <v>94</v>
      </c>
      <c r="W17" s="290">
        <v>100</v>
      </c>
      <c r="X17" s="248"/>
      <c r="Y17" s="248"/>
      <c r="Z17" s="248"/>
      <c r="AA17" s="262" t="s">
        <v>196</v>
      </c>
      <c r="AB17" s="263" t="s">
        <v>197</v>
      </c>
      <c r="AC17" s="264" t="s">
        <v>198</v>
      </c>
      <c r="AD17" s="299">
        <v>1.0448</v>
      </c>
      <c r="AE17" s="299">
        <v>1.476</v>
      </c>
      <c r="AF17" s="299">
        <v>1.3568</v>
      </c>
      <c r="AG17" s="252" t="s">
        <v>235</v>
      </c>
      <c r="AH17" s="304"/>
      <c r="AI17" s="305"/>
      <c r="AJ17" s="420"/>
      <c r="AK17" s="306"/>
      <c r="AL17" s="173"/>
      <c r="AM17" s="173"/>
      <c r="AN17" s="173"/>
      <c r="AO17" s="173"/>
      <c r="AP17" s="173"/>
      <c r="AQ17" s="173"/>
      <c r="AR17" s="173"/>
      <c r="AS17" s="173"/>
      <c r="AT17" s="173"/>
      <c r="AU17" s="169"/>
      <c r="AV17" s="169"/>
      <c r="AW17" s="169"/>
    </row>
    <row r="18" spans="1:50" ht="155.4" thickBot="1" x14ac:dyDescent="0.55000000000000004">
      <c r="A18" s="205" t="s">
        <v>157</v>
      </c>
      <c r="B18" s="228" t="s">
        <v>162</v>
      </c>
      <c r="C18" s="312" t="s">
        <v>202</v>
      </c>
      <c r="D18" s="312"/>
      <c r="E18" s="227"/>
      <c r="F18" s="229"/>
      <c r="G18" s="229"/>
      <c r="H18" s="227" t="s">
        <v>170</v>
      </c>
      <c r="I18" s="227" t="s">
        <v>208</v>
      </c>
      <c r="J18" s="227" t="s">
        <v>216</v>
      </c>
      <c r="K18" s="206" t="s">
        <v>184</v>
      </c>
      <c r="L18" s="209"/>
      <c r="M18" s="291" t="s">
        <v>91</v>
      </c>
      <c r="N18" s="300">
        <f t="shared" si="0"/>
        <v>1</v>
      </c>
      <c r="O18" s="218"/>
      <c r="P18" s="219"/>
      <c r="Q18" s="228"/>
      <c r="R18" s="221"/>
      <c r="S18" s="240"/>
      <c r="T18" s="236" t="s">
        <v>99</v>
      </c>
      <c r="U18" s="236" t="s">
        <v>222</v>
      </c>
      <c r="V18" s="237" t="s">
        <v>191</v>
      </c>
      <c r="W18" s="290">
        <v>100</v>
      </c>
      <c r="X18" s="248"/>
      <c r="Y18" s="248"/>
      <c r="Z18" s="248"/>
      <c r="AA18" s="262" t="s">
        <v>193</v>
      </c>
      <c r="AB18" s="263" t="s">
        <v>194</v>
      </c>
      <c r="AC18" s="264" t="s">
        <v>195</v>
      </c>
      <c r="AD18" s="295">
        <v>0.85189999999999999</v>
      </c>
      <c r="AE18" s="299">
        <v>1</v>
      </c>
      <c r="AF18" s="299">
        <v>1</v>
      </c>
      <c r="AG18" s="252" t="s">
        <v>233</v>
      </c>
      <c r="AH18" s="307"/>
      <c r="AI18" s="173"/>
      <c r="AJ18" s="173"/>
      <c r="AK18" s="173"/>
      <c r="AL18" s="173"/>
      <c r="AM18" s="173"/>
      <c r="AN18" s="173"/>
      <c r="AO18" s="173"/>
      <c r="AP18" s="173"/>
      <c r="AQ18" s="173"/>
      <c r="AR18" s="173"/>
      <c r="AS18" s="173"/>
      <c r="AT18" s="173"/>
      <c r="AU18" s="169"/>
      <c r="AV18" s="169"/>
      <c r="AW18" s="169"/>
    </row>
    <row r="19" spans="1:50" ht="207" thickBot="1" x14ac:dyDescent="0.55000000000000004">
      <c r="A19" s="205" t="s">
        <v>158</v>
      </c>
      <c r="B19" s="228" t="s">
        <v>161</v>
      </c>
      <c r="C19" s="312" t="s">
        <v>186</v>
      </c>
      <c r="D19" s="312"/>
      <c r="E19" s="227"/>
      <c r="F19" s="229"/>
      <c r="G19" s="229"/>
      <c r="H19" s="227" t="s">
        <v>171</v>
      </c>
      <c r="I19" s="227" t="s">
        <v>217</v>
      </c>
      <c r="J19" s="227" t="s">
        <v>209</v>
      </c>
      <c r="K19" s="206" t="s">
        <v>185</v>
      </c>
      <c r="L19" s="209"/>
      <c r="M19" s="291" t="s">
        <v>91</v>
      </c>
      <c r="N19" s="300">
        <f t="shared" si="0"/>
        <v>0.754</v>
      </c>
      <c r="O19" s="218"/>
      <c r="P19" s="219"/>
      <c r="Q19" s="228"/>
      <c r="R19" s="221"/>
      <c r="S19" s="240"/>
      <c r="T19" s="236" t="s">
        <v>192</v>
      </c>
      <c r="U19" s="236" t="s">
        <v>223</v>
      </c>
      <c r="V19" s="237" t="s">
        <v>191</v>
      </c>
      <c r="W19" s="285">
        <v>0.86</v>
      </c>
      <c r="X19" s="248"/>
      <c r="Y19" s="248"/>
      <c r="Z19" s="248"/>
      <c r="AA19" s="262" t="s">
        <v>151</v>
      </c>
      <c r="AB19" s="263" t="s">
        <v>153</v>
      </c>
      <c r="AC19" s="264" t="s">
        <v>154</v>
      </c>
      <c r="AD19" s="297">
        <v>0.754</v>
      </c>
      <c r="AE19" s="297">
        <v>0.754</v>
      </c>
      <c r="AF19" s="297">
        <v>0.754</v>
      </c>
      <c r="AG19" s="252" t="s">
        <v>226</v>
      </c>
      <c r="AI19" s="173"/>
      <c r="AJ19" s="173"/>
      <c r="AK19" s="173"/>
      <c r="AL19" s="173"/>
      <c r="AM19" s="173"/>
      <c r="AN19" s="173"/>
      <c r="AO19" s="173"/>
      <c r="AP19" s="173"/>
      <c r="AQ19" s="173"/>
      <c r="AR19" s="173"/>
      <c r="AS19" s="173"/>
      <c r="AT19" s="173"/>
      <c r="AU19" s="169"/>
      <c r="AV19" s="169"/>
      <c r="AW19" s="169"/>
    </row>
    <row r="20" spans="1:50" x14ac:dyDescent="0.3">
      <c r="Q20" s="186">
        <f>COUNTIF(Q10:Q19,"Si")</f>
        <v>0</v>
      </c>
      <c r="R20" s="187">
        <f>COUNT(N10:N19)</f>
        <v>10</v>
      </c>
      <c r="S20" s="188" t="e">
        <f>R20/Q20</f>
        <v>#DIV/0!</v>
      </c>
      <c r="T20" s="172"/>
      <c r="U20" s="172"/>
      <c r="W20" s="168"/>
      <c r="X20" s="168"/>
      <c r="Y20" s="168"/>
      <c r="Z20" s="168"/>
      <c r="AA20" s="168"/>
      <c r="AB20" s="168"/>
      <c r="AC20" s="168"/>
      <c r="AD20" s="168"/>
      <c r="AE20" s="168"/>
      <c r="AI20" s="169"/>
      <c r="AJ20" s="169"/>
      <c r="AK20" s="169"/>
      <c r="AL20" s="169"/>
      <c r="AM20" s="169"/>
      <c r="AN20" s="169"/>
      <c r="AO20" s="169"/>
      <c r="AP20" s="169"/>
      <c r="AQ20" s="169"/>
      <c r="AR20" s="169"/>
      <c r="AS20" s="169"/>
      <c r="AT20" s="169"/>
      <c r="AU20" s="169"/>
      <c r="AV20" s="169"/>
      <c r="AW20" s="169"/>
      <c r="AX20" s="169"/>
    </row>
    <row r="21" spans="1:50" s="182" customFormat="1" ht="24" customHeight="1" x14ac:dyDescent="0.35">
      <c r="A21" s="309" t="s">
        <v>121</v>
      </c>
      <c r="B21" s="309"/>
      <c r="C21" s="309"/>
      <c r="D21" s="309"/>
      <c r="E21" s="273"/>
      <c r="F21" s="273"/>
      <c r="G21" s="273"/>
      <c r="H21" s="274" t="s">
        <v>119</v>
      </c>
      <c r="I21" s="310" t="s">
        <v>122</v>
      </c>
      <c r="J21" s="310"/>
      <c r="K21" s="310"/>
      <c r="L21" s="310"/>
      <c r="M21" s="310"/>
      <c r="N21" s="310"/>
      <c r="O21" s="275"/>
      <c r="P21" s="275"/>
      <c r="Q21" s="276"/>
      <c r="R21" s="277"/>
      <c r="S21" s="277"/>
      <c r="T21" s="278" t="s">
        <v>120</v>
      </c>
      <c r="U21" s="310" t="s">
        <v>123</v>
      </c>
      <c r="V21" s="310"/>
      <c r="W21" s="310"/>
      <c r="X21" s="310"/>
      <c r="Y21" s="310"/>
      <c r="Z21" s="310"/>
      <c r="AA21" s="310"/>
      <c r="AB21" s="310"/>
      <c r="AC21" s="310"/>
      <c r="AD21" s="310"/>
      <c r="AE21" s="310"/>
      <c r="AF21" s="310"/>
      <c r="AG21" s="278">
        <v>1</v>
      </c>
      <c r="AI21" s="183"/>
      <c r="AJ21" s="183"/>
      <c r="AK21" s="183"/>
      <c r="AL21" s="183"/>
      <c r="AM21" s="183"/>
      <c r="AN21" s="183"/>
      <c r="AO21" s="183"/>
      <c r="AP21" s="183"/>
      <c r="AQ21" s="183"/>
      <c r="AR21" s="183"/>
      <c r="AS21" s="183"/>
      <c r="AT21" s="183"/>
      <c r="AU21" s="183"/>
      <c r="AV21" s="183"/>
      <c r="AW21" s="183"/>
      <c r="AX21" s="183"/>
    </row>
    <row r="22" spans="1:50" ht="38.25" customHeight="1" x14ac:dyDescent="0.3">
      <c r="H22" s="175"/>
      <c r="I22" s="175"/>
      <c r="J22" s="175"/>
      <c r="K22" s="175"/>
    </row>
    <row r="24" spans="1:50" x14ac:dyDescent="0.3">
      <c r="AC24" s="307"/>
    </row>
  </sheetData>
  <mergeCells count="40">
    <mergeCell ref="AG7:AG9"/>
    <mergeCell ref="AF7:AF9"/>
    <mergeCell ref="AE7:AE9"/>
    <mergeCell ref="AD7:AD9"/>
    <mergeCell ref="O7:O9"/>
    <mergeCell ref="P7:P9"/>
    <mergeCell ref="Q7:Q9"/>
    <mergeCell ref="R7:R9"/>
    <mergeCell ref="S7:S9"/>
    <mergeCell ref="V7:V9"/>
    <mergeCell ref="W7:W9"/>
    <mergeCell ref="AA7:AC7"/>
    <mergeCell ref="A1:A5"/>
    <mergeCell ref="B1:AF5"/>
    <mergeCell ref="A7:A9"/>
    <mergeCell ref="B7:B9"/>
    <mergeCell ref="C7:D9"/>
    <mergeCell ref="H7:H9"/>
    <mergeCell ref="I7:I9"/>
    <mergeCell ref="K7:K9"/>
    <mergeCell ref="M7:M9"/>
    <mergeCell ref="N7:N9"/>
    <mergeCell ref="T7:T9"/>
    <mergeCell ref="U7:U9"/>
    <mergeCell ref="AG4:AH5"/>
    <mergeCell ref="A21:D21"/>
    <mergeCell ref="I21:N21"/>
    <mergeCell ref="U21:AF21"/>
    <mergeCell ref="C10:D10"/>
    <mergeCell ref="C11:D11"/>
    <mergeCell ref="C12:D12"/>
    <mergeCell ref="C13:D13"/>
    <mergeCell ref="C14:D14"/>
    <mergeCell ref="C15:D15"/>
    <mergeCell ref="C16:D16"/>
    <mergeCell ref="C17:D17"/>
    <mergeCell ref="C18:D18"/>
    <mergeCell ref="C19:D19"/>
    <mergeCell ref="AA9:AC9"/>
    <mergeCell ref="J7:J9"/>
  </mergeCells>
  <phoneticPr fontId="23" type="noConversion"/>
  <dataValidations count="2">
    <dataValidation type="list" allowBlank="1" showInputMessage="1" showErrorMessage="1" sqref="M10:M19" xr:uid="{00000000-0002-0000-0000-000000000000}">
      <formula1>"Sube,Baja,Tendencia Media"</formula1>
    </dataValidation>
    <dataValidation type="list" allowBlank="1" showInputMessage="1" showErrorMessage="1" sqref="Q10:Q19" xr:uid="{00000000-0002-0000-0000-000001000000}">
      <formula1>"Si,No"</formula1>
    </dataValidation>
  </dataValidations>
  <pageMargins left="0.75" right="0" top="1" bottom="0" header="0" footer="0"/>
  <pageSetup paperSize="5" scale="40" orientation="landscape" verticalDpi="4294967292" copies="2" r:id="rId1"/>
  <drawing r:id="rId2"/>
  <extLst>
    <ext xmlns:x14="http://schemas.microsoft.com/office/spreadsheetml/2009/9/main" uri="{05C60535-1F16-4fd2-B633-F4F36F0B64E0}">
      <x14:sparklineGroups xmlns:xm="http://schemas.microsoft.com/office/excel/2006/main">
        <x14:sparklineGroup manualMax="0" manualMin="0" type="column" displayEmptyCellsAs="gap" xr2:uid="{00000000-0003-0000-0000-000004000000}">
          <x14:colorSeries rgb="FF376092"/>
          <x14:colorNegative rgb="FFD00000"/>
          <x14:colorAxis rgb="FF000000"/>
          <x14:colorMarkers rgb="FFD00000"/>
          <x14:colorFirst rgb="FFD00000"/>
          <x14:colorLast rgb="FFD00000"/>
          <x14:colorHigh rgb="FFD00000"/>
          <x14:colorLow rgb="FFD00000"/>
          <x14:sparklines>
            <x14:sparkline>
              <xm:sqref>O11</xm:sqref>
            </x14:sparkline>
          </x14:sparklines>
        </x14:sparklineGroup>
        <x14:sparklineGroup manualMax="0" manualMin="0" type="column" displayEmptyCellsAs="gap" xr2:uid="{00000000-0003-0000-0000-000003000000}">
          <x14:colorSeries rgb="FF376092"/>
          <x14:colorNegative rgb="FFD00000"/>
          <x14:colorAxis rgb="FF000000"/>
          <x14:colorMarkers rgb="FFD00000"/>
          <x14:colorFirst rgb="FFD00000"/>
          <x14:colorLast rgb="FFD00000"/>
          <x14:colorHigh rgb="FFD00000"/>
          <x14:colorLow rgb="FFD00000"/>
          <x14:sparklines>
            <x14:sparkline>
              <xm:sqref>O10</xm:sqref>
            </x14:sparkline>
            <x14:sparkline>
              <xm:sqref>O12</xm:sqref>
            </x14:sparkline>
            <x14:sparkline>
              <xm:sqref>O15</xm:sqref>
            </x14:sparkline>
            <x14:sparkline>
              <xm:sqref>O13</xm:sqref>
            </x14:sparkline>
            <x14:sparkline>
              <xm:sqref>O14</xm:sqref>
            </x14:sparkline>
            <x14:sparkline>
              <xm:sqref>O16</xm:sqref>
            </x14:sparkline>
            <x14:sparkline>
              <xm:sqref>O17</xm:sqref>
            </x14:sparkline>
            <x14:sparkline>
              <xm:sqref>O18</xm:sqref>
            </x14:sparkline>
            <x14:sparkline>
              <xm:sqref>O19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80">
        <v>1</v>
      </c>
      <c r="F9" s="181">
        <v>0.9</v>
      </c>
      <c r="G9" s="179" t="s">
        <v>111</v>
      </c>
    </row>
    <row r="10" spans="5:7" ht="250.2" thickBot="1" x14ac:dyDescent="0.35">
      <c r="E10" s="180">
        <v>1</v>
      </c>
      <c r="F10" s="181">
        <v>0.9</v>
      </c>
      <c r="G10" s="179"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7773437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77734375" bestFit="1" customWidth="1"/>
    <col min="46" max="46" width="7.44140625" bestFit="1" customWidth="1"/>
    <col min="47" max="47" width="6" bestFit="1" customWidth="1"/>
    <col min="48" max="49" width="6.44140625" bestFit="1" customWidth="1"/>
    <col min="50" max="50" width="5.77734375" bestFit="1" customWidth="1"/>
    <col min="51" max="51" width="8.44140625" bestFit="1" customWidth="1"/>
    <col min="52" max="52" width="11.77734375" customWidth="1"/>
    <col min="53" max="53" width="9.109375" bestFit="1" customWidth="1"/>
    <col min="54" max="54" width="11.77734375" customWidth="1"/>
    <col min="55" max="55" width="10.44140625" bestFit="1" customWidth="1"/>
    <col min="69" max="74" width="9.44140625" customWidth="1"/>
  </cols>
  <sheetData>
    <row r="1" spans="1:58" ht="15" customHeight="1" x14ac:dyDescent="0.3">
      <c r="A1" s="333" t="s">
        <v>47</v>
      </c>
      <c r="B1" s="333"/>
      <c r="C1" s="334"/>
      <c r="D1" s="335" t="s">
        <v>55</v>
      </c>
      <c r="E1" s="336"/>
      <c r="F1" s="336"/>
      <c r="G1" s="336"/>
      <c r="H1" s="336"/>
      <c r="I1" s="336"/>
      <c r="J1" s="336"/>
      <c r="K1" s="336"/>
      <c r="L1" s="336"/>
      <c r="M1" s="336"/>
      <c r="N1" s="336"/>
      <c r="O1" s="336"/>
      <c r="P1" s="336"/>
      <c r="Q1" s="336"/>
      <c r="R1" s="336"/>
      <c r="S1" s="336"/>
      <c r="T1" s="336"/>
      <c r="U1" s="336"/>
      <c r="V1" s="336"/>
      <c r="W1" s="336"/>
      <c r="X1" s="336"/>
      <c r="Y1" s="336"/>
      <c r="Z1" s="336"/>
      <c r="AA1" s="336"/>
      <c r="AB1" s="336"/>
      <c r="AC1" s="337"/>
      <c r="AD1" s="344" t="s">
        <v>31</v>
      </c>
      <c r="AE1" s="344"/>
    </row>
    <row r="2" spans="1:58" ht="15" customHeight="1" x14ac:dyDescent="0.3">
      <c r="A2" s="334"/>
      <c r="B2" s="334"/>
      <c r="C2" s="334"/>
      <c r="D2" s="338"/>
      <c r="E2" s="339"/>
      <c r="F2" s="339"/>
      <c r="G2" s="339"/>
      <c r="H2" s="339"/>
      <c r="I2" s="339"/>
      <c r="J2" s="339"/>
      <c r="K2" s="339"/>
      <c r="L2" s="339"/>
      <c r="M2" s="339"/>
      <c r="N2" s="339"/>
      <c r="O2" s="339"/>
      <c r="P2" s="339"/>
      <c r="Q2" s="339"/>
      <c r="R2" s="339"/>
      <c r="S2" s="339"/>
      <c r="T2" s="339"/>
      <c r="U2" s="339"/>
      <c r="V2" s="339"/>
      <c r="W2" s="339"/>
      <c r="X2" s="339"/>
      <c r="Y2" s="339"/>
      <c r="Z2" s="339"/>
      <c r="AA2" s="339"/>
      <c r="AB2" s="339"/>
      <c r="AC2" s="340"/>
      <c r="AD2" s="344"/>
      <c r="AE2" s="344"/>
    </row>
    <row r="3" spans="1:58" ht="15" customHeight="1" x14ac:dyDescent="0.3">
      <c r="A3" s="334"/>
      <c r="B3" s="334"/>
      <c r="C3" s="334"/>
      <c r="D3" s="341"/>
      <c r="E3" s="342"/>
      <c r="F3" s="342"/>
      <c r="G3" s="342"/>
      <c r="H3" s="342"/>
      <c r="I3" s="342"/>
      <c r="J3" s="342"/>
      <c r="K3" s="342"/>
      <c r="L3" s="342"/>
      <c r="M3" s="342"/>
      <c r="N3" s="342"/>
      <c r="O3" s="342"/>
      <c r="P3" s="342"/>
      <c r="Q3" s="342"/>
      <c r="R3" s="342"/>
      <c r="S3" s="342"/>
      <c r="T3" s="342"/>
      <c r="U3" s="342"/>
      <c r="V3" s="342"/>
      <c r="W3" s="342"/>
      <c r="X3" s="342"/>
      <c r="Y3" s="342"/>
      <c r="Z3" s="342"/>
      <c r="AA3" s="342"/>
      <c r="AB3" s="342"/>
      <c r="AC3" s="343"/>
      <c r="AD3" s="344"/>
      <c r="AE3" s="344"/>
    </row>
    <row r="4" spans="1:58" ht="15" customHeight="1" x14ac:dyDescent="0.3">
      <c r="A4" s="334"/>
      <c r="B4" s="334"/>
      <c r="C4" s="334"/>
      <c r="D4" s="345" t="s">
        <v>44</v>
      </c>
      <c r="E4" s="346"/>
      <c r="F4" s="346"/>
      <c r="G4" s="346"/>
      <c r="H4" s="346"/>
      <c r="I4" s="346"/>
      <c r="J4" s="346"/>
      <c r="K4" s="346"/>
      <c r="L4" s="346"/>
      <c r="M4" s="346"/>
      <c r="N4" s="346"/>
      <c r="O4" s="346"/>
      <c r="P4" s="346"/>
      <c r="Q4" s="346"/>
      <c r="R4" s="346"/>
      <c r="S4" s="346"/>
      <c r="T4" s="346"/>
      <c r="U4" s="346"/>
      <c r="V4" s="346"/>
      <c r="W4" s="346"/>
      <c r="X4" s="346"/>
      <c r="Y4" s="346"/>
      <c r="Z4" s="346"/>
      <c r="AA4" s="346"/>
      <c r="AB4" s="346"/>
      <c r="AC4" s="347"/>
      <c r="AD4" s="351" t="s">
        <v>32</v>
      </c>
      <c r="AE4" s="351"/>
      <c r="AQ4" s="64"/>
      <c r="AR4" s="64"/>
      <c r="AS4" s="64"/>
      <c r="AT4" s="64"/>
      <c r="AU4" s="64"/>
      <c r="AV4" s="64"/>
      <c r="AW4" s="64"/>
      <c r="AX4" s="64"/>
      <c r="AY4" s="64"/>
      <c r="AZ4" s="64"/>
      <c r="BA4" s="64"/>
      <c r="BB4" s="64"/>
      <c r="BC4" s="64"/>
      <c r="BD4" s="64"/>
      <c r="BE4" s="64"/>
      <c r="BF4" s="64"/>
    </row>
    <row r="5" spans="1:58" ht="15" customHeight="1" x14ac:dyDescent="0.3">
      <c r="A5" s="334"/>
      <c r="B5" s="334"/>
      <c r="C5" s="334"/>
      <c r="D5" s="348"/>
      <c r="E5" s="349"/>
      <c r="F5" s="349"/>
      <c r="G5" s="349"/>
      <c r="H5" s="349"/>
      <c r="I5" s="349"/>
      <c r="J5" s="349"/>
      <c r="K5" s="349"/>
      <c r="L5" s="349"/>
      <c r="M5" s="349"/>
      <c r="N5" s="349"/>
      <c r="O5" s="349"/>
      <c r="P5" s="349"/>
      <c r="Q5" s="349"/>
      <c r="R5" s="349"/>
      <c r="S5" s="349"/>
      <c r="T5" s="349"/>
      <c r="U5" s="349"/>
      <c r="V5" s="349"/>
      <c r="W5" s="349"/>
      <c r="X5" s="349"/>
      <c r="Y5" s="349"/>
      <c r="Z5" s="349"/>
      <c r="AA5" s="349"/>
      <c r="AB5" s="349"/>
      <c r="AC5" s="350"/>
      <c r="AD5" s="352">
        <v>42731</v>
      </c>
      <c r="AE5" s="352"/>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330"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331"/>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332"/>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329"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329"/>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329"/>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329"/>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329"/>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329"/>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400-000000000000}">
      <formula1>"Si,No"</formula1>
    </dataValidation>
    <dataValidation type="list" allowBlank="1" showInputMessage="1" showErrorMessage="1" sqref="J8:J16" xr:uid="{00000000-0002-0000-04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396" t="s">
        <v>47</v>
      </c>
      <c r="C1" s="397"/>
      <c r="D1" s="400" t="s">
        <v>0</v>
      </c>
      <c r="E1" s="401"/>
      <c r="F1" s="401"/>
      <c r="G1" s="401"/>
      <c r="H1" s="401"/>
      <c r="I1" s="402"/>
      <c r="J1" s="409" t="s">
        <v>31</v>
      </c>
      <c r="K1" s="410"/>
    </row>
    <row r="2" spans="2:12" ht="15" customHeight="1" x14ac:dyDescent="0.3">
      <c r="B2" s="398"/>
      <c r="C2" s="399"/>
      <c r="D2" s="403"/>
      <c r="E2" s="404"/>
      <c r="F2" s="404"/>
      <c r="G2" s="404"/>
      <c r="H2" s="404"/>
      <c r="I2" s="405"/>
      <c r="J2" s="411"/>
      <c r="K2" s="412"/>
    </row>
    <row r="3" spans="2:12" ht="15" customHeight="1" x14ac:dyDescent="0.3">
      <c r="B3" s="398"/>
      <c r="C3" s="399"/>
      <c r="D3" s="406"/>
      <c r="E3" s="407"/>
      <c r="F3" s="407"/>
      <c r="G3" s="407"/>
      <c r="H3" s="407"/>
      <c r="I3" s="408"/>
      <c r="J3" s="411"/>
      <c r="K3" s="412"/>
    </row>
    <row r="4" spans="2:12" ht="15" customHeight="1" x14ac:dyDescent="0.3">
      <c r="B4" s="398"/>
      <c r="C4" s="399"/>
      <c r="D4" s="413" t="s">
        <v>44</v>
      </c>
      <c r="E4" s="413"/>
      <c r="F4" s="413"/>
      <c r="G4" s="413"/>
      <c r="H4" s="413"/>
      <c r="I4" s="413"/>
      <c r="J4" s="415" t="s">
        <v>32</v>
      </c>
      <c r="K4" s="416"/>
    </row>
    <row r="5" spans="2:12" ht="15.75" customHeight="1" thickBot="1" x14ac:dyDescent="0.35">
      <c r="B5" s="398"/>
      <c r="C5" s="399"/>
      <c r="D5" s="414"/>
      <c r="E5" s="414"/>
      <c r="F5" s="414"/>
      <c r="G5" s="414"/>
      <c r="H5" s="414"/>
      <c r="I5" s="414"/>
      <c r="J5" s="417">
        <v>42664</v>
      </c>
      <c r="K5" s="418"/>
    </row>
    <row r="6" spans="2:12" ht="15" thickBot="1" x14ac:dyDescent="0.35">
      <c r="B6" s="353"/>
      <c r="C6" s="354"/>
      <c r="D6" s="354"/>
      <c r="E6" s="354"/>
      <c r="F6" s="354"/>
      <c r="G6" s="354"/>
      <c r="H6" s="354"/>
      <c r="I6" s="355"/>
      <c r="J6" s="373"/>
      <c r="K6" s="374"/>
      <c r="L6" s="4"/>
    </row>
    <row r="7" spans="2:12" ht="34.200000000000003" x14ac:dyDescent="0.3">
      <c r="B7" s="375" t="s">
        <v>33</v>
      </c>
      <c r="C7" s="378" t="s">
        <v>81</v>
      </c>
      <c r="D7" s="375" t="s">
        <v>34</v>
      </c>
      <c r="E7" s="82" t="s">
        <v>60</v>
      </c>
      <c r="F7" s="375" t="s">
        <v>51</v>
      </c>
      <c r="G7" s="378" t="s">
        <v>50</v>
      </c>
      <c r="H7" s="375" t="s">
        <v>35</v>
      </c>
      <c r="I7" s="83" t="s">
        <v>62</v>
      </c>
      <c r="J7" s="375" t="s">
        <v>36</v>
      </c>
      <c r="K7" s="88"/>
      <c r="L7" s="5"/>
    </row>
    <row r="8" spans="2:12" ht="57" x14ac:dyDescent="0.3">
      <c r="B8" s="376"/>
      <c r="C8" s="379"/>
      <c r="D8" s="376"/>
      <c r="E8" s="82" t="s">
        <v>74</v>
      </c>
      <c r="F8" s="376"/>
      <c r="G8" s="379"/>
      <c r="H8" s="376"/>
      <c r="I8" s="83" t="s">
        <v>73</v>
      </c>
      <c r="J8" s="376"/>
      <c r="K8" s="88"/>
      <c r="L8" s="5"/>
    </row>
    <row r="9" spans="2:12" ht="34.200000000000003" x14ac:dyDescent="0.3">
      <c r="B9" s="376"/>
      <c r="C9" s="379"/>
      <c r="D9" s="376"/>
      <c r="E9" s="82" t="s">
        <v>67</v>
      </c>
      <c r="F9" s="376"/>
      <c r="G9" s="379"/>
      <c r="H9" s="376"/>
      <c r="I9" s="83" t="s">
        <v>65</v>
      </c>
      <c r="J9" s="376"/>
      <c r="K9" s="88"/>
      <c r="L9" s="5"/>
    </row>
    <row r="10" spans="2:12" ht="45.6" x14ac:dyDescent="0.3">
      <c r="B10" s="376"/>
      <c r="C10" s="379"/>
      <c r="D10" s="376"/>
      <c r="E10" s="82" t="s">
        <v>68</v>
      </c>
      <c r="F10" s="376"/>
      <c r="G10" s="379"/>
      <c r="H10" s="376"/>
      <c r="I10" s="83" t="s">
        <v>66</v>
      </c>
      <c r="J10" s="376"/>
      <c r="K10" s="88"/>
      <c r="L10" s="5"/>
    </row>
    <row r="11" spans="2:12" ht="34.200000000000003" x14ac:dyDescent="0.3">
      <c r="B11" s="376"/>
      <c r="C11" s="379"/>
      <c r="D11" s="376"/>
      <c r="E11" s="82" t="s">
        <v>75</v>
      </c>
      <c r="F11" s="376"/>
      <c r="G11" s="379"/>
      <c r="H11" s="376"/>
      <c r="I11" s="83" t="s">
        <v>76</v>
      </c>
      <c r="J11" s="376"/>
      <c r="K11" s="88"/>
      <c r="L11" s="5"/>
    </row>
    <row r="12" spans="2:12" ht="34.799999999999997" thickBot="1" x14ac:dyDescent="0.35">
      <c r="B12" s="377"/>
      <c r="C12" s="380"/>
      <c r="D12" s="376"/>
      <c r="E12" s="82" t="s">
        <v>69</v>
      </c>
      <c r="F12" s="376"/>
      <c r="G12" s="379"/>
      <c r="H12" s="376"/>
      <c r="I12" s="83" t="s">
        <v>63</v>
      </c>
      <c r="J12" s="376"/>
      <c r="K12" s="88"/>
      <c r="L12" s="6"/>
    </row>
    <row r="13" spans="2:12" ht="23.4" thickBot="1" x14ac:dyDescent="0.35">
      <c r="B13" s="85" t="s">
        <v>37</v>
      </c>
      <c r="C13" s="84"/>
      <c r="D13" s="376"/>
      <c r="E13" s="82" t="s">
        <v>70</v>
      </c>
      <c r="F13" s="376"/>
      <c r="G13" s="379"/>
      <c r="H13" s="376"/>
      <c r="I13" s="83" t="s">
        <v>64</v>
      </c>
      <c r="J13" s="376"/>
      <c r="K13" s="88"/>
      <c r="L13" s="6"/>
    </row>
    <row r="14" spans="2:12" ht="48" customHeight="1" thickBot="1" x14ac:dyDescent="0.35">
      <c r="B14" s="85" t="s">
        <v>38</v>
      </c>
      <c r="C14" s="84"/>
      <c r="D14" s="376"/>
      <c r="E14" s="82" t="s">
        <v>80</v>
      </c>
      <c r="F14" s="376"/>
      <c r="G14" s="379"/>
      <c r="H14" s="376"/>
      <c r="I14" s="83" t="s">
        <v>78</v>
      </c>
      <c r="J14" s="376"/>
      <c r="K14" s="88"/>
      <c r="L14" s="6"/>
    </row>
    <row r="15" spans="2:12" ht="43.05" customHeight="1" thickBot="1" x14ac:dyDescent="0.35">
      <c r="B15" s="86" t="s">
        <v>39</v>
      </c>
      <c r="C15" s="87">
        <v>42734</v>
      </c>
      <c r="D15" s="377"/>
      <c r="E15" s="82" t="s">
        <v>79</v>
      </c>
      <c r="F15" s="377"/>
      <c r="G15" s="381"/>
      <c r="H15" s="377"/>
      <c r="I15" s="83" t="s">
        <v>77</v>
      </c>
      <c r="J15" s="377"/>
      <c r="K15" s="89"/>
      <c r="L15" s="6"/>
    </row>
    <row r="16" spans="2:12" ht="15" thickBot="1" x14ac:dyDescent="0.35">
      <c r="B16" s="385"/>
      <c r="C16" s="386"/>
      <c r="D16" s="386"/>
      <c r="E16" s="387"/>
      <c r="F16" s="388"/>
      <c r="G16" s="387"/>
      <c r="H16" s="388"/>
      <c r="I16" s="387"/>
      <c r="J16" s="388"/>
      <c r="K16" s="389"/>
    </row>
    <row r="17" spans="2:11" x14ac:dyDescent="0.3">
      <c r="B17" s="390" t="s">
        <v>40</v>
      </c>
      <c r="C17" s="42" t="s">
        <v>82</v>
      </c>
      <c r="D17" s="33">
        <v>0.1</v>
      </c>
      <c r="E17" s="390" t="s">
        <v>41</v>
      </c>
      <c r="F17" s="34"/>
      <c r="G17" s="393" t="s">
        <v>42</v>
      </c>
      <c r="H17" s="35"/>
      <c r="I17" s="393" t="s">
        <v>45</v>
      </c>
      <c r="J17" s="90"/>
      <c r="K17" s="94" t="s">
        <v>43</v>
      </c>
    </row>
    <row r="18" spans="2:11" x14ac:dyDescent="0.3">
      <c r="B18" s="391"/>
      <c r="C18" s="43" t="s">
        <v>83</v>
      </c>
      <c r="D18" s="36">
        <v>0.1</v>
      </c>
      <c r="E18" s="391"/>
      <c r="F18" s="37"/>
      <c r="G18" s="394"/>
      <c r="H18" s="38"/>
      <c r="I18" s="394"/>
      <c r="J18" s="91"/>
      <c r="K18" s="95" t="s">
        <v>43</v>
      </c>
    </row>
    <row r="19" spans="2:11" x14ac:dyDescent="0.3">
      <c r="B19" s="391"/>
      <c r="C19" s="43" t="s">
        <v>84</v>
      </c>
      <c r="D19" s="36">
        <v>0.1</v>
      </c>
      <c r="E19" s="391"/>
      <c r="F19" s="37"/>
      <c r="G19" s="394"/>
      <c r="H19" s="38"/>
      <c r="I19" s="394"/>
      <c r="J19" s="91"/>
      <c r="K19" s="95" t="s">
        <v>43</v>
      </c>
    </row>
    <row r="20" spans="2:11" x14ac:dyDescent="0.3">
      <c r="B20" s="391"/>
      <c r="C20" s="43" t="s">
        <v>85</v>
      </c>
      <c r="D20" s="36">
        <v>0.1</v>
      </c>
      <c r="E20" s="391"/>
      <c r="F20" s="37"/>
      <c r="G20" s="394"/>
      <c r="H20" s="38"/>
      <c r="I20" s="394"/>
      <c r="J20" s="91"/>
      <c r="K20" s="95" t="s">
        <v>43</v>
      </c>
    </row>
    <row r="21" spans="2:11" x14ac:dyDescent="0.3">
      <c r="B21" s="391"/>
      <c r="C21" s="43" t="s">
        <v>86</v>
      </c>
      <c r="D21" s="36">
        <v>0.1</v>
      </c>
      <c r="E21" s="391"/>
      <c r="F21" s="37"/>
      <c r="G21" s="394"/>
      <c r="H21" s="38"/>
      <c r="I21" s="394"/>
      <c r="J21" s="91"/>
      <c r="K21" s="95" t="s">
        <v>43</v>
      </c>
    </row>
    <row r="22" spans="2:11" x14ac:dyDescent="0.3">
      <c r="B22" s="391"/>
      <c r="C22" s="43" t="s">
        <v>87</v>
      </c>
      <c r="D22" s="36">
        <v>0.1</v>
      </c>
      <c r="E22" s="391"/>
      <c r="F22" s="37"/>
      <c r="G22" s="394"/>
      <c r="H22" s="38"/>
      <c r="I22" s="394"/>
      <c r="J22" s="91"/>
      <c r="K22" s="95" t="s">
        <v>43</v>
      </c>
    </row>
    <row r="23" spans="2:11" x14ac:dyDescent="0.3">
      <c r="B23" s="391"/>
      <c r="C23" s="43" t="s">
        <v>88</v>
      </c>
      <c r="D23" s="36">
        <v>0.1</v>
      </c>
      <c r="E23" s="391"/>
      <c r="F23" s="37"/>
      <c r="G23" s="394"/>
      <c r="H23" s="38"/>
      <c r="I23" s="394"/>
      <c r="J23" s="91"/>
      <c r="K23" s="95" t="s">
        <v>43</v>
      </c>
    </row>
    <row r="24" spans="2:11" x14ac:dyDescent="0.3">
      <c r="B24" s="391"/>
      <c r="C24" s="43" t="s">
        <v>89</v>
      </c>
      <c r="D24" s="36">
        <v>0.1</v>
      </c>
      <c r="E24" s="391"/>
      <c r="F24" s="37"/>
      <c r="G24" s="394"/>
      <c r="H24" s="38"/>
      <c r="I24" s="394"/>
      <c r="J24" s="91"/>
      <c r="K24" s="95" t="s">
        <v>43</v>
      </c>
    </row>
    <row r="25" spans="2:11" ht="15" thickBot="1" x14ac:dyDescent="0.35">
      <c r="B25" s="392"/>
      <c r="C25" s="44" t="s">
        <v>90</v>
      </c>
      <c r="D25" s="39">
        <v>0.1</v>
      </c>
      <c r="E25" s="392"/>
      <c r="F25" s="40"/>
      <c r="G25" s="395"/>
      <c r="H25" s="41"/>
      <c r="I25" s="395"/>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f>'Tablero de Indicadores'!$R$20</f>
        <v>10</v>
      </c>
      <c r="E28" s="102">
        <f>IF(ISERROR(C28/D28)=TRUE,"Sin datos",C28/D28)</f>
        <v>10.199999999999999</v>
      </c>
      <c r="F28" s="3">
        <f>$D$17</f>
        <v>0.1</v>
      </c>
      <c r="G28" s="62" t="s">
        <v>58</v>
      </c>
    </row>
    <row r="29" spans="2:11" x14ac:dyDescent="0.3">
      <c r="B29" s="12">
        <v>42767</v>
      </c>
      <c r="C29" s="11">
        <v>80</v>
      </c>
      <c r="D29" s="10">
        <f>'Tablero de Indicadores'!$R$20</f>
        <v>10</v>
      </c>
      <c r="E29" s="102">
        <f t="shared" ref="E29:E39" si="0">IF(ISERROR(C29/D29)=TRUE,"Sin datos",C29/D29)</f>
        <v>8</v>
      </c>
      <c r="F29" s="3">
        <f t="shared" ref="F29:F39" si="1">$D$17</f>
        <v>0.1</v>
      </c>
      <c r="G29" s="62" t="str">
        <f>+IF(SLOPE(E28:E29,B28:B29)&gt;0,"Al alza",IF(SLOPE(E28:E29,B28:B29)&lt;0,"A la baja","sin cambio"))</f>
        <v>A la baja</v>
      </c>
    </row>
    <row r="30" spans="2:11" x14ac:dyDescent="0.3">
      <c r="B30" s="12">
        <v>42795</v>
      </c>
      <c r="C30" s="11">
        <v>50</v>
      </c>
      <c r="D30" s="10">
        <f>'Tablero de Indicadores'!$R$20</f>
        <v>10</v>
      </c>
      <c r="E30" s="102">
        <f t="shared" si="0"/>
        <v>5</v>
      </c>
      <c r="F30" s="3">
        <f t="shared" si="1"/>
        <v>0.1</v>
      </c>
      <c r="G30" s="62" t="str">
        <f t="shared" ref="G30:G39" si="2">+IF(SLOPE(E29:E30,B29:B30)&gt;0,"Al alza",IF(SLOPE(E29:E30,B29:B30)&lt;0,"A la baja","sin cambio"))</f>
        <v>A la baja</v>
      </c>
    </row>
    <row r="31" spans="2:11" x14ac:dyDescent="0.3">
      <c r="B31" s="12">
        <v>42826</v>
      </c>
      <c r="C31" s="11">
        <v>30</v>
      </c>
      <c r="D31" s="10">
        <f>'Tablero de Indicadores'!$R$20</f>
        <v>10</v>
      </c>
      <c r="E31" s="102">
        <f t="shared" si="0"/>
        <v>3</v>
      </c>
      <c r="F31" s="3">
        <f t="shared" si="1"/>
        <v>0.1</v>
      </c>
      <c r="G31" s="62" t="str">
        <f t="shared" si="2"/>
        <v>A la baja</v>
      </c>
    </row>
    <row r="32" spans="2:11" x14ac:dyDescent="0.3">
      <c r="B32" s="12">
        <v>42856</v>
      </c>
      <c r="C32" s="11">
        <v>60</v>
      </c>
      <c r="D32" s="10">
        <f>'Tablero de Indicadores'!$R$20</f>
        <v>10</v>
      </c>
      <c r="E32" s="102">
        <f t="shared" si="0"/>
        <v>6</v>
      </c>
      <c r="F32" s="3">
        <f t="shared" si="1"/>
        <v>0.1</v>
      </c>
      <c r="G32" s="62" t="str">
        <f t="shared" si="2"/>
        <v>Al alza</v>
      </c>
    </row>
    <row r="33" spans="1:11" x14ac:dyDescent="0.3">
      <c r="B33" s="12">
        <v>42887</v>
      </c>
      <c r="C33" s="11">
        <v>100</v>
      </c>
      <c r="D33" s="10">
        <f>'Tablero de Indicadores'!$R$20</f>
        <v>10</v>
      </c>
      <c r="E33" s="102">
        <f t="shared" si="0"/>
        <v>10</v>
      </c>
      <c r="F33" s="3">
        <f t="shared" si="1"/>
        <v>0.1</v>
      </c>
      <c r="G33" s="62" t="str">
        <f t="shared" si="2"/>
        <v>Al alza</v>
      </c>
    </row>
    <row r="34" spans="1:11" x14ac:dyDescent="0.3">
      <c r="B34" s="12">
        <v>42917</v>
      </c>
      <c r="C34" s="11">
        <v>30</v>
      </c>
      <c r="D34" s="10">
        <f>'Tablero de Indicadores'!$R$20</f>
        <v>10</v>
      </c>
      <c r="E34" s="102">
        <f t="shared" si="0"/>
        <v>3</v>
      </c>
      <c r="F34" s="3">
        <f t="shared" si="1"/>
        <v>0.1</v>
      </c>
      <c r="G34" s="62" t="str">
        <f t="shared" si="2"/>
        <v>A la baja</v>
      </c>
    </row>
    <row r="35" spans="1:11" x14ac:dyDescent="0.3">
      <c r="B35" s="12">
        <v>42948</v>
      </c>
      <c r="C35" s="11">
        <v>90</v>
      </c>
      <c r="D35" s="10">
        <f>'Tablero de Indicadores'!$R$20</f>
        <v>10</v>
      </c>
      <c r="E35" s="102">
        <f t="shared" si="0"/>
        <v>9</v>
      </c>
      <c r="F35" s="3">
        <f t="shared" si="1"/>
        <v>0.1</v>
      </c>
      <c r="G35" s="62" t="str">
        <f t="shared" si="2"/>
        <v>Al alza</v>
      </c>
    </row>
    <row r="36" spans="1:11" x14ac:dyDescent="0.3">
      <c r="B36" s="12">
        <v>42979</v>
      </c>
      <c r="C36" s="11">
        <v>80</v>
      </c>
      <c r="D36" s="10">
        <f>'Tablero de Indicadores'!$R$20</f>
        <v>10</v>
      </c>
      <c r="E36" s="102">
        <f t="shared" si="0"/>
        <v>8</v>
      </c>
      <c r="F36" s="3">
        <f t="shared" si="1"/>
        <v>0.1</v>
      </c>
      <c r="G36" s="62" t="str">
        <f t="shared" si="2"/>
        <v>A la baja</v>
      </c>
    </row>
    <row r="37" spans="1:11" x14ac:dyDescent="0.3">
      <c r="B37" s="12">
        <v>43009</v>
      </c>
      <c r="C37" s="11">
        <v>100</v>
      </c>
      <c r="D37" s="10">
        <f>'Tablero de Indicadores'!$R$20</f>
        <v>10</v>
      </c>
      <c r="E37" s="102">
        <f t="shared" si="0"/>
        <v>10</v>
      </c>
      <c r="F37" s="3">
        <f t="shared" si="1"/>
        <v>0.1</v>
      </c>
      <c r="G37" s="62" t="str">
        <f t="shared" si="2"/>
        <v>Al alza</v>
      </c>
    </row>
    <row r="38" spans="1:11" x14ac:dyDescent="0.3">
      <c r="B38" s="12">
        <v>43040</v>
      </c>
      <c r="C38" s="11">
        <v>102</v>
      </c>
      <c r="D38" s="10">
        <f>'Tablero de Indicadores'!$R$20</f>
        <v>10</v>
      </c>
      <c r="E38" s="102">
        <f t="shared" si="0"/>
        <v>10.199999999999999</v>
      </c>
      <c r="F38" s="3">
        <f t="shared" si="1"/>
        <v>0.1</v>
      </c>
      <c r="G38" s="62" t="str">
        <f t="shared" si="2"/>
        <v>Al alza</v>
      </c>
    </row>
    <row r="39" spans="1:11" ht="15" thickBot="1" x14ac:dyDescent="0.35">
      <c r="B39" s="68">
        <v>43070</v>
      </c>
      <c r="C39" s="11">
        <f>COUNTIF(('Tablero de Indicadores'!$V$10:$V$19),1)</f>
        <v>0</v>
      </c>
      <c r="D39" s="10">
        <f>'Tablero de Indicadores'!$R$20</f>
        <v>10</v>
      </c>
      <c r="E39" s="102">
        <f t="shared" si="0"/>
        <v>0</v>
      </c>
      <c r="F39" s="3">
        <f t="shared" si="1"/>
        <v>0.1</v>
      </c>
      <c r="G39" s="62" t="str">
        <f t="shared" si="2"/>
        <v>A la baja</v>
      </c>
      <c r="H39" s="15"/>
      <c r="I39" s="15"/>
      <c r="J39" s="15"/>
      <c r="K39" s="15"/>
    </row>
    <row r="40" spans="1:11" ht="15.75" customHeight="1" thickBot="1" x14ac:dyDescent="0.35">
      <c r="B40" s="382" t="s">
        <v>59</v>
      </c>
      <c r="C40" s="383"/>
      <c r="D40" s="384"/>
      <c r="E40" s="69" t="str">
        <f>+IF(SLOPE(E28:E39,B28:B39)&gt;0,"Al alza",IF(SLOPE(E28:E39,B28:B39)&lt;0,"A la baja","Sin cambio"))</f>
        <v>A la baja</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371"/>
      <c r="B44" s="353" t="s">
        <v>48</v>
      </c>
      <c r="C44" s="354"/>
      <c r="D44" s="354"/>
      <c r="E44" s="354"/>
      <c r="F44" s="354"/>
      <c r="G44" s="354"/>
      <c r="H44" s="354"/>
      <c r="I44" s="354"/>
      <c r="J44" s="354"/>
      <c r="K44" s="355"/>
    </row>
    <row r="45" spans="1:11" ht="15" thickBot="1" x14ac:dyDescent="0.35">
      <c r="A45" s="372"/>
      <c r="B45" s="12">
        <v>42736</v>
      </c>
      <c r="C45" s="356"/>
      <c r="D45" s="357"/>
      <c r="E45" s="357"/>
      <c r="F45" s="357"/>
      <c r="G45" s="357"/>
      <c r="H45" s="357"/>
      <c r="I45" s="357"/>
      <c r="J45" s="357"/>
      <c r="K45" s="358"/>
    </row>
    <row r="46" spans="1:11" ht="15" thickBot="1" x14ac:dyDescent="0.35">
      <c r="A46" s="7"/>
      <c r="B46" s="12">
        <v>42767</v>
      </c>
      <c r="C46" s="356"/>
      <c r="D46" s="357"/>
      <c r="E46" s="357"/>
      <c r="F46" s="357"/>
      <c r="G46" s="357"/>
      <c r="H46" s="357"/>
      <c r="I46" s="357"/>
      <c r="J46" s="357"/>
      <c r="K46" s="358"/>
    </row>
    <row r="47" spans="1:11" ht="15" thickBot="1" x14ac:dyDescent="0.35">
      <c r="A47" s="8"/>
      <c r="B47" s="12">
        <v>42795</v>
      </c>
      <c r="C47" s="356"/>
      <c r="D47" s="357"/>
      <c r="E47" s="357"/>
      <c r="F47" s="357"/>
      <c r="G47" s="357"/>
      <c r="H47" s="357"/>
      <c r="I47" s="357"/>
      <c r="J47" s="357"/>
      <c r="K47" s="358"/>
    </row>
    <row r="48" spans="1:11" ht="15" thickBot="1" x14ac:dyDescent="0.35">
      <c r="A48" s="8"/>
      <c r="B48" s="12">
        <v>42826</v>
      </c>
      <c r="C48" s="356"/>
      <c r="D48" s="357"/>
      <c r="E48" s="357"/>
      <c r="F48" s="357"/>
      <c r="G48" s="357"/>
      <c r="H48" s="357"/>
      <c r="I48" s="357"/>
      <c r="J48" s="357"/>
      <c r="K48" s="358"/>
    </row>
    <row r="49" spans="1:11" ht="15" thickBot="1" x14ac:dyDescent="0.35">
      <c r="A49" s="8"/>
      <c r="B49" s="12">
        <v>42856</v>
      </c>
      <c r="C49" s="356"/>
      <c r="D49" s="357"/>
      <c r="E49" s="357"/>
      <c r="F49" s="357"/>
      <c r="G49" s="357"/>
      <c r="H49" s="357"/>
      <c r="I49" s="357"/>
      <c r="J49" s="357"/>
      <c r="K49" s="358"/>
    </row>
    <row r="50" spans="1:11" ht="15" thickBot="1" x14ac:dyDescent="0.35">
      <c r="A50" s="8"/>
      <c r="B50" s="12">
        <v>42887</v>
      </c>
      <c r="C50" s="356"/>
      <c r="D50" s="357"/>
      <c r="E50" s="357"/>
      <c r="F50" s="357"/>
      <c r="G50" s="357"/>
      <c r="H50" s="357"/>
      <c r="I50" s="357"/>
      <c r="J50" s="357"/>
      <c r="K50" s="358"/>
    </row>
    <row r="51" spans="1:11" ht="15" thickBot="1" x14ac:dyDescent="0.35">
      <c r="B51" s="12">
        <v>42917</v>
      </c>
      <c r="C51" s="356"/>
      <c r="D51" s="357"/>
      <c r="E51" s="357"/>
      <c r="F51" s="357"/>
      <c r="G51" s="357"/>
      <c r="H51" s="357"/>
      <c r="I51" s="357"/>
      <c r="J51" s="357"/>
      <c r="K51" s="358"/>
    </row>
    <row r="52" spans="1:11" ht="15" thickBot="1" x14ac:dyDescent="0.35">
      <c r="B52" s="12">
        <v>42948</v>
      </c>
      <c r="C52" s="356"/>
      <c r="D52" s="357"/>
      <c r="E52" s="357"/>
      <c r="F52" s="357"/>
      <c r="G52" s="357"/>
      <c r="H52" s="357"/>
      <c r="I52" s="357"/>
      <c r="J52" s="357"/>
      <c r="K52" s="358"/>
    </row>
    <row r="53" spans="1:11" ht="15" thickBot="1" x14ac:dyDescent="0.35">
      <c r="B53" s="12">
        <v>42979</v>
      </c>
      <c r="C53" s="356"/>
      <c r="D53" s="357"/>
      <c r="E53" s="357"/>
      <c r="F53" s="357"/>
      <c r="G53" s="357"/>
      <c r="H53" s="357"/>
      <c r="I53" s="357"/>
      <c r="J53" s="357"/>
      <c r="K53" s="358"/>
    </row>
    <row r="54" spans="1:11" ht="15" thickBot="1" x14ac:dyDescent="0.35">
      <c r="B54" s="12">
        <v>43009</v>
      </c>
      <c r="C54" s="356"/>
      <c r="D54" s="357"/>
      <c r="E54" s="357"/>
      <c r="F54" s="357"/>
      <c r="G54" s="357"/>
      <c r="H54" s="357"/>
      <c r="I54" s="357"/>
      <c r="J54" s="357"/>
      <c r="K54" s="358"/>
    </row>
    <row r="55" spans="1:11" ht="15" thickBot="1" x14ac:dyDescent="0.35">
      <c r="B55" s="12">
        <v>43040</v>
      </c>
      <c r="C55" s="356"/>
      <c r="D55" s="357"/>
      <c r="E55" s="357"/>
      <c r="F55" s="357"/>
      <c r="G55" s="357"/>
      <c r="H55" s="357"/>
      <c r="I55" s="357"/>
      <c r="J55" s="357"/>
      <c r="K55" s="358"/>
    </row>
    <row r="56" spans="1:11" ht="15" thickBot="1" x14ac:dyDescent="0.35">
      <c r="B56" s="68">
        <v>43070</v>
      </c>
      <c r="C56" s="356"/>
      <c r="D56" s="357"/>
      <c r="E56" s="357"/>
      <c r="F56" s="357"/>
      <c r="G56" s="357"/>
      <c r="H56" s="357"/>
      <c r="I56" s="357"/>
      <c r="J56" s="357"/>
      <c r="K56" s="358"/>
    </row>
    <row r="57" spans="1:11" ht="15" thickBot="1" x14ac:dyDescent="0.35">
      <c r="B57" s="45" t="s">
        <v>46</v>
      </c>
      <c r="C57" s="353" t="s">
        <v>27</v>
      </c>
      <c r="D57" s="354"/>
      <c r="E57" s="354"/>
      <c r="F57" s="354"/>
      <c r="G57" s="355"/>
      <c r="H57" s="45" t="s">
        <v>37</v>
      </c>
      <c r="I57" s="45" t="s">
        <v>28</v>
      </c>
      <c r="J57" s="76" t="s">
        <v>29</v>
      </c>
      <c r="K57" s="45" t="s">
        <v>30</v>
      </c>
    </row>
    <row r="58" spans="1:11" x14ac:dyDescent="0.3">
      <c r="B58" s="46"/>
      <c r="C58" s="362"/>
      <c r="D58" s="363"/>
      <c r="E58" s="363"/>
      <c r="F58" s="363"/>
      <c r="G58" s="364"/>
      <c r="H58" s="55"/>
      <c r="I58" s="58"/>
      <c r="J58" s="52"/>
      <c r="K58" s="49"/>
    </row>
    <row r="59" spans="1:11" x14ac:dyDescent="0.3">
      <c r="B59" s="47"/>
      <c r="C59" s="365"/>
      <c r="D59" s="366"/>
      <c r="E59" s="366"/>
      <c r="F59" s="366"/>
      <c r="G59" s="367"/>
      <c r="H59" s="56"/>
      <c r="I59" s="59"/>
      <c r="J59" s="53"/>
      <c r="K59" s="50"/>
    </row>
    <row r="60" spans="1:11" x14ac:dyDescent="0.3">
      <c r="B60" s="47"/>
      <c r="C60" s="365"/>
      <c r="D60" s="366"/>
      <c r="E60" s="366"/>
      <c r="F60" s="366"/>
      <c r="G60" s="367"/>
      <c r="H60" s="56"/>
      <c r="I60" s="59"/>
      <c r="J60" s="53"/>
      <c r="K60" s="50"/>
    </row>
    <row r="61" spans="1:11" x14ac:dyDescent="0.3">
      <c r="B61" s="47"/>
      <c r="C61" s="365"/>
      <c r="D61" s="366"/>
      <c r="E61" s="366"/>
      <c r="F61" s="366"/>
      <c r="G61" s="367"/>
      <c r="H61" s="56"/>
      <c r="I61" s="59"/>
      <c r="J61" s="53"/>
      <c r="K61" s="50"/>
    </row>
    <row r="62" spans="1:11" x14ac:dyDescent="0.3">
      <c r="B62" s="47"/>
      <c r="C62" s="365"/>
      <c r="D62" s="366"/>
      <c r="E62" s="366"/>
      <c r="F62" s="366"/>
      <c r="G62" s="367"/>
      <c r="H62" s="56"/>
      <c r="I62" s="59"/>
      <c r="J62" s="53"/>
      <c r="K62" s="50"/>
    </row>
    <row r="63" spans="1:11" x14ac:dyDescent="0.3">
      <c r="B63" s="47"/>
      <c r="C63" s="365"/>
      <c r="D63" s="366"/>
      <c r="E63" s="366"/>
      <c r="F63" s="366"/>
      <c r="G63" s="367"/>
      <c r="H63" s="56"/>
      <c r="I63" s="59"/>
      <c r="J63" s="53"/>
      <c r="K63" s="50"/>
    </row>
    <row r="64" spans="1:11" x14ac:dyDescent="0.3">
      <c r="B64" s="47"/>
      <c r="C64" s="365"/>
      <c r="D64" s="366"/>
      <c r="E64" s="366"/>
      <c r="F64" s="366"/>
      <c r="G64" s="367"/>
      <c r="H64" s="56"/>
      <c r="I64" s="59"/>
      <c r="J64" s="53"/>
      <c r="K64" s="50"/>
    </row>
    <row r="65" spans="2:11" x14ac:dyDescent="0.3">
      <c r="B65" s="47"/>
      <c r="C65" s="368"/>
      <c r="D65" s="369"/>
      <c r="E65" s="369"/>
      <c r="F65" s="369"/>
      <c r="G65" s="370"/>
      <c r="H65" s="56"/>
      <c r="I65" s="59"/>
      <c r="J65" s="53"/>
      <c r="K65" s="50"/>
    </row>
    <row r="66" spans="2:11" ht="15" thickBot="1" x14ac:dyDescent="0.35">
      <c r="B66" s="48"/>
      <c r="C66" s="359"/>
      <c r="D66" s="360"/>
      <c r="E66" s="360"/>
      <c r="F66" s="360"/>
      <c r="G66" s="361"/>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726CED12EE6C4DA72313C57F0D11B6" ma:contentTypeVersion="13" ma:contentTypeDescription="Create a new document." ma:contentTypeScope="" ma:versionID="5b84e9f4043e43034093e05401e848e9">
  <xsd:schema xmlns:xsd="http://www.w3.org/2001/XMLSchema" xmlns:xs="http://www.w3.org/2001/XMLSchema" xmlns:p="http://schemas.microsoft.com/office/2006/metadata/properties" xmlns:ns3="969894f1-c9c0-4d50-8a0a-9ccee5b03c2f" xmlns:ns4="926a8a4a-afcc-43ec-bde3-e1208bc272bd" targetNamespace="http://schemas.microsoft.com/office/2006/metadata/properties" ma:root="true" ma:fieldsID="f2b66fcb1641a0f701c61922cbcc4c04" ns3:_="" ns4:_="">
    <xsd:import namespace="969894f1-c9c0-4d50-8a0a-9ccee5b03c2f"/>
    <xsd:import namespace="926a8a4a-afcc-43ec-bde3-e1208bc272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894f1-c9c0-4d50-8a0a-9ccee5b03c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8a4a-afcc-43ec-bde3-e1208bc272b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E3108-0C14-48C7-9BFF-C75247BA7B7C}">
  <ds:schemaRefs>
    <ds:schemaRef ds:uri="http://schemas.microsoft.com/sharepoint/v3/contenttype/forms"/>
  </ds:schemaRefs>
</ds:datastoreItem>
</file>

<file path=customXml/itemProps2.xml><?xml version="1.0" encoding="utf-8"?>
<ds:datastoreItem xmlns:ds="http://schemas.openxmlformats.org/officeDocument/2006/customXml" ds:itemID="{A86310C7-8A07-430C-802E-80BCA40C76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DA7569C-F3CE-4FEB-A6DF-428431C17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894f1-c9c0-4d50-8a0a-9ccee5b03c2f"/>
    <ds:schemaRef ds:uri="926a8a4a-afcc-43ec-bde3-e1208bc27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Tablero de Indicadores</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2021-01-19T20:46:00Z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0x01010043726CED12EE6C4DA72313C57F0D11B6</vt:lpwstr>
  </property>
</Properties>
</file>