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120" yWindow="-120" windowWidth="29040" windowHeight="1584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62913"/>
  <pivotCaches>
    <pivotCache cacheId="1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 i="1" l="1"/>
  <c r="L14" i="1"/>
  <c r="L13" i="1"/>
  <c r="L12" i="1"/>
  <c r="L11" i="1"/>
  <c r="M11" i="1" s="1"/>
  <c r="Y14" i="1" l="1"/>
  <c r="AG14" i="1" s="1"/>
  <c r="AF14" i="1" s="1"/>
  <c r="O14" i="1"/>
  <c r="P14" i="1" s="1"/>
  <c r="X24" i="18" s="1"/>
  <c r="M14" i="1"/>
  <c r="AC14" i="1" s="1"/>
  <c r="AD14" i="1" s="1"/>
  <c r="Y13" i="1"/>
  <c r="AG13" i="1" s="1"/>
  <c r="AF13" i="1" s="1"/>
  <c r="O13" i="1"/>
  <c r="P13" i="1" s="1"/>
  <c r="R13" i="1" s="1"/>
  <c r="M13" i="1"/>
  <c r="AC13" i="1" s="1"/>
  <c r="AD13" i="1" s="1"/>
  <c r="Y12" i="1"/>
  <c r="V12" i="1"/>
  <c r="O12" i="1"/>
  <c r="P12" i="1" s="1"/>
  <c r="X32" i="18" s="1"/>
  <c r="M12" i="1"/>
  <c r="Y11" i="1"/>
  <c r="O11" i="1"/>
  <c r="P11" i="1" s="1"/>
  <c r="AD18" i="18" s="1"/>
  <c r="AJ16" i="18" l="1"/>
  <c r="T12" i="18"/>
  <c r="AL16" i="18"/>
  <c r="V12" i="18"/>
  <c r="N18" i="18"/>
  <c r="R10" i="18"/>
  <c r="P18" i="18"/>
  <c r="AF6" i="18"/>
  <c r="L28" i="18"/>
  <c r="AB20" i="18"/>
  <c r="N24" i="18"/>
  <c r="AD16" i="18"/>
  <c r="V28" i="18"/>
  <c r="AF44" i="18"/>
  <c r="V36" i="18"/>
  <c r="AD38" i="18"/>
  <c r="Z32" i="18"/>
  <c r="AB32" i="18"/>
  <c r="P34" i="18"/>
  <c r="AD32" i="18"/>
  <c r="AJ24" i="18"/>
  <c r="N10" i="18"/>
  <c r="AL24" i="18"/>
  <c r="J12" i="18"/>
  <c r="AH18" i="18"/>
  <c r="X12" i="18"/>
  <c r="J20" i="18"/>
  <c r="T10" i="18"/>
  <c r="R18" i="18"/>
  <c r="P8" i="18"/>
  <c r="N28" i="18"/>
  <c r="AD20" i="18"/>
  <c r="P24" i="18"/>
  <c r="AF16" i="18"/>
  <c r="Z28" i="18"/>
  <c r="X14" i="18"/>
  <c r="V22" i="18"/>
  <c r="AB40" i="18"/>
  <c r="X22" i="18"/>
  <c r="AD40" i="18"/>
  <c r="R44" i="18"/>
  <c r="AJ32" i="18"/>
  <c r="T44" i="18"/>
  <c r="AL32" i="18"/>
  <c r="P38" i="18"/>
  <c r="AH26" i="18"/>
  <c r="L12" i="18"/>
  <c r="AJ18" i="18"/>
  <c r="Z12" i="18"/>
  <c r="L20" i="18"/>
  <c r="V10" i="18"/>
  <c r="T18" i="18"/>
  <c r="R8" i="18"/>
  <c r="P28" i="18"/>
  <c r="AF20" i="18"/>
  <c r="T24" i="18"/>
  <c r="X18" i="18"/>
  <c r="L22" i="18"/>
  <c r="AB14" i="18"/>
  <c r="N22" i="18"/>
  <c r="AD14" i="18"/>
  <c r="L44" i="18"/>
  <c r="AJ40" i="18"/>
  <c r="N44" i="18"/>
  <c r="AL40" i="18"/>
  <c r="J38" i="18"/>
  <c r="AH34" i="18"/>
  <c r="R38" i="18"/>
  <c r="AJ26" i="18"/>
  <c r="N12" i="18"/>
  <c r="AL18" i="18"/>
  <c r="AB12" i="18"/>
  <c r="N20" i="18"/>
  <c r="X10" i="18"/>
  <c r="P20" i="18"/>
  <c r="T8" i="18"/>
  <c r="T28" i="18"/>
  <c r="R6" i="18"/>
  <c r="L26" i="18"/>
  <c r="AB18" i="18"/>
  <c r="N26" i="18"/>
  <c r="N34" i="18"/>
  <c r="R28" i="18"/>
  <c r="AL44" i="18"/>
  <c r="P6" i="18"/>
  <c r="L36" i="18"/>
  <c r="P14" i="18"/>
  <c r="AJ8" i="18"/>
  <c r="T6" i="18"/>
  <c r="R20" i="18"/>
  <c r="AB22" i="18"/>
  <c r="V8" i="18"/>
  <c r="J16" i="18"/>
  <c r="AF22" i="18"/>
  <c r="Z8" i="18"/>
  <c r="AF30" i="18"/>
  <c r="T36" i="18"/>
  <c r="AJ22" i="18"/>
  <c r="N8" i="18"/>
  <c r="J22" i="18"/>
  <c r="V42" i="18"/>
  <c r="AB30" i="18"/>
  <c r="Z42" i="18"/>
  <c r="AB10" i="18"/>
  <c r="X36" i="18"/>
  <c r="R32" i="18"/>
  <c r="N14" i="18"/>
  <c r="AB38" i="18"/>
  <c r="AF38" i="18"/>
  <c r="V32" i="18"/>
  <c r="AJ14" i="18"/>
  <c r="AF10" i="18"/>
  <c r="J8" i="18"/>
  <c r="AL20" i="18"/>
  <c r="Z14" i="18"/>
  <c r="T40" i="18"/>
  <c r="X28" i="18"/>
  <c r="AL28" i="18"/>
  <c r="V14" i="18"/>
  <c r="R42" i="18"/>
  <c r="N40" i="18"/>
  <c r="R24" i="18"/>
  <c r="AL36" i="18"/>
  <c r="V18" i="18"/>
  <c r="L42" i="18"/>
  <c r="J26" i="18"/>
  <c r="AJ38" i="18"/>
  <c r="Z18" i="18"/>
  <c r="R11" i="1"/>
  <c r="AJ30" i="18"/>
  <c r="N30" i="18"/>
  <c r="AJ10" i="18"/>
  <c r="V38" i="18"/>
  <c r="AL10" i="18"/>
  <c r="J32" i="18"/>
  <c r="AH42" i="18"/>
  <c r="L38" i="18"/>
  <c r="AJ34" i="18"/>
  <c r="T38" i="18"/>
  <c r="AL26" i="18"/>
  <c r="J6" i="18"/>
  <c r="AH20" i="18"/>
  <c r="AD12" i="18"/>
  <c r="J14" i="18"/>
  <c r="Z10" i="18"/>
  <c r="T20" i="18"/>
  <c r="X8" i="18"/>
  <c r="R14" i="18"/>
  <c r="V6" i="18"/>
  <c r="T14" i="18"/>
  <c r="X6" i="18"/>
  <c r="Z44" i="18"/>
  <c r="AF24" i="18"/>
  <c r="P30" i="18"/>
  <c r="AB26" i="18"/>
  <c r="X38" i="18"/>
  <c r="AH12" i="18"/>
  <c r="L32" i="18"/>
  <c r="AJ42" i="18"/>
  <c r="N38" i="18"/>
  <c r="AL34" i="18"/>
  <c r="P40" i="18"/>
  <c r="AH28" i="18"/>
  <c r="N6" i="18"/>
  <c r="AJ20" i="18"/>
  <c r="AF12" i="18"/>
  <c r="AH14" i="18"/>
  <c r="AD10" i="18"/>
  <c r="L16" i="18"/>
  <c r="AB8" i="18"/>
  <c r="N16" i="18"/>
  <c r="AD8" i="18"/>
  <c r="R34" i="18"/>
  <c r="AF32" i="18"/>
  <c r="T34" i="18"/>
  <c r="AB34" i="18"/>
  <c r="R30" i="18"/>
  <c r="AD26" i="18"/>
  <c r="Z38" i="18"/>
  <c r="AJ12" i="18"/>
  <c r="N32" i="18"/>
  <c r="AL42" i="18"/>
  <c r="J40" i="18"/>
  <c r="AH36" i="18"/>
  <c r="R40" i="18"/>
  <c r="AJ28" i="18"/>
  <c r="R14" i="1"/>
  <c r="AH22" i="18"/>
  <c r="L8" i="18"/>
  <c r="AL14" i="18"/>
  <c r="P12" i="18"/>
  <c r="AH16" i="18"/>
  <c r="R12" i="18"/>
  <c r="Z22" i="18"/>
  <c r="AF40" i="18"/>
  <c r="V24" i="18"/>
  <c r="AB42" i="18"/>
  <c r="V34" i="18"/>
  <c r="AD34" i="18"/>
  <c r="T30" i="18"/>
  <c r="AF26" i="18"/>
  <c r="V40" i="18"/>
  <c r="AL12" i="18"/>
  <c r="J34" i="18"/>
  <c r="AH44" i="18"/>
  <c r="L40" i="18"/>
  <c r="AJ36" i="18"/>
  <c r="P42" i="18"/>
  <c r="AH30" i="18"/>
  <c r="R12" i="1"/>
  <c r="AL22" i="18"/>
  <c r="J10" i="18"/>
  <c r="AH24" i="18"/>
  <c r="L10" i="18"/>
  <c r="S39" i="19"/>
  <c r="Y41" i="19"/>
  <c r="AH13" i="1"/>
  <c r="P22" i="18"/>
  <c r="AF14" i="18"/>
  <c r="R22" i="18"/>
  <c r="V16" i="18"/>
  <c r="Z24" i="18"/>
  <c r="AD42" i="18"/>
  <c r="X34" i="18"/>
  <c r="AF34" i="18"/>
  <c r="X30" i="18"/>
  <c r="AB28" i="18"/>
  <c r="X40" i="18"/>
  <c r="AH6" i="18"/>
  <c r="L34" i="18"/>
  <c r="AJ44" i="18"/>
  <c r="J42" i="18"/>
  <c r="AH38" i="18"/>
  <c r="T42" i="18"/>
  <c r="AL30" i="18"/>
  <c r="P44" i="18"/>
  <c r="AH32" i="18"/>
  <c r="P26" i="18"/>
  <c r="AF18" i="18"/>
  <c r="R26" i="18"/>
  <c r="V20" i="18"/>
  <c r="T22" i="18"/>
  <c r="X16" i="18"/>
  <c r="V26" i="18"/>
  <c r="AF42" i="18"/>
  <c r="Z34" i="18"/>
  <c r="AB36" i="18"/>
  <c r="Z30" i="18"/>
  <c r="AD28" i="18"/>
  <c r="Z40" i="18"/>
  <c r="AL6" i="18"/>
  <c r="J36" i="18"/>
  <c r="AH8" i="18"/>
  <c r="N42" i="18"/>
  <c r="AL38" i="18"/>
  <c r="J44" i="18"/>
  <c r="AH40" i="18"/>
  <c r="Z36" i="18"/>
  <c r="P16" i="18"/>
  <c r="Z6" i="18"/>
  <c r="R16" i="18"/>
  <c r="AB6" i="18"/>
  <c r="T26" i="18"/>
  <c r="X20" i="18"/>
  <c r="J24" i="18"/>
  <c r="Z16" i="18"/>
  <c r="X26" i="18"/>
  <c r="AB44" i="18"/>
  <c r="P36" i="18"/>
  <c r="AD36" i="18"/>
  <c r="P32" i="18"/>
  <c r="AF28" i="18"/>
  <c r="X42" i="18"/>
  <c r="AD22" i="18"/>
  <c r="N36" i="18"/>
  <c r="AL8" i="18"/>
  <c r="J30" i="18"/>
  <c r="AH10" i="18"/>
  <c r="S28" i="19"/>
  <c r="AH14" i="1"/>
  <c r="J18" i="18"/>
  <c r="AF8" i="18"/>
  <c r="L18" i="18"/>
  <c r="P10" i="18"/>
  <c r="T16" i="18"/>
  <c r="AD6" i="18"/>
  <c r="J28" i="18"/>
  <c r="Z20" i="18"/>
  <c r="L24" i="18"/>
  <c r="AB16" i="18"/>
  <c r="Z26" i="18"/>
  <c r="AD44" i="18"/>
  <c r="R36" i="18"/>
  <c r="AF36" i="18"/>
  <c r="T32" i="18"/>
  <c r="AD30" i="18"/>
  <c r="V44" i="18"/>
  <c r="AB24" i="18"/>
  <c r="X44" i="18"/>
  <c r="AD24" i="18"/>
  <c r="V30" i="18"/>
  <c r="AG11" i="1"/>
  <c r="AF11" i="1" s="1"/>
  <c r="Q12" i="1"/>
  <c r="AG12" i="1" s="1"/>
  <c r="AF12" i="1" s="1"/>
  <c r="AE13" i="1"/>
  <c r="AE14" i="1"/>
  <c r="AC12" i="1"/>
  <c r="AD12" i="1" s="1"/>
  <c r="AC11" i="1"/>
  <c r="AD11" i="1" s="1"/>
  <c r="W38" i="19" l="1"/>
  <c r="AH12" i="1"/>
  <c r="AJ16" i="19"/>
  <c r="AJ18" i="19"/>
  <c r="AJ20" i="19"/>
  <c r="AJ22" i="19"/>
  <c r="AJ24" i="19"/>
  <c r="AJ26" i="19"/>
  <c r="AJ28" i="19"/>
  <c r="AJ30" i="19"/>
  <c r="AJ32" i="19"/>
  <c r="AJ34" i="19"/>
  <c r="AJ36" i="19"/>
  <c r="AJ38" i="19"/>
  <c r="AJ40" i="19"/>
  <c r="AJ42" i="19"/>
  <c r="AJ44" i="19"/>
  <c r="AJ46" i="19"/>
  <c r="AJ48" i="19"/>
  <c r="AJ50" i="19"/>
  <c r="AJ52" i="19"/>
  <c r="AJ54" i="19"/>
  <c r="AJ8" i="19"/>
  <c r="AJ10" i="19"/>
  <c r="AJ12" i="19"/>
  <c r="AJ14" i="19"/>
  <c r="AJ6" i="19"/>
  <c r="S46" i="19"/>
  <c r="S48" i="19"/>
  <c r="S50" i="19"/>
  <c r="S52" i="19"/>
  <c r="S54" i="19"/>
  <c r="M46" i="19"/>
  <c r="M48" i="19"/>
  <c r="M50" i="19"/>
  <c r="M52" i="19"/>
  <c r="M54" i="19"/>
  <c r="M38" i="19"/>
  <c r="M40" i="19"/>
  <c r="M42" i="19"/>
  <c r="M44" i="19"/>
  <c r="M36" i="19"/>
  <c r="Z46" i="19"/>
  <c r="Z48" i="19"/>
  <c r="Z50" i="19"/>
  <c r="Z52" i="19"/>
  <c r="Z54" i="19"/>
  <c r="T36" i="19"/>
  <c r="U37" i="19"/>
  <c r="U38" i="19"/>
  <c r="W39" i="19"/>
  <c r="W40" i="19"/>
  <c r="W41" i="19"/>
  <c r="X42" i="19"/>
  <c r="X43" i="19"/>
  <c r="X44" i="19"/>
  <c r="X45" i="19"/>
  <c r="Y27" i="19"/>
  <c r="Y29" i="19"/>
  <c r="Y31" i="19"/>
  <c r="Y33" i="19"/>
  <c r="Y35" i="19"/>
  <c r="S26" i="19"/>
  <c r="S27" i="19"/>
  <c r="T28" i="19"/>
  <c r="T29" i="19"/>
  <c r="T30" i="19"/>
  <c r="T31" i="19"/>
  <c r="T32" i="19"/>
  <c r="T33" i="19"/>
  <c r="T34" i="19"/>
  <c r="T35" i="19"/>
  <c r="T17" i="19"/>
  <c r="T19" i="19"/>
  <c r="T21" i="19"/>
  <c r="T23" i="19"/>
  <c r="T25" i="19"/>
  <c r="N19" i="19"/>
  <c r="N21" i="19"/>
  <c r="N23" i="19"/>
  <c r="N25" i="19"/>
  <c r="N17" i="19"/>
  <c r="AG27" i="19"/>
  <c r="AG29" i="19"/>
  <c r="AG31" i="19"/>
  <c r="AG33" i="19"/>
  <c r="AK16" i="19"/>
  <c r="AK18" i="19"/>
  <c r="AK20" i="19"/>
  <c r="AK22" i="19"/>
  <c r="AK24" i="19"/>
  <c r="AK26" i="19"/>
  <c r="AK28" i="19"/>
  <c r="AK30" i="19"/>
  <c r="AK32" i="19"/>
  <c r="AK34" i="19"/>
  <c r="AK36" i="19"/>
  <c r="AK38" i="19"/>
  <c r="AK40" i="19"/>
  <c r="AK42" i="19"/>
  <c r="AK44" i="19"/>
  <c r="AK46" i="19"/>
  <c r="AK48" i="19"/>
  <c r="AK50" i="19"/>
  <c r="AK52" i="19"/>
  <c r="AK54" i="19"/>
  <c r="AK8" i="19"/>
  <c r="AK10" i="19"/>
  <c r="AK12" i="19"/>
  <c r="AK14" i="19"/>
  <c r="AK6" i="19"/>
  <c r="T46" i="19"/>
  <c r="T48" i="19"/>
  <c r="T50" i="19"/>
  <c r="T52" i="19"/>
  <c r="T54" i="19"/>
  <c r="N46" i="19"/>
  <c r="N48" i="19"/>
  <c r="N50" i="19"/>
  <c r="N52" i="19"/>
  <c r="N54" i="19"/>
  <c r="N38" i="19"/>
  <c r="N40" i="19"/>
  <c r="N42" i="19"/>
  <c r="N44" i="19"/>
  <c r="N36" i="19"/>
  <c r="AA46" i="19"/>
  <c r="AA48" i="19"/>
  <c r="AA50" i="19"/>
  <c r="AA52" i="19"/>
  <c r="AA54" i="19"/>
  <c r="U36" i="19"/>
  <c r="V37" i="19"/>
  <c r="V38" i="19"/>
  <c r="X39" i="19"/>
  <c r="X40" i="19"/>
  <c r="X41" i="19"/>
  <c r="Y42" i="19"/>
  <c r="Y43" i="19"/>
  <c r="Y44" i="19"/>
  <c r="Y45" i="19"/>
  <c r="Z27" i="19"/>
  <c r="Z29" i="19"/>
  <c r="Z31" i="19"/>
  <c r="Z33" i="19"/>
  <c r="Z35" i="19"/>
  <c r="T26" i="19"/>
  <c r="T27" i="19"/>
  <c r="U28" i="19"/>
  <c r="U29" i="19"/>
  <c r="U30" i="19"/>
  <c r="U31" i="19"/>
  <c r="U32" i="19"/>
  <c r="U33" i="19"/>
  <c r="U34" i="19"/>
  <c r="U35" i="19"/>
  <c r="U17" i="19"/>
  <c r="U19" i="19"/>
  <c r="U21" i="19"/>
  <c r="U23" i="19"/>
  <c r="U25" i="19"/>
  <c r="O19" i="19"/>
  <c r="O21" i="19"/>
  <c r="O23" i="19"/>
  <c r="O25" i="19"/>
  <c r="AB26" i="19"/>
  <c r="AB28" i="19"/>
  <c r="AB30" i="19"/>
  <c r="AB32" i="19"/>
  <c r="AB34" i="19"/>
  <c r="AL16" i="19"/>
  <c r="AL18" i="19"/>
  <c r="AL20" i="19"/>
  <c r="AL22" i="19"/>
  <c r="AL24" i="19"/>
  <c r="AL26" i="19"/>
  <c r="AL28" i="19"/>
  <c r="AL30" i="19"/>
  <c r="AL32" i="19"/>
  <c r="AL34" i="19"/>
  <c r="AL36" i="19"/>
  <c r="AL38" i="19"/>
  <c r="AL40" i="19"/>
  <c r="AL42" i="19"/>
  <c r="AL44" i="19"/>
  <c r="AL46" i="19"/>
  <c r="AL48" i="19"/>
  <c r="AL50" i="19"/>
  <c r="AL52" i="19"/>
  <c r="AL54" i="19"/>
  <c r="AL8" i="19"/>
  <c r="AL10" i="19"/>
  <c r="AL12" i="19"/>
  <c r="AL14" i="19"/>
  <c r="AL6" i="19"/>
  <c r="U46" i="19"/>
  <c r="U48" i="19"/>
  <c r="U50" i="19"/>
  <c r="U52" i="19"/>
  <c r="U54" i="19"/>
  <c r="O46" i="19"/>
  <c r="O48" i="19"/>
  <c r="O50" i="19"/>
  <c r="O52" i="19"/>
  <c r="O54" i="19"/>
  <c r="O38" i="19"/>
  <c r="O40" i="19"/>
  <c r="O42" i="19"/>
  <c r="O44" i="19"/>
  <c r="O36" i="19"/>
  <c r="V47" i="19"/>
  <c r="V49" i="19"/>
  <c r="V51" i="19"/>
  <c r="V53" i="19"/>
  <c r="V55" i="19"/>
  <c r="W36" i="19"/>
  <c r="W37" i="19"/>
  <c r="X38" i="19"/>
  <c r="Y39" i="19"/>
  <c r="Y40" i="19"/>
  <c r="Z41" i="19"/>
  <c r="Z42" i="19"/>
  <c r="Z43" i="19"/>
  <c r="Z44" i="19"/>
  <c r="Z45" i="19"/>
  <c r="AA27" i="19"/>
  <c r="AA29" i="19"/>
  <c r="AA31" i="19"/>
  <c r="AA33" i="19"/>
  <c r="AA35" i="19"/>
  <c r="U26" i="19"/>
  <c r="U27" i="19"/>
  <c r="J29" i="19"/>
  <c r="J30" i="19"/>
  <c r="J31" i="19"/>
  <c r="J32" i="19"/>
  <c r="J33" i="19"/>
  <c r="J34" i="19"/>
  <c r="J35" i="19"/>
  <c r="P16" i="19"/>
  <c r="P18" i="19"/>
  <c r="P20" i="19"/>
  <c r="P22" i="19"/>
  <c r="P24" i="19"/>
  <c r="J18" i="19"/>
  <c r="J20" i="19"/>
  <c r="J22" i="19"/>
  <c r="J24" i="19"/>
  <c r="J16" i="19"/>
  <c r="AC26" i="19"/>
  <c r="AC28" i="19"/>
  <c r="AC30" i="19"/>
  <c r="AC32" i="19"/>
  <c r="AM16" i="19"/>
  <c r="AM18" i="19"/>
  <c r="AM20" i="19"/>
  <c r="AM22" i="19"/>
  <c r="AM24" i="19"/>
  <c r="AM26" i="19"/>
  <c r="AM28" i="19"/>
  <c r="AM30" i="19"/>
  <c r="AM32" i="19"/>
  <c r="AM34" i="19"/>
  <c r="AM36" i="19"/>
  <c r="AM38" i="19"/>
  <c r="AM40" i="19"/>
  <c r="AM42" i="19"/>
  <c r="AM44" i="19"/>
  <c r="AM46" i="19"/>
  <c r="AM48" i="19"/>
  <c r="AM50" i="19"/>
  <c r="AM52" i="19"/>
  <c r="AM54" i="19"/>
  <c r="AM8" i="19"/>
  <c r="AM10" i="19"/>
  <c r="AM12" i="19"/>
  <c r="AM14" i="19"/>
  <c r="AM6" i="19"/>
  <c r="P47" i="19"/>
  <c r="P49" i="19"/>
  <c r="P51" i="19"/>
  <c r="P53" i="19"/>
  <c r="P55" i="19"/>
  <c r="J47" i="19"/>
  <c r="J49" i="19"/>
  <c r="J51" i="19"/>
  <c r="J53" i="19"/>
  <c r="J55" i="19"/>
  <c r="J39" i="19"/>
  <c r="J41" i="19"/>
  <c r="J43" i="19"/>
  <c r="J45" i="19"/>
  <c r="K37" i="19"/>
  <c r="W47" i="19"/>
  <c r="W49" i="19"/>
  <c r="W51" i="19"/>
  <c r="W53" i="19"/>
  <c r="W55" i="19"/>
  <c r="X36" i="19"/>
  <c r="X37" i="19"/>
  <c r="Y38" i="19"/>
  <c r="Z39" i="19"/>
  <c r="Z40" i="19"/>
  <c r="AA41" i="19"/>
  <c r="AA42" i="19"/>
  <c r="AA43" i="19"/>
  <c r="AA44" i="19"/>
  <c r="AA45" i="19"/>
  <c r="V28" i="19"/>
  <c r="V30" i="19"/>
  <c r="V32" i="19"/>
  <c r="V34" i="19"/>
  <c r="J26" i="19"/>
  <c r="J27" i="19"/>
  <c r="J28" i="19"/>
  <c r="K29" i="19"/>
  <c r="K30" i="19"/>
  <c r="K31" i="19"/>
  <c r="K32" i="19"/>
  <c r="K33" i="19"/>
  <c r="K34" i="19"/>
  <c r="K35" i="19"/>
  <c r="Q16" i="19"/>
  <c r="Q18" i="19"/>
  <c r="Q20" i="19"/>
  <c r="Q22" i="19"/>
  <c r="Q24" i="19"/>
  <c r="K18" i="19"/>
  <c r="K20" i="19"/>
  <c r="K22" i="19"/>
  <c r="K24" i="19"/>
  <c r="K16" i="19"/>
  <c r="AD26" i="19"/>
  <c r="AD28" i="19"/>
  <c r="AD30" i="19"/>
  <c r="AD32" i="19"/>
  <c r="V36" i="19"/>
  <c r="AH17" i="19"/>
  <c r="AH19" i="19"/>
  <c r="AH21" i="19"/>
  <c r="AH23" i="19"/>
  <c r="AH25" i="19"/>
  <c r="AH27" i="19"/>
  <c r="AH29" i="19"/>
  <c r="AH31" i="19"/>
  <c r="AH33" i="19"/>
  <c r="AH35" i="19"/>
  <c r="AH37" i="19"/>
  <c r="AH39" i="19"/>
  <c r="AH41" i="19"/>
  <c r="AH43" i="19"/>
  <c r="AH45" i="19"/>
  <c r="AH47" i="19"/>
  <c r="AH49" i="19"/>
  <c r="AH51" i="19"/>
  <c r="AH53" i="19"/>
  <c r="AH55" i="19"/>
  <c r="AH9" i="19"/>
  <c r="AH11" i="19"/>
  <c r="AH13" i="19"/>
  <c r="AH15" i="19"/>
  <c r="AI7" i="19"/>
  <c r="Q47" i="19"/>
  <c r="Q49" i="19"/>
  <c r="Q51" i="19"/>
  <c r="Q53" i="19"/>
  <c r="Q55" i="19"/>
  <c r="K47" i="19"/>
  <c r="K49" i="19"/>
  <c r="K51" i="19"/>
  <c r="K53" i="19"/>
  <c r="K55" i="19"/>
  <c r="K39" i="19"/>
  <c r="K41" i="19"/>
  <c r="K43" i="19"/>
  <c r="K45" i="19"/>
  <c r="L37" i="19"/>
  <c r="X47" i="19"/>
  <c r="X49" i="19"/>
  <c r="X51" i="19"/>
  <c r="X53" i="19"/>
  <c r="X55" i="19"/>
  <c r="Y36" i="19"/>
  <c r="Y37" i="19"/>
  <c r="Z38" i="19"/>
  <c r="AA39" i="19"/>
  <c r="AA40" i="19"/>
  <c r="P42" i="19"/>
  <c r="P43" i="19"/>
  <c r="P44" i="19"/>
  <c r="P45" i="19"/>
  <c r="W26" i="19"/>
  <c r="W28" i="19"/>
  <c r="W30" i="19"/>
  <c r="W32" i="19"/>
  <c r="W34" i="19"/>
  <c r="K26" i="19"/>
  <c r="K27" i="19"/>
  <c r="K28" i="19"/>
  <c r="L29" i="19"/>
  <c r="L30" i="19"/>
  <c r="L31" i="19"/>
  <c r="L32" i="19"/>
  <c r="L33" i="19"/>
  <c r="L34" i="19"/>
  <c r="L35" i="19"/>
  <c r="R16" i="19"/>
  <c r="R18" i="19"/>
  <c r="R20" i="19"/>
  <c r="R22" i="19"/>
  <c r="R24" i="19"/>
  <c r="L18" i="19"/>
  <c r="L20" i="19"/>
  <c r="L22" i="19"/>
  <c r="L24" i="19"/>
  <c r="L16" i="19"/>
  <c r="AE26" i="19"/>
  <c r="AE28" i="19"/>
  <c r="V26" i="19"/>
  <c r="AI17" i="19"/>
  <c r="AI19" i="19"/>
  <c r="AI21" i="19"/>
  <c r="AI23" i="19"/>
  <c r="AI25" i="19"/>
  <c r="AI27" i="19"/>
  <c r="AI29" i="19"/>
  <c r="AI31" i="19"/>
  <c r="AI33" i="19"/>
  <c r="AI35" i="19"/>
  <c r="AI37" i="19"/>
  <c r="AI39" i="19"/>
  <c r="AI41" i="19"/>
  <c r="AI43" i="19"/>
  <c r="AI45" i="19"/>
  <c r="AI47" i="19"/>
  <c r="AI49" i="19"/>
  <c r="AI51" i="19"/>
  <c r="AI53" i="19"/>
  <c r="AI55" i="19"/>
  <c r="AI9" i="19"/>
  <c r="AI11" i="19"/>
  <c r="AI13" i="19"/>
  <c r="AI15" i="19"/>
  <c r="AJ7" i="19"/>
  <c r="R47" i="19"/>
  <c r="R49" i="19"/>
  <c r="R51" i="19"/>
  <c r="R53" i="19"/>
  <c r="R55" i="19"/>
  <c r="L47" i="19"/>
  <c r="L49" i="19"/>
  <c r="L51" i="19"/>
  <c r="L53" i="19"/>
  <c r="L55" i="19"/>
  <c r="L39" i="19"/>
  <c r="L41" i="19"/>
  <c r="L43" i="19"/>
  <c r="L45" i="19"/>
  <c r="M37" i="19"/>
  <c r="Y47" i="19"/>
  <c r="Y49" i="19"/>
  <c r="Y51" i="19"/>
  <c r="Y53" i="19"/>
  <c r="Y55" i="19"/>
  <c r="Z36" i="19"/>
  <c r="Z37" i="19"/>
  <c r="AA38" i="19"/>
  <c r="P40" i="19"/>
  <c r="P41" i="19"/>
  <c r="Q42" i="19"/>
  <c r="Q43" i="19"/>
  <c r="Q44" i="19"/>
  <c r="Q45" i="19"/>
  <c r="X26" i="19"/>
  <c r="X28" i="19"/>
  <c r="X30" i="19"/>
  <c r="X32" i="19"/>
  <c r="X34" i="19"/>
  <c r="L26" i="19"/>
  <c r="L27" i="19"/>
  <c r="L28" i="19"/>
  <c r="M29" i="19"/>
  <c r="M30" i="19"/>
  <c r="M31" i="19"/>
  <c r="M32" i="19"/>
  <c r="M33" i="19"/>
  <c r="M34" i="19"/>
  <c r="M35" i="19"/>
  <c r="S16" i="19"/>
  <c r="S18" i="19"/>
  <c r="S20" i="19"/>
  <c r="S22" i="19"/>
  <c r="S24" i="19"/>
  <c r="M18" i="19"/>
  <c r="M20" i="19"/>
  <c r="M22" i="19"/>
  <c r="M24" i="19"/>
  <c r="M16" i="19"/>
  <c r="AF26" i="19"/>
  <c r="AF28" i="19"/>
  <c r="AJ17" i="19"/>
  <c r="AJ19" i="19"/>
  <c r="AJ21" i="19"/>
  <c r="AJ23" i="19"/>
  <c r="AJ25" i="19"/>
  <c r="AJ27" i="19"/>
  <c r="AJ29" i="19"/>
  <c r="AJ31" i="19"/>
  <c r="AJ33" i="19"/>
  <c r="AJ35" i="19"/>
  <c r="AJ37" i="19"/>
  <c r="AJ39" i="19"/>
  <c r="AJ41" i="19"/>
  <c r="AJ43" i="19"/>
  <c r="AJ45" i="19"/>
  <c r="AJ47" i="19"/>
  <c r="AJ49" i="19"/>
  <c r="AJ51" i="19"/>
  <c r="AJ53" i="19"/>
  <c r="AJ55" i="19"/>
  <c r="AJ9" i="19"/>
  <c r="AJ11" i="19"/>
  <c r="AJ13" i="19"/>
  <c r="AJ15" i="19"/>
  <c r="AK7" i="19"/>
  <c r="S47" i="19"/>
  <c r="S49" i="19"/>
  <c r="S51" i="19"/>
  <c r="S53" i="19"/>
  <c r="S55" i="19"/>
  <c r="M47" i="19"/>
  <c r="M49" i="19"/>
  <c r="M51" i="19"/>
  <c r="M53" i="19"/>
  <c r="M55" i="19"/>
  <c r="M39" i="19"/>
  <c r="M41" i="19"/>
  <c r="M43" i="19"/>
  <c r="M45" i="19"/>
  <c r="N37" i="19"/>
  <c r="Z47" i="19"/>
  <c r="Z49" i="19"/>
  <c r="Z51" i="19"/>
  <c r="Z53" i="19"/>
  <c r="Z55" i="19"/>
  <c r="AA36" i="19"/>
  <c r="AA37" i="19"/>
  <c r="P39" i="19"/>
  <c r="Q40" i="19"/>
  <c r="Q41" i="19"/>
  <c r="R42" i="19"/>
  <c r="R43" i="19"/>
  <c r="R44" i="19"/>
  <c r="R45" i="19"/>
  <c r="Y26" i="19"/>
  <c r="Y28" i="19"/>
  <c r="Y30" i="19"/>
  <c r="Y32" i="19"/>
  <c r="Y34" i="19"/>
  <c r="M26" i="19"/>
  <c r="M27" i="19"/>
  <c r="M28" i="19"/>
  <c r="N29" i="19"/>
  <c r="N30" i="19"/>
  <c r="N31" i="19"/>
  <c r="N32" i="19"/>
  <c r="N33" i="19"/>
  <c r="N34" i="19"/>
  <c r="N35" i="19"/>
  <c r="T16" i="19"/>
  <c r="T18" i="19"/>
  <c r="T20" i="19"/>
  <c r="T22" i="19"/>
  <c r="T24" i="19"/>
  <c r="N18" i="19"/>
  <c r="N20" i="19"/>
  <c r="N22" i="19"/>
  <c r="N24" i="19"/>
  <c r="N16" i="19"/>
  <c r="AG26" i="19"/>
  <c r="AK17" i="19"/>
  <c r="AK19" i="19"/>
  <c r="AK21" i="19"/>
  <c r="AK23" i="19"/>
  <c r="AK25" i="19"/>
  <c r="AK27" i="19"/>
  <c r="AK29" i="19"/>
  <c r="AK31" i="19"/>
  <c r="AK33" i="19"/>
  <c r="AK35" i="19"/>
  <c r="AK37" i="19"/>
  <c r="AK39" i="19"/>
  <c r="AK41" i="19"/>
  <c r="AK43" i="19"/>
  <c r="AK45" i="19"/>
  <c r="AK47" i="19"/>
  <c r="AK49" i="19"/>
  <c r="AK51" i="19"/>
  <c r="AK53" i="19"/>
  <c r="AK55" i="19"/>
  <c r="AK9" i="19"/>
  <c r="AK11" i="19"/>
  <c r="AK13" i="19"/>
  <c r="AK15" i="19"/>
  <c r="AL7" i="19"/>
  <c r="T47" i="19"/>
  <c r="T49" i="19"/>
  <c r="T51" i="19"/>
  <c r="T53" i="19"/>
  <c r="T55" i="19"/>
  <c r="N47" i="19"/>
  <c r="N49" i="19"/>
  <c r="N51" i="19"/>
  <c r="N53" i="19"/>
  <c r="N55" i="19"/>
  <c r="N39" i="19"/>
  <c r="N41" i="19"/>
  <c r="N43" i="19"/>
  <c r="N45" i="19"/>
  <c r="O37" i="19"/>
  <c r="AA47" i="19"/>
  <c r="AA49" i="19"/>
  <c r="AA51" i="19"/>
  <c r="AA53" i="19"/>
  <c r="AA55" i="19"/>
  <c r="P37" i="19"/>
  <c r="P38" i="19"/>
  <c r="Q39" i="19"/>
  <c r="R40" i="19"/>
  <c r="R41" i="19"/>
  <c r="S42" i="19"/>
  <c r="S43" i="19"/>
  <c r="S44" i="19"/>
  <c r="S45" i="19"/>
  <c r="Z26" i="19"/>
  <c r="Z28" i="19"/>
  <c r="Z30" i="19"/>
  <c r="Z32" i="19"/>
  <c r="Z34" i="19"/>
  <c r="N26" i="19"/>
  <c r="N27" i="19"/>
  <c r="N28" i="19"/>
  <c r="O29" i="19"/>
  <c r="O30" i="19"/>
  <c r="O31" i="19"/>
  <c r="O32" i="19"/>
  <c r="O33" i="19"/>
  <c r="O34" i="19"/>
  <c r="O35" i="19"/>
  <c r="U16" i="19"/>
  <c r="U18" i="19"/>
  <c r="U20" i="19"/>
  <c r="U22" i="19"/>
  <c r="U24" i="19"/>
  <c r="O18" i="19"/>
  <c r="O20" i="19"/>
  <c r="O22" i="19"/>
  <c r="O24" i="19"/>
  <c r="O16" i="19"/>
  <c r="AB27" i="19"/>
  <c r="AB29" i="19"/>
  <c r="AB31" i="19"/>
  <c r="AB33" i="19"/>
  <c r="AL17" i="19"/>
  <c r="AL19" i="19"/>
  <c r="AL21" i="19"/>
  <c r="AL23" i="19"/>
  <c r="AL25" i="19"/>
  <c r="AL27" i="19"/>
  <c r="AL29" i="19"/>
  <c r="AL31" i="19"/>
  <c r="AL33" i="19"/>
  <c r="AL35" i="19"/>
  <c r="AL37" i="19"/>
  <c r="AL39" i="19"/>
  <c r="AL41" i="19"/>
  <c r="AL43" i="19"/>
  <c r="AL45" i="19"/>
  <c r="AL47" i="19"/>
  <c r="AL49" i="19"/>
  <c r="AL51" i="19"/>
  <c r="AL53" i="19"/>
  <c r="AL55" i="19"/>
  <c r="AL9" i="19"/>
  <c r="AL11" i="19"/>
  <c r="AL13" i="19"/>
  <c r="AL15" i="19"/>
  <c r="AM7" i="19"/>
  <c r="U47" i="19"/>
  <c r="U49" i="19"/>
  <c r="U51" i="19"/>
  <c r="U53" i="19"/>
  <c r="U55" i="19"/>
  <c r="O47" i="19"/>
  <c r="O49" i="19"/>
  <c r="O51" i="19"/>
  <c r="O53" i="19"/>
  <c r="O55" i="19"/>
  <c r="O39" i="19"/>
  <c r="O41" i="19"/>
  <c r="O43" i="19"/>
  <c r="O45" i="19"/>
  <c r="V46" i="19"/>
  <c r="V48" i="19"/>
  <c r="V50" i="19"/>
  <c r="V52" i="19"/>
  <c r="V54" i="19"/>
  <c r="P36" i="19"/>
  <c r="Q37" i="19"/>
  <c r="Q38" i="19"/>
  <c r="R39" i="19"/>
  <c r="S40" i="19"/>
  <c r="S41" i="19"/>
  <c r="T42" i="19"/>
  <c r="T43" i="19"/>
  <c r="T44" i="19"/>
  <c r="T45" i="19"/>
  <c r="AA26" i="19"/>
  <c r="AA28" i="19"/>
  <c r="AA30" i="19"/>
  <c r="AA32" i="19"/>
  <c r="AA34" i="19"/>
  <c r="O26" i="19"/>
  <c r="O27" i="19"/>
  <c r="O28" i="19"/>
  <c r="P29" i="19"/>
  <c r="P30" i="19"/>
  <c r="P31" i="19"/>
  <c r="P32" i="19"/>
  <c r="P33" i="19"/>
  <c r="P34" i="19"/>
  <c r="P35" i="19"/>
  <c r="P17" i="19"/>
  <c r="P19" i="19"/>
  <c r="P21" i="19"/>
  <c r="P23" i="19"/>
  <c r="P25" i="19"/>
  <c r="J19" i="19"/>
  <c r="J21" i="19"/>
  <c r="J23" i="19"/>
  <c r="J25" i="19"/>
  <c r="O17" i="19"/>
  <c r="AC27" i="19"/>
  <c r="AC29" i="19"/>
  <c r="AC31" i="19"/>
  <c r="AC33" i="19"/>
  <c r="AH16" i="19"/>
  <c r="AI16" i="19"/>
  <c r="AI18" i="19"/>
  <c r="AI20" i="19"/>
  <c r="AI22" i="19"/>
  <c r="AI24" i="19"/>
  <c r="AI26" i="19"/>
  <c r="AI28" i="19"/>
  <c r="AI30" i="19"/>
  <c r="AI32" i="19"/>
  <c r="AI34" i="19"/>
  <c r="AI36" i="19"/>
  <c r="AI38" i="19"/>
  <c r="AI40" i="19"/>
  <c r="AI42" i="19"/>
  <c r="AI44" i="19"/>
  <c r="AI46" i="19"/>
  <c r="AI48" i="19"/>
  <c r="AI50" i="19"/>
  <c r="AI52" i="19"/>
  <c r="AI54" i="19"/>
  <c r="AI8" i="19"/>
  <c r="AI10" i="19"/>
  <c r="AI12" i="19"/>
  <c r="AI14" i="19"/>
  <c r="AI6" i="19"/>
  <c r="R46" i="19"/>
  <c r="R48" i="19"/>
  <c r="R50" i="19"/>
  <c r="R52" i="19"/>
  <c r="R54" i="19"/>
  <c r="L46" i="19"/>
  <c r="L48" i="19"/>
  <c r="L50" i="19"/>
  <c r="L52" i="19"/>
  <c r="L54" i="19"/>
  <c r="L38" i="19"/>
  <c r="L40" i="19"/>
  <c r="L42" i="19"/>
  <c r="L44" i="19"/>
  <c r="L36" i="19"/>
  <c r="Y46" i="19"/>
  <c r="Y48" i="19"/>
  <c r="Y50" i="19"/>
  <c r="Y52" i="19"/>
  <c r="Y54" i="19"/>
  <c r="S36" i="19"/>
  <c r="T37" i="19"/>
  <c r="T38" i="19"/>
  <c r="V39" i="19"/>
  <c r="V40" i="19"/>
  <c r="V41" i="19"/>
  <c r="W42" i="19"/>
  <c r="W43" i="19"/>
  <c r="W44" i="19"/>
  <c r="W45" i="19"/>
  <c r="X27" i="19"/>
  <c r="X29" i="19"/>
  <c r="X31" i="19"/>
  <c r="X33" i="19"/>
  <c r="X35" i="19"/>
  <c r="R26" i="19"/>
  <c r="R27" i="19"/>
  <c r="R28" i="19"/>
  <c r="S29" i="19"/>
  <c r="S30" i="19"/>
  <c r="S31" i="19"/>
  <c r="S32" i="19"/>
  <c r="S33" i="19"/>
  <c r="S34" i="19"/>
  <c r="S35" i="19"/>
  <c r="S17" i="19"/>
  <c r="S19" i="19"/>
  <c r="S21" i="19"/>
  <c r="S23" i="19"/>
  <c r="S25" i="19"/>
  <c r="M19" i="19"/>
  <c r="M21" i="19"/>
  <c r="M23" i="19"/>
  <c r="M25" i="19"/>
  <c r="M17" i="19"/>
  <c r="AF27" i="19"/>
  <c r="AF29" i="19"/>
  <c r="AF31" i="19"/>
  <c r="AF33" i="19"/>
  <c r="AF35" i="19"/>
  <c r="AM17" i="19"/>
  <c r="AM29" i="19"/>
  <c r="AM41" i="19"/>
  <c r="AM53" i="19"/>
  <c r="P46" i="19"/>
  <c r="J48" i="19"/>
  <c r="J42" i="19"/>
  <c r="W52" i="19"/>
  <c r="T40" i="19"/>
  <c r="V27" i="19"/>
  <c r="P27" i="19"/>
  <c r="Q33" i="19"/>
  <c r="Q23" i="19"/>
  <c r="K17" i="19"/>
  <c r="AE32" i="19"/>
  <c r="AD35" i="19"/>
  <c r="AE37" i="19"/>
  <c r="AE39" i="19"/>
  <c r="AE41" i="19"/>
  <c r="AE43" i="19"/>
  <c r="AE45" i="19"/>
  <c r="AE47" i="19"/>
  <c r="AE49" i="19"/>
  <c r="AE51" i="19"/>
  <c r="AE53" i="19"/>
  <c r="AE55" i="19"/>
  <c r="AE16" i="19"/>
  <c r="AE17" i="19"/>
  <c r="AE18" i="19"/>
  <c r="AE19" i="19"/>
  <c r="AE20" i="19"/>
  <c r="AE21" i="19"/>
  <c r="AE22" i="19"/>
  <c r="AE23" i="19"/>
  <c r="AE24" i="19"/>
  <c r="AE25" i="19"/>
  <c r="Y6" i="19"/>
  <c r="S7" i="19"/>
  <c r="AE7" i="19"/>
  <c r="Y8" i="19"/>
  <c r="S9" i="19"/>
  <c r="AE9" i="19"/>
  <c r="Y10" i="19"/>
  <c r="S11" i="19"/>
  <c r="AE11" i="19"/>
  <c r="Y12" i="19"/>
  <c r="S13" i="19"/>
  <c r="AE13" i="19"/>
  <c r="Y14" i="19"/>
  <c r="S15" i="19"/>
  <c r="AE15" i="19"/>
  <c r="M9" i="19"/>
  <c r="M11" i="19"/>
  <c r="M13" i="19"/>
  <c r="M15" i="19"/>
  <c r="N7" i="19"/>
  <c r="AH18" i="19"/>
  <c r="AH30" i="19"/>
  <c r="AH42" i="19"/>
  <c r="AH54" i="19"/>
  <c r="Q46" i="19"/>
  <c r="K48" i="19"/>
  <c r="K42" i="19"/>
  <c r="X52" i="19"/>
  <c r="U40" i="19"/>
  <c r="W27" i="19"/>
  <c r="Q27" i="19"/>
  <c r="R33" i="19"/>
  <c r="R23" i="19"/>
  <c r="L17" i="19"/>
  <c r="AF32" i="19"/>
  <c r="AE35" i="19"/>
  <c r="AF37" i="19"/>
  <c r="AF39" i="19"/>
  <c r="AF41" i="19"/>
  <c r="AF43" i="19"/>
  <c r="AF45" i="19"/>
  <c r="AF47" i="19"/>
  <c r="AF49" i="19"/>
  <c r="AF51" i="19"/>
  <c r="AF53" i="19"/>
  <c r="AF55" i="19"/>
  <c r="AF16" i="19"/>
  <c r="AF17" i="19"/>
  <c r="AF18" i="19"/>
  <c r="AF19" i="19"/>
  <c r="AF20" i="19"/>
  <c r="AF21" i="19"/>
  <c r="AF22" i="19"/>
  <c r="AF23" i="19"/>
  <c r="AF24" i="19"/>
  <c r="AF25" i="19"/>
  <c r="Z6" i="19"/>
  <c r="T7" i="19"/>
  <c r="AF7" i="19"/>
  <c r="Z8" i="19"/>
  <c r="T9" i="19"/>
  <c r="AF9" i="19"/>
  <c r="Z10" i="19"/>
  <c r="T11" i="19"/>
  <c r="AF11" i="19"/>
  <c r="Z12" i="19"/>
  <c r="T13" i="19"/>
  <c r="AF13" i="19"/>
  <c r="Z14" i="19"/>
  <c r="T15" i="19"/>
  <c r="AF15" i="19"/>
  <c r="N9" i="19"/>
  <c r="N11" i="19"/>
  <c r="N13" i="19"/>
  <c r="N15" i="19"/>
  <c r="O7" i="19"/>
  <c r="AM19" i="19"/>
  <c r="AM31" i="19"/>
  <c r="AM43" i="19"/>
  <c r="AM55" i="19"/>
  <c r="P48" i="19"/>
  <c r="J50" i="19"/>
  <c r="J44" i="19"/>
  <c r="W54" i="19"/>
  <c r="T41" i="19"/>
  <c r="V29" i="19"/>
  <c r="P28" i="19"/>
  <c r="Q34" i="19"/>
  <c r="Q25" i="19"/>
  <c r="AD27" i="19"/>
  <c r="AG32" i="19"/>
  <c r="AG35" i="19"/>
  <c r="AG37" i="19"/>
  <c r="AG39" i="19"/>
  <c r="AG41" i="19"/>
  <c r="AG43" i="19"/>
  <c r="AG45" i="19"/>
  <c r="AG47" i="19"/>
  <c r="AG49" i="19"/>
  <c r="AG51" i="19"/>
  <c r="AG53" i="19"/>
  <c r="AG55" i="19"/>
  <c r="AG16" i="19"/>
  <c r="AG17" i="19"/>
  <c r="AG18" i="19"/>
  <c r="AG19" i="19"/>
  <c r="AG20" i="19"/>
  <c r="AG21" i="19"/>
  <c r="AG22" i="19"/>
  <c r="AG23" i="19"/>
  <c r="AG24" i="19"/>
  <c r="AG25" i="19"/>
  <c r="AA6" i="19"/>
  <c r="U7" i="19"/>
  <c r="AG7" i="19"/>
  <c r="AA8" i="19"/>
  <c r="U9" i="19"/>
  <c r="AG9" i="19"/>
  <c r="AA10" i="19"/>
  <c r="U11" i="19"/>
  <c r="AG11" i="19"/>
  <c r="AA12" i="19"/>
  <c r="U13" i="19"/>
  <c r="AG13" i="19"/>
  <c r="AA14" i="19"/>
  <c r="U15" i="19"/>
  <c r="AG15" i="19"/>
  <c r="O9" i="19"/>
  <c r="O11" i="19"/>
  <c r="O13" i="19"/>
  <c r="O15" i="19"/>
  <c r="AH20" i="19"/>
  <c r="AH32" i="19"/>
  <c r="AH44" i="19"/>
  <c r="AH8" i="19"/>
  <c r="Q48" i="19"/>
  <c r="K50" i="19"/>
  <c r="K44" i="19"/>
  <c r="X54" i="19"/>
  <c r="U41" i="19"/>
  <c r="W29" i="19"/>
  <c r="Q28" i="19"/>
  <c r="R34" i="19"/>
  <c r="R25" i="19"/>
  <c r="AE27" i="19"/>
  <c r="AD33" i="19"/>
  <c r="AB36" i="19"/>
  <c r="AB38" i="19"/>
  <c r="AB40" i="19"/>
  <c r="AB42" i="19"/>
  <c r="AB44" i="19"/>
  <c r="AB46" i="19"/>
  <c r="AB48" i="19"/>
  <c r="AB50" i="19"/>
  <c r="AB52" i="19"/>
  <c r="AB54" i="19"/>
  <c r="V16" i="19"/>
  <c r="V17" i="19"/>
  <c r="V18" i="19"/>
  <c r="V19" i="19"/>
  <c r="V20" i="19"/>
  <c r="V21" i="19"/>
  <c r="V22" i="19"/>
  <c r="V23" i="19"/>
  <c r="V24" i="19"/>
  <c r="V25" i="19"/>
  <c r="P6" i="19"/>
  <c r="AB6" i="19"/>
  <c r="V7" i="19"/>
  <c r="P8" i="19"/>
  <c r="AB8" i="19"/>
  <c r="V9" i="19"/>
  <c r="P10" i="19"/>
  <c r="AB10" i="19"/>
  <c r="V11" i="19"/>
  <c r="P12" i="19"/>
  <c r="AB12" i="19"/>
  <c r="V13" i="19"/>
  <c r="P14" i="19"/>
  <c r="AB14" i="19"/>
  <c r="V15" i="19"/>
  <c r="J8" i="19"/>
  <c r="J10" i="19"/>
  <c r="J12" i="19"/>
  <c r="J14" i="19"/>
  <c r="J6" i="19"/>
  <c r="AM21" i="19"/>
  <c r="AM33" i="19"/>
  <c r="AM45" i="19"/>
  <c r="AM9" i="19"/>
  <c r="P50" i="19"/>
  <c r="J52" i="19"/>
  <c r="J36" i="19"/>
  <c r="Q36" i="19"/>
  <c r="U42" i="19"/>
  <c r="V31" i="19"/>
  <c r="Q29" i="19"/>
  <c r="Q35" i="19"/>
  <c r="K19" i="19"/>
  <c r="AG28" i="19"/>
  <c r="AE33" i="19"/>
  <c r="AC36" i="19"/>
  <c r="AC38" i="19"/>
  <c r="AC40" i="19"/>
  <c r="AC42" i="19"/>
  <c r="AC44" i="19"/>
  <c r="AC46" i="19"/>
  <c r="AC48" i="19"/>
  <c r="AC50" i="19"/>
  <c r="AC52" i="19"/>
  <c r="AC54" i="19"/>
  <c r="W16" i="19"/>
  <c r="W17" i="19"/>
  <c r="W18" i="19"/>
  <c r="W19" i="19"/>
  <c r="W20" i="19"/>
  <c r="W21" i="19"/>
  <c r="W22" i="19"/>
  <c r="W23" i="19"/>
  <c r="W24" i="19"/>
  <c r="W25" i="19"/>
  <c r="Q6" i="19"/>
  <c r="AC6" i="19"/>
  <c r="W7" i="19"/>
  <c r="Q8" i="19"/>
  <c r="AC8" i="19"/>
  <c r="W9" i="19"/>
  <c r="Q10" i="19"/>
  <c r="AC10" i="19"/>
  <c r="W11" i="19"/>
  <c r="Q12" i="19"/>
  <c r="AC12" i="19"/>
  <c r="W13" i="19"/>
  <c r="Q14" i="19"/>
  <c r="AC14" i="19"/>
  <c r="W15" i="19"/>
  <c r="K8" i="19"/>
  <c r="K10" i="19"/>
  <c r="K12" i="19"/>
  <c r="K14" i="19"/>
  <c r="K6" i="19"/>
  <c r="AH22" i="19"/>
  <c r="AH34" i="19"/>
  <c r="AH46" i="19"/>
  <c r="AH10" i="19"/>
  <c r="Q50" i="19"/>
  <c r="K52" i="19"/>
  <c r="K36" i="19"/>
  <c r="R36" i="19"/>
  <c r="V42" i="19"/>
  <c r="W31" i="19"/>
  <c r="R29" i="19"/>
  <c r="R35" i="19"/>
  <c r="L19" i="19"/>
  <c r="AD29" i="19"/>
  <c r="AC34" i="19"/>
  <c r="AD36" i="19"/>
  <c r="AD38" i="19"/>
  <c r="AD40" i="19"/>
  <c r="AD42" i="19"/>
  <c r="AD44" i="19"/>
  <c r="AD46" i="19"/>
  <c r="AD48" i="19"/>
  <c r="AD50" i="19"/>
  <c r="AD52" i="19"/>
  <c r="AD54" i="19"/>
  <c r="X16" i="19"/>
  <c r="X17" i="19"/>
  <c r="X18" i="19"/>
  <c r="X19" i="19"/>
  <c r="X20" i="19"/>
  <c r="X21" i="19"/>
  <c r="X22" i="19"/>
  <c r="X23" i="19"/>
  <c r="X24" i="19"/>
  <c r="X25" i="19"/>
  <c r="R6" i="19"/>
  <c r="AD6" i="19"/>
  <c r="X7" i="19"/>
  <c r="R8" i="19"/>
  <c r="AD8" i="19"/>
  <c r="X9" i="19"/>
  <c r="R10" i="19"/>
  <c r="AD10" i="19"/>
  <c r="X11" i="19"/>
  <c r="R12" i="19"/>
  <c r="AD12" i="19"/>
  <c r="X13" i="19"/>
  <c r="R14" i="19"/>
  <c r="AD14" i="19"/>
  <c r="X15" i="19"/>
  <c r="L8" i="19"/>
  <c r="L10" i="19"/>
  <c r="L12" i="19"/>
  <c r="L14" i="19"/>
  <c r="L6" i="19"/>
  <c r="AH12" i="19"/>
  <c r="AM23" i="19"/>
  <c r="AM35" i="19"/>
  <c r="AM47" i="19"/>
  <c r="AM11" i="19"/>
  <c r="P52" i="19"/>
  <c r="J54" i="19"/>
  <c r="W46" i="19"/>
  <c r="R37" i="19"/>
  <c r="U43" i="19"/>
  <c r="V33" i="19"/>
  <c r="Q30" i="19"/>
  <c r="Q17" i="19"/>
  <c r="K21" i="19"/>
  <c r="AE29" i="19"/>
  <c r="AD34" i="19"/>
  <c r="AE36" i="19"/>
  <c r="AE38" i="19"/>
  <c r="AE40" i="19"/>
  <c r="AE42" i="19"/>
  <c r="AE44" i="19"/>
  <c r="AE46" i="19"/>
  <c r="AE48" i="19"/>
  <c r="AE50" i="19"/>
  <c r="AE52" i="19"/>
  <c r="AE54" i="19"/>
  <c r="Y16" i="19"/>
  <c r="Y17" i="19"/>
  <c r="Y18" i="19"/>
  <c r="Y19" i="19"/>
  <c r="Y20" i="19"/>
  <c r="Y21" i="19"/>
  <c r="Y22" i="19"/>
  <c r="Y23" i="19"/>
  <c r="Y24" i="19"/>
  <c r="Y25" i="19"/>
  <c r="S6" i="19"/>
  <c r="AE6" i="19"/>
  <c r="Y7" i="19"/>
  <c r="S8" i="19"/>
  <c r="AE8" i="19"/>
  <c r="Y9" i="19"/>
  <c r="S10" i="19"/>
  <c r="AE10" i="19"/>
  <c r="Y11" i="19"/>
  <c r="S12" i="19"/>
  <c r="AE12" i="19"/>
  <c r="Y13" i="19"/>
  <c r="S14" i="19"/>
  <c r="AE14" i="19"/>
  <c r="Y15" i="19"/>
  <c r="M8" i="19"/>
  <c r="M10" i="19"/>
  <c r="M12" i="19"/>
  <c r="M14" i="19"/>
  <c r="M6" i="19"/>
  <c r="AH24" i="19"/>
  <c r="K54" i="19"/>
  <c r="X46" i="19"/>
  <c r="S37" i="19"/>
  <c r="AM25" i="19"/>
  <c r="AM37" i="19"/>
  <c r="AM49" i="19"/>
  <c r="AM13" i="19"/>
  <c r="P54" i="19"/>
  <c r="J38" i="19"/>
  <c r="W48" i="19"/>
  <c r="R38" i="19"/>
  <c r="U44" i="19"/>
  <c r="V35" i="19"/>
  <c r="Q31" i="19"/>
  <c r="Q19" i="19"/>
  <c r="K23" i="19"/>
  <c r="AF30" i="19"/>
  <c r="AF34" i="19"/>
  <c r="AG36" i="19"/>
  <c r="AG38" i="19"/>
  <c r="AG40" i="19"/>
  <c r="AG42" i="19"/>
  <c r="AG44" i="19"/>
  <c r="AG46" i="19"/>
  <c r="AG48" i="19"/>
  <c r="AG50" i="19"/>
  <c r="AG52" i="19"/>
  <c r="AG54" i="19"/>
  <c r="AA16" i="19"/>
  <c r="AA17" i="19"/>
  <c r="AA18" i="19"/>
  <c r="AA19" i="19"/>
  <c r="AA20" i="19"/>
  <c r="AA21" i="19"/>
  <c r="AA22" i="19"/>
  <c r="AA23" i="19"/>
  <c r="AA24" i="19"/>
  <c r="AA25" i="19"/>
  <c r="U6" i="19"/>
  <c r="AG6" i="19"/>
  <c r="AA7" i="19"/>
  <c r="U8" i="19"/>
  <c r="AG8" i="19"/>
  <c r="AA9" i="19"/>
  <c r="U10" i="19"/>
  <c r="AG10" i="19"/>
  <c r="AA11" i="19"/>
  <c r="U12" i="19"/>
  <c r="AG12" i="19"/>
  <c r="AA13" i="19"/>
  <c r="U14" i="19"/>
  <c r="AG14" i="19"/>
  <c r="AA15" i="19"/>
  <c r="O8" i="19"/>
  <c r="O10" i="19"/>
  <c r="O12" i="19"/>
  <c r="O14" i="19"/>
  <c r="O6" i="19"/>
  <c r="AH26" i="19"/>
  <c r="AM27" i="19"/>
  <c r="AM39" i="19"/>
  <c r="AM51" i="19"/>
  <c r="AM15" i="19"/>
  <c r="J46" i="19"/>
  <c r="J40" i="19"/>
  <c r="W50" i="19"/>
  <c r="T39" i="19"/>
  <c r="U45" i="19"/>
  <c r="P26" i="19"/>
  <c r="Q32" i="19"/>
  <c r="Q21" i="19"/>
  <c r="K25" i="19"/>
  <c r="AD31" i="19"/>
  <c r="AB35" i="19"/>
  <c r="AC37" i="19"/>
  <c r="AC39" i="19"/>
  <c r="AC41" i="19"/>
  <c r="AC43" i="19"/>
  <c r="AC45" i="19"/>
  <c r="AC47" i="19"/>
  <c r="AC49" i="19"/>
  <c r="AC51" i="19"/>
  <c r="AC53" i="19"/>
  <c r="AC55" i="19"/>
  <c r="AC16" i="19"/>
  <c r="AC17" i="19"/>
  <c r="AC18" i="19"/>
  <c r="AC19" i="19"/>
  <c r="AC20" i="19"/>
  <c r="AC21" i="19"/>
  <c r="AC22" i="19"/>
  <c r="AC23" i="19"/>
  <c r="AC24" i="19"/>
  <c r="AC25" i="19"/>
  <c r="W6" i="19"/>
  <c r="Q7" i="19"/>
  <c r="AC7" i="19"/>
  <c r="W8" i="19"/>
  <c r="Q9" i="19"/>
  <c r="AC9" i="19"/>
  <c r="W10" i="19"/>
  <c r="Q11" i="19"/>
  <c r="AC11" i="19"/>
  <c r="W12" i="19"/>
  <c r="Q13" i="19"/>
  <c r="AC13" i="19"/>
  <c r="W14" i="19"/>
  <c r="Q15" i="19"/>
  <c r="AC15" i="19"/>
  <c r="K9" i="19"/>
  <c r="K11" i="19"/>
  <c r="K13" i="19"/>
  <c r="K15" i="19"/>
  <c r="L7" i="19"/>
  <c r="AH28" i="19"/>
  <c r="AH40" i="19"/>
  <c r="AH52" i="19"/>
  <c r="AH6" i="19"/>
  <c r="K46" i="19"/>
  <c r="K40" i="19"/>
  <c r="X50" i="19"/>
  <c r="U39" i="19"/>
  <c r="V45" i="19"/>
  <c r="Q26" i="19"/>
  <c r="R32" i="19"/>
  <c r="R21" i="19"/>
  <c r="L25" i="19"/>
  <c r="AE31" i="19"/>
  <c r="AC35" i="19"/>
  <c r="AD37" i="19"/>
  <c r="AD39" i="19"/>
  <c r="AD41" i="19"/>
  <c r="AD43" i="19"/>
  <c r="AD45" i="19"/>
  <c r="AD47" i="19"/>
  <c r="AD49" i="19"/>
  <c r="AD51" i="19"/>
  <c r="AD53" i="19"/>
  <c r="AD55" i="19"/>
  <c r="AD16" i="19"/>
  <c r="AD17" i="19"/>
  <c r="AD18" i="19"/>
  <c r="AD19" i="19"/>
  <c r="AD20" i="19"/>
  <c r="AD21" i="19"/>
  <c r="AD22" i="19"/>
  <c r="AD23" i="19"/>
  <c r="AD24" i="19"/>
  <c r="AD25" i="19"/>
  <c r="X6" i="19"/>
  <c r="R7" i="19"/>
  <c r="AD7" i="19"/>
  <c r="X8" i="19"/>
  <c r="R9" i="19"/>
  <c r="AD9" i="19"/>
  <c r="X10" i="19"/>
  <c r="R11" i="19"/>
  <c r="AD11" i="19"/>
  <c r="X12" i="19"/>
  <c r="R13" i="19"/>
  <c r="AD13" i="19"/>
  <c r="X14" i="19"/>
  <c r="R15" i="19"/>
  <c r="AD15" i="19"/>
  <c r="L9" i="19"/>
  <c r="L11" i="19"/>
  <c r="L13" i="19"/>
  <c r="L15" i="19"/>
  <c r="M7" i="19"/>
  <c r="AH36" i="19"/>
  <c r="W33" i="19"/>
  <c r="AF36" i="19"/>
  <c r="AF48" i="19"/>
  <c r="Z18" i="19"/>
  <c r="Z24" i="19"/>
  <c r="AF8" i="19"/>
  <c r="AF12" i="19"/>
  <c r="N10" i="19"/>
  <c r="AB21" i="19"/>
  <c r="AH38" i="19"/>
  <c r="W35" i="19"/>
  <c r="AB37" i="19"/>
  <c r="AB49" i="19"/>
  <c r="AB18" i="19"/>
  <c r="AB24" i="19"/>
  <c r="P9" i="19"/>
  <c r="P13" i="19"/>
  <c r="J11" i="19"/>
  <c r="AB43" i="19"/>
  <c r="P11" i="19"/>
  <c r="S38" i="19"/>
  <c r="AH48" i="19"/>
  <c r="R30" i="19"/>
  <c r="AF38" i="19"/>
  <c r="AF50" i="19"/>
  <c r="Z19" i="19"/>
  <c r="Z25" i="19"/>
  <c r="Z9" i="19"/>
  <c r="Z13" i="19"/>
  <c r="N12" i="19"/>
  <c r="AF14" i="19"/>
  <c r="AH50" i="19"/>
  <c r="R31" i="19"/>
  <c r="AB39" i="19"/>
  <c r="AB51" i="19"/>
  <c r="AB19" i="19"/>
  <c r="AB25" i="19"/>
  <c r="AB9" i="19"/>
  <c r="AB13" i="19"/>
  <c r="J13" i="19"/>
  <c r="N6" i="19"/>
  <c r="AB55" i="19"/>
  <c r="P7" i="19"/>
  <c r="P15" i="19"/>
  <c r="AH14" i="19"/>
  <c r="R17" i="19"/>
  <c r="AF40" i="19"/>
  <c r="AF52" i="19"/>
  <c r="Z20" i="19"/>
  <c r="T6" i="19"/>
  <c r="T10" i="19"/>
  <c r="T14" i="19"/>
  <c r="N14" i="19"/>
  <c r="K38" i="19"/>
  <c r="K7" i="19"/>
  <c r="AH11" i="1"/>
  <c r="Q52" i="19"/>
  <c r="R19" i="19"/>
  <c r="AB41" i="19"/>
  <c r="AB53" i="19"/>
  <c r="AB20" i="19"/>
  <c r="V6" i="19"/>
  <c r="V10" i="19"/>
  <c r="V14" i="19"/>
  <c r="J15" i="19"/>
  <c r="L23" i="19"/>
  <c r="Q54" i="19"/>
  <c r="L21" i="19"/>
  <c r="AF42" i="19"/>
  <c r="AF54" i="19"/>
  <c r="Z21" i="19"/>
  <c r="AF6" i="19"/>
  <c r="AF10" i="19"/>
  <c r="AB45" i="19"/>
  <c r="X48" i="19"/>
  <c r="AE30" i="19"/>
  <c r="AF44" i="19"/>
  <c r="Z16" i="19"/>
  <c r="Z22" i="19"/>
  <c r="Z7" i="19"/>
  <c r="Z11" i="19"/>
  <c r="Z15" i="19"/>
  <c r="AG30" i="19"/>
  <c r="AB16" i="19"/>
  <c r="AB22" i="19"/>
  <c r="AB7" i="19"/>
  <c r="AB11" i="19"/>
  <c r="AB15" i="19"/>
  <c r="V43" i="19"/>
  <c r="AE34" i="19"/>
  <c r="AF46" i="19"/>
  <c r="Z17" i="19"/>
  <c r="Z23" i="19"/>
  <c r="T8" i="19"/>
  <c r="T12" i="19"/>
  <c r="N8" i="19"/>
  <c r="V44" i="19"/>
  <c r="AG34" i="19"/>
  <c r="AB47" i="19"/>
  <c r="AB17" i="19"/>
  <c r="AB23" i="19"/>
  <c r="V8" i="19"/>
  <c r="V12" i="19"/>
  <c r="J9" i="19"/>
  <c r="AE11" i="1"/>
  <c r="AE12" i="1"/>
  <c r="L19" i="1" l="1"/>
  <c r="F221" i="13" l="1"/>
  <c r="F211" i="13"/>
  <c r="F212" i="13"/>
  <c r="F213" i="13"/>
  <c r="F214" i="13"/>
  <c r="F215" i="13"/>
  <c r="F216" i="13"/>
  <c r="F217" i="13"/>
  <c r="F218" i="13"/>
  <c r="F219" i="13"/>
  <c r="F220" i="13"/>
  <c r="F210" i="13"/>
  <c r="B221" i="13" a="1"/>
  <c r="B221" i="13" l="1"/>
  <c r="H210" i="13" l="1"/>
  <c r="L30" i="18" l="1"/>
  <c r="AJ6" i="18"/>
  <c r="L14" i="18"/>
  <c r="L6" i="18"/>
  <c r="AH7" i="19" l="1"/>
  <c r="J17" i="19"/>
  <c r="J37" i="19"/>
  <c r="J7"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<sst xmlns="http://schemas.openxmlformats.org/spreadsheetml/2006/main" count="463" uniqueCount="299">
  <si>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</si>
  <si>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</si>
  <si>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</si>
  <si>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</si>
  <si>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</si>
  <si>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</si>
  <si>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</si>
  <si>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</si>
  <si>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</si>
  <si>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</si>
  <si>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</si>
  <si>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</si>
  <si>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</si>
  <si>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</si>
  <si>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</si>
  <si>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</si>
  <si>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</si>
  <si>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</si>
  <si>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</si>
  <si>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</si>
  <si>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</si>
  <si>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</si>
  <si>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</si>
  <si>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</si>
  <si>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</si>
  <si>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</si>
  <si>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</si>
  <si>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</si>
  <si>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</si>
  <si>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</si>
  <si>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</si>
  <si>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</si>
  <si>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</si>
  <si>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</si>
  <si>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</si>
  <si>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</si>
  <si>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</si>
  <si>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</si>
  <si>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</si>
  <si>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</si>
  <si>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</si>
  <si>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</si>
  <si>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</si>
  <si>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</si>
  <si>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</si>
  <si>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</si>
  <si>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</si>
  <si>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</si>
  <si>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</si>
  <si>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</si>
  <si>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</si>
  <si>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</si>
  <si>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</si>
  <si>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</si>
  <si>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</si>
  <si>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</si>
  <si>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</si>
  <si>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</si>
  <si>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</si>
  <si>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</si>
  <si>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</si>
  <si>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</si>
  <si>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</si>
  <si>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</si>
  <si>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</si>
  <si>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</si>
  <si>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</si>
  <si>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GESTIÓN DE TALENTO HUMANO</t>
  </si>
  <si>
    <t>Objetivo:</t>
  </si>
  <si>
    <t>Generar políticas e Implementar planes y programas de la Gestión del Talento Humano bajo el principio de Justicia, equidad y trasparencia, al realizar, selección, vinculación, inducción, capacitación y formación, evaluación de Desempeño, Bienestar Laboral e incentivos y retiro, Desarrollando y generando conciencia en la seguridad y salud en el trabajo y el desempeño ambiental en los servidores públicos de la ETITC, bajo el marco de la normatividad legal vigente que conlleve al cumplimiento de los objetivos estratégicos de la institución</t>
  </si>
  <si>
    <t>Alcance:</t>
  </si>
  <si>
    <t>Inicia con el requerimiento de personal de las diferentes áreas, continuando con la selección, vinculación, inducción, capacitación y formación, evaluación de desempeño, Bienestar Laboral e incentivos y termina con la desvinculación laboral</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</si>
  <si>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</si>
  <si>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</si>
  <si>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</si>
  <si>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</si>
  <si>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</si>
  <si>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</si>
  <si>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</si>
  <si>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</si>
  <si>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</si>
  <si>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</si>
  <si>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</si>
  <si>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</si>
  <si>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</si>
  <si>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</si>
  <si>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</si>
  <si>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</si>
  <si>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</si>
  <si>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</si>
  <si>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</si>
  <si>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</si>
  <si>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</si>
  <si>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</si>
  <si>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</si>
  <si>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</si>
  <si>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</si>
  <si>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</si>
  <si>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</si>
  <si>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</si>
  <si>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</si>
  <si>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</si>
  <si>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</si>
  <si>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</si>
  <si>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</si>
  <si>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</si>
  <si>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Corrupción</t>
  </si>
  <si>
    <t>Talento humano</t>
  </si>
  <si>
    <t>Económico y Reputacional</t>
  </si>
  <si>
    <t>Ejecucion y Administracion de procesos</t>
  </si>
  <si>
    <t>Servicios</t>
  </si>
  <si>
    <t>NA</t>
  </si>
  <si>
    <t xml:space="preserve">     El riesgo afecta la imagen de la entidad con algunos usuarios de relevancia frente al logro de los objetivos</t>
  </si>
  <si>
    <t>Preventivo</t>
  </si>
  <si>
    <t>Manual</t>
  </si>
  <si>
    <t>Sin Documentar</t>
  </si>
  <si>
    <t>Aleatoria</t>
  </si>
  <si>
    <t>Sin Registro</t>
  </si>
  <si>
    <t>Reducir (mitigar)</t>
  </si>
  <si>
    <t>Detectivo</t>
  </si>
  <si>
    <t>Documentado</t>
  </si>
  <si>
    <t>Continua</t>
  </si>
  <si>
    <t>Con Registro</t>
  </si>
  <si>
    <t>Gestión</t>
  </si>
  <si>
    <t>Económico</t>
  </si>
  <si>
    <t>Ausencia de  controles adecuados para cada una de las nóminas una vez liquidadas</t>
  </si>
  <si>
    <t>Integridad</t>
  </si>
  <si>
    <t>Evitar</t>
  </si>
  <si>
    <t>Documental</t>
  </si>
  <si>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</si>
  <si>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</si>
  <si>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</si>
  <si>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</si>
  <si>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</si>
  <si>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</si>
  <si>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</si>
  <si>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</si>
  <si>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</si>
  <si>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</si>
  <si>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</si>
  <si>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</si>
  <si>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Financiero</t>
  </si>
  <si>
    <t>Software</t>
  </si>
  <si>
    <t>Disponibilidad</t>
  </si>
  <si>
    <t>Estratégico</t>
  </si>
  <si>
    <t>Infraestructura</t>
  </si>
  <si>
    <t>Procesos</t>
  </si>
  <si>
    <t>Seguridad digital</t>
  </si>
  <si>
    <t>Tecnología</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</si>
  <si>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</si>
  <si>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</si>
  <si>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</si>
  <si>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</si>
  <si>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</si>
  <si>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</si>
  <si>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</si>
  <si>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</si>
  <si>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</si>
  <si>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</si>
  <si>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</si>
  <si>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</si>
  <si>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</si>
  <si>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</si>
  <si>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</si>
  <si>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</si>
  <si>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</si>
  <si>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</si>
  <si>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</si>
  <si>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</si>
  <si>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</si>
  <si>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</si>
  <si>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</si>
  <si>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</si>
  <si>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</si>
  <si>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</si>
  <si>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</si>
  <si>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</si>
  <si>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</si>
  <si>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</si>
  <si>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</si>
  <si>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</si>
  <si>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</si>
  <si>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</si>
  <si>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</si>
  <si>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</si>
  <si>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</si>
  <si>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</si>
  <si>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</si>
  <si>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</si>
  <si>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</si>
  <si>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</si>
  <si>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</si>
  <si>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</si>
  <si>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</si>
  <si>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</si>
  <si>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</si>
  <si>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</si>
  <si>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</si>
  <si>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</si>
  <si>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</si>
  <si>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</si>
  <si>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</si>
  <si>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</si>
  <si>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</si>
  <si>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</si>
  <si>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</si>
  <si>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</si>
  <si>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</si>
  <si>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</si>
  <si>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</si>
  <si>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</si>
  <si>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</si>
  <si>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</si>
  <si>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</si>
  <si>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</si>
  <si>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</si>
  <si>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</si>
  <si>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</si>
  <si>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</si>
  <si>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</si>
  <si>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</si>
  <si>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</si>
  <si>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</si>
  <si>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</si>
  <si>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</si>
  <si>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</si>
  <si>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</si>
  <si>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</si>
  <si>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</si>
  <si>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</si>
  <si>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</si>
  <si>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</si>
  <si>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</si>
  <si>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</si>
  <si>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</si>
  <si>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</si>
  <si>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</si>
  <si>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</si>
  <si>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</si>
  <si>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</si>
  <si>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</si>
  <si>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</si>
  <si>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</si>
  <si>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</si>
  <si>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</si>
  <si>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</si>
  <si>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</si>
  <si>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</si>
  <si>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</si>
  <si>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</si>
  <si>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</si>
  <si>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</si>
  <si>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</si>
  <si>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</si>
  <si>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</si>
  <si>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</si>
  <si>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</si>
  <si>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Profesional de Talento Humano</t>
  </si>
  <si>
    <t>Profesional apoyo vice acdemica. Profesional talento humano</t>
  </si>
  <si>
    <t>Profesional  de Binestar Laboral y capacitación, Profesional de Talento Humano</t>
  </si>
  <si>
    <t>Vinculación de los servidores publico sin cumplir requisitos</t>
  </si>
  <si>
    <t xml:space="preserve">No se cumplen con los tiempos  para afiliación a la seguridad social </t>
  </si>
  <si>
    <t>Inicio de las labores de los docentes de catedra sin formalización de la vinculación.</t>
  </si>
  <si>
    <t>Incumplimiento procedimiento de nómina</t>
  </si>
  <si>
    <t>Posibilidad de afectación económica por el incumplimiento del procedimiento de nómina, debido a la ausencia de controles para cada una de las nóminas una vez liquidadas.</t>
  </si>
  <si>
    <t>Incumplimiento de las actividades programadas para la vigencia</t>
  </si>
  <si>
    <t>Incumplimiento del Plan de Talento Humano (PIC, PPHT, PAV, PSST, PBLI)</t>
  </si>
  <si>
    <t>Incumplimiento del proceso de selección y vinculación, el manual de funciones y  competencias, de los procedimientos de selección y normatividad vigente</t>
  </si>
  <si>
    <t>Posibilidad de afectación económica y reputacional por seleccionar un determinado candidato obviando el perfil y algunos requisitos para la vinculación, para beneficio propio o de terceros.</t>
  </si>
  <si>
    <t>El profesional especializado de Selección y Vinculación, cada vez que se realice una nueva vinculación verificará el cumplimiento del procedimiento de selección y vinculación, con el fin de garantizar la selección objetiva del talento humano nuevo que se vincule a la ETITC.
En caso de que el profesional especializado de Selección y Vinculación identifique un potencial conflicto de intereses con el candidato a vincular, debe declararse impedido para continuar con el proceso de selección.</t>
  </si>
  <si>
    <t xml:space="preserve">Formatos diligenciados:
- GTH-FO-10 Matriz de Evaluación de Candidatos
- GTH-FO-11 Entrevista Preliminar
- GTH-FO-12 Informe Entrevista y Pruebas Psicotécnicas
- GTH-FO-21 Listado de Chequeo Documentos de Ingreso 
- GTH-FO-22 Declaración de situaciones de conflicto de interés (en caso de que aplique)
</t>
  </si>
  <si>
    <t xml:space="preserve">GTH-PC-01 Selección, Vinculación y Retiro de Personal </t>
  </si>
  <si>
    <t xml:space="preserve">Vinculación de nuevo personal acorde al procedimiento GTH-PC-01 Selección, Vinculación y Retiro de Personal </t>
  </si>
  <si>
    <t>El profesional asignado del área de Talento Humano, semestralmente verificará el envío por parte del Vicerrector Académico de la relación de docentes hora cátedra antes de iniciar labores mediante correo electrónico, con el fin realizar la vinculación oportuna a la ARL y seguridad social.
En caso de que el Vicerrector Académico no suministre la relación de docentes de hora cátedra oportunamente, el profesional asignado del área de Talento Humano solicitará la información mediante correo electrónico.</t>
  </si>
  <si>
    <t>Soportes de afiliación de docentes de hora cátedra a la ARL y seguridad social, antes de inicio de labores.
Correo  donde se solicita  a la Vicerrectoría Académica  el envio  de la carga Académica de los docentes, cuando no se envíe la relación oportunamente.</t>
  </si>
  <si>
    <t>No se encuentra documentado</t>
  </si>
  <si>
    <t>Documentar el control en un procedimiento institucional.</t>
  </si>
  <si>
    <t>El Coordinador del Grupo de Talento Humano mensualmente verficará la nómina  con el Grupo Finaciero (Contabilidad, Presupuesto y Tesoreria), a partir de la proyección de cada nómina por parte del grupo de Talento Humano, con la finalidad de validar las cifras proyectadas con el Grupo Financiero.
Si el Grupo Financiero identifica alguna novedad en las nóminas proyectadas por parte del Grupo de Talento Humano, realizará las observaciones para los ajustes pertinentes, previo a las firmas respectivas.</t>
  </si>
  <si>
    <t>Evidencia audiovisual de las reuniones  programadas y realizadas de manera mensual.
Nóminas mensuales firmadas y aprobadas.</t>
  </si>
  <si>
    <t>Posibilidad de afectación económica y reputacional por incumplimiento del Plan Estrategico de Talento humano, debido a la no realización de las actividades programadas para la vigencia</t>
  </si>
  <si>
    <t>El líder del proceso de Gestión de Talento Humano, semestralmente verificará el cumplimiento de los planes que integran el Plan Estratégico de Talento Humano: Plan Institucional de Capacitación, Plan de Previsión del Talento Humano, Plan Anual de Vacantes, Plan de Seguridad y Salud en el Trabajo, y el Programa de Bienestar Laboral e Incentivos, con el fin de garantizar su ejecución oportuna.
Si el líder del proceso identifica rezago en el cumplimiento de las actividades de alguno de los planes, hace los ajustes pertinentes o acelera la ejecución de actividades, según aplique.</t>
  </si>
  <si>
    <t>Soporte audiovisual de reuniones entre la líder del proceso y los responsables de ejecución de cada plan.
Estadisticas  de cumplimiento de los planes.</t>
  </si>
  <si>
    <t>Verificar la realización de las actividades desarrolladas en cada uno de los planes que componen el Plan Estratégico de Talento Humano</t>
  </si>
  <si>
    <r>
      <rPr>
        <b/>
        <sz val="14"/>
        <rFont val="Arial Narrow"/>
        <family val="2"/>
      </rPr>
      <t>LIDER DEL PROCESO:</t>
    </r>
    <r>
      <rPr>
        <sz val="14"/>
        <rFont val="Arial Narrow"/>
        <family val="2"/>
      </rPr>
      <t xml:space="preserve"> Lucibeth Blanchar Maestre</t>
    </r>
  </si>
  <si>
    <t>Fecha de actualización: 31/01/2024</t>
  </si>
  <si>
    <t>Se ha venido cumpliendo el Procedimiento de selección y vinculación GTH-PC-01
En el primer trimestre se vincularon 12 personas para cargos administrativo    de los diferentes niveles: Directivos 4 empleos otros niveles 8 empleos
 Para los cargos Directivos se cumple la normatividad, Una vez efectuada la evaluación de las competencias laborales y previo al nombramiento discrecional por parte de la autoridad nominadora, la hoja de vida del aspirante deberá ser publicada durante tres días calendario en las páginas web tanto de la entidad a la cual pertenezca el cargo como en la del Departamento Administrativo de la Presidencia de la República, para el conocimiento de la ciudadanía y la formulación de observaciones.    
Los empleos del nivel directivo vinculados en este trimestre fueron:     
1. Vicerrector académico 065-09                                 
2.  Decana de procesos 160 -07                      
3. Director del Bachillerato 095-09                 
4. Decana de Sistemas 060-07   
De los otros niveles se Vincularon en cargos de carrera los siguientes empleos  
1. Técnico Operativo 3132-12;            
 2.Operario 3147-06;                         
  3.secretario 4178-13;7.          
  4.Profesional Universitario 2044-11  
5. Profesional Especializado 2028 -13 .                                   
 6.Profesional Universitario 2044-11 7..
7. Técnico Operativo 3132 11                
8.Auxiliar de Técnico 3054-05             
Para los anteriores niveles  se cumple con el perfil  del Manual de Funciones y Competencias: además  se cumple con el  diligenciamiento   de los siguientes formatos:      
1. Publicación de la vacante en el servicio público de empleo. de acuerdo con el perfil del Manual de funciones vigentes.                                                                 
 2. Diligenciamiento del Formato entrevista preliminar GTH-FO-11                                                              3. Prueba psicotécnica de Psigma                 
 4. Matriz de Evaluación de candidatos GTH-FO-10
 5. Confirmación de referencias laborales GTH-FO-08 -                                                                       
 6. vinculación a través de Resoluciones</t>
  </si>
  <si>
    <r>
      <t xml:space="preserve">Las actividades desarrolladas en el  primer trimestre en el </t>
    </r>
    <r>
      <rPr>
        <b/>
        <sz val="11"/>
        <color theme="1"/>
        <rFont val="Arial Narrow"/>
        <family val="2"/>
      </rPr>
      <t>Programa bienestar Laboral</t>
    </r>
    <r>
      <rPr>
        <sz val="11"/>
        <color theme="1"/>
        <rFont val="Arial Narrow"/>
        <family val="2"/>
      </rPr>
      <t>:   día la mujer, día del hombre, manifestación de solidaridad y condolencias, cumpleaños, ruta de la felicidad, caminatas, día de la secretaria.
-</t>
    </r>
    <r>
      <rPr>
        <b/>
        <sz val="11"/>
        <color theme="1"/>
        <rFont val="Arial Narrow"/>
        <family val="2"/>
      </rPr>
      <t>Plan de capacitación:</t>
    </r>
    <r>
      <rPr>
        <sz val="11"/>
        <color theme="1"/>
        <rFont val="Arial Narrow"/>
        <family val="2"/>
      </rPr>
      <t xml:space="preserve"> Plan de emergencias, Acuerdo de gestión, concurso modalidad ascenso, curso prevención violencia contra la mujer, gestión documental, lenguaje incluyente, inducción, curso empelo público, détox digital, curso MIPG, responsabilidad uso eficiente del agua, actualización SIACET, socialización política de comunicaciones, prevención daño antijuridico, cuida la vida cuida la energía
-</t>
    </r>
    <r>
      <rPr>
        <b/>
        <sz val="11"/>
        <color theme="1"/>
        <rFont val="Arial Narrow"/>
        <family val="2"/>
      </rPr>
      <t>Plan anual de vacantes</t>
    </r>
    <r>
      <rPr>
        <sz val="11"/>
        <color theme="1"/>
        <rFont val="Arial Narrow"/>
        <family val="2"/>
      </rPr>
      <t>, contamos con 65, 8 de ascenso y 57 abiertas vacantes definitivas reportadas en el SIMO d</t>
    </r>
    <r>
      <rPr>
        <b/>
        <sz val="11"/>
        <color theme="1"/>
        <rFont val="Arial Narrow"/>
        <family val="2"/>
      </rPr>
      <t>e</t>
    </r>
    <r>
      <rPr>
        <sz val="11"/>
        <color theme="1"/>
        <rFont val="Arial Narrow"/>
        <family val="2"/>
      </rPr>
      <t xml:space="preserve"> la CNSC. Se inicio el concurso administrativo, pasó la etapa de inscripciones e iniciamos la etapa de verificación de requisitos, se llevó a cabo el concurso Docente el proceso terminó con la emisión  de las Resoluciones  de las listas  de elegibless vacantes de Educación Superior.</t>
    </r>
  </si>
  <si>
    <t xml:space="preserve">La vicerrectoria Academica envio listado de Docentes Ocasionales  el 11 de enero de 2024  y se realizó la vinculación a partir del 12 de enero de 2024. las fechas  de afiliaciones a la ARL y a la seguridad Social son las siguientes: ARL Se radicaron el 10 de febrero de 2024
CCF Radicados el 12 de enero de 2024 
EPS COMPENSAR Radicados el 15 de enero de 2024 
EPS SURA Radicados el 15 de enero de 2024
EPS FAMISANAR Radicados el 15 de enero de 2024
NUEVA EPS Radicados el 12 de enero de 2024 
EPS SALUD TOTAL Radicados el 12 de enero de 2024 
EPS SANITAS Radicados el 12 de enero de 2024                                                                    La vinculacion de catedra inicio el  5 de febrero de 2024 la vicerrectoria   envio el correo  el 2 de febrero de 2024. a continuación relaciono las fechas  de afiliación.                                               ARL Se radicaron el 2 de febrero de 2024
CCF Se radicaron el 5 de febrero de 2024
EPS ALIANSALUD Se radicaron el 5 y 6 de febrero de 2024 
EPS COMPENSAR Se radicaron el 5 de febrero de 2024
EPS SURA Se radicaron el 5 de febrero de 2024
EPS FAMISANAR Se radicaron el 6 de febrero de 2024
NUEVA EPS Se radicaron el 5 de febrero de 2024
EPS SALUD TOTAL Se radicaron el 5 y 6 de febrero de 2024
EPS SANITAS Se radicaron el 6 y 7 de febrero de 2024 </t>
  </si>
  <si>
    <t xml:space="preserve">Se realizan mensualmente  reuniones para la revisión de nómina  con las áreas de presupuesto, contabilidad, Tesorería ( no asisite), auxiliar  de talento humano, auxiliar de talento humano 2, Tecnico Nomina  Profesional nómina y personal , se graban las reuniones y de otras reuniones se relaizaron actas 
1.  Enero 19
2. Febrero  15
3. Marzo 13
4. Abril 16
</t>
  </si>
  <si>
    <t>Profesional de Talento Humano, nomina</t>
  </si>
  <si>
    <t xml:space="preserve">Se ha venido cumpliendo el Procedimiento de selección y vinculación GTH-PC-01
Para el 2° cuatrimestre se han vinculado: 
Técnico Operativo (2)            
Profesional Especializado (1)                                   
Profesional Universitario (1)
Auxiliar de Técnico (1) 
Para los anteriores niveles se cumple con el perfil del Manual de Funciones y Competencias: A través del seguimiento se evidencia el cumplimiento y diligenciamiento de los siguientes formatos:      
1. Publicación de la vacante en el servicio público de empleo. de acuerdo con el perfil del Manual de funciones vigentes.                                                                 
 2. Diligenciamiento del Formato entrevista preliminar GTH-FO-11                                                              3. GTH-FO-12 Informe Entrevista y Pruebas Psicotécnicas. Prueba psicotécnica de Psigma                 
 4. Matriz de Evaluación de candidatos GTH-FO-10
 5. Confirmación de referencias laborales GTH-FO-08 -                                                                       
 6. vinculación a través de Resoluciones
</t>
  </si>
  <si>
    <t xml:space="preserve">Posibilidad de afectación económica y reputacional por el inicio de las labores de los docentes de catedra por la no formalización de la vinculación, debido al no cumplimiento de los tiempos de afiliación a la seguridad social. </t>
  </si>
  <si>
    <t xml:space="preserve">Para el 2° semestre de la vigencia, se reportó la carga de docentes ocasionales el 02 de agosto. 
Se comenzó a dar trámite a la afiliación a prestaciones sociales a partir de 5 de agosto.
Se evidencia la tramitación de afiliación de ARL, Caja de compensación y salud de 192 docentes hora catedra.
</t>
  </si>
  <si>
    <t xml:space="preserve">Se realizan mensualmente reuniones para la revisión de nómina con las áreas de presupuesto, contabilidad, Tesorería ( no asisite), auxiliar  de talento humano, auxiliar de talento humano 2, Técnico Nomina  Profesional nómina y personal , se graban las reuniones y de otras reuniones se realizaron actas.
1.  Mayo 16
2. Junio 12
3. Julio  17
</t>
  </si>
  <si>
    <r>
      <rPr>
        <b/>
        <sz val="11"/>
        <color theme="1"/>
        <rFont val="Arial Narrow"/>
        <family val="2"/>
      </rPr>
      <t xml:space="preserve">Plan Institucional de Capacitaciones:
Plan de Bienestar Laboral: 
Plan de Previsión: </t>
    </r>
    <r>
      <rPr>
        <sz val="11"/>
        <color theme="1"/>
        <rFont val="Arial Narrow"/>
        <family val="2"/>
      </rPr>
      <t xml:space="preserve">Se deasarrollan las actividadas según lo programado en el documento.
Plan de Seguridad y Salud en el Trabajo
</t>
    </r>
    <r>
      <rPr>
        <b/>
        <sz val="11"/>
        <color theme="1"/>
        <rFont val="Arial Narrow"/>
        <family val="2"/>
      </rPr>
      <t>Plan Anual de Vacantes:</t>
    </r>
    <r>
      <rPr>
        <sz val="11"/>
        <color theme="1"/>
        <rFont val="Arial Narrow"/>
        <family val="2"/>
      </rPr>
      <t xml:space="preserve"> Con relación al concursod e merito para el personal administrativo: Se desarrollaron las siguientes actividades:  incripción de personas al concurso abiero y ascenso. 
Se encuentra en proceso de revisión de requisitos mínimos. </t>
    </r>
    <r>
      <rPr>
        <b/>
        <sz val="11"/>
        <color theme="1"/>
        <rFont val="Arial Narrow"/>
        <family val="2"/>
      </rPr>
      <t xml:space="preserve">
 </t>
    </r>
  </si>
  <si>
    <t xml:space="preserve">VERIFICACIÓN DE PROCEDIMIENTO DE SELECCIÓN </t>
  </si>
  <si>
    <t>REVISIÓN Y VERIFICACIÓN DE CORREOS ELECTRÓNICOS</t>
  </si>
  <si>
    <t xml:space="preserve">REVISIÓN Y VERIFICACIÓN DE VIDEOS Y ACTAS </t>
  </si>
  <si>
    <t>VERIFICACIÓN DE ACTIVIDADES EJECUTADAS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</si>
</sst>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u/>
      <sz val="11"/>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5">
    <xf numFmtId="0" fontId="0" fillId="0" borderId="0"/>
    <xf numFmtId="9" fontId="14" fillId="0" borderId="0" applyFont="0" applyFill="0" applyBorder="0" applyAlignment="0" applyProtection="0"/>
    <xf numFmtId="0" fontId="45" fillId="0" borderId="0"/>
    <xf numFmtId="0" fontId="46" fillId="0" borderId="0"/>
    <xf numFmtId="0" fontId="5" fillId="0" borderId="0"/>
  </cellStyleXfs>
  <cellXfs count="378">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35" fillId="15" borderId="33"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1" fillId="0" borderId="21" xfId="0" applyFont="1" applyBorder="1" applyAlignment="1">
      <alignment horizontal="left" vertical="top"/>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protection hidden="1"/>
    </xf>
    <xf numFmtId="0" fontId="1" fillId="0" borderId="21" xfId="0" applyFont="1" applyBorder="1" applyAlignment="1" applyProtection="1">
      <alignment horizontal="left" vertical="top" textRotation="90"/>
      <protection locked="0"/>
    </xf>
    <xf numFmtId="9" fontId="1" fillId="0" borderId="21" xfId="0" applyNumberFormat="1" applyFont="1" applyBorder="1" applyAlignment="1" applyProtection="1">
      <alignment horizontal="left" vertical="top"/>
      <protection hidden="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0" fontId="4" fillId="0" borderId="21" xfId="0" applyFont="1" applyBorder="1" applyAlignment="1" applyProtection="1">
      <alignment horizontal="left" vertical="top" textRotation="90"/>
      <protection hidden="1"/>
    </xf>
    <xf numFmtId="0" fontId="1" fillId="0" borderId="21" xfId="0" applyFont="1" applyBorder="1" applyAlignment="1" applyProtection="1">
      <alignment horizontal="left" vertical="top" wrapText="1"/>
      <protection locked="0"/>
    </xf>
    <xf numFmtId="14" fontId="1" fillId="0" borderId="21" xfId="0" applyNumberFormat="1" applyFont="1" applyBorder="1" applyAlignment="1" applyProtection="1">
      <alignment horizontal="left" vertical="top"/>
      <protection locked="0"/>
    </xf>
    <xf numFmtId="0" fontId="2"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protection locked="0"/>
    </xf>
    <xf numFmtId="0" fontId="4" fillId="0" borderId="21" xfId="0" applyFont="1" applyBorder="1" applyAlignment="1" applyProtection="1">
      <alignment horizontal="left" vertical="top" wrapText="1"/>
      <protection hidden="1"/>
    </xf>
    <xf numFmtId="9" fontId="1" fillId="0" borderId="21" xfId="0" applyNumberFormat="1" applyFont="1" applyBorder="1" applyAlignment="1" applyProtection="1">
      <alignment horizontal="left" vertical="top" wrapText="1"/>
      <protection hidden="1"/>
    </xf>
    <xf numFmtId="9" fontId="1" fillId="0" borderId="21" xfId="0" applyNumberFormat="1" applyFont="1" applyBorder="1" applyAlignment="1" applyProtection="1">
      <alignment horizontal="left" vertical="top" wrapText="1"/>
      <protection locked="0"/>
    </xf>
    <xf numFmtId="0" fontId="4" fillId="0" borderId="21" xfId="0" applyFont="1" applyBorder="1" applyAlignment="1" applyProtection="1">
      <alignment horizontal="left" vertical="top"/>
      <protection hidden="1"/>
    </xf>
    <xf numFmtId="0" fontId="1" fillId="0" borderId="0" xfId="0" applyFont="1" applyAlignment="1">
      <alignment horizontal="left" vertical="top"/>
    </xf>
    <xf numFmtId="0" fontId="1" fillId="3" borderId="0" xfId="0" applyFont="1" applyFill="1" applyAlignment="1">
      <alignment horizontal="left" vertical="top"/>
    </xf>
    <xf numFmtId="0" fontId="4" fillId="3" borderId="0" xfId="0" applyFont="1" applyFill="1" applyAlignment="1">
      <alignment horizontal="left" vertical="top"/>
    </xf>
    <xf numFmtId="0" fontId="4" fillId="2" borderId="0" xfId="0" applyFont="1" applyFill="1" applyAlignment="1">
      <alignment horizontal="left" vertical="top"/>
    </xf>
    <xf numFmtId="0" fontId="1" fillId="0" borderId="21" xfId="0" applyFont="1" applyBorder="1" applyAlignment="1">
      <alignment horizontal="left" vertical="top" wrapText="1"/>
    </xf>
    <xf numFmtId="0" fontId="1" fillId="0" borderId="3" xfId="0" applyFont="1" applyBorder="1" applyAlignment="1">
      <alignment horizontal="left" vertical="top"/>
    </xf>
    <xf numFmtId="0" fontId="1" fillId="0" borderId="2" xfId="0" applyFont="1" applyBorder="1" applyAlignment="1">
      <alignment horizontal="left" vertical="top"/>
    </xf>
    <xf numFmtId="0" fontId="45" fillId="0" borderId="7" xfId="0" applyFont="1" applyBorder="1" applyAlignment="1">
      <alignment horizontal="left" vertical="top" wrapText="1"/>
    </xf>
    <xf numFmtId="0" fontId="45" fillId="0" borderId="0" xfId="0" applyFont="1" applyAlignment="1">
      <alignment horizontal="left" vertical="top" wrapText="1"/>
    </xf>
    <xf numFmtId="0" fontId="61"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62" fillId="0" borderId="0" xfId="0" applyFont="1" applyAlignment="1">
      <alignment horizontal="left" vertical="top"/>
    </xf>
    <xf numFmtId="0" fontId="65" fillId="0" borderId="0" xfId="0" applyFont="1" applyAlignment="1">
      <alignment horizontal="left" vertical="top" wrapText="1"/>
    </xf>
    <xf numFmtId="0" fontId="1" fillId="0" borderId="0" xfId="0" applyFont="1" applyAlignment="1">
      <alignment horizontal="left" vertical="top" wrapText="1"/>
    </xf>
    <xf numFmtId="0" fontId="60" fillId="7" borderId="21" xfId="0" applyFont="1" applyFill="1" applyBorder="1" applyAlignment="1">
      <alignment horizontal="left" vertical="top" textRotation="90"/>
    </xf>
    <xf numFmtId="0" fontId="1" fillId="0" borderId="2" xfId="0" applyFont="1" applyBorder="1" applyAlignment="1">
      <alignment horizontal="left" vertical="top" wrapText="1"/>
    </xf>
    <xf numFmtId="0" fontId="64" fillId="0" borderId="74" xfId="0" applyFont="1" applyBorder="1" applyAlignment="1">
      <alignment horizontal="left" vertical="top" wrapText="1"/>
    </xf>
    <xf numFmtId="0" fontId="65" fillId="0" borderId="74" xfId="0" applyFont="1" applyBorder="1" applyAlignment="1">
      <alignment horizontal="left" vertical="top" wrapText="1"/>
    </xf>
    <xf numFmtId="0" fontId="2" fillId="0" borderId="21" xfId="0" applyFont="1" applyBorder="1" applyAlignment="1" applyProtection="1">
      <alignment horizontal="left" vertical="top" textRotation="90"/>
      <protection locked="0"/>
    </xf>
    <xf numFmtId="0" fontId="1" fillId="3" borderId="21" xfId="0" applyFont="1" applyFill="1" applyBorder="1" applyAlignment="1">
      <alignment horizontal="left" vertical="top"/>
    </xf>
    <xf numFmtId="14" fontId="1" fillId="0" borderId="21" xfId="0" applyNumberFormat="1" applyFont="1" applyBorder="1" applyAlignment="1" applyProtection="1">
      <alignment horizontal="center" vertical="center"/>
      <protection locked="0"/>
    </xf>
    <xf numFmtId="14" fontId="1" fillId="0" borderId="21" xfId="0" applyNumberFormat="1" applyFont="1" applyBorder="1" applyAlignment="1" applyProtection="1">
      <alignment horizontal="left" vertical="center"/>
      <protection locked="0"/>
    </xf>
    <xf numFmtId="14" fontId="1" fillId="0" borderId="21" xfId="0" applyNumberFormat="1"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60" fillId="7" borderId="68" xfId="0" applyFont="1" applyFill="1" applyBorder="1" applyAlignment="1">
      <alignment horizontal="left" vertical="top"/>
    </xf>
    <xf numFmtId="0" fontId="1" fillId="0" borderId="21" xfId="0" applyFont="1" applyBorder="1" applyAlignment="1" applyProtection="1">
      <alignment horizontal="left" vertical="center"/>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right" vertical="center"/>
      <protection locked="0"/>
    </xf>
    <xf numFmtId="0" fontId="1" fillId="3" borderId="21" xfId="0" applyFont="1" applyFill="1" applyBorder="1" applyAlignment="1" applyProtection="1">
      <alignment horizontal="left" vertical="center"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 fillId="0" borderId="21" xfId="0" applyFont="1" applyBorder="1" applyAlignment="1">
      <alignment horizontal="center" vertical="center"/>
    </xf>
    <xf numFmtId="0" fontId="1" fillId="0" borderId="21" xfId="0" applyFont="1" applyBorder="1" applyAlignment="1">
      <alignment horizontal="left" vertical="center"/>
    </xf>
    <xf numFmtId="0" fontId="66" fillId="0" borderId="21" xfId="0" applyFont="1" applyBorder="1" applyAlignment="1" applyProtection="1">
      <alignment horizontal="left" vertical="center" wrapText="1"/>
      <protection locked="0"/>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21" xfId="0" applyFont="1" applyFill="1" applyBorder="1" applyAlignment="1">
      <alignment horizontal="center" vertical="center" wrapText="1"/>
    </xf>
    <xf numFmtId="0" fontId="60" fillId="7" borderId="21" xfId="0" applyFont="1" applyFill="1" applyBorder="1" applyAlignment="1">
      <alignment horizontal="left" vertical="top" wrapText="1"/>
    </xf>
    <xf numFmtId="0" fontId="59" fillId="7" borderId="72" xfId="0" applyFont="1" applyFill="1" applyBorder="1" applyAlignment="1">
      <alignment horizontal="left" vertical="top"/>
    </xf>
    <xf numFmtId="0" fontId="59" fillId="7" borderId="73" xfId="0" applyFont="1" applyFill="1" applyBorder="1" applyAlignment="1">
      <alignment horizontal="left" vertical="top"/>
    </xf>
    <xf numFmtId="0" fontId="60" fillId="7" borderId="21" xfId="0" applyFont="1" applyFill="1" applyBorder="1" applyAlignment="1">
      <alignment horizontal="left" vertical="top"/>
    </xf>
    <xf numFmtId="0" fontId="60" fillId="7" borderId="22" xfId="0" applyFont="1" applyFill="1" applyBorder="1" applyAlignment="1">
      <alignment horizontal="left" vertical="top"/>
    </xf>
    <xf numFmtId="0" fontId="60" fillId="7" borderId="21" xfId="0" applyFont="1" applyFill="1" applyBorder="1" applyAlignment="1">
      <alignment horizontal="left" vertical="top" textRotation="90" wrapText="1"/>
    </xf>
    <xf numFmtId="0" fontId="60" fillId="7" borderId="75"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64" fillId="0" borderId="74" xfId="0" applyFont="1" applyBorder="1" applyAlignment="1">
      <alignment horizontal="left" vertical="top" wrapText="1"/>
    </xf>
    <xf numFmtId="0" fontId="65" fillId="0" borderId="74" xfId="0" applyFont="1" applyBorder="1" applyAlignment="1">
      <alignment horizontal="left" vertical="top" wrapText="1"/>
    </xf>
    <xf numFmtId="0" fontId="48" fillId="0" borderId="72" xfId="0" applyFont="1" applyBorder="1" applyAlignment="1">
      <alignment horizontal="left" vertical="top" wrapText="1"/>
    </xf>
    <xf numFmtId="0" fontId="48" fillId="0" borderId="71" xfId="0" applyFont="1" applyBorder="1" applyAlignment="1">
      <alignment horizontal="left" vertical="top" wrapText="1"/>
    </xf>
    <xf numFmtId="0" fontId="48" fillId="0" borderId="73" xfId="0" applyFont="1" applyBorder="1" applyAlignment="1">
      <alignment horizontal="left" vertical="top" wrapText="1"/>
    </xf>
    <xf numFmtId="0" fontId="1" fillId="0" borderId="2" xfId="0" applyFont="1" applyBorder="1" applyAlignment="1">
      <alignment horizontal="left" vertical="top" wrapText="1"/>
    </xf>
    <xf numFmtId="0" fontId="1" fillId="0" borderId="69" xfId="0" applyFont="1" applyBorder="1" applyAlignment="1">
      <alignment horizontal="left" vertical="top" wrapText="1"/>
    </xf>
    <xf numFmtId="0" fontId="1" fillId="0" borderId="70" xfId="0" applyFont="1" applyBorder="1" applyAlignment="1">
      <alignment horizontal="left" vertical="top" wrapText="1"/>
    </xf>
    <xf numFmtId="0" fontId="63" fillId="0" borderId="21" xfId="0" applyFont="1" applyBorder="1" applyAlignment="1">
      <alignment horizontal="left" vertical="top" wrapText="1"/>
    </xf>
    <xf numFmtId="0" fontId="58" fillId="0" borderId="21" xfId="0" applyFont="1" applyBorder="1" applyAlignment="1" applyProtection="1">
      <alignment horizontal="left" vertical="top" wrapText="1"/>
      <protection locked="0"/>
    </xf>
    <xf numFmtId="0" fontId="60" fillId="7" borderId="21" xfId="0" applyFont="1" applyFill="1" applyBorder="1" applyAlignment="1">
      <alignment horizontal="left" vertical="top" textRotation="90"/>
    </xf>
    <xf numFmtId="0" fontId="57" fillId="0" borderId="21" xfId="0" applyFont="1" applyBorder="1" applyAlignment="1" applyProtection="1">
      <alignment horizontal="left" vertical="top"/>
      <protection locked="0"/>
    </xf>
    <xf numFmtId="0" fontId="60" fillId="7" borderId="68" xfId="0" applyFont="1" applyFill="1" applyBorder="1" applyAlignment="1">
      <alignment horizontal="left" vertical="top"/>
    </xf>
    <xf numFmtId="0" fontId="60" fillId="7" borderId="57" xfId="0" applyFont="1" applyFill="1" applyBorder="1" applyAlignment="1">
      <alignment horizontal="left" vertical="top"/>
    </xf>
    <xf numFmtId="0" fontId="56" fillId="0" borderId="67" xfId="0" applyFont="1" applyBorder="1" applyAlignment="1">
      <alignment horizontal="left" vertical="top"/>
    </xf>
    <xf numFmtId="0" fontId="56" fillId="0" borderId="66" xfId="0" applyFont="1" applyBorder="1" applyAlignment="1">
      <alignment horizontal="left" vertical="top"/>
    </xf>
    <xf numFmtId="0" fontId="56" fillId="0" borderId="63" xfId="0" applyFont="1" applyBorder="1" applyAlignment="1">
      <alignment horizontal="left" vertical="top"/>
    </xf>
    <xf numFmtId="0" fontId="56" fillId="0" borderId="64" xfId="0" applyFont="1" applyBorder="1" applyAlignment="1">
      <alignment horizontal="left" vertical="top"/>
    </xf>
    <xf numFmtId="0" fontId="56" fillId="0" borderId="68" xfId="0" applyFont="1" applyBorder="1" applyAlignment="1">
      <alignment horizontal="left" vertical="top"/>
    </xf>
    <xf numFmtId="0" fontId="56" fillId="0" borderId="65" xfId="0" applyFont="1" applyBorder="1" applyAlignment="1">
      <alignment horizontal="left" vertical="top"/>
    </xf>
    <xf numFmtId="0" fontId="61" fillId="0" borderId="72" xfId="0" applyFont="1" applyBorder="1" applyAlignment="1">
      <alignment horizontal="left" vertical="top"/>
    </xf>
    <xf numFmtId="0" fontId="61" fillId="0" borderId="71" xfId="0" applyFont="1" applyBorder="1" applyAlignment="1">
      <alignment horizontal="left" vertical="top"/>
    </xf>
    <xf numFmtId="0" fontId="61" fillId="0" borderId="73" xfId="0" applyFont="1" applyBorder="1" applyAlignment="1">
      <alignment horizontal="left" vertical="top"/>
    </xf>
    <xf numFmtId="0" fontId="61" fillId="0" borderId="72" xfId="0" applyFont="1" applyBorder="1" applyAlignment="1">
      <alignment horizontal="left" vertical="top"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3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77827</xdr:colOff>
      <xdr:row>2</xdr:row>
      <xdr:rowOff>60341</xdr:rowOff>
    </xdr:from>
    <xdr:to>
      <xdr:col>2</xdr:col>
      <xdr:colOff>515039</xdr:colOff>
      <xdr:row>3</xdr:row>
      <xdr:rowOff>84046</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010" y="481639"/>
          <a:ext cx="437212" cy="39005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personal/estadistica_itc_edu_co/Documents/D.F.P.G/2022/6.%20Riesgos/TH%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5" zoomScale="130" zoomScaleNormal="130" workbookViewId="0">
      <selection activeCell="C25" sqref="C25:D25"/>
    </sheetView>
  </sheetViews>
  <sheetFormatPr baseColWidth="10" defaultColWidth="11.42578125" defaultRowHeight="15" x14ac:dyDescent="0.25"/>
  <cols>
    <col min="1" max="1" width="2.7109375" style="64" customWidth="1"/>
    <col min="2" max="3" width="24.7109375" style="64" customWidth="1"/>
    <col min="4" max="4" width="16" style="64" customWidth="1"/>
    <col min="5" max="5" width="24.7109375" style="64" customWidth="1"/>
    <col min="6" max="6" width="27.7109375" style="64" customWidth="1"/>
    <col min="7" max="8" width="24.7109375" style="64" customWidth="1"/>
    <col min="9" max="16384" width="11.42578125" style="64"/>
  </cols>
  <sheetData>
    <row r="1" spans="2:8" ht="15.75" thickBot="1" x14ac:dyDescent="0.3"/>
    <row r="2" spans="2:8" ht="18" x14ac:dyDescent="0.25">
      <c r="B2" s="174" t="s">
        <v>0</v>
      </c>
      <c r="C2" s="175"/>
      <c r="D2" s="175"/>
      <c r="E2" s="175"/>
      <c r="F2" s="175"/>
      <c r="G2" s="175"/>
      <c r="H2" s="176"/>
    </row>
    <row r="3" spans="2:8" x14ac:dyDescent="0.25">
      <c r="B3" s="65"/>
      <c r="C3" s="66"/>
      <c r="D3" s="66"/>
      <c r="E3" s="66"/>
      <c r="F3" s="66"/>
      <c r="G3" s="66"/>
      <c r="H3" s="67"/>
    </row>
    <row r="4" spans="2:8" ht="63" customHeight="1" x14ac:dyDescent="0.25">
      <c r="B4" s="177" t="s">
        <v>1</v>
      </c>
      <c r="C4" s="178"/>
      <c r="D4" s="178"/>
      <c r="E4" s="178"/>
      <c r="F4" s="178"/>
      <c r="G4" s="178"/>
      <c r="H4" s="179"/>
    </row>
    <row r="5" spans="2:8" ht="63" customHeight="1" x14ac:dyDescent="0.25">
      <c r="B5" s="180"/>
      <c r="C5" s="181"/>
      <c r="D5" s="181"/>
      <c r="E5" s="181"/>
      <c r="F5" s="181"/>
      <c r="G5" s="181"/>
      <c r="H5" s="182"/>
    </row>
    <row r="6" spans="2:8" ht="16.5" x14ac:dyDescent="0.25">
      <c r="B6" s="183" t="s">
        <v>2</v>
      </c>
      <c r="C6" s="184"/>
      <c r="D6" s="184"/>
      <c r="E6" s="184"/>
      <c r="F6" s="184"/>
      <c r="G6" s="184"/>
      <c r="H6" s="185"/>
    </row>
    <row r="7" spans="2:8" ht="95.25" customHeight="1" x14ac:dyDescent="0.25">
      <c r="B7" s="193" t="s">
        <v>3</v>
      </c>
      <c r="C7" s="194"/>
      <c r="D7" s="194"/>
      <c r="E7" s="194"/>
      <c r="F7" s="194"/>
      <c r="G7" s="194"/>
      <c r="H7" s="195"/>
    </row>
    <row r="8" spans="2:8" ht="16.5" x14ac:dyDescent="0.25">
      <c r="B8" s="97"/>
      <c r="C8" s="98"/>
      <c r="D8" s="98"/>
      <c r="E8" s="98"/>
      <c r="F8" s="98"/>
      <c r="G8" s="98"/>
      <c r="H8" s="99"/>
    </row>
    <row r="9" spans="2:8" ht="16.5" customHeight="1" x14ac:dyDescent="0.25">
      <c r="B9" s="186" t="s">
        <v>4</v>
      </c>
      <c r="C9" s="187"/>
      <c r="D9" s="187"/>
      <c r="E9" s="187"/>
      <c r="F9" s="187"/>
      <c r="G9" s="187"/>
      <c r="H9" s="188"/>
    </row>
    <row r="10" spans="2:8" ht="44.25" customHeight="1" x14ac:dyDescent="0.25">
      <c r="B10" s="186"/>
      <c r="C10" s="187"/>
      <c r="D10" s="187"/>
      <c r="E10" s="187"/>
      <c r="F10" s="187"/>
      <c r="G10" s="187"/>
      <c r="H10" s="188"/>
    </row>
    <row r="11" spans="2:8" ht="15.75" thickBot="1" x14ac:dyDescent="0.3">
      <c r="B11" s="86"/>
      <c r="C11" s="89"/>
      <c r="D11" s="94"/>
      <c r="E11" s="95"/>
      <c r="F11" s="95"/>
      <c r="G11" s="96"/>
      <c r="H11" s="90"/>
    </row>
    <row r="12" spans="2:8" ht="15.75" thickTop="1" x14ac:dyDescent="0.25">
      <c r="B12" s="86"/>
      <c r="C12" s="189" t="s">
        <v>5</v>
      </c>
      <c r="D12" s="190"/>
      <c r="E12" s="191" t="s">
        <v>6</v>
      </c>
      <c r="F12" s="192"/>
      <c r="G12" s="89"/>
      <c r="H12" s="90"/>
    </row>
    <row r="13" spans="2:8" ht="35.25" customHeight="1" x14ac:dyDescent="0.25">
      <c r="B13" s="86"/>
      <c r="C13" s="161" t="s">
        <v>7</v>
      </c>
      <c r="D13" s="162"/>
      <c r="E13" s="163" t="s">
        <v>8</v>
      </c>
      <c r="F13" s="164"/>
      <c r="G13" s="89"/>
      <c r="H13" s="90"/>
    </row>
    <row r="14" spans="2:8" ht="17.25" customHeight="1" x14ac:dyDescent="0.25">
      <c r="B14" s="86"/>
      <c r="C14" s="161" t="s">
        <v>9</v>
      </c>
      <c r="D14" s="162"/>
      <c r="E14" s="163" t="s">
        <v>10</v>
      </c>
      <c r="F14" s="164"/>
      <c r="G14" s="89"/>
      <c r="H14" s="90"/>
    </row>
    <row r="15" spans="2:8" ht="19.5" customHeight="1" x14ac:dyDescent="0.25">
      <c r="B15" s="86"/>
      <c r="C15" s="161" t="s">
        <v>11</v>
      </c>
      <c r="D15" s="162"/>
      <c r="E15" s="163" t="s">
        <v>12</v>
      </c>
      <c r="F15" s="164"/>
      <c r="G15" s="89"/>
      <c r="H15" s="90"/>
    </row>
    <row r="16" spans="2:8" ht="69.75" customHeight="1" x14ac:dyDescent="0.25">
      <c r="B16" s="86"/>
      <c r="C16" s="161" t="s">
        <v>13</v>
      </c>
      <c r="D16" s="162"/>
      <c r="E16" s="163" t="s">
        <v>14</v>
      </c>
      <c r="F16" s="164"/>
      <c r="G16" s="89"/>
      <c r="H16" s="90"/>
    </row>
    <row r="17" spans="2:8" ht="34.5" customHeight="1" x14ac:dyDescent="0.25">
      <c r="B17" s="86"/>
      <c r="C17" s="165" t="s">
        <v>15</v>
      </c>
      <c r="D17" s="166"/>
      <c r="E17" s="157" t="s">
        <v>16</v>
      </c>
      <c r="F17" s="158"/>
      <c r="G17" s="89"/>
      <c r="H17" s="90"/>
    </row>
    <row r="18" spans="2:8" ht="27.75" customHeight="1" x14ac:dyDescent="0.25">
      <c r="B18" s="86"/>
      <c r="C18" s="165" t="s">
        <v>17</v>
      </c>
      <c r="D18" s="166"/>
      <c r="E18" s="157" t="s">
        <v>18</v>
      </c>
      <c r="F18" s="158"/>
      <c r="G18" s="89"/>
      <c r="H18" s="90"/>
    </row>
    <row r="19" spans="2:8" ht="28.5" customHeight="1" x14ac:dyDescent="0.25">
      <c r="B19" s="86"/>
      <c r="C19" s="165" t="s">
        <v>19</v>
      </c>
      <c r="D19" s="166"/>
      <c r="E19" s="157" t="s">
        <v>20</v>
      </c>
      <c r="F19" s="158"/>
      <c r="G19" s="89"/>
      <c r="H19" s="90"/>
    </row>
    <row r="20" spans="2:8" ht="72.75" customHeight="1" x14ac:dyDescent="0.25">
      <c r="B20" s="86"/>
      <c r="C20" s="165" t="s">
        <v>21</v>
      </c>
      <c r="D20" s="166"/>
      <c r="E20" s="157" t="s">
        <v>22</v>
      </c>
      <c r="F20" s="158"/>
      <c r="G20" s="89"/>
      <c r="H20" s="90"/>
    </row>
    <row r="21" spans="2:8" ht="64.5" customHeight="1" x14ac:dyDescent="0.25">
      <c r="B21" s="86"/>
      <c r="C21" s="165" t="s">
        <v>23</v>
      </c>
      <c r="D21" s="166"/>
      <c r="E21" s="157" t="s">
        <v>24</v>
      </c>
      <c r="F21" s="158"/>
      <c r="G21" s="89"/>
      <c r="H21" s="90"/>
    </row>
    <row r="22" spans="2:8" ht="71.25" customHeight="1" x14ac:dyDescent="0.25">
      <c r="B22" s="86"/>
      <c r="C22" s="165" t="s">
        <v>25</v>
      </c>
      <c r="D22" s="166"/>
      <c r="E22" s="157" t="s">
        <v>26</v>
      </c>
      <c r="F22" s="158"/>
      <c r="G22" s="89"/>
      <c r="H22" s="90"/>
    </row>
    <row r="23" spans="2:8" ht="55.5" customHeight="1" x14ac:dyDescent="0.25">
      <c r="B23" s="86"/>
      <c r="C23" s="159" t="s">
        <v>27</v>
      </c>
      <c r="D23" s="160"/>
      <c r="E23" s="157" t="s">
        <v>28</v>
      </c>
      <c r="F23" s="158"/>
      <c r="G23" s="89"/>
      <c r="H23" s="90"/>
    </row>
    <row r="24" spans="2:8" ht="42" customHeight="1" x14ac:dyDescent="0.25">
      <c r="B24" s="86"/>
      <c r="C24" s="159" t="s">
        <v>29</v>
      </c>
      <c r="D24" s="160"/>
      <c r="E24" s="157" t="s">
        <v>30</v>
      </c>
      <c r="F24" s="158"/>
      <c r="G24" s="89"/>
      <c r="H24" s="90"/>
    </row>
    <row r="25" spans="2:8" ht="59.25" customHeight="1" x14ac:dyDescent="0.25">
      <c r="B25" s="86"/>
      <c r="C25" s="159" t="s">
        <v>31</v>
      </c>
      <c r="D25" s="160"/>
      <c r="E25" s="157" t="s">
        <v>32</v>
      </c>
      <c r="F25" s="158"/>
      <c r="G25" s="89"/>
      <c r="H25" s="90"/>
    </row>
    <row r="26" spans="2:8" ht="23.25" customHeight="1" x14ac:dyDescent="0.25">
      <c r="B26" s="86"/>
      <c r="C26" s="159" t="s">
        <v>33</v>
      </c>
      <c r="D26" s="160"/>
      <c r="E26" s="157" t="s">
        <v>34</v>
      </c>
      <c r="F26" s="158"/>
      <c r="G26" s="89"/>
      <c r="H26" s="90"/>
    </row>
    <row r="27" spans="2:8" ht="30.75" customHeight="1" x14ac:dyDescent="0.25">
      <c r="B27" s="86"/>
      <c r="C27" s="159" t="s">
        <v>35</v>
      </c>
      <c r="D27" s="160"/>
      <c r="E27" s="157" t="s">
        <v>36</v>
      </c>
      <c r="F27" s="158"/>
      <c r="G27" s="89"/>
      <c r="H27" s="90"/>
    </row>
    <row r="28" spans="2:8" ht="35.25" customHeight="1" x14ac:dyDescent="0.25">
      <c r="B28" s="86"/>
      <c r="C28" s="159" t="s">
        <v>37</v>
      </c>
      <c r="D28" s="160"/>
      <c r="E28" s="157" t="s">
        <v>38</v>
      </c>
      <c r="F28" s="158"/>
      <c r="G28" s="89"/>
      <c r="H28" s="90"/>
    </row>
    <row r="29" spans="2:8" ht="33" customHeight="1" x14ac:dyDescent="0.25">
      <c r="B29" s="86"/>
      <c r="C29" s="159" t="s">
        <v>37</v>
      </c>
      <c r="D29" s="160"/>
      <c r="E29" s="157" t="s">
        <v>38</v>
      </c>
      <c r="F29" s="158"/>
      <c r="G29" s="89"/>
      <c r="H29" s="90"/>
    </row>
    <row r="30" spans="2:8" ht="30" customHeight="1" x14ac:dyDescent="0.25">
      <c r="B30" s="86"/>
      <c r="C30" s="159" t="s">
        <v>39</v>
      </c>
      <c r="D30" s="160"/>
      <c r="E30" s="157" t="s">
        <v>40</v>
      </c>
      <c r="F30" s="158"/>
      <c r="G30" s="89"/>
      <c r="H30" s="90"/>
    </row>
    <row r="31" spans="2:8" ht="35.25" customHeight="1" x14ac:dyDescent="0.25">
      <c r="B31" s="86"/>
      <c r="C31" s="159" t="s">
        <v>41</v>
      </c>
      <c r="D31" s="160"/>
      <c r="E31" s="157" t="s">
        <v>42</v>
      </c>
      <c r="F31" s="158"/>
      <c r="G31" s="89"/>
      <c r="H31" s="90"/>
    </row>
    <row r="32" spans="2:8" ht="31.5" customHeight="1" x14ac:dyDescent="0.25">
      <c r="B32" s="86"/>
      <c r="C32" s="159" t="s">
        <v>43</v>
      </c>
      <c r="D32" s="160"/>
      <c r="E32" s="157" t="s">
        <v>44</v>
      </c>
      <c r="F32" s="158"/>
      <c r="G32" s="89"/>
      <c r="H32" s="90"/>
    </row>
    <row r="33" spans="2:8" ht="35.25" customHeight="1" x14ac:dyDescent="0.25">
      <c r="B33" s="86"/>
      <c r="C33" s="159" t="s">
        <v>45</v>
      </c>
      <c r="D33" s="160"/>
      <c r="E33" s="157" t="s">
        <v>46</v>
      </c>
      <c r="F33" s="158"/>
      <c r="G33" s="89"/>
      <c r="H33" s="90"/>
    </row>
    <row r="34" spans="2:8" ht="59.25" customHeight="1" x14ac:dyDescent="0.25">
      <c r="B34" s="86"/>
      <c r="C34" s="159" t="s">
        <v>47</v>
      </c>
      <c r="D34" s="160"/>
      <c r="E34" s="157" t="s">
        <v>48</v>
      </c>
      <c r="F34" s="158"/>
      <c r="G34" s="89"/>
      <c r="H34" s="90"/>
    </row>
    <row r="35" spans="2:8" ht="29.25" customHeight="1" x14ac:dyDescent="0.25">
      <c r="B35" s="86"/>
      <c r="C35" s="159" t="s">
        <v>49</v>
      </c>
      <c r="D35" s="160"/>
      <c r="E35" s="157" t="s">
        <v>50</v>
      </c>
      <c r="F35" s="158"/>
      <c r="G35" s="89"/>
      <c r="H35" s="90"/>
    </row>
    <row r="36" spans="2:8" ht="82.5" customHeight="1" x14ac:dyDescent="0.25">
      <c r="B36" s="86"/>
      <c r="C36" s="159" t="s">
        <v>51</v>
      </c>
      <c r="D36" s="160"/>
      <c r="E36" s="157" t="s">
        <v>52</v>
      </c>
      <c r="F36" s="158"/>
      <c r="G36" s="89"/>
      <c r="H36" s="90"/>
    </row>
    <row r="37" spans="2:8" ht="46.5" customHeight="1" x14ac:dyDescent="0.25">
      <c r="B37" s="86"/>
      <c r="C37" s="159" t="s">
        <v>53</v>
      </c>
      <c r="D37" s="160"/>
      <c r="E37" s="157" t="s">
        <v>54</v>
      </c>
      <c r="F37" s="158"/>
      <c r="G37" s="89"/>
      <c r="H37" s="90"/>
    </row>
    <row r="38" spans="2:8" ht="6.75" customHeight="1" thickBot="1" x14ac:dyDescent="0.3">
      <c r="B38" s="86"/>
      <c r="C38" s="170"/>
      <c r="D38" s="171"/>
      <c r="E38" s="172"/>
      <c r="F38" s="173"/>
      <c r="G38" s="89"/>
      <c r="H38" s="90"/>
    </row>
    <row r="39" spans="2:8" ht="15.75" thickTop="1" x14ac:dyDescent="0.25">
      <c r="B39" s="86"/>
      <c r="C39" s="87"/>
      <c r="D39" s="87"/>
      <c r="E39" s="88"/>
      <c r="F39" s="88"/>
      <c r="G39" s="89"/>
      <c r="H39" s="90"/>
    </row>
    <row r="40" spans="2:8" ht="21" customHeight="1" x14ac:dyDescent="0.25">
      <c r="B40" s="167" t="s">
        <v>55</v>
      </c>
      <c r="C40" s="168"/>
      <c r="D40" s="168"/>
      <c r="E40" s="168"/>
      <c r="F40" s="168"/>
      <c r="G40" s="168"/>
      <c r="H40" s="169"/>
    </row>
    <row r="41" spans="2:8" ht="20.25" customHeight="1" x14ac:dyDescent="0.25">
      <c r="B41" s="167" t="s">
        <v>56</v>
      </c>
      <c r="C41" s="168"/>
      <c r="D41" s="168"/>
      <c r="E41" s="168"/>
      <c r="F41" s="168"/>
      <c r="G41" s="168"/>
      <c r="H41" s="169"/>
    </row>
    <row r="42" spans="2:8" ht="20.25" customHeight="1" x14ac:dyDescent="0.25">
      <c r="B42" s="167" t="s">
        <v>57</v>
      </c>
      <c r="C42" s="168"/>
      <c r="D42" s="168"/>
      <c r="E42" s="168"/>
      <c r="F42" s="168"/>
      <c r="G42" s="168"/>
      <c r="H42" s="169"/>
    </row>
    <row r="43" spans="2:8" ht="20.25" customHeight="1" x14ac:dyDescent="0.25">
      <c r="B43" s="167" t="s">
        <v>58</v>
      </c>
      <c r="C43" s="168"/>
      <c r="D43" s="168"/>
      <c r="E43" s="168"/>
      <c r="F43" s="168"/>
      <c r="G43" s="168"/>
      <c r="H43" s="169"/>
    </row>
    <row r="44" spans="2:8" x14ac:dyDescent="0.25">
      <c r="B44" s="167" t="s">
        <v>59</v>
      </c>
      <c r="C44" s="168"/>
      <c r="D44" s="168"/>
      <c r="E44" s="168"/>
      <c r="F44" s="168"/>
      <c r="G44" s="168"/>
      <c r="H44" s="169"/>
    </row>
    <row r="45" spans="2:8" ht="15.75" thickBot="1" x14ac:dyDescent="0.3">
      <c r="B45" s="91"/>
      <c r="C45" s="92"/>
      <c r="D45" s="92"/>
      <c r="E45" s="92"/>
      <c r="F45" s="92"/>
      <c r="G45" s="92"/>
      <c r="H45" s="9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1" customWidth="1"/>
    <col min="2" max="16384" width="11.42578125" style="1"/>
  </cols>
  <sheetData>
    <row r="3" spans="1:1" x14ac:dyDescent="0.2">
      <c r="A3" s="2" t="s">
        <v>113</v>
      </c>
    </row>
    <row r="4" spans="1:1" x14ac:dyDescent="0.2">
      <c r="A4" s="2" t="s">
        <v>119</v>
      </c>
    </row>
    <row r="5" spans="1:1" x14ac:dyDescent="0.2">
      <c r="A5" s="2" t="s">
        <v>227</v>
      </c>
    </row>
    <row r="6" spans="1:1" x14ac:dyDescent="0.2">
      <c r="A6" s="2" t="s">
        <v>229</v>
      </c>
    </row>
    <row r="7" spans="1:1" x14ac:dyDescent="0.2">
      <c r="A7" s="2" t="s">
        <v>114</v>
      </c>
    </row>
    <row r="8" spans="1:1" x14ac:dyDescent="0.2">
      <c r="A8" s="2" t="s">
        <v>120</v>
      </c>
    </row>
    <row r="9" spans="1:1" x14ac:dyDescent="0.2">
      <c r="A9" s="2" t="s">
        <v>115</v>
      </c>
    </row>
    <row r="10" spans="1:1" x14ac:dyDescent="0.2">
      <c r="A10" s="2" t="s">
        <v>121</v>
      </c>
    </row>
    <row r="11" spans="1:1" x14ac:dyDescent="0.2">
      <c r="A11" s="2" t="s">
        <v>116</v>
      </c>
    </row>
    <row r="12" spans="1:1" x14ac:dyDescent="0.2">
      <c r="A12" s="2" t="s">
        <v>253</v>
      </c>
    </row>
    <row r="13" spans="1:1" x14ac:dyDescent="0.2">
      <c r="A13" s="2" t="s">
        <v>254</v>
      </c>
    </row>
    <row r="14" spans="1:1" x14ac:dyDescent="0.2">
      <c r="A14" s="2" t="s">
        <v>255</v>
      </c>
    </row>
    <row r="16" spans="1:1" x14ac:dyDescent="0.2">
      <c r="A16" s="2" t="s">
        <v>256</v>
      </c>
    </row>
    <row r="17" spans="1:1" x14ac:dyDescent="0.2">
      <c r="A17" s="2" t="s">
        <v>241</v>
      </c>
    </row>
    <row r="18" spans="1:1" x14ac:dyDescent="0.2">
      <c r="A18" s="2" t="s">
        <v>127</v>
      </c>
    </row>
    <row r="20" spans="1:1" x14ac:dyDescent="0.2">
      <c r="A20" s="2" t="s">
        <v>245</v>
      </c>
    </row>
    <row r="21" spans="1:1" x14ac:dyDescent="0.2">
      <c r="A21" s="2"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21"/>
  <sheetViews>
    <sheetView showGridLines="0" tabSelected="1" topLeftCell="A10" zoomScale="35" zoomScaleNormal="70" workbookViewId="0">
      <selection activeCell="AS14" sqref="AS14"/>
    </sheetView>
  </sheetViews>
  <sheetFormatPr baseColWidth="10" defaultColWidth="11.42578125" defaultRowHeight="16.5" x14ac:dyDescent="0.25"/>
  <cols>
    <col min="1" max="1" width="4.7109375" style="120" customWidth="1"/>
    <col min="2" max="2" width="9.28515625" style="120" customWidth="1"/>
    <col min="3" max="3" width="12" style="134" customWidth="1"/>
    <col min="4" max="4" width="11.28515625" style="120" customWidth="1"/>
    <col min="5" max="5" width="23.7109375" style="120" customWidth="1"/>
    <col min="6" max="6" width="32.7109375" style="120" customWidth="1"/>
    <col min="7" max="7" width="36.42578125" style="120" customWidth="1"/>
    <col min="8" max="8" width="19" style="120" customWidth="1"/>
    <col min="9" max="9" width="8.85546875" style="120" customWidth="1"/>
    <col min="10" max="10" width="7" style="120" customWidth="1"/>
    <col min="11" max="11" width="10.140625" style="120" customWidth="1"/>
    <col min="12" max="12" width="13.5703125" style="120" customWidth="1"/>
    <col min="13" max="13" width="6.28515625" style="120" bestFit="1" customWidth="1"/>
    <col min="14" max="14" width="27.28515625" style="120" bestFit="1" customWidth="1"/>
    <col min="15" max="15" width="16.140625" style="120" customWidth="1"/>
    <col min="16" max="16" width="17.42578125" style="120" customWidth="1"/>
    <col min="17" max="17" width="6.28515625" style="120" bestFit="1" customWidth="1"/>
    <col min="18" max="18" width="16" style="120" customWidth="1"/>
    <col min="19" max="19" width="5.7109375" style="120" customWidth="1"/>
    <col min="20" max="20" width="32.85546875" style="120" customWidth="1"/>
    <col min="21" max="21" width="40" style="120" customWidth="1"/>
    <col min="22" max="22" width="15.140625" style="120" bestFit="1" customWidth="1"/>
    <col min="23" max="23" width="6.7109375" style="120" customWidth="1"/>
    <col min="24" max="24" width="5" style="120" customWidth="1"/>
    <col min="25" max="25" width="5.42578125" style="120" customWidth="1"/>
    <col min="26" max="26" width="7.140625" style="120" customWidth="1"/>
    <col min="27" max="27" width="6.7109375" style="120" customWidth="1"/>
    <col min="28" max="28" width="7.42578125" style="120" customWidth="1"/>
    <col min="29" max="29" width="38.28515625" style="120" hidden="1" customWidth="1"/>
    <col min="30" max="30" width="8.7109375" style="120" customWidth="1"/>
    <col min="31" max="31" width="10.42578125" style="120" customWidth="1"/>
    <col min="32" max="32" width="9.28515625" style="120" customWidth="1"/>
    <col min="33" max="33" width="9.140625" style="120" customWidth="1"/>
    <col min="34" max="34" width="8.42578125" style="120" customWidth="1"/>
    <col min="35" max="35" width="7.28515625" style="120" customWidth="1"/>
    <col min="36" max="36" width="27.140625" style="120" customWidth="1"/>
    <col min="37" max="37" width="30.28515625" style="120" customWidth="1"/>
    <col min="38" max="38" width="18.7109375" style="120" customWidth="1"/>
    <col min="39" max="39" width="15.140625" style="120" customWidth="1"/>
    <col min="40" max="40" width="23.5703125" style="120" customWidth="1"/>
    <col min="41" max="41" width="97.28515625" style="120" customWidth="1"/>
    <col min="42" max="42" width="10" style="120" customWidth="1"/>
    <col min="43" max="43" width="16.140625" style="120" customWidth="1"/>
    <col min="44" max="44" width="57.28515625" style="120" customWidth="1"/>
    <col min="45" max="46" width="20.7109375" style="120" customWidth="1"/>
    <col min="47" max="47" width="15.42578125" style="120" customWidth="1"/>
    <col min="48" max="48" width="19.5703125" style="120" customWidth="1"/>
    <col min="49" max="49" width="17.28515625" style="120" customWidth="1"/>
    <col min="50" max="16384" width="11.42578125" style="120"/>
  </cols>
  <sheetData>
    <row r="1" spans="1:75" ht="38.450000000000003" hidden="1" customHeight="1" x14ac:dyDescent="0.25">
      <c r="A1" s="214" t="s">
        <v>60</v>
      </c>
      <c r="B1" s="214"/>
      <c r="C1" s="214"/>
      <c r="D1" s="214"/>
      <c r="E1" s="216" t="s">
        <v>61</v>
      </c>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9" t="s">
        <v>62</v>
      </c>
      <c r="AW1" s="220"/>
    </row>
    <row r="2" spans="1:75" ht="33.6" customHeight="1" x14ac:dyDescent="0.25">
      <c r="A2" s="214"/>
      <c r="B2" s="214"/>
      <c r="C2" s="214"/>
      <c r="D2" s="214"/>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21" t="s">
        <v>63</v>
      </c>
      <c r="AW2" s="222"/>
    </row>
    <row r="3" spans="1:75" ht="29.25" customHeight="1" x14ac:dyDescent="0.25">
      <c r="A3" s="214"/>
      <c r="B3" s="214"/>
      <c r="C3" s="214"/>
      <c r="D3" s="214"/>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21" t="s">
        <v>64</v>
      </c>
      <c r="AW3" s="222"/>
    </row>
    <row r="4" spans="1:75" ht="13.9" customHeight="1" x14ac:dyDescent="0.25">
      <c r="A4" s="214"/>
      <c r="B4" s="214"/>
      <c r="C4" s="214"/>
      <c r="D4" s="214"/>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23" t="s">
        <v>65</v>
      </c>
      <c r="AW4" s="224"/>
    </row>
    <row r="5" spans="1:75" ht="26.25" customHeight="1" x14ac:dyDescent="0.25">
      <c r="A5" s="198" t="s">
        <v>66</v>
      </c>
      <c r="B5" s="199"/>
      <c r="C5" s="225" t="s">
        <v>67</v>
      </c>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7"/>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row>
    <row r="6" spans="1:75" ht="30" customHeight="1" x14ac:dyDescent="0.25">
      <c r="A6" s="198" t="s">
        <v>68</v>
      </c>
      <c r="B6" s="199"/>
      <c r="C6" s="228" t="s">
        <v>69</v>
      </c>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7"/>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row>
    <row r="7" spans="1:75" ht="24" customHeight="1" x14ac:dyDescent="0.25">
      <c r="A7" s="198" t="s">
        <v>70</v>
      </c>
      <c r="B7" s="199"/>
      <c r="C7" s="225" t="s">
        <v>71</v>
      </c>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7"/>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row>
    <row r="8" spans="1:75" x14ac:dyDescent="0.25">
      <c r="A8" s="200" t="s">
        <v>72</v>
      </c>
      <c r="B8" s="200"/>
      <c r="C8" s="200"/>
      <c r="D8" s="200"/>
      <c r="E8" s="201"/>
      <c r="F8" s="201"/>
      <c r="G8" s="201"/>
      <c r="H8" s="201"/>
      <c r="I8" s="201"/>
      <c r="J8" s="201"/>
      <c r="K8" s="201"/>
      <c r="L8" s="201" t="s">
        <v>73</v>
      </c>
      <c r="M8" s="201"/>
      <c r="N8" s="201"/>
      <c r="O8" s="201"/>
      <c r="P8" s="201"/>
      <c r="Q8" s="201"/>
      <c r="R8" s="201"/>
      <c r="S8" s="201" t="s">
        <v>74</v>
      </c>
      <c r="T8" s="201"/>
      <c r="U8" s="201"/>
      <c r="V8" s="201"/>
      <c r="W8" s="201"/>
      <c r="X8" s="201"/>
      <c r="Y8" s="201"/>
      <c r="Z8" s="201"/>
      <c r="AA8" s="201"/>
      <c r="AB8" s="201"/>
      <c r="AC8" s="201" t="s">
        <v>75</v>
      </c>
      <c r="AD8" s="201"/>
      <c r="AE8" s="201"/>
      <c r="AF8" s="201"/>
      <c r="AG8" s="201"/>
      <c r="AH8" s="201"/>
      <c r="AI8" s="201"/>
      <c r="AJ8" s="145"/>
      <c r="AK8" s="217" t="s">
        <v>76</v>
      </c>
      <c r="AL8" s="218"/>
      <c r="AM8" s="218"/>
      <c r="AN8" s="218"/>
      <c r="AO8" s="218"/>
      <c r="AP8" s="218"/>
      <c r="AQ8" s="218"/>
      <c r="AR8" s="218"/>
      <c r="AS8" s="218"/>
      <c r="AT8" s="218"/>
      <c r="AU8" s="218"/>
      <c r="AV8" s="218"/>
      <c r="AW8" s="218"/>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row>
    <row r="9" spans="1:75" ht="20.25" customHeight="1" x14ac:dyDescent="0.25">
      <c r="A9" s="215" t="s">
        <v>77</v>
      </c>
      <c r="B9" s="200" t="s">
        <v>78</v>
      </c>
      <c r="C9" s="197" t="s">
        <v>79</v>
      </c>
      <c r="D9" s="200" t="s">
        <v>15</v>
      </c>
      <c r="E9" s="197" t="s">
        <v>17</v>
      </c>
      <c r="F9" s="197" t="s">
        <v>19</v>
      </c>
      <c r="G9" s="200" t="s">
        <v>21</v>
      </c>
      <c r="H9" s="197" t="s">
        <v>23</v>
      </c>
      <c r="I9" s="197" t="s">
        <v>80</v>
      </c>
      <c r="J9" s="197" t="s">
        <v>81</v>
      </c>
      <c r="K9" s="197" t="s">
        <v>82</v>
      </c>
      <c r="L9" s="197" t="s">
        <v>83</v>
      </c>
      <c r="M9" s="200" t="s">
        <v>84</v>
      </c>
      <c r="N9" s="197" t="s">
        <v>85</v>
      </c>
      <c r="O9" s="197" t="s">
        <v>86</v>
      </c>
      <c r="P9" s="197" t="s">
        <v>87</v>
      </c>
      <c r="Q9" s="200" t="s">
        <v>84</v>
      </c>
      <c r="R9" s="197" t="s">
        <v>29</v>
      </c>
      <c r="S9" s="202" t="s">
        <v>88</v>
      </c>
      <c r="T9" s="197" t="s">
        <v>31</v>
      </c>
      <c r="U9" s="197" t="s">
        <v>89</v>
      </c>
      <c r="V9" s="197" t="s">
        <v>33</v>
      </c>
      <c r="W9" s="197" t="s">
        <v>90</v>
      </c>
      <c r="X9" s="197"/>
      <c r="Y9" s="197"/>
      <c r="Z9" s="197"/>
      <c r="AA9" s="197"/>
      <c r="AB9" s="197"/>
      <c r="AC9" s="202" t="s">
        <v>91</v>
      </c>
      <c r="AD9" s="202" t="s">
        <v>92</v>
      </c>
      <c r="AE9" s="202" t="s">
        <v>84</v>
      </c>
      <c r="AF9" s="202" t="s">
        <v>93</v>
      </c>
      <c r="AG9" s="202" t="s">
        <v>84</v>
      </c>
      <c r="AH9" s="202" t="s">
        <v>94</v>
      </c>
      <c r="AI9" s="202" t="s">
        <v>49</v>
      </c>
      <c r="AJ9" s="197" t="s">
        <v>103</v>
      </c>
      <c r="AK9" s="197" t="s">
        <v>76</v>
      </c>
      <c r="AL9" s="197" t="s">
        <v>95</v>
      </c>
      <c r="AM9" s="197" t="s">
        <v>96</v>
      </c>
      <c r="AN9" s="197" t="s">
        <v>97</v>
      </c>
      <c r="AO9" s="197" t="s">
        <v>98</v>
      </c>
      <c r="AP9" s="197" t="s">
        <v>53</v>
      </c>
      <c r="AQ9" s="196" t="s">
        <v>97</v>
      </c>
      <c r="AR9" s="196" t="s">
        <v>99</v>
      </c>
      <c r="AS9" s="196" t="s">
        <v>53</v>
      </c>
      <c r="AT9" s="203" t="s">
        <v>105</v>
      </c>
      <c r="AU9" s="196" t="s">
        <v>97</v>
      </c>
      <c r="AV9" s="197" t="s">
        <v>100</v>
      </c>
      <c r="AW9" s="197" t="s">
        <v>53</v>
      </c>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row>
    <row r="10" spans="1:75" s="123" customFormat="1" ht="73.5" customHeight="1" x14ac:dyDescent="0.25">
      <c r="A10" s="215"/>
      <c r="B10" s="200"/>
      <c r="C10" s="197"/>
      <c r="D10" s="200"/>
      <c r="E10" s="197"/>
      <c r="F10" s="197"/>
      <c r="G10" s="200"/>
      <c r="H10" s="197"/>
      <c r="I10" s="197"/>
      <c r="J10" s="197"/>
      <c r="K10" s="197"/>
      <c r="L10" s="197"/>
      <c r="M10" s="200"/>
      <c r="N10" s="197"/>
      <c r="O10" s="197"/>
      <c r="P10" s="200"/>
      <c r="Q10" s="200"/>
      <c r="R10" s="197"/>
      <c r="S10" s="202"/>
      <c r="T10" s="197"/>
      <c r="U10" s="197"/>
      <c r="V10" s="197"/>
      <c r="W10" s="135" t="s">
        <v>78</v>
      </c>
      <c r="X10" s="135" t="s">
        <v>101</v>
      </c>
      <c r="Y10" s="135" t="s">
        <v>102</v>
      </c>
      <c r="Z10" s="135" t="s">
        <v>103</v>
      </c>
      <c r="AA10" s="135" t="s">
        <v>104</v>
      </c>
      <c r="AB10" s="135" t="s">
        <v>105</v>
      </c>
      <c r="AC10" s="202"/>
      <c r="AD10" s="202"/>
      <c r="AE10" s="202"/>
      <c r="AF10" s="202"/>
      <c r="AG10" s="202"/>
      <c r="AH10" s="202"/>
      <c r="AI10" s="202"/>
      <c r="AJ10" s="197"/>
      <c r="AK10" s="197"/>
      <c r="AL10" s="197"/>
      <c r="AM10" s="197"/>
      <c r="AN10" s="197"/>
      <c r="AO10" s="197"/>
      <c r="AP10" s="197"/>
      <c r="AQ10" s="196"/>
      <c r="AR10" s="196"/>
      <c r="AS10" s="196"/>
      <c r="AT10" s="204"/>
      <c r="AU10" s="196"/>
      <c r="AV10" s="197"/>
      <c r="AW10" s="197"/>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row>
    <row r="11" spans="1:75" ht="248.25" customHeight="1" x14ac:dyDescent="0.25">
      <c r="A11" s="140">
        <v>1</v>
      </c>
      <c r="B11" s="155" t="s">
        <v>106</v>
      </c>
      <c r="C11" s="124" t="s">
        <v>107</v>
      </c>
      <c r="D11" s="112" t="s">
        <v>108</v>
      </c>
      <c r="E11" s="112" t="s">
        <v>260</v>
      </c>
      <c r="F11" s="112" t="s">
        <v>267</v>
      </c>
      <c r="G11" s="114" t="s">
        <v>268</v>
      </c>
      <c r="H11" s="114" t="s">
        <v>109</v>
      </c>
      <c r="I11" s="112" t="s">
        <v>110</v>
      </c>
      <c r="J11" s="112" t="s">
        <v>111</v>
      </c>
      <c r="K11" s="115">
        <v>24</v>
      </c>
      <c r="L11" s="116" t="str">
        <f>IF(K11&lt;=0,"",IF(K11&lt;=2,"Muy Baja",IF(K11&lt;=24,"Baja",IF(K11&lt;=500,"Media",IF(K11&lt;=5000,"Alta","Muy Alta")))))</f>
        <v>Baja</v>
      </c>
      <c r="M11" s="117">
        <f>IF(L11="","",IF(L11="Muy Baja",0.2,IF(L11="Baja",0.4,IF(L11="Media",0.6,IF(L11="Alta",0.8,IF(L11="Muy Alta",1,))))))</f>
        <v>0.4</v>
      </c>
      <c r="N11" s="118" t="s">
        <v>112</v>
      </c>
      <c r="O11" s="117" t="str">
        <f>IF(NOT(ISERROR(MATCH(N11,'[1]Tabla Impacto'!$B$221:$B$223,0))),'[1]Tabla Impacto'!$F$223&amp;"Por favor no seleccionar los criterios de impacto(Afectación Económica o presupuestal y Pérdida Reputacional)",N11)</f>
        <v xml:space="preserve">     El riesgo afecta la imagen de la entidad con algunos usuarios de relevancia frente al logro de los objetivos</v>
      </c>
      <c r="P11" s="116" t="str">
        <f>IF(OR(O11='[1]Tabla Impacto'!$C$11,O11='[1]Tabla Impacto'!$D$11),"Leve",IF(OR(O11='[1]Tabla Impacto'!$C$12,O11='[1]Tabla Impacto'!$D$12),"Menor",IF(OR(O11='[1]Tabla Impacto'!$C$13,O11='[1]Tabla Impacto'!$D$13),"Moderado",IF(OR(O11='[1]Tabla Impacto'!$C$14,O11='[1]Tabla Impacto'!$D$14),"Mayor",IF(OR(O11='[1]Tabla Impacto'!$C$15,O11='[1]Tabla Impacto'!$D$15),"Catastrófico","")))))</f>
        <v>Moderado</v>
      </c>
      <c r="Q11" s="117">
        <v>0.5</v>
      </c>
      <c r="R11" s="119"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04">
        <v>1</v>
      </c>
      <c r="T11" s="105" t="s">
        <v>269</v>
      </c>
      <c r="U11" s="105" t="s">
        <v>270</v>
      </c>
      <c r="V11" s="106" t="str">
        <f>IF(OR(W11="Preventivo",W11="Detectivo"),"Probabilidad",IF(W11="Correctivo","Impacto",""))</f>
        <v>Probabilidad</v>
      </c>
      <c r="W11" s="107" t="s">
        <v>113</v>
      </c>
      <c r="X11" s="107" t="s">
        <v>114</v>
      </c>
      <c r="Y11" s="108" t="str">
        <f>IF(AND(W11="Preventivo",X11="Automático"),"50%",IF(AND(W11="Preventivo",X11="Manual"),"40%",IF(AND(W11="Detectivo",X11="Automático"),"40%",IF(AND(W11="Detectivo",X11="Manual"),"30%",IF(AND(W11="Correctivo",X11="Automático"),"35%",IF(AND(W11="Correctivo",X11="Manual"),"25%",""))))))</f>
        <v>40%</v>
      </c>
      <c r="Z11" s="107" t="s">
        <v>115</v>
      </c>
      <c r="AA11" s="107" t="s">
        <v>116</v>
      </c>
      <c r="AB11" s="107" t="s">
        <v>117</v>
      </c>
      <c r="AC11" s="109">
        <f>IFERROR(IF(V11="Probabilidad",(M11-(+M11*Y11)),IF(V11="Impacto",M11,"")),"")</f>
        <v>0.24</v>
      </c>
      <c r="AD11" s="110" t="str">
        <f>IFERROR(IF(AC11="","",IF(AC11&lt;=0.2,"Muy Baja",IF(AC11&lt;=0.4,"Baja",IF(AC11&lt;=0.6,"Media",IF(AC11&lt;=0.8,"Alta","Muy Alta"))))),"")</f>
        <v>Baja</v>
      </c>
      <c r="AE11" s="108">
        <f>+AC11</f>
        <v>0.24</v>
      </c>
      <c r="AF11" s="110" t="str">
        <f>IFERROR(IF(AG11="","",IF(AG11&lt;=0.2,"Leve",IF(AG11&lt;=0.4,"Menor",IF(AG11&lt;=0.6,"Moderado",IF(AG11&lt;=0.8,"Mayor","Catastrófico"))))),"")</f>
        <v>Moderado</v>
      </c>
      <c r="AG11" s="108">
        <f>IFERROR(IF(V11="Impacto",(Q11-(+Q11*Y11)),IF(V11="Probabilidad",Q11,"")),"")</f>
        <v>0.5</v>
      </c>
      <c r="AH11" s="111"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07" t="s">
        <v>118</v>
      </c>
      <c r="AJ11" s="149" t="s">
        <v>271</v>
      </c>
      <c r="AK11" s="149" t="s">
        <v>272</v>
      </c>
      <c r="AL11" s="144" t="s">
        <v>257</v>
      </c>
      <c r="AM11" s="141">
        <v>45302</v>
      </c>
      <c r="AN11" s="142">
        <v>45405</v>
      </c>
      <c r="AO11" s="112" t="s">
        <v>285</v>
      </c>
      <c r="AP11" s="115" t="s">
        <v>246</v>
      </c>
      <c r="AQ11" s="148">
        <v>45519</v>
      </c>
      <c r="AR11" s="143" t="s">
        <v>290</v>
      </c>
      <c r="AS11" s="147" t="s">
        <v>246</v>
      </c>
      <c r="AT11" s="156" t="s">
        <v>295</v>
      </c>
      <c r="AU11" s="113"/>
      <c r="AV11" s="112"/>
      <c r="AW11" s="115"/>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row>
    <row r="12" spans="1:75" ht="291" customHeight="1" x14ac:dyDescent="0.25">
      <c r="A12" s="104">
        <v>2</v>
      </c>
      <c r="B12" s="104" t="s">
        <v>123</v>
      </c>
      <c r="C12" s="124" t="s">
        <v>107</v>
      </c>
      <c r="D12" s="112" t="s">
        <v>108</v>
      </c>
      <c r="E12" s="112" t="s">
        <v>262</v>
      </c>
      <c r="F12" s="112" t="s">
        <v>261</v>
      </c>
      <c r="G12" s="114" t="s">
        <v>291</v>
      </c>
      <c r="H12" s="112" t="s">
        <v>109</v>
      </c>
      <c r="I12" s="112" t="s">
        <v>110</v>
      </c>
      <c r="J12" s="112" t="s">
        <v>111</v>
      </c>
      <c r="K12" s="115">
        <v>20</v>
      </c>
      <c r="L12" s="116" t="str">
        <f>IF(K12&lt;=0,"",IF(K12&lt;=2,"Muy Baja",IF(K12&lt;=24,"Baja",IF(K12&lt;=500,"Media",IF(K12&lt;=5000,"Alta","Muy Alta")))))</f>
        <v>Baja</v>
      </c>
      <c r="M12" s="117">
        <f>IF(L12="","",IF(L12="Muy Baja",0.2,IF(L12="Baja",0.4,IF(L12="Media",0.6,IF(L12="Alta",0.8,IF(L12="Muy Alta",1,))))))</f>
        <v>0.4</v>
      </c>
      <c r="N12" s="118" t="s">
        <v>112</v>
      </c>
      <c r="O12" s="117" t="str">
        <f>IF(NOT(ISERROR(MATCH(N12,'[1]Tabla Impacto'!$B$221:$B$223,0))),'[1]Tabla Impacto'!$F$223&amp;"Por favor no seleccionar los criterios de impacto(Afectación Económica o presupuestal y Pérdida Reputacional)",N12)</f>
        <v xml:space="preserve">     El riesgo afecta la imagen de la entidad con algunos usuarios de relevancia frente al logro de los objetivos</v>
      </c>
      <c r="P12" s="116" t="str">
        <f>IF(OR(O12='[1]Tabla Impacto'!$C$11,O12='[1]Tabla Impacto'!$D$11),"Leve",IF(OR(O12='[1]Tabla Impacto'!$C$12,O12='[1]Tabla Impacto'!$D$12),"Menor",IF(OR(O12='[1]Tabla Impacto'!$C$13,O12='[1]Tabla Impacto'!$D$13),"Moderado",IF(OR(O12='[1]Tabla Impacto'!$C$14,O12='[1]Tabla Impacto'!$D$14),"Mayor",IF(OR(O12='[1]Tabla Impacto'!$C$15,O12='[1]Tabla Impacto'!$D$15),"Catastrófico","")))))</f>
        <v>Moderado</v>
      </c>
      <c r="Q12" s="117">
        <f>IF(P12="","",IF(P12="Leve",0.2,IF(P12="Menor",0.4,IF(P12="Moderado",0.6,IF(P12="Mayor",0.8,IF(P12="Catastrófico",1,))))))</f>
        <v>0.6</v>
      </c>
      <c r="R12" s="119"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04">
        <v>1</v>
      </c>
      <c r="T12" s="105" t="s">
        <v>273</v>
      </c>
      <c r="U12" s="105" t="s">
        <v>274</v>
      </c>
      <c r="V12" s="106" t="str">
        <f>IF(OR(W12="Preventivo",W12="Detectivo"),"Probabilidad",IF(W12="Correctivo","Impacto",""))</f>
        <v>Probabilidad</v>
      </c>
      <c r="W12" s="107" t="s">
        <v>113</v>
      </c>
      <c r="X12" s="107" t="s">
        <v>114</v>
      </c>
      <c r="Y12" s="108" t="str">
        <f>IF(AND(W12="Preventivo",X12="Automático"),"50%",IF(AND(W12="Preventivo",X12="Manual"),"40%",IF(AND(W12="Detectivo",X12="Automático"),"40%",IF(AND(W12="Detectivo",X12="Manual"),"30%",IF(AND(W12="Correctivo",X12="Automático"),"35%",IF(AND(W12="Correctivo",X12="Manual"),"25%",""))))))</f>
        <v>40%</v>
      </c>
      <c r="Z12" s="107" t="s">
        <v>120</v>
      </c>
      <c r="AA12" s="107" t="s">
        <v>121</v>
      </c>
      <c r="AB12" s="107" t="s">
        <v>122</v>
      </c>
      <c r="AC12" s="109">
        <f>IFERROR(IF(V12="Probabilidad",(M12-(+M12*Y12)),IF(V12="Impacto",M12,"")),"")</f>
        <v>0.24</v>
      </c>
      <c r="AD12" s="110" t="str">
        <f>IFERROR(IF(AC12="","",IF(AC12&lt;=0.2,"Muy Baja",IF(AC12&lt;=0.4,"Baja",IF(AC12&lt;=0.6,"Media",IF(AC12&lt;=0.8,"Alta","Muy Alta"))))),"")</f>
        <v>Baja</v>
      </c>
      <c r="AE12" s="108">
        <f>+AC12</f>
        <v>0.24</v>
      </c>
      <c r="AF12" s="110" t="str">
        <f>IFERROR(IF(AG12="","",IF(AG12&lt;=0.2,"Leve",IF(AG12&lt;=0.4,"Menor",IF(AG12&lt;=0.6,"Moderado",IF(AG12&lt;=0.8,"Mayor","Catastrófico"))))),"")</f>
        <v>Moderado</v>
      </c>
      <c r="AG12" s="108">
        <f>IFERROR(IF(V12="Impacto",(Q12-(+Q12*Y12)),IF(V12="Probabilidad",Q12,"")),"")</f>
        <v>0.6</v>
      </c>
      <c r="AH12" s="111"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07" t="s">
        <v>118</v>
      </c>
      <c r="AJ12" s="112" t="s">
        <v>275</v>
      </c>
      <c r="AK12" s="144" t="s">
        <v>276</v>
      </c>
      <c r="AL12" s="144" t="s">
        <v>258</v>
      </c>
      <c r="AM12" s="142">
        <v>45302</v>
      </c>
      <c r="AN12" s="142">
        <v>45406</v>
      </c>
      <c r="AO12" s="112" t="s">
        <v>287</v>
      </c>
      <c r="AP12" s="115" t="s">
        <v>246</v>
      </c>
      <c r="AQ12" s="148">
        <v>45519</v>
      </c>
      <c r="AR12" s="143" t="s">
        <v>292</v>
      </c>
      <c r="AS12" s="147" t="s">
        <v>246</v>
      </c>
      <c r="AT12" s="156" t="s">
        <v>296</v>
      </c>
      <c r="AU12" s="113"/>
      <c r="AV12" s="112"/>
      <c r="AW12" s="115"/>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row>
    <row r="13" spans="1:75" ht="150" customHeight="1" x14ac:dyDescent="0.25">
      <c r="A13" s="104">
        <v>3</v>
      </c>
      <c r="B13" s="154" t="s">
        <v>123</v>
      </c>
      <c r="C13" s="124" t="s">
        <v>107</v>
      </c>
      <c r="D13" s="112" t="s">
        <v>124</v>
      </c>
      <c r="E13" s="112" t="s">
        <v>263</v>
      </c>
      <c r="F13" s="112" t="s">
        <v>125</v>
      </c>
      <c r="G13" s="114" t="s">
        <v>264</v>
      </c>
      <c r="H13" s="112" t="s">
        <v>109</v>
      </c>
      <c r="I13" s="112" t="s">
        <v>110</v>
      </c>
      <c r="J13" s="112" t="s">
        <v>126</v>
      </c>
      <c r="K13" s="115">
        <v>12</v>
      </c>
      <c r="L13" s="116" t="str">
        <f>IF(K13&lt;=0,"",IF(K13&lt;=2,"Muy Baja",IF(K13&lt;=24,"Baja",IF(K13&lt;=500,"Media",IF(K13&lt;=5000,"Alta","Muy Alta")))))</f>
        <v>Baja</v>
      </c>
      <c r="M13" s="117">
        <f>IF(L13="","",IF(L13="Muy Baja",0.2,IF(L13="Baja",0.4,IF(L13="Media",0.6,IF(L13="Alta",0.8,IF(L13="Muy Alta",1,))))))</f>
        <v>0.4</v>
      </c>
      <c r="N13" s="118" t="s">
        <v>112</v>
      </c>
      <c r="O13" s="117" t="str">
        <f>IF(NOT(ISERROR(MATCH(N13,'[1]Tabla Impacto'!$B$221:$B$223,0))),'[1]Tabla Impacto'!$F$223&amp;"Por favor no seleccionar los criterios de impacto(Afectación Económica o presupuestal y Pérdida Reputacional)",N13)</f>
        <v xml:space="preserve">     El riesgo afecta la imagen de la entidad con algunos usuarios de relevancia frente al logro de los objetivos</v>
      </c>
      <c r="P13" s="116" t="str">
        <f>IF(OR(O13='[1]Tabla Impacto'!$C$11,O13='[1]Tabla Impacto'!$D$11),"Leve",IF(OR(O13='[1]Tabla Impacto'!$C$12,O13='[1]Tabla Impacto'!$D$12),"Menor",IF(OR(O13='[1]Tabla Impacto'!$C$13,O13='[1]Tabla Impacto'!$D$13),"Moderado",IF(OR(O13='[1]Tabla Impacto'!$C$14,O13='[1]Tabla Impacto'!$D$14),"Mayor",IF(OR(O13='[1]Tabla Impacto'!$C$15,O13='[1]Tabla Impacto'!$D$15),"Catastrófico","")))))</f>
        <v>Moderado</v>
      </c>
      <c r="Q13" s="117">
        <v>0.5</v>
      </c>
      <c r="R13" s="119"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04">
        <v>1</v>
      </c>
      <c r="T13" s="105" t="s">
        <v>277</v>
      </c>
      <c r="U13" s="105" t="s">
        <v>278</v>
      </c>
      <c r="V13" s="106" t="s">
        <v>15</v>
      </c>
      <c r="W13" s="107" t="s">
        <v>113</v>
      </c>
      <c r="X13" s="107" t="s">
        <v>114</v>
      </c>
      <c r="Y13" s="108" t="str">
        <f>IF(AND(W13="Preventivo",X13="Automático"),"50%",IF(AND(W13="Preventivo",X13="Manual"),"40%",IF(AND(W13="Detectivo",X13="Automático"),"40%",IF(AND(W13="Detectivo",X13="Manual"),"30%",IF(AND(W13="Correctivo",X13="Automático"),"35%",IF(AND(W13="Correctivo",X13="Manual"),"25%",""))))))</f>
        <v>40%</v>
      </c>
      <c r="Z13" s="107" t="s">
        <v>120</v>
      </c>
      <c r="AA13" s="107" t="s">
        <v>116</v>
      </c>
      <c r="AB13" s="107" t="s">
        <v>122</v>
      </c>
      <c r="AC13" s="109">
        <f>IFERROR(IF(V13="Probabilidad",(M13-(+M13*Y13)),IF(V13="Impacto",M13,"")),"")</f>
        <v>0.4</v>
      </c>
      <c r="AD13" s="110" t="str">
        <f>IFERROR(IF(AC13="","",IF(AC13&lt;=0.2,"Muy Baja",IF(AC13&lt;=0.4,"Baja",IF(AC13&lt;=0.6,"Media",IF(AC13&lt;=0.8,"Alta","Muy Alta"))))),"")</f>
        <v>Baja</v>
      </c>
      <c r="AE13" s="108">
        <f>+AC13</f>
        <v>0.4</v>
      </c>
      <c r="AF13" s="110" t="str">
        <f>IFERROR(IF(AG13="","",IF(AG13&lt;=0.2,"Leve",IF(AG13&lt;=0.4,"Menor",IF(AG13&lt;=0.6,"Moderado",IF(AG13&lt;=0.8,"Mayor","Catastrófico"))))),"")</f>
        <v>Menor</v>
      </c>
      <c r="AG13" s="108">
        <f>IFERROR(IF(V13="Impacto",(Q13-(+Q13*Y13)),IF(V13="Probabilidad",Q13,"")),"")</f>
        <v>0.3</v>
      </c>
      <c r="AH13" s="111"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39" t="s">
        <v>118</v>
      </c>
      <c r="AJ13" s="112" t="s">
        <v>275</v>
      </c>
      <c r="AK13" s="144" t="s">
        <v>276</v>
      </c>
      <c r="AL13" s="144" t="s">
        <v>289</v>
      </c>
      <c r="AM13" s="142">
        <v>45302</v>
      </c>
      <c r="AN13" s="143">
        <v>45406</v>
      </c>
      <c r="AO13" s="112" t="s">
        <v>288</v>
      </c>
      <c r="AP13" s="115" t="s">
        <v>246</v>
      </c>
      <c r="AQ13" s="148">
        <v>45519</v>
      </c>
      <c r="AR13" s="112" t="s">
        <v>293</v>
      </c>
      <c r="AS13" s="147" t="s">
        <v>246</v>
      </c>
      <c r="AT13" s="156" t="s">
        <v>297</v>
      </c>
      <c r="AU13" s="113"/>
      <c r="AV13" s="112"/>
      <c r="AW13" s="115"/>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row>
    <row r="14" spans="1:75" ht="113.25" customHeight="1" x14ac:dyDescent="0.25">
      <c r="A14" s="104">
        <v>4</v>
      </c>
      <c r="B14" s="155" t="s">
        <v>123</v>
      </c>
      <c r="C14" s="124" t="s">
        <v>107</v>
      </c>
      <c r="D14" s="112" t="s">
        <v>108</v>
      </c>
      <c r="E14" s="124" t="s">
        <v>266</v>
      </c>
      <c r="F14" s="112" t="s">
        <v>265</v>
      </c>
      <c r="G14" s="114" t="s">
        <v>279</v>
      </c>
      <c r="H14" s="112" t="s">
        <v>109</v>
      </c>
      <c r="I14" s="112" t="s">
        <v>128</v>
      </c>
      <c r="J14" s="112" t="s">
        <v>111</v>
      </c>
      <c r="K14" s="115">
        <v>200</v>
      </c>
      <c r="L14" s="116" t="str">
        <f>IF(K14&lt;=0,"",IF(K14&lt;=2,"Muy Baja",IF(K14&lt;=24,"Baja",IF(K14&lt;=500,"Media",IF(K14&lt;=5000,"Alta","Muy Alta")))))</f>
        <v>Media</v>
      </c>
      <c r="M14" s="117">
        <f>IF(L14="","",IF(L14="Muy Baja",0.2,IF(L14="Baja",0.4,IF(L14="Media",0.6,IF(L14="Alta",0.8,IF(L14="Muy Alta",1,))))))</f>
        <v>0.6</v>
      </c>
      <c r="N14" s="118" t="s">
        <v>112</v>
      </c>
      <c r="O14" s="117" t="str">
        <f>IF(NOT(ISERROR(MATCH(N14,'[1]Tabla Impacto'!$B$221:$B$223,0))),'[1]Tabla Impacto'!$F$223&amp;"Por favor no seleccionar los criterios de impacto(Afectación Económica o presupuestal y Pérdida Reputacional)",N14)</f>
        <v xml:space="preserve">     El riesgo afecta la imagen de la entidad con algunos usuarios de relevancia frente al logro de los objetivos</v>
      </c>
      <c r="P14" s="116" t="str">
        <f>IF(OR(O14='[1]Tabla Impacto'!$C$11,O14='[1]Tabla Impacto'!$D$11),"Leve",IF(OR(O14='[1]Tabla Impacto'!$C$12,O14='[1]Tabla Impacto'!$D$12),"Menor",IF(OR(O14='[1]Tabla Impacto'!$C$13,O14='[1]Tabla Impacto'!$D$13),"Moderado",IF(OR(O14='[1]Tabla Impacto'!$C$14,O14='[1]Tabla Impacto'!$D$14),"Mayor",IF(OR(O14='[1]Tabla Impacto'!$C$15,O14='[1]Tabla Impacto'!$D$15),"Catastrófico","")))))</f>
        <v>Moderado</v>
      </c>
      <c r="Q14" s="117">
        <v>0.5</v>
      </c>
      <c r="R14" s="119"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04">
        <v>1</v>
      </c>
      <c r="T14" s="105" t="s">
        <v>280</v>
      </c>
      <c r="U14" s="105" t="s">
        <v>281</v>
      </c>
      <c r="V14" s="106" t="s">
        <v>15</v>
      </c>
      <c r="W14" s="107" t="s">
        <v>113</v>
      </c>
      <c r="X14" s="107" t="s">
        <v>114</v>
      </c>
      <c r="Y14" s="108" t="str">
        <f>IF(AND(W14="Preventivo",X14="Automático"),"50%",IF(AND(W14="Preventivo",X14="Manual"),"40%",IF(AND(W14="Detectivo",X14="Automático"),"40%",IF(AND(W14="Detectivo",X14="Manual"),"30%",IF(AND(W14="Correctivo",X14="Automático"),"35%",IF(AND(W14="Correctivo",X14="Manual"),"25%",""))))))</f>
        <v>40%</v>
      </c>
      <c r="Z14" s="107" t="s">
        <v>120</v>
      </c>
      <c r="AA14" s="107" t="s">
        <v>116</v>
      </c>
      <c r="AB14" s="107" t="s">
        <v>122</v>
      </c>
      <c r="AC14" s="109">
        <f>IFERROR(IF(V14="Probabilidad",(M14-(+M14*Y14)),IF(V14="Impacto",M14,"")),"")</f>
        <v>0.6</v>
      </c>
      <c r="AD14" s="110" t="str">
        <f>IFERROR(IF(AC14="","",IF(AC14&lt;=0.2,"Muy Baja",IF(AC14&lt;=0.4,"Baja",IF(AC14&lt;=0.6,"Media",IF(AC14&lt;=0.8,"Alta","Muy Alta"))))),"")</f>
        <v>Media</v>
      </c>
      <c r="AE14" s="108">
        <f>+AC14</f>
        <v>0.6</v>
      </c>
      <c r="AF14" s="110" t="str">
        <f>IFERROR(IF(AG14="","",IF(AG14&lt;=0.2,"Leve",IF(AG14&lt;=0.4,"Menor",IF(AG14&lt;=0.6,"Moderado",IF(AG14&lt;=0.8,"Mayor","Catastrófico"))))),"")</f>
        <v>Menor</v>
      </c>
      <c r="AG14" s="108">
        <f>IFERROR(IF(V14="Impacto",(Q14-(+Q14*Y14)),IF(V14="Probabilidad",Q14,"")),"")</f>
        <v>0.3</v>
      </c>
      <c r="AH14" s="111"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Moderado</v>
      </c>
      <c r="AI14" s="107" t="s">
        <v>118</v>
      </c>
      <c r="AJ14" s="107"/>
      <c r="AK14" s="144" t="s">
        <v>282</v>
      </c>
      <c r="AL14" s="144" t="s">
        <v>259</v>
      </c>
      <c r="AM14" s="142">
        <v>45311</v>
      </c>
      <c r="AN14" s="143">
        <v>45406</v>
      </c>
      <c r="AO14" s="112" t="s">
        <v>286</v>
      </c>
      <c r="AP14" s="146" t="s">
        <v>246</v>
      </c>
      <c r="AQ14" s="148">
        <v>45519</v>
      </c>
      <c r="AR14" s="143" t="s">
        <v>294</v>
      </c>
      <c r="AS14" s="147" t="s">
        <v>246</v>
      </c>
      <c r="AT14" s="156" t="s">
        <v>298</v>
      </c>
      <c r="AU14" s="113"/>
      <c r="AV14" s="112"/>
      <c r="AW14" s="115"/>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row>
    <row r="15" spans="1:75" ht="49.5" customHeight="1" x14ac:dyDescent="0.25">
      <c r="A15" s="125"/>
      <c r="B15" s="126"/>
      <c r="C15" s="136"/>
      <c r="D15" s="210">
        <v>0</v>
      </c>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2"/>
    </row>
    <row r="17" spans="1:44" x14ac:dyDescent="0.25">
      <c r="A17" s="127"/>
      <c r="B17" s="128"/>
      <c r="C17" s="128"/>
      <c r="D17" s="128"/>
      <c r="E17" s="128"/>
      <c r="F17" s="128"/>
      <c r="G17" s="128"/>
      <c r="L17" s="129"/>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row>
    <row r="18" spans="1:44" ht="18" x14ac:dyDescent="0.25">
      <c r="A18" s="213" t="s">
        <v>283</v>
      </c>
      <c r="B18" s="213"/>
      <c r="C18" s="213"/>
      <c r="D18" s="213"/>
      <c r="E18" s="213"/>
      <c r="F18" s="213"/>
      <c r="G18" s="213"/>
      <c r="K18" s="207" t="s">
        <v>284</v>
      </c>
      <c r="L18" s="208"/>
      <c r="M18" s="208"/>
      <c r="N18" s="209"/>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row>
    <row r="19" spans="1:44" ht="17.25" thickBot="1" x14ac:dyDescent="0.3">
      <c r="A19" s="130"/>
      <c r="B19" s="130"/>
      <c r="C19" s="131"/>
      <c r="D19" s="130"/>
      <c r="E19" s="130"/>
      <c r="F19" s="130"/>
      <c r="G19" s="130"/>
      <c r="L19" s="130" t="str">
        <f>+IFERROR(VLOOKUP(H19,$H$174:$L$178,3,FALSE)*VLOOKUP(K19,$K$174:$L$178,3,FALSE),"")</f>
        <v/>
      </c>
      <c r="M19" s="130"/>
      <c r="N19" s="130"/>
      <c r="O19" s="130"/>
      <c r="P19" s="130"/>
      <c r="Q19" s="130"/>
      <c r="R19" s="130"/>
      <c r="S19" s="130"/>
      <c r="T19" s="130"/>
      <c r="U19" s="130"/>
      <c r="V19" s="130"/>
      <c r="W19" s="131"/>
      <c r="X19" s="130"/>
      <c r="Y19" s="131"/>
      <c r="Z19" s="131"/>
      <c r="AA19" s="131"/>
      <c r="AB19" s="131"/>
      <c r="AC19" s="131"/>
      <c r="AD19" s="131"/>
      <c r="AE19" s="132"/>
      <c r="AF19" s="132"/>
      <c r="AG19" s="131"/>
      <c r="AH19" s="130"/>
      <c r="AI19" s="130"/>
      <c r="AJ19" s="130"/>
      <c r="AK19" s="130"/>
      <c r="AL19" s="130"/>
      <c r="AM19" s="131"/>
      <c r="AN19" s="130"/>
      <c r="AO19" s="131"/>
      <c r="AP19" s="130"/>
      <c r="AQ19" s="131"/>
      <c r="AR19" s="131"/>
    </row>
    <row r="20" spans="1:44" ht="17.45" customHeight="1" thickTop="1" thickBot="1" x14ac:dyDescent="0.3">
      <c r="A20" s="205" t="s">
        <v>129</v>
      </c>
      <c r="B20" s="205"/>
      <c r="C20" s="205"/>
      <c r="D20" s="205"/>
      <c r="E20" s="205"/>
      <c r="F20" s="205"/>
      <c r="G20" s="138" t="s">
        <v>130</v>
      </c>
      <c r="H20" s="205" t="s">
        <v>131</v>
      </c>
      <c r="I20" s="205"/>
      <c r="J20" s="205"/>
      <c r="K20" s="205"/>
      <c r="L20" s="205"/>
      <c r="M20" s="205"/>
      <c r="N20" s="205"/>
      <c r="O20" s="137"/>
      <c r="P20" s="206" t="s">
        <v>132</v>
      </c>
      <c r="Q20" s="206"/>
      <c r="R20" s="206"/>
      <c r="S20" s="205" t="s">
        <v>133</v>
      </c>
      <c r="T20" s="205"/>
      <c r="U20" s="205"/>
      <c r="V20" s="205"/>
      <c r="W20" s="206">
        <v>1</v>
      </c>
      <c r="X20" s="206"/>
      <c r="Y20" s="206"/>
      <c r="Z20" s="206"/>
      <c r="AA20" s="133"/>
      <c r="AB20" s="133"/>
      <c r="AC20" s="133"/>
      <c r="AD20" s="133"/>
      <c r="AE20" s="133"/>
      <c r="AF20" s="133"/>
      <c r="AG20" s="133"/>
      <c r="AH20" s="133"/>
      <c r="AI20" s="133"/>
      <c r="AJ20" s="133"/>
      <c r="AK20" s="133"/>
      <c r="AL20" s="133"/>
      <c r="AM20" s="133"/>
      <c r="AN20" s="133"/>
      <c r="AO20" s="133"/>
      <c r="AP20" s="133"/>
      <c r="AQ20" s="133"/>
      <c r="AR20" s="133"/>
    </row>
    <row r="21" spans="1:44" ht="17.25" thickTop="1" x14ac:dyDescent="0.25"/>
  </sheetData>
  <dataConsolidate/>
  <mergeCells count="69">
    <mergeCell ref="AV1:AW1"/>
    <mergeCell ref="AV2:AW2"/>
    <mergeCell ref="AV3:AW3"/>
    <mergeCell ref="AV4:AW4"/>
    <mergeCell ref="AK9:AK10"/>
    <mergeCell ref="C7:AW7"/>
    <mergeCell ref="C6:AW6"/>
    <mergeCell ref="C5:AW5"/>
    <mergeCell ref="I9:I10"/>
    <mergeCell ref="J9:J10"/>
    <mergeCell ref="AI9:AI10"/>
    <mergeCell ref="AH9:AH10"/>
    <mergeCell ref="AG9:AG10"/>
    <mergeCell ref="AC9:AC10"/>
    <mergeCell ref="U9:U10"/>
    <mergeCell ref="AW9:AW10"/>
    <mergeCell ref="A1:D4"/>
    <mergeCell ref="AF9:AF10"/>
    <mergeCell ref="AD9:AD10"/>
    <mergeCell ref="AE9:AE10"/>
    <mergeCell ref="K9:K10"/>
    <mergeCell ref="L9:L10"/>
    <mergeCell ref="M9:M10"/>
    <mergeCell ref="P9:P10"/>
    <mergeCell ref="Q9:Q10"/>
    <mergeCell ref="W9:AB9"/>
    <mergeCell ref="AC8:AI8"/>
    <mergeCell ref="A9:A10"/>
    <mergeCell ref="H9:H10"/>
    <mergeCell ref="E1:AU4"/>
    <mergeCell ref="AQ9:AQ10"/>
    <mergeCell ref="AK8:AW8"/>
    <mergeCell ref="D15:AP15"/>
    <mergeCell ref="A18:G18"/>
    <mergeCell ref="G9:G10"/>
    <mergeCell ref="F9:F10"/>
    <mergeCell ref="E9:E10"/>
    <mergeCell ref="D9:D10"/>
    <mergeCell ref="R9:R10"/>
    <mergeCell ref="N9:N10"/>
    <mergeCell ref="O9:O10"/>
    <mergeCell ref="AP9:AP10"/>
    <mergeCell ref="AO9:AO10"/>
    <mergeCell ref="AN9:AN10"/>
    <mergeCell ref="AM9:AM10"/>
    <mergeCell ref="AL9:AL10"/>
    <mergeCell ref="C9:C10"/>
    <mergeCell ref="AJ9:AJ10"/>
    <mergeCell ref="S20:V20"/>
    <mergeCell ref="W20:Z20"/>
    <mergeCell ref="A20:F20"/>
    <mergeCell ref="K18:N18"/>
    <mergeCell ref="H20:N20"/>
    <mergeCell ref="P20:R20"/>
    <mergeCell ref="AS9:AS10"/>
    <mergeCell ref="AU9:AU10"/>
    <mergeCell ref="AV9:AV10"/>
    <mergeCell ref="A5:B5"/>
    <mergeCell ref="A6:B6"/>
    <mergeCell ref="A7:B7"/>
    <mergeCell ref="A8:K8"/>
    <mergeCell ref="L8:R8"/>
    <mergeCell ref="S8:AB8"/>
    <mergeCell ref="S9:S10"/>
    <mergeCell ref="T9:T10"/>
    <mergeCell ref="B9:B10"/>
    <mergeCell ref="V9:V10"/>
    <mergeCell ref="AR9:AR10"/>
    <mergeCell ref="AT9:AT10"/>
  </mergeCells>
  <conditionalFormatting sqref="L11:L14">
    <cfRule type="cellIs" dxfId="38" priority="23" operator="equal">
      <formula>"Baja"</formula>
    </cfRule>
    <cfRule type="cellIs" dxfId="37" priority="22" operator="equal">
      <formula>"Media"</formula>
    </cfRule>
    <cfRule type="cellIs" dxfId="36" priority="21" operator="equal">
      <formula>"Alta"</formula>
    </cfRule>
    <cfRule type="cellIs" dxfId="35" priority="20" operator="equal">
      <formula>"Muy Alta"</formula>
    </cfRule>
    <cfRule type="cellIs" dxfId="34" priority="24" operator="equal">
      <formula>"Muy Baja"</formula>
    </cfRule>
  </conditionalFormatting>
  <conditionalFormatting sqref="O11:O14">
    <cfRule type="containsText" dxfId="33" priority="1" operator="containsText" text="❌">
      <formula>NOT(ISERROR(SEARCH("❌",O11)))</formula>
    </cfRule>
  </conditionalFormatting>
  <conditionalFormatting sqref="P11:P14">
    <cfRule type="cellIs" dxfId="32" priority="60" operator="equal">
      <formula>"Leve"</formula>
    </cfRule>
    <cfRule type="cellIs" dxfId="31" priority="59" operator="equal">
      <formula>"Menor"</formula>
    </cfRule>
    <cfRule type="cellIs" dxfId="30" priority="58" operator="equal">
      <formula>"Moderado"</formula>
    </cfRule>
    <cfRule type="cellIs" dxfId="29" priority="57" operator="equal">
      <formula>"Mayor"</formula>
    </cfRule>
    <cfRule type="cellIs" dxfId="28" priority="56" operator="equal">
      <formula>"Catastrófico"</formula>
    </cfRule>
  </conditionalFormatting>
  <conditionalFormatting sqref="R11:R14">
    <cfRule type="cellIs" dxfId="27" priority="16" operator="equal">
      <formula>"Extremo"</formula>
    </cfRule>
    <cfRule type="cellIs" dxfId="26" priority="17" operator="equal">
      <formula>"Alto"</formula>
    </cfRule>
    <cfRule type="cellIs" dxfId="25" priority="18" operator="equal">
      <formula>"Moderado"</formula>
    </cfRule>
    <cfRule type="cellIs" dxfId="24" priority="19" operator="equal">
      <formula>"Bajo"</formula>
    </cfRule>
  </conditionalFormatting>
  <conditionalFormatting sqref="AD11:AD14">
    <cfRule type="cellIs" dxfId="23" priority="15" operator="equal">
      <formula>"Muy Baja"</formula>
    </cfRule>
    <cfRule type="cellIs" dxfId="22" priority="14" operator="equal">
      <formula>"Baja"</formula>
    </cfRule>
    <cfRule type="cellIs" dxfId="21" priority="13" operator="equal">
      <formula>"Media"</formula>
    </cfRule>
    <cfRule type="cellIs" dxfId="20" priority="12" operator="equal">
      <formula>"Alta"</formula>
    </cfRule>
    <cfRule type="cellIs" dxfId="19" priority="11" operator="equal">
      <formula>"Muy Alta"</formula>
    </cfRule>
  </conditionalFormatting>
  <conditionalFormatting sqref="AE17:AE19">
    <cfRule type="cellIs" dxfId="18" priority="66" stopIfTrue="1" operator="equal">
      <formula>#REF!</formula>
    </cfRule>
    <cfRule type="cellIs" dxfId="17" priority="67" operator="equal">
      <formula>#REF!</formula>
    </cfRule>
    <cfRule type="cellIs" dxfId="16" priority="68" operator="equal">
      <formula>#REF!</formula>
    </cfRule>
  </conditionalFormatting>
  <conditionalFormatting sqref="AF11:AF14">
    <cfRule type="cellIs" dxfId="15" priority="10" operator="equal">
      <formula>"Leve"</formula>
    </cfRule>
    <cfRule type="cellIs" dxfId="14" priority="9" operator="equal">
      <formula>"Menor"</formula>
    </cfRule>
    <cfRule type="cellIs" dxfId="13" priority="8" operator="equal">
      <formula>"Moderado"</formula>
    </cfRule>
    <cfRule type="cellIs" dxfId="12" priority="7" operator="equal">
      <formula>"Mayor"</formula>
    </cfRule>
    <cfRule type="cellIs" dxfId="11" priority="6" operator="equal">
      <formula>"Catastrófico"</formula>
    </cfRule>
  </conditionalFormatting>
  <conditionalFormatting sqref="AF17:AF19">
    <cfRule type="cellIs" dxfId="10" priority="69" stopIfTrue="1" operator="equal">
      <formula>#REF!</formula>
    </cfRule>
    <cfRule type="cellIs" dxfId="9" priority="70" stopIfTrue="1" operator="equal">
      <formula>#REF!</formula>
    </cfRule>
    <cfRule type="cellIs" dxfId="8" priority="71" stopIfTrue="1" operator="equal">
      <formula>#REF!</formula>
    </cfRule>
  </conditionalFormatting>
  <conditionalFormatting sqref="AH11:AH14">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dataValidations count="7">
    <dataValidation type="list" allowBlank="1" showInputMessage="1" showErrorMessage="1" sqref="G17">
      <formula1>$G$174:$G$183</formula1>
    </dataValidation>
    <dataValidation type="list" allowBlank="1" showInputMessage="1" showErrorMessage="1" sqref="G19 AE19:AF19">
      <formula1>#REF!</formula1>
    </dataValidation>
    <dataValidation type="list" allowBlank="1" showInputMessage="1" showErrorMessage="1" sqref="V19">
      <formula1>$N$174:$N$175</formula1>
    </dataValidation>
    <dataValidation type="list" allowBlank="1" showInputMessage="1" showErrorMessage="1" sqref="K19">
      <formula1>$K$174:$K$178</formula1>
    </dataValidation>
    <dataValidation type="list" allowBlank="1" showInputMessage="1" showErrorMessage="1" sqref="H19:J19">
      <formula1>$H$174:$H$178</formula1>
    </dataValidation>
    <dataValidation type="list" allowBlank="1" showInputMessage="1" showErrorMessage="1" sqref="AQ19:AR19 AO19 AM19 W19 Y19:AD19">
      <formula1>$AM$174:$AM$181</formula1>
    </dataValidation>
    <dataValidation allowBlank="1" showInputMessage="1" showErrorMessage="1" error="Recuerde que las acciones se generan bajo la medida de mitigar el riesgo" sqref="AR14"/>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Listas!$A$2:$A$9</xm:f>
          </x14:formula1>
          <xm:sqref>B11:B14</xm:sqref>
        </x14:dataValidation>
        <x14:dataValidation type="list" allowBlank="1" showInputMessage="1" showErrorMessage="1">
          <x14:formula1>
            <xm:f>Listas!$B$2:$B$7</xm:f>
          </x14:formula1>
          <xm:sqref>C11:C14</xm:sqref>
        </x14:dataValidation>
        <x14:dataValidation type="list" allowBlank="1" showInputMessage="1" showErrorMessage="1">
          <x14:formula1>
            <xm:f>Listas!$C$2:$C$6</xm:f>
          </x14:formula1>
          <xm:sqref>I11:I14</xm:sqref>
        </x14:dataValidation>
        <x14:dataValidation type="list" allowBlank="1" showInputMessage="1" showErrorMessage="1">
          <x14:formula1>
            <xm:f>Listas!$D$2:$D$5</xm:f>
          </x14:formula1>
          <xm:sqref>J11:J14</xm:sqref>
        </x14:dataValidation>
        <x14:dataValidation type="list" allowBlank="1" showInputMessage="1" showErrorMessage="1">
          <x14:formula1>
            <xm:f>'Opciones Tratamiento'!$B$9:$B$10</xm:f>
          </x14:formula1>
          <xm:sqref>AP11:AP14 AW11:AW14 AS11:AS14</xm:sqref>
        </x14:dataValidation>
        <x14:dataValidation type="custom" allowBlank="1" showInputMessage="1" showErrorMessage="1" error="Recuerde que las acciones se generan bajo la medida de mitigar el riesgo">
          <x14:formula1>
            <xm:f>IF(OR(AP11='Opciones Tratamiento'!$B$2,AP11='Opciones Tratamiento'!$B$3,AP11='Opciones Tratamiento'!$B$4),ISBLANK(AP11),ISTEXT(AP11))</xm:f>
          </x14:formula1>
          <xm:sqref>AU11:AU14</xm:sqref>
        </x14:dataValidation>
        <x14:dataValidation type="custom" allowBlank="1" showInputMessage="1" showErrorMessage="1" error="Recuerde que las acciones se generan bajo la medida de mitigar el riesgo">
          <x14:formula1>
            <xm:f>IF(OR(AI11='Opciones Tratamiento'!$B$2,AI11='Opciones Tratamiento'!$B$3,AI11='Opciones Tratamiento'!$B$4),ISBLANK(AI11),ISTEXT(AI11))</xm:f>
          </x14:formula1>
          <xm:sqref>AV11:AV14 AO11:AO14 AR13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ColWidth="11.42578125" defaultRowHeight="15" x14ac:dyDescent="0.25"/>
  <sheetData>
    <row r="1" spans="1:4" x14ac:dyDescent="0.25">
      <c r="A1" t="s">
        <v>134</v>
      </c>
      <c r="B1" t="s">
        <v>79</v>
      </c>
      <c r="C1" t="s">
        <v>135</v>
      </c>
      <c r="D1" t="s">
        <v>136</v>
      </c>
    </row>
    <row r="2" spans="1:4" x14ac:dyDescent="0.25">
      <c r="A2" t="s">
        <v>137</v>
      </c>
      <c r="B2" t="s">
        <v>138</v>
      </c>
      <c r="C2" t="s">
        <v>139</v>
      </c>
      <c r="D2" t="s">
        <v>140</v>
      </c>
    </row>
    <row r="3" spans="1:4" x14ac:dyDescent="0.25">
      <c r="A3" t="s">
        <v>106</v>
      </c>
      <c r="B3" t="s">
        <v>141</v>
      </c>
      <c r="C3" t="s">
        <v>142</v>
      </c>
      <c r="D3" t="s">
        <v>143</v>
      </c>
    </row>
    <row r="4" spans="1:4" x14ac:dyDescent="0.25">
      <c r="A4" t="s">
        <v>144</v>
      </c>
      <c r="B4" t="s">
        <v>145</v>
      </c>
      <c r="C4" t="s">
        <v>110</v>
      </c>
      <c r="D4" t="s">
        <v>126</v>
      </c>
    </row>
    <row r="5" spans="1:4" x14ac:dyDescent="0.25">
      <c r="A5" t="s">
        <v>141</v>
      </c>
      <c r="B5" t="s">
        <v>146</v>
      </c>
      <c r="C5" t="s">
        <v>128</v>
      </c>
      <c r="D5" t="s">
        <v>111</v>
      </c>
    </row>
    <row r="6" spans="1:4" x14ac:dyDescent="0.25">
      <c r="A6" t="s">
        <v>123</v>
      </c>
      <c r="B6" t="s">
        <v>107</v>
      </c>
      <c r="C6" t="s">
        <v>111</v>
      </c>
    </row>
    <row r="7" spans="1:4" x14ac:dyDescent="0.25">
      <c r="A7" t="s">
        <v>147</v>
      </c>
      <c r="B7" t="s">
        <v>148</v>
      </c>
    </row>
    <row r="8" spans="1:4" x14ac:dyDescent="0.25">
      <c r="A8" t="s">
        <v>149</v>
      </c>
    </row>
    <row r="9" spans="1:4" x14ac:dyDescent="0.25">
      <c r="A9" t="s">
        <v>150</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Z59" sqref="Z59"/>
    </sheetView>
  </sheetViews>
  <sheetFormatPr baseColWidth="10" defaultColWidth="11.42578125" defaultRowHeight="15" x14ac:dyDescent="0.25"/>
  <cols>
    <col min="2" max="39" width="5.7109375" customWidth="1"/>
    <col min="41" max="46" width="5.7109375" customWidth="1"/>
  </cols>
  <sheetData>
    <row r="1" spans="1:99"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row>
    <row r="2" spans="1:99" ht="18" customHeight="1" x14ac:dyDescent="0.25">
      <c r="A2" s="64"/>
      <c r="B2" s="314" t="s">
        <v>151</v>
      </c>
      <c r="C2" s="314"/>
      <c r="D2" s="314"/>
      <c r="E2" s="314"/>
      <c r="F2" s="314"/>
      <c r="G2" s="314"/>
      <c r="H2" s="314"/>
      <c r="I2" s="314"/>
      <c r="J2" s="284" t="s">
        <v>15</v>
      </c>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row>
    <row r="3" spans="1:99" ht="18.75" customHeight="1" x14ac:dyDescent="0.25">
      <c r="A3" s="64"/>
      <c r="B3" s="314"/>
      <c r="C3" s="314"/>
      <c r="D3" s="314"/>
      <c r="E3" s="314"/>
      <c r="F3" s="314"/>
      <c r="G3" s="314"/>
      <c r="H3" s="314"/>
      <c r="I3" s="31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row>
    <row r="4" spans="1:99" ht="15" customHeight="1" x14ac:dyDescent="0.25">
      <c r="A4" s="64"/>
      <c r="B4" s="314"/>
      <c r="C4" s="314"/>
      <c r="D4" s="314"/>
      <c r="E4" s="314"/>
      <c r="F4" s="314"/>
      <c r="G4" s="314"/>
      <c r="H4" s="314"/>
      <c r="I4" s="31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row>
    <row r="5" spans="1:99"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row>
    <row r="6" spans="1:99" ht="15" customHeight="1" x14ac:dyDescent="0.25">
      <c r="A6" s="64"/>
      <c r="B6" s="229" t="s">
        <v>152</v>
      </c>
      <c r="C6" s="229"/>
      <c r="D6" s="230"/>
      <c r="E6" s="267" t="s">
        <v>153</v>
      </c>
      <c r="F6" s="268"/>
      <c r="G6" s="268"/>
      <c r="H6" s="268"/>
      <c r="I6" s="268"/>
      <c r="J6" s="280" t="str">
        <f>IF(AND('Mapa final'!$L$11="Muy Alta",'Mapa final'!$P$11="Leve"),CONCATENATE("R",'Mapa final'!$A$11),"")</f>
        <v/>
      </c>
      <c r="K6" s="281"/>
      <c r="L6" s="281" t="str">
        <f>IF(AND('Mapa final'!$L$11="Muy Alta",'Mapa final'!$P$11="Leve"),CONCATENATE("R",'Mapa final'!$A$11),"")</f>
        <v/>
      </c>
      <c r="M6" s="281"/>
      <c r="N6" s="281" t="str">
        <f>IF(AND('Mapa final'!$L$11="Muy Alta",'Mapa final'!$P$11="Leve"),CONCATENATE("R",'Mapa final'!$A$11),"")</f>
        <v/>
      </c>
      <c r="O6" s="283"/>
      <c r="P6" s="280" t="str">
        <f>IF(AND('Mapa final'!$L$11="Muy Alta",'Mapa final'!$P$11="Leve"),CONCATENATE("R",'Mapa final'!$A$11),"")</f>
        <v/>
      </c>
      <c r="Q6" s="281"/>
      <c r="R6" s="281" t="str">
        <f>IF(AND('Mapa final'!$L$11="Muy Alta",'Mapa final'!$P$11="Leve"),CONCATENATE("R",'Mapa final'!$A$11),"")</f>
        <v/>
      </c>
      <c r="S6" s="281"/>
      <c r="T6" s="281" t="str">
        <f>IF(AND('Mapa final'!$L$11="Muy Alta",'Mapa final'!$P$11="Leve"),CONCATENATE("R",'Mapa final'!$A$11),"")</f>
        <v/>
      </c>
      <c r="U6" s="283"/>
      <c r="V6" s="280" t="str">
        <f>IF(AND('Mapa final'!$L$11="Muy Alta",'Mapa final'!$P$11="Leve"),CONCATENATE("R",'Mapa final'!$A$11),"")</f>
        <v/>
      </c>
      <c r="W6" s="281"/>
      <c r="X6" s="281" t="str">
        <f>IF(AND('Mapa final'!$L$11="Muy Alta",'Mapa final'!$P$11="Leve"),CONCATENATE("R",'Mapa final'!$A$11),"")</f>
        <v/>
      </c>
      <c r="Y6" s="281"/>
      <c r="Z6" s="281" t="str">
        <f>IF(AND('Mapa final'!$L$11="Muy Alta",'Mapa final'!$P$11="Leve"),CONCATENATE("R",'Mapa final'!$A$11),"")</f>
        <v/>
      </c>
      <c r="AA6" s="283"/>
      <c r="AB6" s="280" t="str">
        <f>IF(AND('Mapa final'!$L$11="Muy Alta",'Mapa final'!$P$11="Leve"),CONCATENATE("R",'Mapa final'!$A$11),"")</f>
        <v/>
      </c>
      <c r="AC6" s="281"/>
      <c r="AD6" s="281" t="str">
        <f>IF(AND('Mapa final'!$L$11="Muy Alta",'Mapa final'!$P$11="Leve"),CONCATENATE("R",'Mapa final'!$A$11),"")</f>
        <v/>
      </c>
      <c r="AE6" s="281"/>
      <c r="AF6" s="281" t="str">
        <f>IF(AND('Mapa final'!$L$11="Muy Alta",'Mapa final'!$P$11="Leve"),CONCATENATE("R",'Mapa final'!$A$11),"")</f>
        <v/>
      </c>
      <c r="AG6" s="281"/>
      <c r="AH6" s="293" t="str">
        <f>IF(AND('Mapa final'!$L$11="Muy Alta",'Mapa final'!$P$11="Catastrófico"),CONCATENATE("R",'Mapa final'!$A$11),"")</f>
        <v/>
      </c>
      <c r="AI6" s="294"/>
      <c r="AJ6" s="294" t="str">
        <f>IF(AND('Mapa final'!$L$11="Muy Alta",'Mapa final'!$P$11="Catastrófico"),CONCATENATE("R",'Mapa final'!$A$11),"")</f>
        <v/>
      </c>
      <c r="AK6" s="294"/>
      <c r="AL6" s="294" t="str">
        <f>IF(AND('Mapa final'!$L$11="Muy Alta",'Mapa final'!$P$11="Catastrófico"),CONCATENATE("R",'Mapa final'!$A$11),"")</f>
        <v/>
      </c>
      <c r="AM6" s="295"/>
      <c r="AO6" s="231" t="s">
        <v>154</v>
      </c>
      <c r="AP6" s="232"/>
      <c r="AQ6" s="232"/>
      <c r="AR6" s="232"/>
      <c r="AS6" s="232"/>
      <c r="AT6" s="233"/>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row>
    <row r="7" spans="1:99" ht="15" customHeight="1" x14ac:dyDescent="0.25">
      <c r="A7" s="64"/>
      <c r="B7" s="229"/>
      <c r="C7" s="229"/>
      <c r="D7" s="230"/>
      <c r="E7" s="270"/>
      <c r="F7" s="271"/>
      <c r="G7" s="271"/>
      <c r="H7" s="271"/>
      <c r="I7" s="271"/>
      <c r="J7" s="282"/>
      <c r="K7" s="276"/>
      <c r="L7" s="276"/>
      <c r="M7" s="276"/>
      <c r="N7" s="276"/>
      <c r="O7" s="277"/>
      <c r="P7" s="282"/>
      <c r="Q7" s="276"/>
      <c r="R7" s="276"/>
      <c r="S7" s="276"/>
      <c r="T7" s="276"/>
      <c r="U7" s="277"/>
      <c r="V7" s="282"/>
      <c r="W7" s="276"/>
      <c r="X7" s="276"/>
      <c r="Y7" s="276"/>
      <c r="Z7" s="276"/>
      <c r="AA7" s="277"/>
      <c r="AB7" s="282"/>
      <c r="AC7" s="276"/>
      <c r="AD7" s="276"/>
      <c r="AE7" s="276"/>
      <c r="AF7" s="276"/>
      <c r="AG7" s="276"/>
      <c r="AH7" s="287"/>
      <c r="AI7" s="288"/>
      <c r="AJ7" s="288"/>
      <c r="AK7" s="288"/>
      <c r="AL7" s="288"/>
      <c r="AM7" s="289"/>
      <c r="AN7" s="64"/>
      <c r="AO7" s="234"/>
      <c r="AP7" s="235"/>
      <c r="AQ7" s="235"/>
      <c r="AR7" s="235"/>
      <c r="AS7" s="235"/>
      <c r="AT7" s="236"/>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row>
    <row r="8" spans="1:99" ht="15" customHeight="1" x14ac:dyDescent="0.25">
      <c r="A8" s="64"/>
      <c r="B8" s="229"/>
      <c r="C8" s="229"/>
      <c r="D8" s="230"/>
      <c r="E8" s="270"/>
      <c r="F8" s="271"/>
      <c r="G8" s="271"/>
      <c r="H8" s="271"/>
      <c r="I8" s="271"/>
      <c r="J8" s="282" t="str">
        <f>IF(AND('Mapa final'!$L$11="Muy Alta",'Mapa final'!$P$11="Leve"),CONCATENATE("R",'Mapa final'!$A$11),"")</f>
        <v/>
      </c>
      <c r="K8" s="276"/>
      <c r="L8" s="276" t="str">
        <f>IF(AND('Mapa final'!$L$11="Muy Alta",'Mapa final'!$P$11="Leve"),CONCATENATE("R",'Mapa final'!$A$11),"")</f>
        <v/>
      </c>
      <c r="M8" s="276"/>
      <c r="N8" s="276" t="str">
        <f>IF(AND('Mapa final'!$L$11="Muy Alta",'Mapa final'!$P$11="Leve"),CONCATENATE("R",'Mapa final'!$A$11),"")</f>
        <v/>
      </c>
      <c r="O8" s="277"/>
      <c r="P8" s="282" t="str">
        <f>IF(AND('Mapa final'!$L$11="Muy Alta",'Mapa final'!$P$11="Leve"),CONCATENATE("R",'Mapa final'!$A$11),"")</f>
        <v/>
      </c>
      <c r="Q8" s="276"/>
      <c r="R8" s="276" t="str">
        <f>IF(AND('Mapa final'!$L$11="Muy Alta",'Mapa final'!$P$11="Leve"),CONCATENATE("R",'Mapa final'!$A$11),"")</f>
        <v/>
      </c>
      <c r="S8" s="276"/>
      <c r="T8" s="276" t="str">
        <f>IF(AND('Mapa final'!$L$11="Muy Alta",'Mapa final'!$P$11="Leve"),CONCATENATE("R",'Mapa final'!$A$11),"")</f>
        <v/>
      </c>
      <c r="U8" s="277"/>
      <c r="V8" s="282" t="str">
        <f>IF(AND('Mapa final'!$L$11="Muy Alta",'Mapa final'!$P$11="Leve"),CONCATENATE("R",'Mapa final'!$A$11),"")</f>
        <v/>
      </c>
      <c r="W8" s="276"/>
      <c r="X8" s="276" t="str">
        <f>IF(AND('Mapa final'!$L$11="Muy Alta",'Mapa final'!$P$11="Leve"),CONCATENATE("R",'Mapa final'!$A$11),"")</f>
        <v/>
      </c>
      <c r="Y8" s="276"/>
      <c r="Z8" s="276" t="str">
        <f>IF(AND('Mapa final'!$L$11="Muy Alta",'Mapa final'!$P$11="Leve"),CONCATENATE("R",'Mapa final'!$A$11),"")</f>
        <v/>
      </c>
      <c r="AA8" s="277"/>
      <c r="AB8" s="282" t="str">
        <f>IF(AND('Mapa final'!$L$11="Muy Alta",'Mapa final'!$P$11="Leve"),CONCATENATE("R",'Mapa final'!$A$11),"")</f>
        <v/>
      </c>
      <c r="AC8" s="276"/>
      <c r="AD8" s="276" t="str">
        <f>IF(AND('Mapa final'!$L$11="Muy Alta",'Mapa final'!$P$11="Leve"),CONCATENATE("R",'Mapa final'!$A$11),"")</f>
        <v/>
      </c>
      <c r="AE8" s="276"/>
      <c r="AF8" s="276" t="str">
        <f>IF(AND('Mapa final'!$L$11="Muy Alta",'Mapa final'!$P$11="Leve"),CONCATENATE("R",'Mapa final'!$A$11),"")</f>
        <v/>
      </c>
      <c r="AG8" s="276"/>
      <c r="AH8" s="287" t="str">
        <f>IF(AND('Mapa final'!$L$11="Muy Alta",'Mapa final'!$P$11="Catastrófico"),CONCATENATE("R",'Mapa final'!$A$11),"")</f>
        <v/>
      </c>
      <c r="AI8" s="288"/>
      <c r="AJ8" s="288" t="str">
        <f>IF(AND('Mapa final'!$L$11="Muy Alta",'Mapa final'!$P$11="Catastrófico"),CONCATENATE("R",'Mapa final'!$A$11),"")</f>
        <v/>
      </c>
      <c r="AK8" s="288"/>
      <c r="AL8" s="288" t="str">
        <f>IF(AND('Mapa final'!$L$11="Muy Alta",'Mapa final'!$P$11="Catastrófico"),CONCATENATE("R",'Mapa final'!$A$11),"")</f>
        <v/>
      </c>
      <c r="AM8" s="289"/>
      <c r="AN8" s="64"/>
      <c r="AO8" s="234"/>
      <c r="AP8" s="235"/>
      <c r="AQ8" s="235"/>
      <c r="AR8" s="235"/>
      <c r="AS8" s="235"/>
      <c r="AT8" s="236"/>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row>
    <row r="9" spans="1:99" ht="15" customHeight="1" x14ac:dyDescent="0.25">
      <c r="A9" s="64"/>
      <c r="B9" s="229"/>
      <c r="C9" s="229"/>
      <c r="D9" s="230"/>
      <c r="E9" s="270"/>
      <c r="F9" s="271"/>
      <c r="G9" s="271"/>
      <c r="H9" s="271"/>
      <c r="I9" s="271"/>
      <c r="J9" s="282"/>
      <c r="K9" s="276"/>
      <c r="L9" s="276"/>
      <c r="M9" s="276"/>
      <c r="N9" s="276"/>
      <c r="O9" s="277"/>
      <c r="P9" s="282"/>
      <c r="Q9" s="276"/>
      <c r="R9" s="276"/>
      <c r="S9" s="276"/>
      <c r="T9" s="276"/>
      <c r="U9" s="277"/>
      <c r="V9" s="282"/>
      <c r="W9" s="276"/>
      <c r="X9" s="276"/>
      <c r="Y9" s="276"/>
      <c r="Z9" s="276"/>
      <c r="AA9" s="277"/>
      <c r="AB9" s="282"/>
      <c r="AC9" s="276"/>
      <c r="AD9" s="276"/>
      <c r="AE9" s="276"/>
      <c r="AF9" s="276"/>
      <c r="AG9" s="276"/>
      <c r="AH9" s="287"/>
      <c r="AI9" s="288"/>
      <c r="AJ9" s="288"/>
      <c r="AK9" s="288"/>
      <c r="AL9" s="288"/>
      <c r="AM9" s="289"/>
      <c r="AN9" s="64"/>
      <c r="AO9" s="234"/>
      <c r="AP9" s="235"/>
      <c r="AQ9" s="235"/>
      <c r="AR9" s="235"/>
      <c r="AS9" s="235"/>
      <c r="AT9" s="236"/>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row>
    <row r="10" spans="1:99" ht="15" customHeight="1" x14ac:dyDescent="0.25">
      <c r="A10" s="64"/>
      <c r="B10" s="229"/>
      <c r="C10" s="229"/>
      <c r="D10" s="230"/>
      <c r="E10" s="270"/>
      <c r="F10" s="271"/>
      <c r="G10" s="271"/>
      <c r="H10" s="271"/>
      <c r="I10" s="271"/>
      <c r="J10" s="282" t="str">
        <f>IF(AND('Mapa final'!$L$11="Muy Alta",'Mapa final'!$P$11="Leve"),CONCATENATE("R",'Mapa final'!$A$11),"")</f>
        <v/>
      </c>
      <c r="K10" s="276"/>
      <c r="L10" s="276" t="str">
        <f>IF(AND('Mapa final'!$L$11="Muy Alta",'Mapa final'!$P$11="Leve"),CONCATENATE("R",'Mapa final'!$A$11),"")</f>
        <v/>
      </c>
      <c r="M10" s="276"/>
      <c r="N10" s="276" t="str">
        <f>IF(AND('Mapa final'!$L$11="Muy Alta",'Mapa final'!$P$11="Leve"),CONCATENATE("R",'Mapa final'!$A$11),"")</f>
        <v/>
      </c>
      <c r="O10" s="277"/>
      <c r="P10" s="282" t="str">
        <f>IF(AND('Mapa final'!$L$11="Muy Alta",'Mapa final'!$P$11="Leve"),CONCATENATE("R",'Mapa final'!$A$11),"")</f>
        <v/>
      </c>
      <c r="Q10" s="276"/>
      <c r="R10" s="276" t="str">
        <f>IF(AND('Mapa final'!$L$11="Muy Alta",'Mapa final'!$P$11="Leve"),CONCATENATE("R",'Mapa final'!$A$11),"")</f>
        <v/>
      </c>
      <c r="S10" s="276"/>
      <c r="T10" s="276" t="str">
        <f>IF(AND('Mapa final'!$L$11="Muy Alta",'Mapa final'!$P$11="Leve"),CONCATENATE("R",'Mapa final'!$A$11),"")</f>
        <v/>
      </c>
      <c r="U10" s="277"/>
      <c r="V10" s="282" t="str">
        <f>IF(AND('Mapa final'!$L$11="Muy Alta",'Mapa final'!$P$11="Leve"),CONCATENATE("R",'Mapa final'!$A$11),"")</f>
        <v/>
      </c>
      <c r="W10" s="276"/>
      <c r="X10" s="276" t="str">
        <f>IF(AND('Mapa final'!$L$11="Muy Alta",'Mapa final'!$P$11="Leve"),CONCATENATE("R",'Mapa final'!$A$11),"")</f>
        <v/>
      </c>
      <c r="Y10" s="276"/>
      <c r="Z10" s="276" t="str">
        <f>IF(AND('Mapa final'!$L$11="Muy Alta",'Mapa final'!$P$11="Leve"),CONCATENATE("R",'Mapa final'!$A$11),"")</f>
        <v/>
      </c>
      <c r="AA10" s="277"/>
      <c r="AB10" s="282" t="str">
        <f>IF(AND('Mapa final'!$L$11="Muy Alta",'Mapa final'!$P$11="Leve"),CONCATENATE("R",'Mapa final'!$A$11),"")</f>
        <v/>
      </c>
      <c r="AC10" s="276"/>
      <c r="AD10" s="276" t="str">
        <f>IF(AND('Mapa final'!$L$11="Muy Alta",'Mapa final'!$P$11="Leve"),CONCATENATE("R",'Mapa final'!$A$11),"")</f>
        <v/>
      </c>
      <c r="AE10" s="276"/>
      <c r="AF10" s="276" t="str">
        <f>IF(AND('Mapa final'!$L$11="Muy Alta",'Mapa final'!$P$11="Leve"),CONCATENATE("R",'Mapa final'!$A$11),"")</f>
        <v/>
      </c>
      <c r="AG10" s="276"/>
      <c r="AH10" s="287" t="str">
        <f>IF(AND('Mapa final'!$L$11="Muy Alta",'Mapa final'!$P$11="Catastrófico"),CONCATENATE("R",'Mapa final'!$A$11),"")</f>
        <v/>
      </c>
      <c r="AI10" s="288"/>
      <c r="AJ10" s="288" t="str">
        <f>IF(AND('Mapa final'!$L$11="Muy Alta",'Mapa final'!$P$11="Catastrófico"),CONCATENATE("R",'Mapa final'!$A$11),"")</f>
        <v/>
      </c>
      <c r="AK10" s="288"/>
      <c r="AL10" s="288" t="str">
        <f>IF(AND('Mapa final'!$L$11="Muy Alta",'Mapa final'!$P$11="Catastrófico"),CONCATENATE("R",'Mapa final'!$A$11),"")</f>
        <v/>
      </c>
      <c r="AM10" s="289"/>
      <c r="AN10" s="64"/>
      <c r="AO10" s="234"/>
      <c r="AP10" s="235"/>
      <c r="AQ10" s="235"/>
      <c r="AR10" s="235"/>
      <c r="AS10" s="235"/>
      <c r="AT10" s="236"/>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99" ht="15" customHeight="1" x14ac:dyDescent="0.25">
      <c r="A11" s="64"/>
      <c r="B11" s="229"/>
      <c r="C11" s="229"/>
      <c r="D11" s="230"/>
      <c r="E11" s="270"/>
      <c r="F11" s="271"/>
      <c r="G11" s="271"/>
      <c r="H11" s="271"/>
      <c r="I11" s="271"/>
      <c r="J11" s="282"/>
      <c r="K11" s="276"/>
      <c r="L11" s="276"/>
      <c r="M11" s="276"/>
      <c r="N11" s="276"/>
      <c r="O11" s="277"/>
      <c r="P11" s="282"/>
      <c r="Q11" s="276"/>
      <c r="R11" s="276"/>
      <c r="S11" s="276"/>
      <c r="T11" s="276"/>
      <c r="U11" s="277"/>
      <c r="V11" s="282"/>
      <c r="W11" s="276"/>
      <c r="X11" s="276"/>
      <c r="Y11" s="276"/>
      <c r="Z11" s="276"/>
      <c r="AA11" s="277"/>
      <c r="AB11" s="282"/>
      <c r="AC11" s="276"/>
      <c r="AD11" s="276"/>
      <c r="AE11" s="276"/>
      <c r="AF11" s="276"/>
      <c r="AG11" s="276"/>
      <c r="AH11" s="287"/>
      <c r="AI11" s="288"/>
      <c r="AJ11" s="288"/>
      <c r="AK11" s="288"/>
      <c r="AL11" s="288"/>
      <c r="AM11" s="289"/>
      <c r="AN11" s="64"/>
      <c r="AO11" s="234"/>
      <c r="AP11" s="235"/>
      <c r="AQ11" s="235"/>
      <c r="AR11" s="235"/>
      <c r="AS11" s="235"/>
      <c r="AT11" s="236"/>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99" ht="15" customHeight="1" x14ac:dyDescent="0.25">
      <c r="A12" s="64"/>
      <c r="B12" s="229"/>
      <c r="C12" s="229"/>
      <c r="D12" s="230"/>
      <c r="E12" s="270"/>
      <c r="F12" s="271"/>
      <c r="G12" s="271"/>
      <c r="H12" s="271"/>
      <c r="I12" s="271"/>
      <c r="J12" s="282" t="str">
        <f>IF(AND('Mapa final'!$L$11="Muy Alta",'Mapa final'!$P$11="Leve"),CONCATENATE("R",'Mapa final'!$A$11),"")</f>
        <v/>
      </c>
      <c r="K12" s="276"/>
      <c r="L12" s="276" t="str">
        <f>IF(AND('Mapa final'!$L$11="Muy Alta",'Mapa final'!$P$11="Leve"),CONCATENATE("R",'Mapa final'!$A$11),"")</f>
        <v/>
      </c>
      <c r="M12" s="276"/>
      <c r="N12" s="276" t="str">
        <f>IF(AND('Mapa final'!$L$11="Muy Alta",'Mapa final'!$P$11="Leve"),CONCATENATE("R",'Mapa final'!$A$11),"")</f>
        <v/>
      </c>
      <c r="O12" s="277"/>
      <c r="P12" s="282" t="str">
        <f>IF(AND('Mapa final'!$L$11="Muy Alta",'Mapa final'!$P$11="Leve"),CONCATENATE("R",'Mapa final'!$A$11),"")</f>
        <v/>
      </c>
      <c r="Q12" s="276"/>
      <c r="R12" s="276" t="str">
        <f>IF(AND('Mapa final'!$L$11="Muy Alta",'Mapa final'!$P$11="Leve"),CONCATENATE("R",'Mapa final'!$A$11),"")</f>
        <v/>
      </c>
      <c r="S12" s="276"/>
      <c r="T12" s="276" t="str">
        <f>IF(AND('Mapa final'!$L$11="Muy Alta",'Mapa final'!$P$11="Leve"),CONCATENATE("R",'Mapa final'!$A$11),"")</f>
        <v/>
      </c>
      <c r="U12" s="277"/>
      <c r="V12" s="282" t="str">
        <f>IF(AND('Mapa final'!$L$11="Muy Alta",'Mapa final'!$P$11="Leve"),CONCATENATE("R",'Mapa final'!$A$11),"")</f>
        <v/>
      </c>
      <c r="W12" s="276"/>
      <c r="X12" s="276" t="str">
        <f>IF(AND('Mapa final'!$L$11="Muy Alta",'Mapa final'!$P$11="Leve"),CONCATENATE("R",'Mapa final'!$A$11),"")</f>
        <v/>
      </c>
      <c r="Y12" s="276"/>
      <c r="Z12" s="276" t="str">
        <f>IF(AND('Mapa final'!$L$11="Muy Alta",'Mapa final'!$P$11="Leve"),CONCATENATE("R",'Mapa final'!$A$11),"")</f>
        <v/>
      </c>
      <c r="AA12" s="277"/>
      <c r="AB12" s="282" t="str">
        <f>IF(AND('Mapa final'!$L$11="Muy Alta",'Mapa final'!$P$11="Leve"),CONCATENATE("R",'Mapa final'!$A$11),"")</f>
        <v/>
      </c>
      <c r="AC12" s="276"/>
      <c r="AD12" s="276" t="str">
        <f>IF(AND('Mapa final'!$L$11="Muy Alta",'Mapa final'!$P$11="Leve"),CONCATENATE("R",'Mapa final'!$A$11),"")</f>
        <v/>
      </c>
      <c r="AE12" s="276"/>
      <c r="AF12" s="276" t="str">
        <f>IF(AND('Mapa final'!$L$11="Muy Alta",'Mapa final'!$P$11="Leve"),CONCATENATE("R",'Mapa final'!$A$11),"")</f>
        <v/>
      </c>
      <c r="AG12" s="276"/>
      <c r="AH12" s="287" t="str">
        <f>IF(AND('Mapa final'!$L$11="Muy Alta",'Mapa final'!$P$11="Catastrófico"),CONCATENATE("R",'Mapa final'!$A$11),"")</f>
        <v/>
      </c>
      <c r="AI12" s="288"/>
      <c r="AJ12" s="288" t="str">
        <f>IF(AND('Mapa final'!$L$11="Muy Alta",'Mapa final'!$P$11="Catastrófico"),CONCATENATE("R",'Mapa final'!$A$11),"")</f>
        <v/>
      </c>
      <c r="AK12" s="288"/>
      <c r="AL12" s="288" t="str">
        <f>IF(AND('Mapa final'!$L$11="Muy Alta",'Mapa final'!$P$11="Catastrófico"),CONCATENATE("R",'Mapa final'!$A$11),"")</f>
        <v/>
      </c>
      <c r="AM12" s="289"/>
      <c r="AN12" s="64"/>
      <c r="AO12" s="234"/>
      <c r="AP12" s="235"/>
      <c r="AQ12" s="235"/>
      <c r="AR12" s="235"/>
      <c r="AS12" s="235"/>
      <c r="AT12" s="236"/>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row>
    <row r="13" spans="1:99" ht="15.75" customHeight="1" thickBot="1" x14ac:dyDescent="0.3">
      <c r="A13" s="64"/>
      <c r="B13" s="229"/>
      <c r="C13" s="229"/>
      <c r="D13" s="230"/>
      <c r="E13" s="273"/>
      <c r="F13" s="274"/>
      <c r="G13" s="274"/>
      <c r="H13" s="274"/>
      <c r="I13" s="274"/>
      <c r="J13" s="286"/>
      <c r="K13" s="278"/>
      <c r="L13" s="278"/>
      <c r="M13" s="278"/>
      <c r="N13" s="278"/>
      <c r="O13" s="279"/>
      <c r="P13" s="286"/>
      <c r="Q13" s="278"/>
      <c r="R13" s="278"/>
      <c r="S13" s="278"/>
      <c r="T13" s="278"/>
      <c r="U13" s="279"/>
      <c r="V13" s="286"/>
      <c r="W13" s="278"/>
      <c r="X13" s="278"/>
      <c r="Y13" s="278"/>
      <c r="Z13" s="278"/>
      <c r="AA13" s="279"/>
      <c r="AB13" s="286"/>
      <c r="AC13" s="278"/>
      <c r="AD13" s="278"/>
      <c r="AE13" s="278"/>
      <c r="AF13" s="278"/>
      <c r="AG13" s="278"/>
      <c r="AH13" s="290"/>
      <c r="AI13" s="291"/>
      <c r="AJ13" s="291"/>
      <c r="AK13" s="291"/>
      <c r="AL13" s="291"/>
      <c r="AM13" s="292"/>
      <c r="AN13" s="64"/>
      <c r="AO13" s="237"/>
      <c r="AP13" s="238"/>
      <c r="AQ13" s="238"/>
      <c r="AR13" s="238"/>
      <c r="AS13" s="238"/>
      <c r="AT13" s="239"/>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row>
    <row r="14" spans="1:99" ht="15" customHeight="1" x14ac:dyDescent="0.25">
      <c r="A14" s="64"/>
      <c r="B14" s="229"/>
      <c r="C14" s="229"/>
      <c r="D14" s="230"/>
      <c r="E14" s="267" t="s">
        <v>155</v>
      </c>
      <c r="F14" s="268"/>
      <c r="G14" s="268"/>
      <c r="H14" s="268"/>
      <c r="I14" s="268"/>
      <c r="J14" s="302" t="str">
        <f>IF(AND('Mapa final'!$L$11="Alta",'Mapa final'!$P$11="Leve"),CONCATENATE("R",'Mapa final'!$A$11),"")</f>
        <v/>
      </c>
      <c r="K14" s="303"/>
      <c r="L14" s="303" t="str">
        <f>IF(AND('Mapa final'!$L$11="Alta",'Mapa final'!$P$11="Leve"),CONCATENATE("R",'Mapa final'!$A$11),"")</f>
        <v/>
      </c>
      <c r="M14" s="303"/>
      <c r="N14" s="303" t="str">
        <f>IF(AND('Mapa final'!$L$11="Alta",'Mapa final'!$P$11="Leve"),CONCATENATE("R",'Mapa final'!$A$11),"")</f>
        <v/>
      </c>
      <c r="O14" s="304"/>
      <c r="P14" s="302" t="str">
        <f>IF(AND('Mapa final'!$L$11="Alta",'Mapa final'!$P$11="Leve"),CONCATENATE("R",'Mapa final'!$A$11),"")</f>
        <v/>
      </c>
      <c r="Q14" s="303"/>
      <c r="R14" s="303" t="str">
        <f>IF(AND('Mapa final'!$L$11="Alta",'Mapa final'!$P$11="Leve"),CONCATENATE("R",'Mapa final'!$A$11),"")</f>
        <v/>
      </c>
      <c r="S14" s="303"/>
      <c r="T14" s="303" t="str">
        <f>IF(AND('Mapa final'!$L$11="Alta",'Mapa final'!$P$11="Leve"),CONCATENATE("R",'Mapa final'!$A$11),"")</f>
        <v/>
      </c>
      <c r="U14" s="304"/>
      <c r="V14" s="280" t="str">
        <f>IF(AND('Mapa final'!$L$11="Muy Alta",'Mapa final'!$P$11="Leve"),CONCATENATE("R",'Mapa final'!$A$11),"")</f>
        <v/>
      </c>
      <c r="W14" s="281"/>
      <c r="X14" s="281" t="str">
        <f>IF(AND('Mapa final'!$L$11="Muy Alta",'Mapa final'!$P$11="Leve"),CONCATENATE("R",'Mapa final'!$A$11),"")</f>
        <v/>
      </c>
      <c r="Y14" s="281"/>
      <c r="Z14" s="281" t="str">
        <f>IF(AND('Mapa final'!$L$11="Muy Alta",'Mapa final'!$P$11="Leve"),CONCATENATE("R",'Mapa final'!$A$11),"")</f>
        <v/>
      </c>
      <c r="AA14" s="283"/>
      <c r="AB14" s="280" t="str">
        <f>IF(AND('Mapa final'!$L$11="Muy Alta",'Mapa final'!$P$11="Leve"),CONCATENATE("R",'Mapa final'!$A$11),"")</f>
        <v/>
      </c>
      <c r="AC14" s="281"/>
      <c r="AD14" s="281" t="str">
        <f>IF(AND('Mapa final'!$L$11="Muy Alta",'Mapa final'!$P$11="Leve"),CONCATENATE("R",'Mapa final'!$A$11),"")</f>
        <v/>
      </c>
      <c r="AE14" s="281"/>
      <c r="AF14" s="281" t="str">
        <f>IF(AND('Mapa final'!$L$11="Muy Alta",'Mapa final'!$P$11="Leve"),CONCATENATE("R",'Mapa final'!$A$11),"")</f>
        <v/>
      </c>
      <c r="AG14" s="283"/>
      <c r="AH14" s="293" t="str">
        <f>IF(AND('Mapa final'!$L$11="Muy Alta",'Mapa final'!$P$11="Catastrófico"),CONCATENATE("R",'Mapa final'!$A$11),"")</f>
        <v/>
      </c>
      <c r="AI14" s="294"/>
      <c r="AJ14" s="294" t="str">
        <f>IF(AND('Mapa final'!$L$11="Muy Alta",'Mapa final'!$P$11="Catastrófico"),CONCATENATE("R",'Mapa final'!$A$11),"")</f>
        <v/>
      </c>
      <c r="AK14" s="294"/>
      <c r="AL14" s="294" t="str">
        <f>IF(AND('Mapa final'!$L$11="Muy Alta",'Mapa final'!$P$11="Catastrófico"),CONCATENATE("R",'Mapa final'!$A$11),"")</f>
        <v/>
      </c>
      <c r="AM14" s="295"/>
      <c r="AN14" s="64"/>
      <c r="AO14" s="240" t="s">
        <v>156</v>
      </c>
      <c r="AP14" s="241"/>
      <c r="AQ14" s="241"/>
      <c r="AR14" s="241"/>
      <c r="AS14" s="241"/>
      <c r="AT14" s="242"/>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row>
    <row r="15" spans="1:99" ht="15" customHeight="1" x14ac:dyDescent="0.25">
      <c r="A15" s="64"/>
      <c r="B15" s="229"/>
      <c r="C15" s="229"/>
      <c r="D15" s="230"/>
      <c r="E15" s="270"/>
      <c r="F15" s="271"/>
      <c r="G15" s="271"/>
      <c r="H15" s="271"/>
      <c r="I15" s="271"/>
      <c r="J15" s="296"/>
      <c r="K15" s="297"/>
      <c r="L15" s="297"/>
      <c r="M15" s="297"/>
      <c r="N15" s="297"/>
      <c r="O15" s="298"/>
      <c r="P15" s="296"/>
      <c r="Q15" s="297"/>
      <c r="R15" s="297"/>
      <c r="S15" s="297"/>
      <c r="T15" s="297"/>
      <c r="U15" s="298"/>
      <c r="V15" s="282"/>
      <c r="W15" s="276"/>
      <c r="X15" s="276"/>
      <c r="Y15" s="276"/>
      <c r="Z15" s="276"/>
      <c r="AA15" s="277"/>
      <c r="AB15" s="282"/>
      <c r="AC15" s="276"/>
      <c r="AD15" s="276"/>
      <c r="AE15" s="276"/>
      <c r="AF15" s="276"/>
      <c r="AG15" s="277"/>
      <c r="AH15" s="287"/>
      <c r="AI15" s="288"/>
      <c r="AJ15" s="288"/>
      <c r="AK15" s="288"/>
      <c r="AL15" s="288"/>
      <c r="AM15" s="289"/>
      <c r="AN15" s="64"/>
      <c r="AO15" s="243"/>
      <c r="AP15" s="244"/>
      <c r="AQ15" s="244"/>
      <c r="AR15" s="244"/>
      <c r="AS15" s="244"/>
      <c r="AT15" s="245"/>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row>
    <row r="16" spans="1:99" ht="15" customHeight="1" x14ac:dyDescent="0.25">
      <c r="A16" s="64"/>
      <c r="B16" s="229"/>
      <c r="C16" s="229"/>
      <c r="D16" s="230"/>
      <c r="E16" s="270"/>
      <c r="F16" s="271"/>
      <c r="G16" s="271"/>
      <c r="H16" s="271"/>
      <c r="I16" s="271"/>
      <c r="J16" s="296" t="str">
        <f>IF(AND('Mapa final'!$L$11="Alta",'Mapa final'!$P$11="Leve"),CONCATENATE("R",'Mapa final'!$A$11),"")</f>
        <v/>
      </c>
      <c r="K16" s="297"/>
      <c r="L16" s="297" t="str">
        <f>IF(AND('Mapa final'!$L$11="Alta",'Mapa final'!$P$11="Leve"),CONCATENATE("R",'Mapa final'!$A$11),"")</f>
        <v/>
      </c>
      <c r="M16" s="297"/>
      <c r="N16" s="297" t="str">
        <f>IF(AND('Mapa final'!$L$11="Alta",'Mapa final'!$P$11="Leve"),CONCATENATE("R",'Mapa final'!$A$11),"")</f>
        <v/>
      </c>
      <c r="O16" s="298"/>
      <c r="P16" s="296" t="str">
        <f>IF(AND('Mapa final'!$L$11="Alta",'Mapa final'!$P$11="Leve"),CONCATENATE("R",'Mapa final'!$A$11),"")</f>
        <v/>
      </c>
      <c r="Q16" s="297"/>
      <c r="R16" s="297" t="str">
        <f>IF(AND('Mapa final'!$L$11="Alta",'Mapa final'!$P$11="Leve"),CONCATENATE("R",'Mapa final'!$A$11),"")</f>
        <v/>
      </c>
      <c r="S16" s="297"/>
      <c r="T16" s="297" t="str">
        <f>IF(AND('Mapa final'!$L$11="Alta",'Mapa final'!$P$11="Leve"),CONCATENATE("R",'Mapa final'!$A$11),"")</f>
        <v/>
      </c>
      <c r="U16" s="298"/>
      <c r="V16" s="282" t="str">
        <f>IF(AND('Mapa final'!$L$11="Muy Alta",'Mapa final'!$P$11="Leve"),CONCATENATE("R",'Mapa final'!$A$11),"")</f>
        <v/>
      </c>
      <c r="W16" s="276"/>
      <c r="X16" s="276" t="str">
        <f>IF(AND('Mapa final'!$L$11="Muy Alta",'Mapa final'!$P$11="Leve"),CONCATENATE("R",'Mapa final'!$A$11),"")</f>
        <v/>
      </c>
      <c r="Y16" s="276"/>
      <c r="Z16" s="276" t="str">
        <f>IF(AND('Mapa final'!$L$11="Muy Alta",'Mapa final'!$P$11="Leve"),CONCATENATE("R",'Mapa final'!$A$11),"")</f>
        <v/>
      </c>
      <c r="AA16" s="277"/>
      <c r="AB16" s="282" t="str">
        <f>IF(AND('Mapa final'!$L$11="Muy Alta",'Mapa final'!$P$11="Leve"),CONCATENATE("R",'Mapa final'!$A$11),"")</f>
        <v/>
      </c>
      <c r="AC16" s="276"/>
      <c r="AD16" s="276" t="str">
        <f>IF(AND('Mapa final'!$L$11="Muy Alta",'Mapa final'!$P$11="Leve"),CONCATENATE("R",'Mapa final'!$A$11),"")</f>
        <v/>
      </c>
      <c r="AE16" s="276"/>
      <c r="AF16" s="276" t="str">
        <f>IF(AND('Mapa final'!$L$11="Muy Alta",'Mapa final'!$P$11="Leve"),CONCATENATE("R",'Mapa final'!$A$11),"")</f>
        <v/>
      </c>
      <c r="AG16" s="277"/>
      <c r="AH16" s="287" t="str">
        <f>IF(AND('Mapa final'!$L$11="Muy Alta",'Mapa final'!$P$11="Catastrófico"),CONCATENATE("R",'Mapa final'!$A$11),"")</f>
        <v/>
      </c>
      <c r="AI16" s="288"/>
      <c r="AJ16" s="288" t="str">
        <f>IF(AND('Mapa final'!$L$11="Muy Alta",'Mapa final'!$P$11="Catastrófico"),CONCATENATE("R",'Mapa final'!$A$11),"")</f>
        <v/>
      </c>
      <c r="AK16" s="288"/>
      <c r="AL16" s="288" t="str">
        <f>IF(AND('Mapa final'!$L$11="Muy Alta",'Mapa final'!$P$11="Catastrófico"),CONCATENATE("R",'Mapa final'!$A$11),"")</f>
        <v/>
      </c>
      <c r="AM16" s="289"/>
      <c r="AN16" s="64"/>
      <c r="AO16" s="243"/>
      <c r="AP16" s="244"/>
      <c r="AQ16" s="244"/>
      <c r="AR16" s="244"/>
      <c r="AS16" s="244"/>
      <c r="AT16" s="245"/>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row>
    <row r="17" spans="1:80" ht="15" customHeight="1" x14ac:dyDescent="0.25">
      <c r="A17" s="64"/>
      <c r="B17" s="229"/>
      <c r="C17" s="229"/>
      <c r="D17" s="230"/>
      <c r="E17" s="270"/>
      <c r="F17" s="271"/>
      <c r="G17" s="271"/>
      <c r="H17" s="271"/>
      <c r="I17" s="271"/>
      <c r="J17" s="296"/>
      <c r="K17" s="297"/>
      <c r="L17" s="297"/>
      <c r="M17" s="297"/>
      <c r="N17" s="297"/>
      <c r="O17" s="298"/>
      <c r="P17" s="296"/>
      <c r="Q17" s="297"/>
      <c r="R17" s="297"/>
      <c r="S17" s="297"/>
      <c r="T17" s="297"/>
      <c r="U17" s="298"/>
      <c r="V17" s="282"/>
      <c r="W17" s="276"/>
      <c r="X17" s="276"/>
      <c r="Y17" s="276"/>
      <c r="Z17" s="276"/>
      <c r="AA17" s="277"/>
      <c r="AB17" s="282"/>
      <c r="AC17" s="276"/>
      <c r="AD17" s="276"/>
      <c r="AE17" s="276"/>
      <c r="AF17" s="276"/>
      <c r="AG17" s="277"/>
      <c r="AH17" s="287"/>
      <c r="AI17" s="288"/>
      <c r="AJ17" s="288"/>
      <c r="AK17" s="288"/>
      <c r="AL17" s="288"/>
      <c r="AM17" s="289"/>
      <c r="AN17" s="64"/>
      <c r="AO17" s="243"/>
      <c r="AP17" s="244"/>
      <c r="AQ17" s="244"/>
      <c r="AR17" s="244"/>
      <c r="AS17" s="244"/>
      <c r="AT17" s="245"/>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row>
    <row r="18" spans="1:80" ht="15" customHeight="1" x14ac:dyDescent="0.25">
      <c r="A18" s="64"/>
      <c r="B18" s="229"/>
      <c r="C18" s="229"/>
      <c r="D18" s="230"/>
      <c r="E18" s="270"/>
      <c r="F18" s="271"/>
      <c r="G18" s="271"/>
      <c r="H18" s="271"/>
      <c r="I18" s="271"/>
      <c r="J18" s="296" t="str">
        <f>IF(AND('Mapa final'!$L$11="Alta",'Mapa final'!$P$11="Leve"),CONCATENATE("R",'Mapa final'!$A$11),"")</f>
        <v/>
      </c>
      <c r="K18" s="297"/>
      <c r="L18" s="297" t="str">
        <f>IF(AND('Mapa final'!$L$11="Alta",'Mapa final'!$P$11="Leve"),CONCATENATE("R",'Mapa final'!$A$11),"")</f>
        <v/>
      </c>
      <c r="M18" s="297"/>
      <c r="N18" s="297" t="str">
        <f>IF(AND('Mapa final'!$L$11="Alta",'Mapa final'!$P$11="Leve"),CONCATENATE("R",'Mapa final'!$A$11),"")</f>
        <v/>
      </c>
      <c r="O18" s="298"/>
      <c r="P18" s="296" t="str">
        <f>IF(AND('Mapa final'!$L$11="Alta",'Mapa final'!$P$11="Leve"),CONCATENATE("R",'Mapa final'!$A$11),"")</f>
        <v/>
      </c>
      <c r="Q18" s="297"/>
      <c r="R18" s="297" t="str">
        <f>IF(AND('Mapa final'!$L$11="Alta",'Mapa final'!$P$11="Leve"),CONCATENATE("R",'Mapa final'!$A$11),"")</f>
        <v/>
      </c>
      <c r="S18" s="297"/>
      <c r="T18" s="297" t="str">
        <f>IF(AND('Mapa final'!$L$11="Alta",'Mapa final'!$P$11="Leve"),CONCATENATE("R",'Mapa final'!$A$11),"")</f>
        <v/>
      </c>
      <c r="U18" s="298"/>
      <c r="V18" s="282" t="str">
        <f>IF(AND('Mapa final'!$L$11="Muy Alta",'Mapa final'!$P$11="Leve"),CONCATENATE("R",'Mapa final'!$A$11),"")</f>
        <v/>
      </c>
      <c r="W18" s="276"/>
      <c r="X18" s="276" t="str">
        <f>IF(AND('Mapa final'!$L$11="Muy Alta",'Mapa final'!$P$11="Leve"),CONCATENATE("R",'Mapa final'!$A$11),"")</f>
        <v/>
      </c>
      <c r="Y18" s="276"/>
      <c r="Z18" s="276" t="str">
        <f>IF(AND('Mapa final'!$L$11="Muy Alta",'Mapa final'!$P$11="Leve"),CONCATENATE("R",'Mapa final'!$A$11),"")</f>
        <v/>
      </c>
      <c r="AA18" s="277"/>
      <c r="AB18" s="282" t="str">
        <f>IF(AND('Mapa final'!$L$11="Muy Alta",'Mapa final'!$P$11="Leve"),CONCATENATE("R",'Mapa final'!$A$11),"")</f>
        <v/>
      </c>
      <c r="AC18" s="276"/>
      <c r="AD18" s="276" t="str">
        <f>IF(AND('Mapa final'!$L$11="Muy Alta",'Mapa final'!$P$11="Leve"),CONCATENATE("R",'Mapa final'!$A$11),"")</f>
        <v/>
      </c>
      <c r="AE18" s="276"/>
      <c r="AF18" s="276" t="str">
        <f>IF(AND('Mapa final'!$L$11="Muy Alta",'Mapa final'!$P$11="Leve"),CONCATENATE("R",'Mapa final'!$A$11),"")</f>
        <v/>
      </c>
      <c r="AG18" s="277"/>
      <c r="AH18" s="287" t="str">
        <f>IF(AND('Mapa final'!$L$11="Muy Alta",'Mapa final'!$P$11="Catastrófico"),CONCATENATE("R",'Mapa final'!$A$11),"")</f>
        <v/>
      </c>
      <c r="AI18" s="288"/>
      <c r="AJ18" s="288" t="str">
        <f>IF(AND('Mapa final'!$L$11="Muy Alta",'Mapa final'!$P$11="Catastrófico"),CONCATENATE("R",'Mapa final'!$A$11),"")</f>
        <v/>
      </c>
      <c r="AK18" s="288"/>
      <c r="AL18" s="288" t="str">
        <f>IF(AND('Mapa final'!$L$11="Muy Alta",'Mapa final'!$P$11="Catastrófico"),CONCATENATE("R",'Mapa final'!$A$11),"")</f>
        <v/>
      </c>
      <c r="AM18" s="289"/>
      <c r="AN18" s="64"/>
      <c r="AO18" s="243"/>
      <c r="AP18" s="244"/>
      <c r="AQ18" s="244"/>
      <c r="AR18" s="244"/>
      <c r="AS18" s="244"/>
      <c r="AT18" s="245"/>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row>
    <row r="19" spans="1:80" ht="15" customHeight="1" x14ac:dyDescent="0.25">
      <c r="A19" s="64"/>
      <c r="B19" s="229"/>
      <c r="C19" s="229"/>
      <c r="D19" s="230"/>
      <c r="E19" s="270"/>
      <c r="F19" s="271"/>
      <c r="G19" s="271"/>
      <c r="H19" s="271"/>
      <c r="I19" s="271"/>
      <c r="J19" s="296"/>
      <c r="K19" s="297"/>
      <c r="L19" s="297"/>
      <c r="M19" s="297"/>
      <c r="N19" s="297"/>
      <c r="O19" s="298"/>
      <c r="P19" s="296"/>
      <c r="Q19" s="297"/>
      <c r="R19" s="297"/>
      <c r="S19" s="297"/>
      <c r="T19" s="297"/>
      <c r="U19" s="298"/>
      <c r="V19" s="282"/>
      <c r="W19" s="276"/>
      <c r="X19" s="276"/>
      <c r="Y19" s="276"/>
      <c r="Z19" s="276"/>
      <c r="AA19" s="277"/>
      <c r="AB19" s="282"/>
      <c r="AC19" s="276"/>
      <c r="AD19" s="276"/>
      <c r="AE19" s="276"/>
      <c r="AF19" s="276"/>
      <c r="AG19" s="277"/>
      <c r="AH19" s="287"/>
      <c r="AI19" s="288"/>
      <c r="AJ19" s="288"/>
      <c r="AK19" s="288"/>
      <c r="AL19" s="288"/>
      <c r="AM19" s="289"/>
      <c r="AN19" s="64"/>
      <c r="AO19" s="243"/>
      <c r="AP19" s="244"/>
      <c r="AQ19" s="244"/>
      <c r="AR19" s="244"/>
      <c r="AS19" s="244"/>
      <c r="AT19" s="245"/>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row>
    <row r="20" spans="1:80" ht="15" customHeight="1" x14ac:dyDescent="0.25">
      <c r="A20" s="64"/>
      <c r="B20" s="229"/>
      <c r="C20" s="229"/>
      <c r="D20" s="230"/>
      <c r="E20" s="270"/>
      <c r="F20" s="271"/>
      <c r="G20" s="271"/>
      <c r="H20" s="271"/>
      <c r="I20" s="271"/>
      <c r="J20" s="296" t="str">
        <f>IF(AND('Mapa final'!$L$11="Alta",'Mapa final'!$P$11="Leve"),CONCATENATE("R",'Mapa final'!$A$11),"")</f>
        <v/>
      </c>
      <c r="K20" s="297"/>
      <c r="L20" s="297" t="str">
        <f>IF(AND('Mapa final'!$L$11="Alta",'Mapa final'!$P$11="Leve"),CONCATENATE("R",'Mapa final'!$A$11),"")</f>
        <v/>
      </c>
      <c r="M20" s="297"/>
      <c r="N20" s="297" t="str">
        <f>IF(AND('Mapa final'!$L$11="Alta",'Mapa final'!$P$11="Leve"),CONCATENATE("R",'Mapa final'!$A$11),"")</f>
        <v/>
      </c>
      <c r="O20" s="298"/>
      <c r="P20" s="296" t="str">
        <f>IF(AND('Mapa final'!$L$11="Alta",'Mapa final'!$P$11="Leve"),CONCATENATE("R",'Mapa final'!$A$11),"")</f>
        <v/>
      </c>
      <c r="Q20" s="297"/>
      <c r="R20" s="297" t="str">
        <f>IF(AND('Mapa final'!$L$11="Alta",'Mapa final'!$P$11="Leve"),CONCATENATE("R",'Mapa final'!$A$11),"")</f>
        <v/>
      </c>
      <c r="S20" s="297"/>
      <c r="T20" s="297" t="str">
        <f>IF(AND('Mapa final'!$L$11="Alta",'Mapa final'!$P$11="Leve"),CONCATENATE("R",'Mapa final'!$A$11),"")</f>
        <v/>
      </c>
      <c r="U20" s="298"/>
      <c r="V20" s="282" t="str">
        <f>IF(AND('Mapa final'!$L$11="Muy Alta",'Mapa final'!$P$11="Leve"),CONCATENATE("R",'Mapa final'!$A$11),"")</f>
        <v/>
      </c>
      <c r="W20" s="276"/>
      <c r="X20" s="276" t="str">
        <f>IF(AND('Mapa final'!$L$11="Muy Alta",'Mapa final'!$P$11="Leve"),CONCATENATE("R",'Mapa final'!$A$11),"")</f>
        <v/>
      </c>
      <c r="Y20" s="276"/>
      <c r="Z20" s="276" t="str">
        <f>IF(AND('Mapa final'!$L$11="Muy Alta",'Mapa final'!$P$11="Leve"),CONCATENATE("R",'Mapa final'!$A$11),"")</f>
        <v/>
      </c>
      <c r="AA20" s="277"/>
      <c r="AB20" s="282" t="str">
        <f>IF(AND('Mapa final'!$L$11="Muy Alta",'Mapa final'!$P$11="Leve"),CONCATENATE("R",'Mapa final'!$A$11),"")</f>
        <v/>
      </c>
      <c r="AC20" s="276"/>
      <c r="AD20" s="276" t="str">
        <f>IF(AND('Mapa final'!$L$11="Muy Alta",'Mapa final'!$P$11="Leve"),CONCATENATE("R",'Mapa final'!$A$11),"")</f>
        <v/>
      </c>
      <c r="AE20" s="276"/>
      <c r="AF20" s="276" t="str">
        <f>IF(AND('Mapa final'!$L$11="Muy Alta",'Mapa final'!$P$11="Leve"),CONCATENATE("R",'Mapa final'!$A$11),"")</f>
        <v/>
      </c>
      <c r="AG20" s="277"/>
      <c r="AH20" s="287" t="str">
        <f>IF(AND('Mapa final'!$L$11="Muy Alta",'Mapa final'!$P$11="Catastrófico"),CONCATENATE("R",'Mapa final'!$A$11),"")</f>
        <v/>
      </c>
      <c r="AI20" s="288"/>
      <c r="AJ20" s="288" t="str">
        <f>IF(AND('Mapa final'!$L$11="Muy Alta",'Mapa final'!$P$11="Catastrófico"),CONCATENATE("R",'Mapa final'!$A$11),"")</f>
        <v/>
      </c>
      <c r="AK20" s="288"/>
      <c r="AL20" s="288" t="str">
        <f>IF(AND('Mapa final'!$L$11="Muy Alta",'Mapa final'!$P$11="Catastrófico"),CONCATENATE("R",'Mapa final'!$A$11),"")</f>
        <v/>
      </c>
      <c r="AM20" s="289"/>
      <c r="AN20" s="64"/>
      <c r="AO20" s="243"/>
      <c r="AP20" s="244"/>
      <c r="AQ20" s="244"/>
      <c r="AR20" s="244"/>
      <c r="AS20" s="244"/>
      <c r="AT20" s="245"/>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row>
    <row r="21" spans="1:80" ht="15.75" customHeight="1" thickBot="1" x14ac:dyDescent="0.3">
      <c r="A21" s="64"/>
      <c r="B21" s="229"/>
      <c r="C21" s="229"/>
      <c r="D21" s="230"/>
      <c r="E21" s="273"/>
      <c r="F21" s="274"/>
      <c r="G21" s="274"/>
      <c r="H21" s="274"/>
      <c r="I21" s="274"/>
      <c r="J21" s="299"/>
      <c r="K21" s="300"/>
      <c r="L21" s="300"/>
      <c r="M21" s="300"/>
      <c r="N21" s="300"/>
      <c r="O21" s="301"/>
      <c r="P21" s="299"/>
      <c r="Q21" s="300"/>
      <c r="R21" s="300"/>
      <c r="S21" s="300"/>
      <c r="T21" s="300"/>
      <c r="U21" s="301"/>
      <c r="V21" s="286"/>
      <c r="W21" s="278"/>
      <c r="X21" s="278"/>
      <c r="Y21" s="278"/>
      <c r="Z21" s="278"/>
      <c r="AA21" s="279"/>
      <c r="AB21" s="286"/>
      <c r="AC21" s="278"/>
      <c r="AD21" s="278"/>
      <c r="AE21" s="278"/>
      <c r="AF21" s="278"/>
      <c r="AG21" s="279"/>
      <c r="AH21" s="290"/>
      <c r="AI21" s="291"/>
      <c r="AJ21" s="291"/>
      <c r="AK21" s="291"/>
      <c r="AL21" s="291"/>
      <c r="AM21" s="292"/>
      <c r="AN21" s="64"/>
      <c r="AO21" s="246"/>
      <c r="AP21" s="247"/>
      <c r="AQ21" s="247"/>
      <c r="AR21" s="247"/>
      <c r="AS21" s="247"/>
      <c r="AT21" s="248"/>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row>
    <row r="22" spans="1:80" ht="15" customHeight="1" x14ac:dyDescent="0.25">
      <c r="A22" s="64"/>
      <c r="B22" s="229"/>
      <c r="C22" s="229"/>
      <c r="D22" s="230"/>
      <c r="E22" s="267" t="s">
        <v>157</v>
      </c>
      <c r="F22" s="268"/>
      <c r="G22" s="268"/>
      <c r="H22" s="268"/>
      <c r="I22" s="269"/>
      <c r="J22" s="302" t="str">
        <f>IF(AND('Mapa final'!$L$11="Alta",'Mapa final'!$P$11="Leve"),CONCATENATE("R",'Mapa final'!$A$11),"")</f>
        <v/>
      </c>
      <c r="K22" s="303"/>
      <c r="L22" s="303" t="str">
        <f>IF(AND('Mapa final'!$L$11="Alta",'Mapa final'!$P$11="Leve"),CONCATENATE("R",'Mapa final'!$A$11),"")</f>
        <v/>
      </c>
      <c r="M22" s="303"/>
      <c r="N22" s="303" t="str">
        <f>IF(AND('Mapa final'!$L$11="Alta",'Mapa final'!$P$11="Leve"),CONCATENATE("R",'Mapa final'!$A$11),"")</f>
        <v/>
      </c>
      <c r="O22" s="304"/>
      <c r="P22" s="302" t="str">
        <f>IF(AND('Mapa final'!$L$11="Alta",'Mapa final'!$P$11="Leve"),CONCATENATE("R",'Mapa final'!$A$11),"")</f>
        <v/>
      </c>
      <c r="Q22" s="303"/>
      <c r="R22" s="303" t="str">
        <f>IF(AND('Mapa final'!$L$11="Alta",'Mapa final'!$P$11="Leve"),CONCATENATE("R",'Mapa final'!$A$11),"")</f>
        <v/>
      </c>
      <c r="S22" s="303"/>
      <c r="T22" s="303" t="str">
        <f>IF(AND('Mapa final'!$L$11="Alta",'Mapa final'!$P$11="Leve"),CONCATENATE("R",'Mapa final'!$A$11),"")</f>
        <v/>
      </c>
      <c r="U22" s="304"/>
      <c r="V22" s="302" t="str">
        <f>IF(AND('Mapa final'!$L$11="Alta",'Mapa final'!$P$11="Leve"),CONCATENATE("R",'Mapa final'!$A$11),"")</f>
        <v/>
      </c>
      <c r="W22" s="303"/>
      <c r="X22" s="303" t="str">
        <f>IF(AND('Mapa final'!$L$11="Alta",'Mapa final'!$P$11="Leve"),CONCATENATE("R",'Mapa final'!$A$11),"")</f>
        <v/>
      </c>
      <c r="Y22" s="303"/>
      <c r="Z22" s="303" t="str">
        <f>IF(AND('Mapa final'!$L$11="Alta",'Mapa final'!$P$11="Leve"),CONCATENATE("R",'Mapa final'!$A$11),"")</f>
        <v/>
      </c>
      <c r="AA22" s="304"/>
      <c r="AB22" s="280" t="str">
        <f>IF(AND('Mapa final'!$L$11="Muy Alta",'Mapa final'!$P$11="Leve"),CONCATENATE("R",'Mapa final'!$A$11),"")</f>
        <v/>
      </c>
      <c r="AC22" s="281"/>
      <c r="AD22" s="281" t="str">
        <f>IF(AND('Mapa final'!$L$11="Muy Alta",'Mapa final'!$P$11="Leve"),CONCATENATE("R",'Mapa final'!$A$11),"")</f>
        <v/>
      </c>
      <c r="AE22" s="281"/>
      <c r="AF22" s="281" t="str">
        <f>IF(AND('Mapa final'!$L$11="Muy Alta",'Mapa final'!$P$11="Leve"),CONCATENATE("R",'Mapa final'!$A$11),"")</f>
        <v/>
      </c>
      <c r="AG22" s="283"/>
      <c r="AH22" s="293" t="str">
        <f>IF(AND('Mapa final'!$L$11="Muy Alta",'Mapa final'!$P$11="Catastrófico"),CONCATENATE("R",'Mapa final'!$A$11),"")</f>
        <v/>
      </c>
      <c r="AI22" s="294"/>
      <c r="AJ22" s="294" t="str">
        <f>IF(AND('Mapa final'!$L$11="Muy Alta",'Mapa final'!$P$11="Catastrófico"),CONCATENATE("R",'Mapa final'!$A$11),"")</f>
        <v/>
      </c>
      <c r="AK22" s="294"/>
      <c r="AL22" s="294" t="str">
        <f>IF(AND('Mapa final'!$L$11="Muy Alta",'Mapa final'!$P$11="Catastrófico"),CONCATENATE("R",'Mapa final'!$A$11),"")</f>
        <v/>
      </c>
      <c r="AM22" s="295"/>
      <c r="AN22" s="64"/>
      <c r="AO22" s="249" t="s">
        <v>158</v>
      </c>
      <c r="AP22" s="250"/>
      <c r="AQ22" s="250"/>
      <c r="AR22" s="250"/>
      <c r="AS22" s="250"/>
      <c r="AT22" s="251"/>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row>
    <row r="23" spans="1:80" ht="15" customHeight="1" x14ac:dyDescent="0.25">
      <c r="A23" s="64"/>
      <c r="B23" s="229"/>
      <c r="C23" s="229"/>
      <c r="D23" s="230"/>
      <c r="E23" s="270"/>
      <c r="F23" s="271"/>
      <c r="G23" s="271"/>
      <c r="H23" s="271"/>
      <c r="I23" s="272"/>
      <c r="J23" s="296"/>
      <c r="K23" s="297"/>
      <c r="L23" s="297"/>
      <c r="M23" s="297"/>
      <c r="N23" s="297"/>
      <c r="O23" s="298"/>
      <c r="P23" s="296"/>
      <c r="Q23" s="297"/>
      <c r="R23" s="297"/>
      <c r="S23" s="297"/>
      <c r="T23" s="297"/>
      <c r="U23" s="298"/>
      <c r="V23" s="296"/>
      <c r="W23" s="297"/>
      <c r="X23" s="297"/>
      <c r="Y23" s="297"/>
      <c r="Z23" s="297"/>
      <c r="AA23" s="298"/>
      <c r="AB23" s="282"/>
      <c r="AC23" s="276"/>
      <c r="AD23" s="276"/>
      <c r="AE23" s="276"/>
      <c r="AF23" s="276"/>
      <c r="AG23" s="277"/>
      <c r="AH23" s="287"/>
      <c r="AI23" s="288"/>
      <c r="AJ23" s="288"/>
      <c r="AK23" s="288"/>
      <c r="AL23" s="288"/>
      <c r="AM23" s="289"/>
      <c r="AN23" s="64"/>
      <c r="AO23" s="252"/>
      <c r="AP23" s="253"/>
      <c r="AQ23" s="253"/>
      <c r="AR23" s="253"/>
      <c r="AS23" s="253"/>
      <c r="AT23" s="25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row>
    <row r="24" spans="1:80" ht="15" customHeight="1" x14ac:dyDescent="0.25">
      <c r="A24" s="64"/>
      <c r="B24" s="229"/>
      <c r="C24" s="229"/>
      <c r="D24" s="230"/>
      <c r="E24" s="270"/>
      <c r="F24" s="271"/>
      <c r="G24" s="271"/>
      <c r="H24" s="271"/>
      <c r="I24" s="272"/>
      <c r="J24" s="296" t="str">
        <f>IF(AND('Mapa final'!$L$11="Alta",'Mapa final'!$P$11="Leve"),CONCATENATE("R",'Mapa final'!$A$11),"")</f>
        <v/>
      </c>
      <c r="K24" s="297"/>
      <c r="L24" s="297" t="str">
        <f>IF(AND('Mapa final'!$L$11="Alta",'Mapa final'!$P$11="Leve"),CONCATENATE("R",'Mapa final'!$A$11),"")</f>
        <v/>
      </c>
      <c r="M24" s="297"/>
      <c r="N24" s="297" t="str">
        <f>IF(AND('Mapa final'!$L$11="Alta",'Mapa final'!$P$11="Leve"),CONCATENATE("R",'Mapa final'!$A$11),"")</f>
        <v/>
      </c>
      <c r="O24" s="298"/>
      <c r="P24" s="296" t="str">
        <f>IF(AND('Mapa final'!$L$11="Alta",'Mapa final'!$P$11="Leve"),CONCATENATE("R",'Mapa final'!$A$11),"")</f>
        <v/>
      </c>
      <c r="Q24" s="297"/>
      <c r="R24" s="297" t="str">
        <f>IF(AND('Mapa final'!$L$11="Alta",'Mapa final'!$P$11="Leve"),CONCATENATE("R",'Mapa final'!$A$11),"")</f>
        <v/>
      </c>
      <c r="S24" s="297"/>
      <c r="T24" s="297" t="str">
        <f>IF(AND('Mapa final'!$L$11="Alta",'Mapa final'!$P$11="Leve"),CONCATENATE("R",'Mapa final'!$A$11),"")</f>
        <v/>
      </c>
      <c r="U24" s="298"/>
      <c r="V24" s="296" t="str">
        <f>IF(AND('Mapa final'!$L$11="Alta",'Mapa final'!$P$11="Leve"),CONCATENATE("R",'Mapa final'!$A$11),"")</f>
        <v/>
      </c>
      <c r="W24" s="297"/>
      <c r="X24" s="297" t="str">
        <f>IF(AND('Mapa final'!$L$14="media",'Mapa final'!$P$14="moderado"),CONCATENATE("R",'Mapa final'!$A$14),"")</f>
        <v>R4</v>
      </c>
      <c r="Y24" s="297"/>
      <c r="Z24" s="297" t="str">
        <f>IF(AND('Mapa final'!$L$11="Alta",'Mapa final'!$P$11="Leve"),CONCATENATE("R",'Mapa final'!$A$11),"")</f>
        <v/>
      </c>
      <c r="AA24" s="298"/>
      <c r="AB24" s="282" t="str">
        <f>IF(AND('Mapa final'!$L$11="Muy Alta",'Mapa final'!$P$11="Leve"),CONCATENATE("R",'Mapa final'!$A$11),"")</f>
        <v/>
      </c>
      <c r="AC24" s="276"/>
      <c r="AD24" s="276" t="str">
        <f>IF(AND('Mapa final'!$L$11="Muy Alta",'Mapa final'!$P$11="Leve"),CONCATENATE("R",'Mapa final'!$A$11),"")</f>
        <v/>
      </c>
      <c r="AE24" s="276"/>
      <c r="AF24" s="276" t="str">
        <f>IF(AND('Mapa final'!$L$11="Muy Alta",'Mapa final'!$P$11="Leve"),CONCATENATE("R",'Mapa final'!$A$11),"")</f>
        <v/>
      </c>
      <c r="AG24" s="277"/>
      <c r="AH24" s="287" t="str">
        <f>IF(AND('Mapa final'!$L$11="Muy Alta",'Mapa final'!$P$11="Catastrófico"),CONCATENATE("R",'Mapa final'!$A$11),"")</f>
        <v/>
      </c>
      <c r="AI24" s="288"/>
      <c r="AJ24" s="288" t="str">
        <f>IF(AND('Mapa final'!$L$11="Muy Alta",'Mapa final'!$P$11="Catastrófico"),CONCATENATE("R",'Mapa final'!$A$11),"")</f>
        <v/>
      </c>
      <c r="AK24" s="288"/>
      <c r="AL24" s="288" t="str">
        <f>IF(AND('Mapa final'!$L$11="Muy Alta",'Mapa final'!$P$11="Catastrófico"),CONCATENATE("R",'Mapa final'!$A$11),"")</f>
        <v/>
      </c>
      <c r="AM24" s="289"/>
      <c r="AN24" s="64"/>
      <c r="AO24" s="252"/>
      <c r="AP24" s="253"/>
      <c r="AQ24" s="253"/>
      <c r="AR24" s="253"/>
      <c r="AS24" s="253"/>
      <c r="AT24" s="25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row>
    <row r="25" spans="1:80" ht="15" customHeight="1" x14ac:dyDescent="0.25">
      <c r="A25" s="64"/>
      <c r="B25" s="229"/>
      <c r="C25" s="229"/>
      <c r="D25" s="230"/>
      <c r="E25" s="270"/>
      <c r="F25" s="271"/>
      <c r="G25" s="271"/>
      <c r="H25" s="271"/>
      <c r="I25" s="272"/>
      <c r="J25" s="296"/>
      <c r="K25" s="297"/>
      <c r="L25" s="297"/>
      <c r="M25" s="297"/>
      <c r="N25" s="297"/>
      <c r="O25" s="298"/>
      <c r="P25" s="296"/>
      <c r="Q25" s="297"/>
      <c r="R25" s="297"/>
      <c r="S25" s="297"/>
      <c r="T25" s="297"/>
      <c r="U25" s="298"/>
      <c r="V25" s="296"/>
      <c r="W25" s="297"/>
      <c r="X25" s="297"/>
      <c r="Y25" s="297"/>
      <c r="Z25" s="297"/>
      <c r="AA25" s="298"/>
      <c r="AB25" s="282"/>
      <c r="AC25" s="276"/>
      <c r="AD25" s="276"/>
      <c r="AE25" s="276"/>
      <c r="AF25" s="276"/>
      <c r="AG25" s="277"/>
      <c r="AH25" s="287"/>
      <c r="AI25" s="288"/>
      <c r="AJ25" s="288"/>
      <c r="AK25" s="288"/>
      <c r="AL25" s="288"/>
      <c r="AM25" s="289"/>
      <c r="AN25" s="64"/>
      <c r="AO25" s="252"/>
      <c r="AP25" s="253"/>
      <c r="AQ25" s="253"/>
      <c r="AR25" s="253"/>
      <c r="AS25" s="253"/>
      <c r="AT25" s="25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row>
    <row r="26" spans="1:80" ht="15" customHeight="1" x14ac:dyDescent="0.25">
      <c r="A26" s="64"/>
      <c r="B26" s="229"/>
      <c r="C26" s="229"/>
      <c r="D26" s="230"/>
      <c r="E26" s="270"/>
      <c r="F26" s="271"/>
      <c r="G26" s="271"/>
      <c r="H26" s="271"/>
      <c r="I26" s="272"/>
      <c r="J26" s="296" t="str">
        <f>IF(AND('Mapa final'!$L$11="Alta",'Mapa final'!$P$11="Leve"),CONCATENATE("R",'Mapa final'!$A$11),"")</f>
        <v/>
      </c>
      <c r="K26" s="297"/>
      <c r="L26" s="297" t="str">
        <f>IF(AND('Mapa final'!$L$11="Alta",'Mapa final'!$P$11="Leve"),CONCATENATE("R",'Mapa final'!$A$11),"")</f>
        <v/>
      </c>
      <c r="M26" s="297"/>
      <c r="N26" s="297" t="str">
        <f>IF(AND('Mapa final'!$L$11="Alta",'Mapa final'!$P$11="Leve"),CONCATENATE("R",'Mapa final'!$A$11),"")</f>
        <v/>
      </c>
      <c r="O26" s="298"/>
      <c r="P26" s="296" t="str">
        <f>IF(AND('Mapa final'!$L$11="Alta",'Mapa final'!$P$11="Leve"),CONCATENATE("R",'Mapa final'!$A$11),"")</f>
        <v/>
      </c>
      <c r="Q26" s="297"/>
      <c r="R26" s="297" t="str">
        <f>IF(AND('Mapa final'!$L$11="Alta",'Mapa final'!$P$11="Leve"),CONCATENATE("R",'Mapa final'!$A$11),"")</f>
        <v/>
      </c>
      <c r="S26" s="297"/>
      <c r="T26" s="297" t="str">
        <f>IF(AND('Mapa final'!$L$11="Alta",'Mapa final'!$P$11="Leve"),CONCATENATE("R",'Mapa final'!$A$11),"")</f>
        <v/>
      </c>
      <c r="U26" s="298"/>
      <c r="V26" s="296" t="str">
        <f>IF(AND('Mapa final'!$L$11="Alta",'Mapa final'!$P$11="Leve"),CONCATENATE("R",'Mapa final'!$A$11),"")</f>
        <v/>
      </c>
      <c r="W26" s="297"/>
      <c r="X26" s="297" t="str">
        <f>IF(AND('Mapa final'!$L$11="Alta",'Mapa final'!$P$11="Leve"),CONCATENATE("R",'Mapa final'!$A$11),"")</f>
        <v/>
      </c>
      <c r="Y26" s="297"/>
      <c r="Z26" s="297" t="str">
        <f>IF(AND('Mapa final'!$L$11="Alta",'Mapa final'!$P$11="Leve"),CONCATENATE("R",'Mapa final'!$A$11),"")</f>
        <v/>
      </c>
      <c r="AA26" s="298"/>
      <c r="AB26" s="282" t="str">
        <f>IF(AND('Mapa final'!$L$11="Muy Alta",'Mapa final'!$P$11="Leve"),CONCATENATE("R",'Mapa final'!$A$11),"")</f>
        <v/>
      </c>
      <c r="AC26" s="276"/>
      <c r="AD26" s="276" t="str">
        <f>IF(AND('Mapa final'!$L$11="Muy Alta",'Mapa final'!$P$11="Leve"),CONCATENATE("R",'Mapa final'!$A$11),"")</f>
        <v/>
      </c>
      <c r="AE26" s="276"/>
      <c r="AF26" s="276" t="str">
        <f>IF(AND('Mapa final'!$L$11="Muy Alta",'Mapa final'!$P$11="Leve"),CONCATENATE("R",'Mapa final'!$A$11),"")</f>
        <v/>
      </c>
      <c r="AG26" s="277"/>
      <c r="AH26" s="287" t="str">
        <f>IF(AND('Mapa final'!$L$11="Muy Alta",'Mapa final'!$P$11="Catastrófico"),CONCATENATE("R",'Mapa final'!$A$11),"")</f>
        <v/>
      </c>
      <c r="AI26" s="288"/>
      <c r="AJ26" s="288" t="str">
        <f>IF(AND('Mapa final'!$L$11="Muy Alta",'Mapa final'!$P$11="Catastrófico"),CONCATENATE("R",'Mapa final'!$A$11),"")</f>
        <v/>
      </c>
      <c r="AK26" s="288"/>
      <c r="AL26" s="288" t="str">
        <f>IF(AND('Mapa final'!$L$11="Muy Alta",'Mapa final'!$P$11="Catastrófico"),CONCATENATE("R",'Mapa final'!$A$11),"")</f>
        <v/>
      </c>
      <c r="AM26" s="289"/>
      <c r="AN26" s="64"/>
      <c r="AO26" s="252"/>
      <c r="AP26" s="253"/>
      <c r="AQ26" s="253"/>
      <c r="AR26" s="253"/>
      <c r="AS26" s="253"/>
      <c r="AT26" s="25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row>
    <row r="27" spans="1:80" ht="15" customHeight="1" x14ac:dyDescent="0.25">
      <c r="A27" s="64"/>
      <c r="B27" s="229"/>
      <c r="C27" s="229"/>
      <c r="D27" s="230"/>
      <c r="E27" s="270"/>
      <c r="F27" s="271"/>
      <c r="G27" s="271"/>
      <c r="H27" s="271"/>
      <c r="I27" s="272"/>
      <c r="J27" s="296"/>
      <c r="K27" s="297"/>
      <c r="L27" s="297"/>
      <c r="M27" s="297"/>
      <c r="N27" s="297"/>
      <c r="O27" s="298"/>
      <c r="P27" s="296"/>
      <c r="Q27" s="297"/>
      <c r="R27" s="297"/>
      <c r="S27" s="297"/>
      <c r="T27" s="297"/>
      <c r="U27" s="298"/>
      <c r="V27" s="296"/>
      <c r="W27" s="297"/>
      <c r="X27" s="297"/>
      <c r="Y27" s="297"/>
      <c r="Z27" s="297"/>
      <c r="AA27" s="298"/>
      <c r="AB27" s="282"/>
      <c r="AC27" s="276"/>
      <c r="AD27" s="276"/>
      <c r="AE27" s="276"/>
      <c r="AF27" s="276"/>
      <c r="AG27" s="277"/>
      <c r="AH27" s="287"/>
      <c r="AI27" s="288"/>
      <c r="AJ27" s="288"/>
      <c r="AK27" s="288"/>
      <c r="AL27" s="288"/>
      <c r="AM27" s="289"/>
      <c r="AN27" s="64"/>
      <c r="AO27" s="252"/>
      <c r="AP27" s="253"/>
      <c r="AQ27" s="253"/>
      <c r="AR27" s="253"/>
      <c r="AS27" s="253"/>
      <c r="AT27" s="25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row>
    <row r="28" spans="1:80" ht="15" customHeight="1" x14ac:dyDescent="0.25">
      <c r="A28" s="64"/>
      <c r="B28" s="229"/>
      <c r="C28" s="229"/>
      <c r="D28" s="230"/>
      <c r="E28" s="270"/>
      <c r="F28" s="271"/>
      <c r="G28" s="271"/>
      <c r="H28" s="271"/>
      <c r="I28" s="272"/>
      <c r="J28" s="296" t="str">
        <f>IF(AND('Mapa final'!$L$11="Alta",'Mapa final'!$P$11="Leve"),CONCATENATE("R",'Mapa final'!$A$11),"")</f>
        <v/>
      </c>
      <c r="K28" s="297"/>
      <c r="L28" s="297" t="str">
        <f>IF(AND('Mapa final'!$L$11="Alta",'Mapa final'!$P$11="Leve"),CONCATENATE("R",'Mapa final'!$A$11),"")</f>
        <v/>
      </c>
      <c r="M28" s="297"/>
      <c r="N28" s="297" t="str">
        <f>IF(AND('Mapa final'!$L$11="Alta",'Mapa final'!$P$11="Leve"),CONCATENATE("R",'Mapa final'!$A$11),"")</f>
        <v/>
      </c>
      <c r="O28" s="298"/>
      <c r="P28" s="296" t="str">
        <f>IF(AND('Mapa final'!$L$11="Alta",'Mapa final'!$P$11="Leve"),CONCATENATE("R",'Mapa final'!$A$11),"")</f>
        <v/>
      </c>
      <c r="Q28" s="297"/>
      <c r="R28" s="297" t="str">
        <f>IF(AND('Mapa final'!$L$11="Alta",'Mapa final'!$P$11="Leve"),CONCATENATE("R",'Mapa final'!$A$11),"")</f>
        <v/>
      </c>
      <c r="S28" s="297"/>
      <c r="T28" s="297" t="str">
        <f>IF(AND('Mapa final'!$L$11="Alta",'Mapa final'!$P$11="Leve"),CONCATENATE("R",'Mapa final'!$A$11),"")</f>
        <v/>
      </c>
      <c r="U28" s="298"/>
      <c r="V28" s="296" t="str">
        <f>IF(AND('Mapa final'!$L$11="Alta",'Mapa final'!$P$11="Leve"),CONCATENATE("R",'Mapa final'!$A$11),"")</f>
        <v/>
      </c>
      <c r="W28" s="297"/>
      <c r="X28" s="297" t="str">
        <f>IF(AND('Mapa final'!$L$11="Alta",'Mapa final'!$P$11="Leve"),CONCATENATE("R",'Mapa final'!$A$11),"")</f>
        <v/>
      </c>
      <c r="Y28" s="297"/>
      <c r="Z28" s="297" t="str">
        <f>IF(AND('Mapa final'!$L$11="Alta",'Mapa final'!$P$11="Leve"),CONCATENATE("R",'Mapa final'!$A$11),"")</f>
        <v/>
      </c>
      <c r="AA28" s="298"/>
      <c r="AB28" s="282" t="str">
        <f>IF(AND('Mapa final'!$L$11="Muy Alta",'Mapa final'!$P$11="Leve"),CONCATENATE("R",'Mapa final'!$A$11),"")</f>
        <v/>
      </c>
      <c r="AC28" s="276"/>
      <c r="AD28" s="276" t="str">
        <f>IF(AND('Mapa final'!$L$11="Muy Alta",'Mapa final'!$P$11="Leve"),CONCATENATE("R",'Mapa final'!$A$11),"")</f>
        <v/>
      </c>
      <c r="AE28" s="276"/>
      <c r="AF28" s="276" t="str">
        <f>IF(AND('Mapa final'!$L$11="Muy Alta",'Mapa final'!$P$11="Leve"),CONCATENATE("R",'Mapa final'!$A$11),"")</f>
        <v/>
      </c>
      <c r="AG28" s="277"/>
      <c r="AH28" s="287" t="str">
        <f>IF(AND('Mapa final'!$L$11="Muy Alta",'Mapa final'!$P$11="Catastrófico"),CONCATENATE("R",'Mapa final'!$A$11),"")</f>
        <v/>
      </c>
      <c r="AI28" s="288"/>
      <c r="AJ28" s="288" t="str">
        <f>IF(AND('Mapa final'!$L$11="Muy Alta",'Mapa final'!$P$11="Catastrófico"),CONCATENATE("R",'Mapa final'!$A$11),"")</f>
        <v/>
      </c>
      <c r="AK28" s="288"/>
      <c r="AL28" s="288" t="str">
        <f>IF(AND('Mapa final'!$L$11="Muy Alta",'Mapa final'!$P$11="Catastrófico"),CONCATENATE("R",'Mapa final'!$A$11),"")</f>
        <v/>
      </c>
      <c r="AM28" s="289"/>
      <c r="AN28" s="64"/>
      <c r="AO28" s="252"/>
      <c r="AP28" s="253"/>
      <c r="AQ28" s="253"/>
      <c r="AR28" s="253"/>
      <c r="AS28" s="253"/>
      <c r="AT28" s="25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row>
    <row r="29" spans="1:80" ht="15.75" customHeight="1" thickBot="1" x14ac:dyDescent="0.3">
      <c r="A29" s="64"/>
      <c r="B29" s="229"/>
      <c r="C29" s="229"/>
      <c r="D29" s="230"/>
      <c r="E29" s="273"/>
      <c r="F29" s="274"/>
      <c r="G29" s="274"/>
      <c r="H29" s="274"/>
      <c r="I29" s="275"/>
      <c r="J29" s="296"/>
      <c r="K29" s="297"/>
      <c r="L29" s="297"/>
      <c r="M29" s="297"/>
      <c r="N29" s="297"/>
      <c r="O29" s="298"/>
      <c r="P29" s="299"/>
      <c r="Q29" s="300"/>
      <c r="R29" s="300"/>
      <c r="S29" s="300"/>
      <c r="T29" s="300"/>
      <c r="U29" s="301"/>
      <c r="V29" s="299"/>
      <c r="W29" s="300"/>
      <c r="X29" s="300"/>
      <c r="Y29" s="300"/>
      <c r="Z29" s="300"/>
      <c r="AA29" s="301"/>
      <c r="AB29" s="286"/>
      <c r="AC29" s="278"/>
      <c r="AD29" s="278"/>
      <c r="AE29" s="278"/>
      <c r="AF29" s="278"/>
      <c r="AG29" s="279"/>
      <c r="AH29" s="290"/>
      <c r="AI29" s="291"/>
      <c r="AJ29" s="291"/>
      <c r="AK29" s="291"/>
      <c r="AL29" s="291"/>
      <c r="AM29" s="292"/>
      <c r="AN29" s="64"/>
      <c r="AO29" s="255"/>
      <c r="AP29" s="256"/>
      <c r="AQ29" s="256"/>
      <c r="AR29" s="256"/>
      <c r="AS29" s="256"/>
      <c r="AT29" s="257"/>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row>
    <row r="30" spans="1:80" ht="15" customHeight="1" x14ac:dyDescent="0.25">
      <c r="A30" s="64"/>
      <c r="B30" s="229"/>
      <c r="C30" s="229"/>
      <c r="D30" s="230"/>
      <c r="E30" s="267" t="s">
        <v>159</v>
      </c>
      <c r="F30" s="268"/>
      <c r="G30" s="268"/>
      <c r="H30" s="268"/>
      <c r="I30" s="268"/>
      <c r="J30" s="311" t="str">
        <f>IF(AND('Mapa final'!$L$11="Baja",'Mapa final'!$P$11="Leve"),CONCATENATE("R",'Mapa final'!$A$11),"")</f>
        <v/>
      </c>
      <c r="K30" s="312"/>
      <c r="L30" s="312" t="str">
        <f>IF(AND('Mapa final'!$L$11="Baja",'Mapa final'!$P$11="Leve"),CONCATENATE("R",'Mapa final'!$A$11),"")</f>
        <v/>
      </c>
      <c r="M30" s="312"/>
      <c r="N30" s="312" t="str">
        <f>IF(AND('Mapa final'!$L$11="Baja",'Mapa final'!$P$11="Leve"),CONCATENATE("R",'Mapa final'!$A$11),"")</f>
        <v/>
      </c>
      <c r="O30" s="313"/>
      <c r="P30" s="303" t="str">
        <f>IF(AND('Mapa final'!$L$11="Alta",'Mapa final'!$P$11="Leve"),CONCATENATE("R",'Mapa final'!$A$11),"")</f>
        <v/>
      </c>
      <c r="Q30" s="303"/>
      <c r="R30" s="303" t="str">
        <f>IF(AND('Mapa final'!$L$11="Alta",'Mapa final'!$P$11="Leve"),CONCATENATE("R",'Mapa final'!$A$11),"")</f>
        <v/>
      </c>
      <c r="S30" s="303"/>
      <c r="T30" s="303" t="str">
        <f>IF(AND('Mapa final'!$L$11="Alta",'Mapa final'!$P$11="Leve"),CONCATENATE("R",'Mapa final'!$A$11),"")</f>
        <v/>
      </c>
      <c r="U30" s="304"/>
      <c r="V30" s="302" t="str">
        <f>IF(AND('Mapa final'!$L$11="baja",'Mapa final'!$P$11="moderado"),CONCATENATE("R",'Mapa final'!$A$11),"")</f>
        <v>R1</v>
      </c>
      <c r="W30" s="303"/>
      <c r="X30" s="303" t="str">
        <f>IF(AND('Mapa final'!$L$11="Alta",'Mapa final'!$P$11="Leve"),CONCATENATE("R",'Mapa final'!$A$11),"")</f>
        <v/>
      </c>
      <c r="Y30" s="303"/>
      <c r="Z30" s="303" t="str">
        <f>IF(AND('Mapa final'!$L$11="Alta",'Mapa final'!$P$11="Leve"),CONCATENATE("R",'Mapa final'!$A$11),"")</f>
        <v/>
      </c>
      <c r="AA30" s="304"/>
      <c r="AB30" s="280" t="str">
        <f>IF(AND('Mapa final'!$L$11="Muy Alta",'Mapa final'!$P$11="Leve"),CONCATENATE("R",'Mapa final'!$A$11),"")</f>
        <v/>
      </c>
      <c r="AC30" s="281"/>
      <c r="AD30" s="281" t="str">
        <f>IF(AND('Mapa final'!$L$11="Muy Alta",'Mapa final'!$P$11="Leve"),CONCATENATE("R",'Mapa final'!$A$11),"")</f>
        <v/>
      </c>
      <c r="AE30" s="281"/>
      <c r="AF30" s="281" t="str">
        <f>IF(AND('Mapa final'!$L$11="Muy Alta",'Mapa final'!$P$11="Leve"),CONCATENATE("R",'Mapa final'!$A$11),"")</f>
        <v/>
      </c>
      <c r="AG30" s="283"/>
      <c r="AH30" s="293" t="str">
        <f>IF(AND('Mapa final'!$L$11="Muy Alta",'Mapa final'!$P$11="Catastrófico"),CONCATENATE("R",'Mapa final'!$A$11),"")</f>
        <v/>
      </c>
      <c r="AI30" s="294"/>
      <c r="AJ30" s="294" t="str">
        <f>IF(AND('Mapa final'!$L$11="Muy Alta",'Mapa final'!$P$11="Catastrófico"),CONCATENATE("R",'Mapa final'!$A$11),"")</f>
        <v/>
      </c>
      <c r="AK30" s="294"/>
      <c r="AL30" s="294" t="str">
        <f>IF(AND('Mapa final'!$L$11="Muy Alta",'Mapa final'!$P$11="Catastrófico"),CONCATENATE("R",'Mapa final'!$A$11),"")</f>
        <v/>
      </c>
      <c r="AM30" s="295"/>
      <c r="AN30" s="64"/>
      <c r="AO30" s="258" t="s">
        <v>160</v>
      </c>
      <c r="AP30" s="259"/>
      <c r="AQ30" s="259"/>
      <c r="AR30" s="259"/>
      <c r="AS30" s="259"/>
      <c r="AT30" s="260"/>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row>
    <row r="31" spans="1:80" ht="15" customHeight="1" x14ac:dyDescent="0.25">
      <c r="A31" s="64"/>
      <c r="B31" s="229"/>
      <c r="C31" s="229"/>
      <c r="D31" s="230"/>
      <c r="E31" s="270"/>
      <c r="F31" s="271"/>
      <c r="G31" s="271"/>
      <c r="H31" s="271"/>
      <c r="I31" s="271"/>
      <c r="J31" s="307"/>
      <c r="K31" s="305"/>
      <c r="L31" s="305"/>
      <c r="M31" s="305"/>
      <c r="N31" s="305"/>
      <c r="O31" s="306"/>
      <c r="P31" s="297"/>
      <c r="Q31" s="297"/>
      <c r="R31" s="297"/>
      <c r="S31" s="297"/>
      <c r="T31" s="297"/>
      <c r="U31" s="298"/>
      <c r="V31" s="296"/>
      <c r="W31" s="297"/>
      <c r="X31" s="297"/>
      <c r="Y31" s="297"/>
      <c r="Z31" s="297"/>
      <c r="AA31" s="298"/>
      <c r="AB31" s="282"/>
      <c r="AC31" s="276"/>
      <c r="AD31" s="276"/>
      <c r="AE31" s="276"/>
      <c r="AF31" s="276"/>
      <c r="AG31" s="277"/>
      <c r="AH31" s="287"/>
      <c r="AI31" s="288"/>
      <c r="AJ31" s="288"/>
      <c r="AK31" s="288"/>
      <c r="AL31" s="288"/>
      <c r="AM31" s="289"/>
      <c r="AN31" s="64"/>
      <c r="AO31" s="261"/>
      <c r="AP31" s="262"/>
      <c r="AQ31" s="262"/>
      <c r="AR31" s="262"/>
      <c r="AS31" s="262"/>
      <c r="AT31" s="263"/>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row>
    <row r="32" spans="1:80" ht="15" customHeight="1" x14ac:dyDescent="0.25">
      <c r="A32" s="64"/>
      <c r="B32" s="229"/>
      <c r="C32" s="229"/>
      <c r="D32" s="230"/>
      <c r="E32" s="270"/>
      <c r="F32" s="271"/>
      <c r="G32" s="271"/>
      <c r="H32" s="271"/>
      <c r="I32" s="271"/>
      <c r="J32" s="307" t="str">
        <f>IF(AND('Mapa final'!$L$11="Baja",'Mapa final'!$P$11="Leve"),CONCATENATE("R",'Mapa final'!$A$11),"")</f>
        <v/>
      </c>
      <c r="K32" s="305"/>
      <c r="L32" s="305" t="str">
        <f>IF(AND('Mapa final'!$L$11="Baja",'Mapa final'!$P$11="Leve"),CONCATENATE("R",'Mapa final'!$A$11),"")</f>
        <v/>
      </c>
      <c r="M32" s="305"/>
      <c r="N32" s="305" t="str">
        <f>IF(AND('Mapa final'!$L$11="Baja",'Mapa final'!$P$11="Leve"),CONCATENATE("R",'Mapa final'!$A$11),"")</f>
        <v/>
      </c>
      <c r="O32" s="306"/>
      <c r="P32" s="297" t="str">
        <f>IF(AND('Mapa final'!$L$11="Alta",'Mapa final'!$P$11="Leve"),CONCATENATE("R",'Mapa final'!$A$11),"")</f>
        <v/>
      </c>
      <c r="Q32" s="297"/>
      <c r="R32" s="297" t="str">
        <f>IF(AND('Mapa final'!$L$11="Alta",'Mapa final'!$P$11="Leve"),CONCATENATE("R",'Mapa final'!$A$11),"")</f>
        <v/>
      </c>
      <c r="S32" s="297"/>
      <c r="T32" s="297" t="str">
        <f>IF(AND('Mapa final'!$L$11="Alta",'Mapa final'!$P$11="Leve"),CONCATENATE("R",'Mapa final'!$A$11),"")</f>
        <v/>
      </c>
      <c r="U32" s="298"/>
      <c r="V32" s="296" t="str">
        <f>IF(AND('Mapa final'!$L$11="Alta",'Mapa final'!$P$11="Leve"),CONCATENATE("R",'Mapa final'!$A$11),"")</f>
        <v/>
      </c>
      <c r="W32" s="297"/>
      <c r="X32" s="297" t="str">
        <f>IF(AND('Mapa final'!$L$12="baja",'Mapa final'!$P$12="moderado"),CONCATENATE("R",'Mapa final'!$A$12),"")</f>
        <v>R2</v>
      </c>
      <c r="Y32" s="297"/>
      <c r="Z32" s="297" t="str">
        <f>IF(AND('Mapa final'!$L$11="Alta",'Mapa final'!$P$11="Leve"),CONCATENATE("R",'Mapa final'!$A$11),"")</f>
        <v/>
      </c>
      <c r="AA32" s="298"/>
      <c r="AB32" s="282" t="str">
        <f>IF(AND('Mapa final'!$L$11="Muy Alta",'Mapa final'!$P$11="Leve"),CONCATENATE("R",'Mapa final'!$A$11),"")</f>
        <v/>
      </c>
      <c r="AC32" s="276"/>
      <c r="AD32" s="276" t="str">
        <f>IF(AND('Mapa final'!$L$11="Muy Alta",'Mapa final'!$P$11="Leve"),CONCATENATE("R",'Mapa final'!$A$11),"")</f>
        <v/>
      </c>
      <c r="AE32" s="276"/>
      <c r="AF32" s="276" t="str">
        <f>IF(AND('Mapa final'!$L$11="Muy Alta",'Mapa final'!$P$11="Leve"),CONCATENATE("R",'Mapa final'!$A$11),"")</f>
        <v/>
      </c>
      <c r="AG32" s="277"/>
      <c r="AH32" s="287" t="str">
        <f>IF(AND('Mapa final'!$L$11="Muy Alta",'Mapa final'!$P$11="Catastrófico"),CONCATENATE("R",'Mapa final'!$A$11),"")</f>
        <v/>
      </c>
      <c r="AI32" s="288"/>
      <c r="AJ32" s="288" t="str">
        <f>IF(AND('Mapa final'!$L$11="Muy Alta",'Mapa final'!$P$11="Catastrófico"),CONCATENATE("R",'Mapa final'!$A$11),"")</f>
        <v/>
      </c>
      <c r="AK32" s="288"/>
      <c r="AL32" s="288" t="str">
        <f>IF(AND('Mapa final'!$L$11="Muy Alta",'Mapa final'!$P$11="Catastrófico"),CONCATENATE("R",'Mapa final'!$A$11),"")</f>
        <v/>
      </c>
      <c r="AM32" s="289"/>
      <c r="AN32" s="64"/>
      <c r="AO32" s="261"/>
      <c r="AP32" s="262"/>
      <c r="AQ32" s="262"/>
      <c r="AR32" s="262"/>
      <c r="AS32" s="262"/>
      <c r="AT32" s="263"/>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row>
    <row r="33" spans="1:80" ht="15" customHeight="1" x14ac:dyDescent="0.25">
      <c r="A33" s="64"/>
      <c r="B33" s="229"/>
      <c r="C33" s="229"/>
      <c r="D33" s="230"/>
      <c r="E33" s="270"/>
      <c r="F33" s="271"/>
      <c r="G33" s="271"/>
      <c r="H33" s="271"/>
      <c r="I33" s="271"/>
      <c r="J33" s="307"/>
      <c r="K33" s="305"/>
      <c r="L33" s="305"/>
      <c r="M33" s="305"/>
      <c r="N33" s="305"/>
      <c r="O33" s="306"/>
      <c r="P33" s="297"/>
      <c r="Q33" s="297"/>
      <c r="R33" s="297"/>
      <c r="S33" s="297"/>
      <c r="T33" s="297"/>
      <c r="U33" s="298"/>
      <c r="V33" s="296"/>
      <c r="W33" s="297"/>
      <c r="X33" s="297"/>
      <c r="Y33" s="297"/>
      <c r="Z33" s="297"/>
      <c r="AA33" s="298"/>
      <c r="AB33" s="282"/>
      <c r="AC33" s="276"/>
      <c r="AD33" s="276"/>
      <c r="AE33" s="276"/>
      <c r="AF33" s="276"/>
      <c r="AG33" s="277"/>
      <c r="AH33" s="287"/>
      <c r="AI33" s="288"/>
      <c r="AJ33" s="288"/>
      <c r="AK33" s="288"/>
      <c r="AL33" s="288"/>
      <c r="AM33" s="289"/>
      <c r="AN33" s="64"/>
      <c r="AO33" s="261"/>
      <c r="AP33" s="262"/>
      <c r="AQ33" s="262"/>
      <c r="AR33" s="262"/>
      <c r="AS33" s="262"/>
      <c r="AT33" s="263"/>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row>
    <row r="34" spans="1:80" ht="15" customHeight="1" x14ac:dyDescent="0.25">
      <c r="A34" s="64"/>
      <c r="B34" s="229"/>
      <c r="C34" s="229"/>
      <c r="D34" s="230"/>
      <c r="E34" s="270"/>
      <c r="F34" s="271"/>
      <c r="G34" s="271"/>
      <c r="H34" s="271"/>
      <c r="I34" s="271"/>
      <c r="J34" s="307" t="str">
        <f>IF(AND('Mapa final'!$L$11="Baja",'Mapa final'!$P$11="Leve"),CONCATENATE("R",'Mapa final'!$A$11),"")</f>
        <v/>
      </c>
      <c r="K34" s="305"/>
      <c r="L34" s="305" t="str">
        <f>IF(AND('Mapa final'!$L$11="Baja",'Mapa final'!$P$11="Leve"),CONCATENATE("R",'Mapa final'!$A$11),"")</f>
        <v/>
      </c>
      <c r="M34" s="305"/>
      <c r="N34" s="305" t="str">
        <f>IF(AND('Mapa final'!$L$11="Baja",'Mapa final'!$P$11="Leve"),CONCATENATE("R",'Mapa final'!$A$11),"")</f>
        <v/>
      </c>
      <c r="O34" s="306"/>
      <c r="P34" s="297" t="str">
        <f>IF(AND('Mapa final'!$L$11="Alta",'Mapa final'!$P$11="Leve"),CONCATENATE("R",'Mapa final'!$A$11),"")</f>
        <v/>
      </c>
      <c r="Q34" s="297"/>
      <c r="R34" s="297" t="str">
        <f>IF(AND('Mapa final'!$L$11="Alta",'Mapa final'!$P$11="Leve"),CONCATENATE("R",'Mapa final'!$A$11),"")</f>
        <v/>
      </c>
      <c r="S34" s="297"/>
      <c r="T34" s="297" t="str">
        <f>IF(AND('Mapa final'!$L$11="Alta",'Mapa final'!$P$11="Leve"),CONCATENATE("R",'Mapa final'!$A$11),"")</f>
        <v/>
      </c>
      <c r="U34" s="298"/>
      <c r="V34" s="296" t="str">
        <f>IF(AND('Mapa final'!$L$11="Alta",'Mapa final'!$P$11="Leve"),CONCATENATE("R",'Mapa final'!$A$11),"")</f>
        <v/>
      </c>
      <c r="W34" s="297"/>
      <c r="X34" s="297" t="str">
        <f>IF(AND('Mapa final'!$L$11="Alta",'Mapa final'!$P$11="Leve"),CONCATENATE("R",'Mapa final'!$A$11),"")</f>
        <v/>
      </c>
      <c r="Y34" s="297"/>
      <c r="Z34" s="297" t="str">
        <f>IF(AND('Mapa final'!$L$11="Alta",'Mapa final'!$P$11="Leve"),CONCATENATE("R",'Mapa final'!$A$11),"")</f>
        <v/>
      </c>
      <c r="AA34" s="298"/>
      <c r="AB34" s="282" t="str">
        <f>IF(AND('Mapa final'!$L$11="Muy Alta",'Mapa final'!$P$11="Leve"),CONCATENATE("R",'Mapa final'!$A$11),"")</f>
        <v/>
      </c>
      <c r="AC34" s="276"/>
      <c r="AD34" s="276" t="str">
        <f>IF(AND('Mapa final'!$L$11="Muy Alta",'Mapa final'!$P$11="Leve"),CONCATENATE("R",'Mapa final'!$A$11),"")</f>
        <v/>
      </c>
      <c r="AE34" s="276"/>
      <c r="AF34" s="276" t="str">
        <f>IF(AND('Mapa final'!$L$11="Muy Alta",'Mapa final'!$P$11="Leve"),CONCATENATE("R",'Mapa final'!$A$11),"")</f>
        <v/>
      </c>
      <c r="AG34" s="277"/>
      <c r="AH34" s="287" t="str">
        <f>IF(AND('Mapa final'!$L$11="Muy Alta",'Mapa final'!$P$11="Catastrófico"),CONCATENATE("R",'Mapa final'!$A$11),"")</f>
        <v/>
      </c>
      <c r="AI34" s="288"/>
      <c r="AJ34" s="288" t="str">
        <f>IF(AND('Mapa final'!$L$11="Muy Alta",'Mapa final'!$P$11="Catastrófico"),CONCATENATE("R",'Mapa final'!$A$11),"")</f>
        <v/>
      </c>
      <c r="AK34" s="288"/>
      <c r="AL34" s="288" t="str">
        <f>IF(AND('Mapa final'!$L$11="Muy Alta",'Mapa final'!$P$11="Catastrófico"),CONCATENATE("R",'Mapa final'!$A$11),"")</f>
        <v/>
      </c>
      <c r="AM34" s="289"/>
      <c r="AN34" s="64"/>
      <c r="AO34" s="261"/>
      <c r="AP34" s="262"/>
      <c r="AQ34" s="262"/>
      <c r="AR34" s="262"/>
      <c r="AS34" s="262"/>
      <c r="AT34" s="263"/>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row>
    <row r="35" spans="1:80" ht="15" customHeight="1" x14ac:dyDescent="0.25">
      <c r="A35" s="64"/>
      <c r="B35" s="229"/>
      <c r="C35" s="229"/>
      <c r="D35" s="230"/>
      <c r="E35" s="270"/>
      <c r="F35" s="271"/>
      <c r="G35" s="271"/>
      <c r="H35" s="271"/>
      <c r="I35" s="271"/>
      <c r="J35" s="307"/>
      <c r="K35" s="305"/>
      <c r="L35" s="305"/>
      <c r="M35" s="305"/>
      <c r="N35" s="305"/>
      <c r="O35" s="306"/>
      <c r="P35" s="297"/>
      <c r="Q35" s="297"/>
      <c r="R35" s="297"/>
      <c r="S35" s="297"/>
      <c r="T35" s="297"/>
      <c r="U35" s="298"/>
      <c r="V35" s="296"/>
      <c r="W35" s="297"/>
      <c r="X35" s="297"/>
      <c r="Y35" s="297"/>
      <c r="Z35" s="297"/>
      <c r="AA35" s="298"/>
      <c r="AB35" s="282"/>
      <c r="AC35" s="276"/>
      <c r="AD35" s="276"/>
      <c r="AE35" s="276"/>
      <c r="AF35" s="276"/>
      <c r="AG35" s="277"/>
      <c r="AH35" s="287"/>
      <c r="AI35" s="288"/>
      <c r="AJ35" s="288"/>
      <c r="AK35" s="288"/>
      <c r="AL35" s="288"/>
      <c r="AM35" s="289"/>
      <c r="AN35" s="64"/>
      <c r="AO35" s="261"/>
      <c r="AP35" s="262"/>
      <c r="AQ35" s="262"/>
      <c r="AR35" s="262"/>
      <c r="AS35" s="262"/>
      <c r="AT35" s="263"/>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row>
    <row r="36" spans="1:80" ht="15" customHeight="1" x14ac:dyDescent="0.25">
      <c r="A36" s="64"/>
      <c r="B36" s="229"/>
      <c r="C36" s="229"/>
      <c r="D36" s="230"/>
      <c r="E36" s="270"/>
      <c r="F36" s="271"/>
      <c r="G36" s="271"/>
      <c r="H36" s="271"/>
      <c r="I36" s="271"/>
      <c r="J36" s="307" t="str">
        <f>IF(AND('Mapa final'!$L$11="Baja",'Mapa final'!$P$11="Leve"),CONCATENATE("R",'Mapa final'!$A$11),"")</f>
        <v/>
      </c>
      <c r="K36" s="305"/>
      <c r="L36" s="305" t="str">
        <f>IF(AND('Mapa final'!$L$11="Baja",'Mapa final'!$P$11="Leve"),CONCATENATE("R",'Mapa final'!$A$11),"")</f>
        <v/>
      </c>
      <c r="M36" s="305"/>
      <c r="N36" s="305" t="str">
        <f>IF(AND('Mapa final'!$L$11="Baja",'Mapa final'!$P$11="Leve"),CONCATENATE("R",'Mapa final'!$A$11),"")</f>
        <v/>
      </c>
      <c r="O36" s="306"/>
      <c r="P36" s="297" t="str">
        <f>IF(AND('Mapa final'!$L$11="Alta",'Mapa final'!$P$11="Leve"),CONCATENATE("R",'Mapa final'!$A$11),"")</f>
        <v/>
      </c>
      <c r="Q36" s="297"/>
      <c r="R36" s="297" t="str">
        <f>IF(AND('Mapa final'!$L$11="Alta",'Mapa final'!$P$11="Leve"),CONCATENATE("R",'Mapa final'!$A$11),"")</f>
        <v/>
      </c>
      <c r="S36" s="297"/>
      <c r="T36" s="297" t="str">
        <f>IF(AND('Mapa final'!$L$11="Alta",'Mapa final'!$P$11="Leve"),CONCATENATE("R",'Mapa final'!$A$11),"")</f>
        <v/>
      </c>
      <c r="U36" s="298"/>
      <c r="V36" s="296" t="str">
        <f>IF(AND('Mapa final'!$L$11="Alta",'Mapa final'!$P$11="Leve"),CONCATENATE("R",'Mapa final'!$A$11),"")</f>
        <v/>
      </c>
      <c r="W36" s="297"/>
      <c r="X36" s="297" t="str">
        <f>IF(AND('Mapa final'!$L$11="Alta",'Mapa final'!$P$11="Leve"),CONCATENATE("R",'Mapa final'!$A$11),"")</f>
        <v/>
      </c>
      <c r="Y36" s="297"/>
      <c r="Z36" s="297" t="str">
        <f>IF(AND('Mapa final'!$L$13="baja",'Mapa final'!$P$13="moderado"),CONCATENATE("R",'Mapa final'!$A$13),"")</f>
        <v>R3</v>
      </c>
      <c r="AA36" s="297"/>
      <c r="AB36" s="282" t="str">
        <f>IF(AND('Mapa final'!$L$11="Muy Alta",'Mapa final'!$P$11="Leve"),CONCATENATE("R",'Mapa final'!$A$11),"")</f>
        <v/>
      </c>
      <c r="AC36" s="276"/>
      <c r="AD36" s="276" t="str">
        <f>IF(AND('Mapa final'!$L$11="Muy Alta",'Mapa final'!$P$11="Leve"),CONCATENATE("R",'Mapa final'!$A$11),"")</f>
        <v/>
      </c>
      <c r="AE36" s="276"/>
      <c r="AF36" s="276" t="str">
        <f>IF(AND('Mapa final'!$L$11="Muy Alta",'Mapa final'!$P$11="Leve"),CONCATENATE("R",'Mapa final'!$A$11),"")</f>
        <v/>
      </c>
      <c r="AG36" s="277"/>
      <c r="AH36" s="287" t="str">
        <f>IF(AND('Mapa final'!$L$11="Muy Alta",'Mapa final'!$P$11="Catastrófico"),CONCATENATE("R",'Mapa final'!$A$11),"")</f>
        <v/>
      </c>
      <c r="AI36" s="288"/>
      <c r="AJ36" s="288" t="str">
        <f>IF(AND('Mapa final'!$L$11="Muy Alta",'Mapa final'!$P$11="Catastrófico"),CONCATENATE("R",'Mapa final'!$A$11),"")</f>
        <v/>
      </c>
      <c r="AK36" s="288"/>
      <c r="AL36" s="288" t="str">
        <f>IF(AND('Mapa final'!$L$11="Muy Alta",'Mapa final'!$P$11="Catastrófico"),CONCATENATE("R",'Mapa final'!$A$11),"")</f>
        <v/>
      </c>
      <c r="AM36" s="289"/>
      <c r="AN36" s="64"/>
      <c r="AO36" s="261"/>
      <c r="AP36" s="262"/>
      <c r="AQ36" s="262"/>
      <c r="AR36" s="262"/>
      <c r="AS36" s="262"/>
      <c r="AT36" s="263"/>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row>
    <row r="37" spans="1:80" ht="15.75" customHeight="1" thickBot="1" x14ac:dyDescent="0.3">
      <c r="A37" s="64"/>
      <c r="B37" s="229"/>
      <c r="C37" s="229"/>
      <c r="D37" s="230"/>
      <c r="E37" s="273"/>
      <c r="F37" s="274"/>
      <c r="G37" s="274"/>
      <c r="H37" s="274"/>
      <c r="I37" s="274"/>
      <c r="J37" s="308"/>
      <c r="K37" s="309"/>
      <c r="L37" s="309"/>
      <c r="M37" s="309"/>
      <c r="N37" s="309"/>
      <c r="O37" s="310"/>
      <c r="P37" s="300"/>
      <c r="Q37" s="300"/>
      <c r="R37" s="300"/>
      <c r="S37" s="300"/>
      <c r="T37" s="300"/>
      <c r="U37" s="301"/>
      <c r="V37" s="299"/>
      <c r="W37" s="300"/>
      <c r="X37" s="300"/>
      <c r="Y37" s="300"/>
      <c r="Z37" s="297"/>
      <c r="AA37" s="297"/>
      <c r="AB37" s="286"/>
      <c r="AC37" s="278"/>
      <c r="AD37" s="278"/>
      <c r="AE37" s="278"/>
      <c r="AF37" s="278"/>
      <c r="AG37" s="279"/>
      <c r="AH37" s="290"/>
      <c r="AI37" s="291"/>
      <c r="AJ37" s="291"/>
      <c r="AK37" s="291"/>
      <c r="AL37" s="291"/>
      <c r="AM37" s="292"/>
      <c r="AN37" s="64"/>
      <c r="AO37" s="264"/>
      <c r="AP37" s="265"/>
      <c r="AQ37" s="265"/>
      <c r="AR37" s="265"/>
      <c r="AS37" s="265"/>
      <c r="AT37" s="266"/>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row>
    <row r="38" spans="1:80" ht="15" customHeight="1" x14ac:dyDescent="0.25">
      <c r="A38" s="64"/>
      <c r="B38" s="229"/>
      <c r="C38" s="229"/>
      <c r="D38" s="230"/>
      <c r="E38" s="267" t="s">
        <v>161</v>
      </c>
      <c r="F38" s="268"/>
      <c r="G38" s="268"/>
      <c r="H38" s="268"/>
      <c r="I38" s="269"/>
      <c r="J38" s="311" t="str">
        <f>IF(AND('Mapa final'!$L$11="Baja",'Mapa final'!$P$11="Leve"),CONCATENATE("R",'Mapa final'!$A$11),"")</f>
        <v/>
      </c>
      <c r="K38" s="312"/>
      <c r="L38" s="312" t="str">
        <f>IF(AND('Mapa final'!$L$11="Baja",'Mapa final'!$P$11="Leve"),CONCATENATE("R",'Mapa final'!$A$11),"")</f>
        <v/>
      </c>
      <c r="M38" s="312"/>
      <c r="N38" s="312" t="str">
        <f>IF(AND('Mapa final'!$L$11="Baja",'Mapa final'!$P$11="Leve"),CONCATENATE("R",'Mapa final'!$A$11),"")</f>
        <v/>
      </c>
      <c r="O38" s="313"/>
      <c r="P38" s="311" t="str">
        <f>IF(AND('Mapa final'!$L$11="Baja",'Mapa final'!$P$11="Leve"),CONCATENATE("R",'Mapa final'!$A$11),"")</f>
        <v/>
      </c>
      <c r="Q38" s="312"/>
      <c r="R38" s="312" t="str">
        <f>IF(AND('Mapa final'!$L$11="Baja",'Mapa final'!$P$11="Leve"),CONCATENATE("R",'Mapa final'!$A$11),"")</f>
        <v/>
      </c>
      <c r="S38" s="312"/>
      <c r="T38" s="312" t="str">
        <f>IF(AND('Mapa final'!$L$11="Baja",'Mapa final'!$P$11="Leve"),CONCATENATE("R",'Mapa final'!$A$11),"")</f>
        <v/>
      </c>
      <c r="U38" s="313"/>
      <c r="V38" s="302" t="str">
        <f>IF(AND('Mapa final'!$L$11="Alta",'Mapa final'!$P$11="Leve"),CONCATENATE("R",'Mapa final'!$A$11),"")</f>
        <v/>
      </c>
      <c r="W38" s="303"/>
      <c r="X38" s="303" t="str">
        <f>IF(AND('Mapa final'!$L$11="Alta",'Mapa final'!$P$11="Leve"),CONCATENATE("R",'Mapa final'!$A$11),"")</f>
        <v/>
      </c>
      <c r="Y38" s="303"/>
      <c r="Z38" s="303" t="str">
        <f>IF(AND('Mapa final'!$L$11="Alta",'Mapa final'!$P$11="Leve"),CONCATENATE("R",'Mapa final'!$A$11),"")</f>
        <v/>
      </c>
      <c r="AA38" s="304"/>
      <c r="AB38" s="280" t="str">
        <f>IF(AND('Mapa final'!$L$11="Muy Alta",'Mapa final'!$P$11="Leve"),CONCATENATE("R",'Mapa final'!$A$11),"")</f>
        <v/>
      </c>
      <c r="AC38" s="281"/>
      <c r="AD38" s="281" t="str">
        <f>IF(AND('Mapa final'!$L$11="Muy Alta",'Mapa final'!$P$11="Leve"),CONCATENATE("R",'Mapa final'!$A$11),"")</f>
        <v/>
      </c>
      <c r="AE38" s="281"/>
      <c r="AF38" s="281" t="str">
        <f>IF(AND('Mapa final'!$L$11="Muy Alta",'Mapa final'!$P$11="Leve"),CONCATENATE("R",'Mapa final'!$A$11),"")</f>
        <v/>
      </c>
      <c r="AG38" s="283"/>
      <c r="AH38" s="293" t="str">
        <f>IF(AND('Mapa final'!$L$11="Muy Alta",'Mapa final'!$P$11="Catastrófico"),CONCATENATE("R",'Mapa final'!$A$11),"")</f>
        <v/>
      </c>
      <c r="AI38" s="294"/>
      <c r="AJ38" s="294" t="str">
        <f>IF(AND('Mapa final'!$L$11="Muy Alta",'Mapa final'!$P$11="Catastrófico"),CONCATENATE("R",'Mapa final'!$A$11),"")</f>
        <v/>
      </c>
      <c r="AK38" s="294"/>
      <c r="AL38" s="294" t="str">
        <f>IF(AND('Mapa final'!$L$11="Muy Alta",'Mapa final'!$P$11="Catastrófico"),CONCATENATE("R",'Mapa final'!$A$11),"")</f>
        <v/>
      </c>
      <c r="AM38" s="295"/>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row>
    <row r="39" spans="1:80" ht="15" customHeight="1" x14ac:dyDescent="0.25">
      <c r="A39" s="64"/>
      <c r="B39" s="229"/>
      <c r="C39" s="229"/>
      <c r="D39" s="230"/>
      <c r="E39" s="270"/>
      <c r="F39" s="271"/>
      <c r="G39" s="271"/>
      <c r="H39" s="271"/>
      <c r="I39" s="272"/>
      <c r="J39" s="307"/>
      <c r="K39" s="305"/>
      <c r="L39" s="305"/>
      <c r="M39" s="305"/>
      <c r="N39" s="305"/>
      <c r="O39" s="306"/>
      <c r="P39" s="307"/>
      <c r="Q39" s="305"/>
      <c r="R39" s="305"/>
      <c r="S39" s="305"/>
      <c r="T39" s="305"/>
      <c r="U39" s="306"/>
      <c r="V39" s="296"/>
      <c r="W39" s="297"/>
      <c r="X39" s="297"/>
      <c r="Y39" s="297"/>
      <c r="Z39" s="297"/>
      <c r="AA39" s="298"/>
      <c r="AB39" s="282"/>
      <c r="AC39" s="276"/>
      <c r="AD39" s="276"/>
      <c r="AE39" s="276"/>
      <c r="AF39" s="276"/>
      <c r="AG39" s="277"/>
      <c r="AH39" s="287"/>
      <c r="AI39" s="288"/>
      <c r="AJ39" s="288"/>
      <c r="AK39" s="288"/>
      <c r="AL39" s="288"/>
      <c r="AM39" s="289"/>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row>
    <row r="40" spans="1:80" ht="15" customHeight="1" x14ac:dyDescent="0.25">
      <c r="A40" s="64"/>
      <c r="B40" s="229"/>
      <c r="C40" s="229"/>
      <c r="D40" s="230"/>
      <c r="E40" s="270"/>
      <c r="F40" s="271"/>
      <c r="G40" s="271"/>
      <c r="H40" s="271"/>
      <c r="I40" s="272"/>
      <c r="J40" s="307" t="str">
        <f>IF(AND('Mapa final'!$L$11="Baja",'Mapa final'!$P$11="Leve"),CONCATENATE("R",'Mapa final'!$A$11),"")</f>
        <v/>
      </c>
      <c r="K40" s="305"/>
      <c r="L40" s="305" t="str">
        <f>IF(AND('Mapa final'!$L$11="Baja",'Mapa final'!$P$11="Leve"),CONCATENATE("R",'Mapa final'!$A$11),"")</f>
        <v/>
      </c>
      <c r="M40" s="305"/>
      <c r="N40" s="305" t="str">
        <f>IF(AND('Mapa final'!$L$11="Baja",'Mapa final'!$P$11="Leve"),CONCATENATE("R",'Mapa final'!$A$11),"")</f>
        <v/>
      </c>
      <c r="O40" s="306"/>
      <c r="P40" s="307" t="str">
        <f>IF(AND('Mapa final'!$L$11="Baja",'Mapa final'!$P$11="Leve"),CONCATENATE("R",'Mapa final'!$A$11),"")</f>
        <v/>
      </c>
      <c r="Q40" s="305"/>
      <c r="R40" s="305" t="str">
        <f>IF(AND('Mapa final'!$L$11="Baja",'Mapa final'!$P$11="Leve"),CONCATENATE("R",'Mapa final'!$A$11),"")</f>
        <v/>
      </c>
      <c r="S40" s="305"/>
      <c r="T40" s="305" t="str">
        <f>IF(AND('Mapa final'!$L$11="Baja",'Mapa final'!$P$11="Leve"),CONCATENATE("R",'Mapa final'!$A$11),"")</f>
        <v/>
      </c>
      <c r="U40" s="306"/>
      <c r="V40" s="296" t="str">
        <f>IF(AND('Mapa final'!$L$11="Alta",'Mapa final'!$P$11="Leve"),CONCATENATE("R",'Mapa final'!$A$11),"")</f>
        <v/>
      </c>
      <c r="W40" s="297"/>
      <c r="X40" s="297" t="str">
        <f>IF(AND('Mapa final'!$L$11="Alta",'Mapa final'!$P$11="Leve"),CONCATENATE("R",'Mapa final'!$A$11),"")</f>
        <v/>
      </c>
      <c r="Y40" s="297"/>
      <c r="Z40" s="297" t="str">
        <f>IF(AND('Mapa final'!$L$11="Alta",'Mapa final'!$P$11="Leve"),CONCATENATE("R",'Mapa final'!$A$11),"")</f>
        <v/>
      </c>
      <c r="AA40" s="298"/>
      <c r="AB40" s="282" t="str">
        <f>IF(AND('Mapa final'!$L$11="Muy Alta",'Mapa final'!$P$11="Leve"),CONCATENATE("R",'Mapa final'!$A$11),"")</f>
        <v/>
      </c>
      <c r="AC40" s="276"/>
      <c r="AD40" s="276" t="str">
        <f>IF(AND('Mapa final'!$L$11="Muy Alta",'Mapa final'!$P$11="Leve"),CONCATENATE("R",'Mapa final'!$A$11),"")</f>
        <v/>
      </c>
      <c r="AE40" s="276"/>
      <c r="AF40" s="276" t="str">
        <f>IF(AND('Mapa final'!$L$11="Muy Alta",'Mapa final'!$P$11="Leve"),CONCATENATE("R",'Mapa final'!$A$11),"")</f>
        <v/>
      </c>
      <c r="AG40" s="277"/>
      <c r="AH40" s="287" t="str">
        <f>IF(AND('Mapa final'!$L$11="Muy Alta",'Mapa final'!$P$11="Catastrófico"),CONCATENATE("R",'Mapa final'!$A$11),"")</f>
        <v/>
      </c>
      <c r="AI40" s="288"/>
      <c r="AJ40" s="288" t="str">
        <f>IF(AND('Mapa final'!$L$11="Muy Alta",'Mapa final'!$P$11="Catastrófico"),CONCATENATE("R",'Mapa final'!$A$11),"")</f>
        <v/>
      </c>
      <c r="AK40" s="288"/>
      <c r="AL40" s="288" t="str">
        <f>IF(AND('Mapa final'!$L$11="Muy Alta",'Mapa final'!$P$11="Catastrófico"),CONCATENATE("R",'Mapa final'!$A$11),"")</f>
        <v/>
      </c>
      <c r="AM40" s="289"/>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row>
    <row r="41" spans="1:80" ht="15" customHeight="1" x14ac:dyDescent="0.25">
      <c r="A41" s="64"/>
      <c r="B41" s="229"/>
      <c r="C41" s="229"/>
      <c r="D41" s="230"/>
      <c r="E41" s="270"/>
      <c r="F41" s="271"/>
      <c r="G41" s="271"/>
      <c r="H41" s="271"/>
      <c r="I41" s="272"/>
      <c r="J41" s="307"/>
      <c r="K41" s="305"/>
      <c r="L41" s="305"/>
      <c r="M41" s="305"/>
      <c r="N41" s="305"/>
      <c r="O41" s="306"/>
      <c r="P41" s="307"/>
      <c r="Q41" s="305"/>
      <c r="R41" s="305"/>
      <c r="S41" s="305"/>
      <c r="T41" s="305"/>
      <c r="U41" s="306"/>
      <c r="V41" s="296"/>
      <c r="W41" s="297"/>
      <c r="X41" s="297"/>
      <c r="Y41" s="297"/>
      <c r="Z41" s="297"/>
      <c r="AA41" s="298"/>
      <c r="AB41" s="282"/>
      <c r="AC41" s="276"/>
      <c r="AD41" s="276"/>
      <c r="AE41" s="276"/>
      <c r="AF41" s="276"/>
      <c r="AG41" s="277"/>
      <c r="AH41" s="287"/>
      <c r="AI41" s="288"/>
      <c r="AJ41" s="288"/>
      <c r="AK41" s="288"/>
      <c r="AL41" s="288"/>
      <c r="AM41" s="289"/>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row>
    <row r="42" spans="1:80" ht="15" customHeight="1" x14ac:dyDescent="0.25">
      <c r="A42" s="64"/>
      <c r="B42" s="229"/>
      <c r="C42" s="229"/>
      <c r="D42" s="230"/>
      <c r="E42" s="270"/>
      <c r="F42" s="271"/>
      <c r="G42" s="271"/>
      <c r="H42" s="271"/>
      <c r="I42" s="272"/>
      <c r="J42" s="307" t="str">
        <f>IF(AND('Mapa final'!$L$11="Baja",'Mapa final'!$P$11="Leve"),CONCATENATE("R",'Mapa final'!$A$11),"")</f>
        <v/>
      </c>
      <c r="K42" s="305"/>
      <c r="L42" s="305" t="str">
        <f>IF(AND('Mapa final'!$L$11="Baja",'Mapa final'!$P$11="Leve"),CONCATENATE("R",'Mapa final'!$A$11),"")</f>
        <v/>
      </c>
      <c r="M42" s="305"/>
      <c r="N42" s="305" t="str">
        <f>IF(AND('Mapa final'!$L$11="Baja",'Mapa final'!$P$11="Leve"),CONCATENATE("R",'Mapa final'!$A$11),"")</f>
        <v/>
      </c>
      <c r="O42" s="306"/>
      <c r="P42" s="307" t="str">
        <f>IF(AND('Mapa final'!$L$11="Baja",'Mapa final'!$P$11="Leve"),CONCATENATE("R",'Mapa final'!$A$11),"")</f>
        <v/>
      </c>
      <c r="Q42" s="305"/>
      <c r="R42" s="305" t="str">
        <f>IF(AND('Mapa final'!$L$11="Baja",'Mapa final'!$P$11="Leve"),CONCATENATE("R",'Mapa final'!$A$11),"")</f>
        <v/>
      </c>
      <c r="S42" s="305"/>
      <c r="T42" s="305" t="str">
        <f>IF(AND('Mapa final'!$L$11="Baja",'Mapa final'!$P$11="Leve"),CONCATENATE("R",'Mapa final'!$A$11),"")</f>
        <v/>
      </c>
      <c r="U42" s="306"/>
      <c r="V42" s="296" t="str">
        <f>IF(AND('Mapa final'!$L$11="Alta",'Mapa final'!$P$11="Leve"),CONCATENATE("R",'Mapa final'!$A$11),"")</f>
        <v/>
      </c>
      <c r="W42" s="297"/>
      <c r="X42" s="297" t="str">
        <f>IF(AND('Mapa final'!$L$11="Alta",'Mapa final'!$P$11="Leve"),CONCATENATE("R",'Mapa final'!$A$11),"")</f>
        <v/>
      </c>
      <c r="Y42" s="297"/>
      <c r="Z42" s="297" t="str">
        <f>IF(AND('Mapa final'!$L$11="Alta",'Mapa final'!$P$11="Leve"),CONCATENATE("R",'Mapa final'!$A$11),"")</f>
        <v/>
      </c>
      <c r="AA42" s="298"/>
      <c r="AB42" s="282" t="str">
        <f>IF(AND('Mapa final'!$L$11="Muy Alta",'Mapa final'!$P$11="Leve"),CONCATENATE("R",'Mapa final'!$A$11),"")</f>
        <v/>
      </c>
      <c r="AC42" s="276"/>
      <c r="AD42" s="276" t="str">
        <f>IF(AND('Mapa final'!$L$11="Muy Alta",'Mapa final'!$P$11="Leve"),CONCATENATE("R",'Mapa final'!$A$11),"")</f>
        <v/>
      </c>
      <c r="AE42" s="276"/>
      <c r="AF42" s="276" t="str">
        <f>IF(AND('Mapa final'!$L$11="Muy Alta",'Mapa final'!$P$11="Leve"),CONCATENATE("R",'Mapa final'!$A$11),"")</f>
        <v/>
      </c>
      <c r="AG42" s="277"/>
      <c r="AH42" s="287" t="str">
        <f>IF(AND('Mapa final'!$L$11="Muy Alta",'Mapa final'!$P$11="Catastrófico"),CONCATENATE("R",'Mapa final'!$A$11),"")</f>
        <v/>
      </c>
      <c r="AI42" s="288"/>
      <c r="AJ42" s="288" t="str">
        <f>IF(AND('Mapa final'!$L$11="Muy Alta",'Mapa final'!$P$11="Catastrófico"),CONCATENATE("R",'Mapa final'!$A$11),"")</f>
        <v/>
      </c>
      <c r="AK42" s="288"/>
      <c r="AL42" s="288" t="str">
        <f>IF(AND('Mapa final'!$L$11="Muy Alta",'Mapa final'!$P$11="Catastrófico"),CONCATENATE("R",'Mapa final'!$A$11),"")</f>
        <v/>
      </c>
      <c r="AM42" s="289"/>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row>
    <row r="43" spans="1:80" ht="15" customHeight="1" x14ac:dyDescent="0.25">
      <c r="A43" s="64"/>
      <c r="B43" s="229"/>
      <c r="C43" s="229"/>
      <c r="D43" s="230"/>
      <c r="E43" s="270"/>
      <c r="F43" s="271"/>
      <c r="G43" s="271"/>
      <c r="H43" s="271"/>
      <c r="I43" s="272"/>
      <c r="J43" s="307"/>
      <c r="K43" s="305"/>
      <c r="L43" s="305"/>
      <c r="M43" s="305"/>
      <c r="N43" s="305"/>
      <c r="O43" s="306"/>
      <c r="P43" s="307"/>
      <c r="Q43" s="305"/>
      <c r="R43" s="305"/>
      <c r="S43" s="305"/>
      <c r="T43" s="305"/>
      <c r="U43" s="306"/>
      <c r="V43" s="296"/>
      <c r="W43" s="297"/>
      <c r="X43" s="297"/>
      <c r="Y43" s="297"/>
      <c r="Z43" s="297"/>
      <c r="AA43" s="298"/>
      <c r="AB43" s="282"/>
      <c r="AC43" s="276"/>
      <c r="AD43" s="276"/>
      <c r="AE43" s="276"/>
      <c r="AF43" s="276"/>
      <c r="AG43" s="277"/>
      <c r="AH43" s="287"/>
      <c r="AI43" s="288"/>
      <c r="AJ43" s="288"/>
      <c r="AK43" s="288"/>
      <c r="AL43" s="288"/>
      <c r="AM43" s="289"/>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row>
    <row r="44" spans="1:80" ht="15" customHeight="1" x14ac:dyDescent="0.25">
      <c r="A44" s="64"/>
      <c r="B44" s="229"/>
      <c r="C44" s="229"/>
      <c r="D44" s="230"/>
      <c r="E44" s="270"/>
      <c r="F44" s="271"/>
      <c r="G44" s="271"/>
      <c r="H44" s="271"/>
      <c r="I44" s="272"/>
      <c r="J44" s="307" t="str">
        <f>IF(AND('Mapa final'!$L$11="Baja",'Mapa final'!$P$11="Leve"),CONCATENATE("R",'Mapa final'!$A$11),"")</f>
        <v/>
      </c>
      <c r="K44" s="305"/>
      <c r="L44" s="305" t="str">
        <f>IF(AND('Mapa final'!$L$11="Baja",'Mapa final'!$P$11="Leve"),CONCATENATE("R",'Mapa final'!$A$11),"")</f>
        <v/>
      </c>
      <c r="M44" s="305"/>
      <c r="N44" s="305" t="str">
        <f>IF(AND('Mapa final'!$L$11="Baja",'Mapa final'!$P$11="Leve"),CONCATENATE("R",'Mapa final'!$A$11),"")</f>
        <v/>
      </c>
      <c r="O44" s="306"/>
      <c r="P44" s="307" t="str">
        <f>IF(AND('Mapa final'!$L$11="Baja",'Mapa final'!$P$11="Leve"),CONCATENATE("R",'Mapa final'!$A$11),"")</f>
        <v/>
      </c>
      <c r="Q44" s="305"/>
      <c r="R44" s="305" t="str">
        <f>IF(AND('Mapa final'!$L$11="Baja",'Mapa final'!$P$11="Leve"),CONCATENATE("R",'Mapa final'!$A$11),"")</f>
        <v/>
      </c>
      <c r="S44" s="305"/>
      <c r="T44" s="305" t="str">
        <f>IF(AND('Mapa final'!$L$11="Baja",'Mapa final'!$P$11="Leve"),CONCATENATE("R",'Mapa final'!$A$11),"")</f>
        <v/>
      </c>
      <c r="U44" s="306"/>
      <c r="V44" s="296" t="str">
        <f>IF(AND('Mapa final'!$L$11="Alta",'Mapa final'!$P$11="Leve"),CONCATENATE("R",'Mapa final'!$A$11),"")</f>
        <v/>
      </c>
      <c r="W44" s="297"/>
      <c r="X44" s="297" t="str">
        <f>IF(AND('Mapa final'!$L$11="Alta",'Mapa final'!$P$11="Leve"),CONCATENATE("R",'Mapa final'!$A$11),"")</f>
        <v/>
      </c>
      <c r="Y44" s="297"/>
      <c r="Z44" s="297" t="str">
        <f>IF(AND('Mapa final'!$L$11="Alta",'Mapa final'!$P$11="Leve"),CONCATENATE("R",'Mapa final'!$A$11),"")</f>
        <v/>
      </c>
      <c r="AA44" s="298"/>
      <c r="AB44" s="282" t="str">
        <f>IF(AND('Mapa final'!$L$11="Muy Alta",'Mapa final'!$P$11="Leve"),CONCATENATE("R",'Mapa final'!$A$11),"")</f>
        <v/>
      </c>
      <c r="AC44" s="276"/>
      <c r="AD44" s="276" t="str">
        <f>IF(AND('Mapa final'!$L$11="Muy Alta",'Mapa final'!$P$11="Leve"),CONCATENATE("R",'Mapa final'!$A$11),"")</f>
        <v/>
      </c>
      <c r="AE44" s="276"/>
      <c r="AF44" s="276" t="str">
        <f>IF(AND('Mapa final'!$L$11="Muy Alta",'Mapa final'!$P$11="Leve"),CONCATENATE("R",'Mapa final'!$A$11),"")</f>
        <v/>
      </c>
      <c r="AG44" s="277"/>
      <c r="AH44" s="287" t="str">
        <f>IF(AND('Mapa final'!$L$11="Muy Alta",'Mapa final'!$P$11="Catastrófico"),CONCATENATE("R",'Mapa final'!$A$11),"")</f>
        <v/>
      </c>
      <c r="AI44" s="288"/>
      <c r="AJ44" s="288" t="str">
        <f>IF(AND('Mapa final'!$L$11="Muy Alta",'Mapa final'!$P$11="Catastrófico"),CONCATENATE("R",'Mapa final'!$A$11),"")</f>
        <v/>
      </c>
      <c r="AK44" s="288"/>
      <c r="AL44" s="288" t="str">
        <f>IF(AND('Mapa final'!$L$11="Muy Alta",'Mapa final'!$P$11="Catastrófico"),CONCATENATE("R",'Mapa final'!$A$11),"")</f>
        <v/>
      </c>
      <c r="AM44" s="289"/>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row>
    <row r="45" spans="1:80" ht="15.75" customHeight="1" thickBot="1" x14ac:dyDescent="0.3">
      <c r="A45" s="64"/>
      <c r="B45" s="229"/>
      <c r="C45" s="229"/>
      <c r="D45" s="230"/>
      <c r="E45" s="273"/>
      <c r="F45" s="274"/>
      <c r="G45" s="274"/>
      <c r="H45" s="274"/>
      <c r="I45" s="275"/>
      <c r="J45" s="308"/>
      <c r="K45" s="309"/>
      <c r="L45" s="309"/>
      <c r="M45" s="309"/>
      <c r="N45" s="309"/>
      <c r="O45" s="310"/>
      <c r="P45" s="308"/>
      <c r="Q45" s="309"/>
      <c r="R45" s="309"/>
      <c r="S45" s="309"/>
      <c r="T45" s="309"/>
      <c r="U45" s="310"/>
      <c r="V45" s="299"/>
      <c r="W45" s="300"/>
      <c r="X45" s="300"/>
      <c r="Y45" s="300"/>
      <c r="Z45" s="300"/>
      <c r="AA45" s="301"/>
      <c r="AB45" s="286"/>
      <c r="AC45" s="278"/>
      <c r="AD45" s="278"/>
      <c r="AE45" s="278"/>
      <c r="AF45" s="278"/>
      <c r="AG45" s="279"/>
      <c r="AH45" s="290"/>
      <c r="AI45" s="291"/>
      <c r="AJ45" s="291"/>
      <c r="AK45" s="291"/>
      <c r="AL45" s="291"/>
      <c r="AM45" s="292"/>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row>
    <row r="46" spans="1:80" x14ac:dyDescent="0.25">
      <c r="A46" s="64"/>
      <c r="B46" s="64"/>
      <c r="C46" s="64"/>
      <c r="D46" s="64"/>
      <c r="E46" s="64"/>
      <c r="F46" s="64"/>
      <c r="G46" s="64"/>
      <c r="H46" s="64"/>
      <c r="I46" s="64"/>
      <c r="J46" s="267" t="s">
        <v>162</v>
      </c>
      <c r="K46" s="268"/>
      <c r="L46" s="268"/>
      <c r="M46" s="268"/>
      <c r="N46" s="268"/>
      <c r="O46" s="269"/>
      <c r="P46" s="267" t="s">
        <v>163</v>
      </c>
      <c r="Q46" s="268"/>
      <c r="R46" s="268"/>
      <c r="S46" s="268"/>
      <c r="T46" s="268"/>
      <c r="U46" s="269"/>
      <c r="V46" s="267" t="s">
        <v>164</v>
      </c>
      <c r="W46" s="268"/>
      <c r="X46" s="268"/>
      <c r="Y46" s="268"/>
      <c r="Z46" s="268"/>
      <c r="AA46" s="269"/>
      <c r="AB46" s="267" t="s">
        <v>165</v>
      </c>
      <c r="AC46" s="285"/>
      <c r="AD46" s="268"/>
      <c r="AE46" s="268"/>
      <c r="AF46" s="268"/>
      <c r="AG46" s="269"/>
      <c r="AH46" s="267" t="s">
        <v>166</v>
      </c>
      <c r="AI46" s="268"/>
      <c r="AJ46" s="268"/>
      <c r="AK46" s="268"/>
      <c r="AL46" s="268"/>
      <c r="AM46" s="269"/>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x14ac:dyDescent="0.25">
      <c r="A47" s="64"/>
      <c r="B47" s="64"/>
      <c r="C47" s="64"/>
      <c r="D47" s="64"/>
      <c r="E47" s="64"/>
      <c r="F47" s="64"/>
      <c r="G47" s="64"/>
      <c r="H47" s="64"/>
      <c r="I47" s="64"/>
      <c r="J47" s="270"/>
      <c r="K47" s="271"/>
      <c r="L47" s="271"/>
      <c r="M47" s="271"/>
      <c r="N47" s="271"/>
      <c r="O47" s="272"/>
      <c r="P47" s="270"/>
      <c r="Q47" s="271"/>
      <c r="R47" s="271"/>
      <c r="S47" s="271"/>
      <c r="T47" s="271"/>
      <c r="U47" s="272"/>
      <c r="V47" s="270"/>
      <c r="W47" s="271"/>
      <c r="X47" s="271"/>
      <c r="Y47" s="271"/>
      <c r="Z47" s="271"/>
      <c r="AA47" s="272"/>
      <c r="AB47" s="270"/>
      <c r="AC47" s="271"/>
      <c r="AD47" s="271"/>
      <c r="AE47" s="271"/>
      <c r="AF47" s="271"/>
      <c r="AG47" s="272"/>
      <c r="AH47" s="270"/>
      <c r="AI47" s="271"/>
      <c r="AJ47" s="271"/>
      <c r="AK47" s="271"/>
      <c r="AL47" s="271"/>
      <c r="AM47" s="272"/>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x14ac:dyDescent="0.25">
      <c r="A48" s="64"/>
      <c r="B48" s="64"/>
      <c r="C48" s="64"/>
      <c r="D48" s="64"/>
      <c r="E48" s="64"/>
      <c r="F48" s="64"/>
      <c r="G48" s="64"/>
      <c r="H48" s="64"/>
      <c r="I48" s="64"/>
      <c r="J48" s="270"/>
      <c r="K48" s="271"/>
      <c r="L48" s="271"/>
      <c r="M48" s="271"/>
      <c r="N48" s="271"/>
      <c r="O48" s="272"/>
      <c r="P48" s="270"/>
      <c r="Q48" s="271"/>
      <c r="R48" s="271"/>
      <c r="S48" s="271"/>
      <c r="T48" s="271"/>
      <c r="U48" s="272"/>
      <c r="V48" s="270"/>
      <c r="W48" s="271"/>
      <c r="X48" s="271"/>
      <c r="Y48" s="271"/>
      <c r="Z48" s="271"/>
      <c r="AA48" s="272"/>
      <c r="AB48" s="270"/>
      <c r="AC48" s="271"/>
      <c r="AD48" s="271"/>
      <c r="AE48" s="271"/>
      <c r="AF48" s="271"/>
      <c r="AG48" s="272"/>
      <c r="AH48" s="270"/>
      <c r="AI48" s="271"/>
      <c r="AJ48" s="271"/>
      <c r="AK48" s="271"/>
      <c r="AL48" s="271"/>
      <c r="AM48" s="272"/>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x14ac:dyDescent="0.25">
      <c r="A49" s="64"/>
      <c r="B49" s="64"/>
      <c r="C49" s="64"/>
      <c r="D49" s="64"/>
      <c r="E49" s="64"/>
      <c r="F49" s="64"/>
      <c r="G49" s="64"/>
      <c r="H49" s="64"/>
      <c r="I49" s="64"/>
      <c r="J49" s="270"/>
      <c r="K49" s="271"/>
      <c r="L49" s="271"/>
      <c r="M49" s="271"/>
      <c r="N49" s="271"/>
      <c r="O49" s="272"/>
      <c r="P49" s="270"/>
      <c r="Q49" s="271"/>
      <c r="R49" s="271"/>
      <c r="S49" s="271"/>
      <c r="T49" s="271"/>
      <c r="U49" s="272"/>
      <c r="V49" s="270"/>
      <c r="W49" s="271"/>
      <c r="X49" s="271"/>
      <c r="Y49" s="271"/>
      <c r="Z49" s="271"/>
      <c r="AA49" s="272"/>
      <c r="AB49" s="270"/>
      <c r="AC49" s="271"/>
      <c r="AD49" s="271"/>
      <c r="AE49" s="271"/>
      <c r="AF49" s="271"/>
      <c r="AG49" s="272"/>
      <c r="AH49" s="270"/>
      <c r="AI49" s="271"/>
      <c r="AJ49" s="271"/>
      <c r="AK49" s="271"/>
      <c r="AL49" s="271"/>
      <c r="AM49" s="272"/>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x14ac:dyDescent="0.25">
      <c r="A50" s="64"/>
      <c r="B50" s="64"/>
      <c r="C50" s="64"/>
      <c r="D50" s="64"/>
      <c r="E50" s="64"/>
      <c r="F50" s="64"/>
      <c r="G50" s="64"/>
      <c r="H50" s="64"/>
      <c r="I50" s="64"/>
      <c r="J50" s="270"/>
      <c r="K50" s="271"/>
      <c r="L50" s="271"/>
      <c r="M50" s="271"/>
      <c r="N50" s="271"/>
      <c r="O50" s="272"/>
      <c r="P50" s="270"/>
      <c r="Q50" s="271"/>
      <c r="R50" s="271"/>
      <c r="S50" s="271"/>
      <c r="T50" s="271"/>
      <c r="U50" s="272"/>
      <c r="V50" s="270"/>
      <c r="W50" s="271"/>
      <c r="X50" s="271"/>
      <c r="Y50" s="271"/>
      <c r="Z50" s="271"/>
      <c r="AA50" s="272"/>
      <c r="AB50" s="270"/>
      <c r="AC50" s="271"/>
      <c r="AD50" s="271"/>
      <c r="AE50" s="271"/>
      <c r="AF50" s="271"/>
      <c r="AG50" s="272"/>
      <c r="AH50" s="270"/>
      <c r="AI50" s="271"/>
      <c r="AJ50" s="271"/>
      <c r="AK50" s="271"/>
      <c r="AL50" s="271"/>
      <c r="AM50" s="272"/>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75" thickBot="1" x14ac:dyDescent="0.3">
      <c r="A51" s="64"/>
      <c r="B51" s="64"/>
      <c r="C51" s="64"/>
      <c r="D51" s="64"/>
      <c r="E51" s="64"/>
      <c r="F51" s="64"/>
      <c r="G51" s="64"/>
      <c r="H51" s="64"/>
      <c r="I51" s="64"/>
      <c r="J51" s="273"/>
      <c r="K51" s="274"/>
      <c r="L51" s="274"/>
      <c r="M51" s="274"/>
      <c r="N51" s="274"/>
      <c r="O51" s="275"/>
      <c r="P51" s="273"/>
      <c r="Q51" s="274"/>
      <c r="R51" s="274"/>
      <c r="S51" s="274"/>
      <c r="T51" s="274"/>
      <c r="U51" s="275"/>
      <c r="V51" s="273"/>
      <c r="W51" s="274"/>
      <c r="X51" s="274"/>
      <c r="Y51" s="274"/>
      <c r="Z51" s="274"/>
      <c r="AA51" s="275"/>
      <c r="AB51" s="273"/>
      <c r="AC51" s="274"/>
      <c r="AD51" s="274"/>
      <c r="AE51" s="274"/>
      <c r="AF51" s="274"/>
      <c r="AG51" s="275"/>
      <c r="AH51" s="273"/>
      <c r="AI51" s="274"/>
      <c r="AJ51" s="274"/>
      <c r="AK51" s="274"/>
      <c r="AL51" s="274"/>
      <c r="AM51" s="275"/>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row>
    <row r="63" spans="1:80"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row>
    <row r="64" spans="1:80"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row>
    <row r="65" spans="1:8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row>
    <row r="66" spans="1:8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row>
    <row r="67" spans="1:8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row>
    <row r="68" spans="1:8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row>
    <row r="69" spans="1:8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row>
    <row r="70" spans="1:8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row>
    <row r="71" spans="1:8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row>
    <row r="72" spans="1:8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row>
    <row r="73" spans="1:8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row>
    <row r="74" spans="1:8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row>
    <row r="75" spans="1:8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row>
    <row r="76" spans="1:8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row>
    <row r="77" spans="1:8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row>
    <row r="78" spans="1:8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row>
    <row r="79" spans="1:8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row>
    <row r="80" spans="1:8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row>
    <row r="81" spans="1:63"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row>
    <row r="82" spans="1:63"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row>
    <row r="83" spans="1:63"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row>
    <row r="84" spans="1:63"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row>
    <row r="85" spans="1:63"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row>
    <row r="86" spans="1:63"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row>
    <row r="87" spans="1:63"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row>
    <row r="88" spans="1:63"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row>
    <row r="89" spans="1:63"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row>
    <row r="90" spans="1:63"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row>
    <row r="91" spans="1:63"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row>
    <row r="92" spans="1:63"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row>
    <row r="93" spans="1:63"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row>
    <row r="94" spans="1:63"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row>
    <row r="95" spans="1:63"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row>
    <row r="96" spans="1:63"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row>
    <row r="97" spans="1:63"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row>
    <row r="98" spans="1:63"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row>
    <row r="99" spans="1:63"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row>
    <row r="100" spans="1:63"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row>
    <row r="101" spans="1:63"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row>
    <row r="102" spans="1:63"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row>
    <row r="103" spans="1:63"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row>
    <row r="104" spans="1:63"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row>
    <row r="105" spans="1:63"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row>
    <row r="106" spans="1:63"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row>
    <row r="107" spans="1:63"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row>
    <row r="108" spans="1:63"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row>
    <row r="109" spans="1:63"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row>
    <row r="110" spans="1:63"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row>
    <row r="111" spans="1:63"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row>
    <row r="112" spans="1:63"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row>
    <row r="113" spans="1:63"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row>
    <row r="114" spans="1:63"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row>
    <row r="115" spans="1:63"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row>
    <row r="116" spans="1:63"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row>
    <row r="117" spans="1:63"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row>
    <row r="118" spans="1:63"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row>
    <row r="119" spans="1:63"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row>
    <row r="120" spans="1:63"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row>
    <row r="121" spans="1:63"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row>
    <row r="122" spans="1:63" x14ac:dyDescent="0.25">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row>
    <row r="123" spans="1:63" x14ac:dyDescent="0.2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row>
    <row r="124" spans="1:63" x14ac:dyDescent="0.25">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row>
    <row r="125" spans="1:63" x14ac:dyDescent="0.2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row>
    <row r="126" spans="1:63" x14ac:dyDescent="0.25">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row>
    <row r="127" spans="1:63" x14ac:dyDescent="0.25">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row>
    <row r="128" spans="1:63" x14ac:dyDescent="0.25">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row>
    <row r="129" spans="2:63" x14ac:dyDescent="0.25">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row>
    <row r="130" spans="2:63" x14ac:dyDescent="0.25">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row>
    <row r="131" spans="2:63" x14ac:dyDescent="0.25">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row>
    <row r="132" spans="2:63" x14ac:dyDescent="0.25">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row>
    <row r="133" spans="2:63" x14ac:dyDescent="0.2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row>
    <row r="134" spans="2:63" x14ac:dyDescent="0.25">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row>
    <row r="135" spans="2:63" x14ac:dyDescent="0.2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row>
    <row r="136" spans="2:63" x14ac:dyDescent="0.25">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row>
    <row r="137" spans="2:63" x14ac:dyDescent="0.25">
      <c r="B137" s="64"/>
      <c r="C137" s="64"/>
      <c r="D137" s="64"/>
      <c r="E137" s="64"/>
      <c r="F137" s="64"/>
      <c r="G137" s="64"/>
      <c r="H137" s="64"/>
      <c r="I137" s="64"/>
    </row>
    <row r="138" spans="2:63" x14ac:dyDescent="0.25">
      <c r="B138" s="64"/>
      <c r="C138" s="64"/>
      <c r="D138" s="64"/>
      <c r="E138" s="64"/>
      <c r="F138" s="64"/>
      <c r="G138" s="64"/>
      <c r="H138" s="64"/>
      <c r="I138" s="64"/>
    </row>
    <row r="139" spans="2:63" x14ac:dyDescent="0.25">
      <c r="B139" s="64"/>
      <c r="C139" s="64"/>
      <c r="D139" s="64"/>
      <c r="E139" s="64"/>
      <c r="F139" s="64"/>
      <c r="G139" s="64"/>
      <c r="H139" s="64"/>
      <c r="I139" s="64"/>
    </row>
    <row r="140" spans="2:63" x14ac:dyDescent="0.25">
      <c r="B140" s="64"/>
      <c r="C140" s="64"/>
      <c r="D140" s="64"/>
      <c r="E140" s="64"/>
      <c r="F140" s="64"/>
      <c r="G140" s="64"/>
      <c r="H140" s="64"/>
      <c r="I140" s="6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4" zoomScale="50" zoomScaleNormal="50" workbookViewId="0">
      <selection activeCell="AY44" sqref="AY44"/>
    </sheetView>
  </sheetViews>
  <sheetFormatPr baseColWidth="10" defaultColWidth="11.42578125" defaultRowHeight="15" x14ac:dyDescent="0.25"/>
  <cols>
    <col min="2" max="18" width="5.7109375" customWidth="1"/>
    <col min="19" max="19" width="8.42578125" customWidth="1"/>
    <col min="20" max="21" width="5.7109375" customWidth="1"/>
    <col min="22" max="22" width="8.5703125" customWidth="1"/>
    <col min="23" max="23" width="9.42578125" customWidth="1"/>
    <col min="24" max="24" width="8.42578125" customWidth="1"/>
    <col min="25" max="25" width="8.5703125" customWidth="1"/>
    <col min="26"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row>
    <row r="2" spans="1:91" ht="18" customHeight="1" x14ac:dyDescent="0.25">
      <c r="A2" s="64"/>
      <c r="B2" s="340" t="s">
        <v>167</v>
      </c>
      <c r="C2" s="341"/>
      <c r="D2" s="341"/>
      <c r="E2" s="341"/>
      <c r="F2" s="341"/>
      <c r="G2" s="341"/>
      <c r="H2" s="341"/>
      <c r="I2" s="341"/>
      <c r="J2" s="284" t="s">
        <v>15</v>
      </c>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row>
    <row r="3" spans="1:91" ht="18.75" customHeight="1" x14ac:dyDescent="0.25">
      <c r="A3" s="64"/>
      <c r="B3" s="341"/>
      <c r="C3" s="341"/>
      <c r="D3" s="341"/>
      <c r="E3" s="341"/>
      <c r="F3" s="341"/>
      <c r="G3" s="341"/>
      <c r="H3" s="341"/>
      <c r="I3" s="341"/>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row>
    <row r="4" spans="1:91" ht="15" customHeight="1" x14ac:dyDescent="0.25">
      <c r="A4" s="64"/>
      <c r="B4" s="341"/>
      <c r="C4" s="341"/>
      <c r="D4" s="341"/>
      <c r="E4" s="341"/>
      <c r="F4" s="341"/>
      <c r="G4" s="341"/>
      <c r="H4" s="341"/>
      <c r="I4" s="341"/>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row>
    <row r="5" spans="1:91"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row>
    <row r="6" spans="1:91" ht="15" customHeight="1" x14ac:dyDescent="0.25">
      <c r="A6" s="64"/>
      <c r="B6" s="229" t="s">
        <v>152</v>
      </c>
      <c r="C6" s="229"/>
      <c r="D6" s="230"/>
      <c r="E6" s="324" t="s">
        <v>153</v>
      </c>
      <c r="F6" s="325"/>
      <c r="G6" s="325"/>
      <c r="H6" s="325"/>
      <c r="I6" s="325"/>
      <c r="J6" s="32" t="str">
        <f>IF(AND('Mapa final'!$AD$11="Muy Alta",'Mapa final'!$AF$11="Leve"),CONCATENATE("R2C",'Mapa final'!$S$11),"")</f>
        <v/>
      </c>
      <c r="K6" s="33" t="str">
        <f>IF(AND('Mapa final'!$AD$11="Muy Alta",'Mapa final'!$AF$11="Leve"),CONCATENATE("R2C",'Mapa final'!$S$11),"")</f>
        <v/>
      </c>
      <c r="L6" s="33" t="str">
        <f>IF(AND('Mapa final'!$AD$11="Muy Alta",'Mapa final'!$AF$11="Leve"),CONCATENATE("R2C",'Mapa final'!$S$11),"")</f>
        <v/>
      </c>
      <c r="M6" s="33" t="str">
        <f>IF(AND('Mapa final'!$AD$11="Muy Alta",'Mapa final'!$AF$11="Leve"),CONCATENATE("R2C",'Mapa final'!$S$11),"")</f>
        <v/>
      </c>
      <c r="N6" s="33" t="str">
        <f>IF(AND('Mapa final'!$AD$11="Muy Alta",'Mapa final'!$AF$11="Leve"),CONCATENATE("R2C",'Mapa final'!$S$11),"")</f>
        <v/>
      </c>
      <c r="O6" s="34" t="str">
        <f>IF(AND('Mapa final'!$AD$11="Muy Alta",'Mapa final'!$AF$11="Leve"),CONCATENATE("R2C",'Mapa final'!$S$11),"")</f>
        <v/>
      </c>
      <c r="P6" s="32" t="str">
        <f>IF(AND('Mapa final'!$AD$11="Muy Alta",'Mapa final'!$AF$11="Leve"),CONCATENATE("R2C",'Mapa final'!$S$11),"")</f>
        <v/>
      </c>
      <c r="Q6" s="33" t="str">
        <f>IF(AND('Mapa final'!$AD$11="Muy Alta",'Mapa final'!$AF$11="Leve"),CONCATENATE("R2C",'Mapa final'!$S$11),"")</f>
        <v/>
      </c>
      <c r="R6" s="33" t="str">
        <f>IF(AND('Mapa final'!$AD$11="Muy Alta",'Mapa final'!$AF$11="Leve"),CONCATENATE("R2C",'Mapa final'!$S$11),"")</f>
        <v/>
      </c>
      <c r="S6" s="33" t="str">
        <f>IF(AND('Mapa final'!$AD$11="Muy Alta",'Mapa final'!$AF$11="Leve"),CONCATENATE("R2C",'Mapa final'!$S$11),"")</f>
        <v/>
      </c>
      <c r="T6" s="33" t="str">
        <f>IF(AND('Mapa final'!$AD$11="Muy Alta",'Mapa final'!$AF$11="Leve"),CONCATENATE("R2C",'Mapa final'!$S$11),"")</f>
        <v/>
      </c>
      <c r="U6" s="34" t="str">
        <f>IF(AND('Mapa final'!$AD$11="Muy Alta",'Mapa final'!$AF$11="Leve"),CONCATENATE("R2C",'Mapa final'!$S$11),"")</f>
        <v/>
      </c>
      <c r="V6" s="32" t="str">
        <f>IF(AND('Mapa final'!$AD$11="Muy Alta",'Mapa final'!$AF$11="Leve"),CONCATENATE("R2C",'Mapa final'!$S$11),"")</f>
        <v/>
      </c>
      <c r="W6" s="33" t="str">
        <f>IF(AND('Mapa final'!$AD$11="Muy Alta",'Mapa final'!$AF$11="Leve"),CONCATENATE("R2C",'Mapa final'!$S$11),"")</f>
        <v/>
      </c>
      <c r="X6" s="33" t="str">
        <f>IF(AND('Mapa final'!$AD$11="Muy Alta",'Mapa final'!$AF$11="Leve"),CONCATENATE("R2C",'Mapa final'!$S$11),"")</f>
        <v/>
      </c>
      <c r="Y6" s="33" t="str">
        <f>IF(AND('Mapa final'!$AD$11="Muy Alta",'Mapa final'!$AF$11="Leve"),CONCATENATE("R2C",'Mapa final'!$S$11),"")</f>
        <v/>
      </c>
      <c r="Z6" s="33" t="str">
        <f>IF(AND('Mapa final'!$AD$11="Muy Alta",'Mapa final'!$AF$11="Leve"),CONCATENATE("R2C",'Mapa final'!$S$11),"")</f>
        <v/>
      </c>
      <c r="AA6" s="34" t="str">
        <f>IF(AND('Mapa final'!$AD$11="Muy Alta",'Mapa final'!$AF$11="Leve"),CONCATENATE("R2C",'Mapa final'!$S$11),"")</f>
        <v/>
      </c>
      <c r="AB6" s="32" t="str">
        <f>IF(AND('Mapa final'!$AD$11="Muy Alta",'Mapa final'!$AF$11="Leve"),CONCATENATE("R2C",'Mapa final'!$S$11),"")</f>
        <v/>
      </c>
      <c r="AC6" s="33" t="str">
        <f>IF(AND('Mapa final'!$AD$11="Muy Alta",'Mapa final'!$AF$11="Leve"),CONCATENATE("R2C",'Mapa final'!$S$11),"")</f>
        <v/>
      </c>
      <c r="AD6" s="33" t="str">
        <f>IF(AND('Mapa final'!$AD$11="Muy Alta",'Mapa final'!$AF$11="Leve"),CONCATENATE("R2C",'Mapa final'!$S$11),"")</f>
        <v/>
      </c>
      <c r="AE6" s="33" t="str">
        <f>IF(AND('Mapa final'!$AD$11="Muy Alta",'Mapa final'!$AF$11="Leve"),CONCATENATE("R2C",'Mapa final'!$S$11),"")</f>
        <v/>
      </c>
      <c r="AF6" s="33" t="str">
        <f>IF(AND('Mapa final'!$AD$11="Muy Alta",'Mapa final'!$AF$11="Leve"),CONCATENATE("R2C",'Mapa final'!$S$11),"")</f>
        <v/>
      </c>
      <c r="AG6" s="33" t="str">
        <f>IF(AND('Mapa final'!$AD$11="Muy Alta",'Mapa final'!$AF$11="Leve"),CONCATENATE("R2C",'Mapa final'!$S$11),"")</f>
        <v/>
      </c>
      <c r="AH6" s="35" t="str">
        <f>IF(AND('Mapa final'!$AD$11="Muy Alta",'Mapa final'!$AF$11="Catastrófico"),CONCATENATE("R2C",'Mapa final'!$S$11),"")</f>
        <v/>
      </c>
      <c r="AI6" s="36" t="str">
        <f>IF(AND('Mapa final'!$AD$11="Muy Alta",'Mapa final'!$AF$11="Catastrófico"),CONCATENATE("R2C",'Mapa final'!$S$11),"")</f>
        <v/>
      </c>
      <c r="AJ6" s="36" t="str">
        <f>IF(AND('Mapa final'!$AD$11="Muy Alta",'Mapa final'!$AF$11="Catastrófico"),CONCATENATE("R2C",'Mapa final'!$S$11),"")</f>
        <v/>
      </c>
      <c r="AK6" s="36" t="str">
        <f>IF(AND('Mapa final'!$AD$11="Muy Alta",'Mapa final'!$AF$11="Catastrófico"),CONCATENATE("R2C",'Mapa final'!$S$11),"")</f>
        <v/>
      </c>
      <c r="AL6" s="36" t="str">
        <f>IF(AND('Mapa final'!$AD$11="Muy Alta",'Mapa final'!$AF$11="Catastrófico"),CONCATENATE("R2C",'Mapa final'!$S$11),"")</f>
        <v/>
      </c>
      <c r="AM6" s="37" t="str">
        <f>IF(AND('Mapa final'!$AD$11="Muy Alta",'Mapa final'!$AF$11="Catastrófico"),CONCATENATE("R2C",'Mapa final'!$S$11),"")</f>
        <v/>
      </c>
      <c r="AN6" s="64"/>
      <c r="AO6" s="331" t="s">
        <v>154</v>
      </c>
      <c r="AP6" s="332"/>
      <c r="AQ6" s="332"/>
      <c r="AR6" s="332"/>
      <c r="AS6" s="332"/>
      <c r="AT6" s="333"/>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row>
    <row r="7" spans="1:91" ht="15" customHeight="1" x14ac:dyDescent="0.25">
      <c r="A7" s="64"/>
      <c r="B7" s="229"/>
      <c r="C7" s="229"/>
      <c r="D7" s="230"/>
      <c r="E7" s="328"/>
      <c r="F7" s="327"/>
      <c r="G7" s="327"/>
      <c r="H7" s="327"/>
      <c r="I7" s="327"/>
      <c r="J7" s="38" t="str">
        <f>IF(AND('Mapa final'!$AD$11="Muy Alta",'Mapa final'!$AF$11="Leve"),CONCATENATE("R2C",'Mapa final'!$S$11),"")</f>
        <v/>
      </c>
      <c r="K7" s="150" t="str">
        <f>IF(AND('Mapa final'!$AD$11="Muy Alta",'Mapa final'!$AF$11="Leve"),CONCATENATE("R2C",'Mapa final'!$S$11),"")</f>
        <v/>
      </c>
      <c r="L7" s="150" t="str">
        <f>IF(AND('Mapa final'!$AD$11="Muy Alta",'Mapa final'!$AF$11="Leve"),CONCATENATE("R2C",'Mapa final'!$S$11),"")</f>
        <v/>
      </c>
      <c r="M7" s="150" t="str">
        <f>IF(AND('Mapa final'!$AD$11="Muy Alta",'Mapa final'!$AF$11="Leve"),CONCATENATE("R2C",'Mapa final'!$S$11),"")</f>
        <v/>
      </c>
      <c r="N7" s="150" t="str">
        <f>IF(AND('Mapa final'!$AD$11="Muy Alta",'Mapa final'!$AF$11="Leve"),CONCATENATE("R2C",'Mapa final'!$S$11),"")</f>
        <v/>
      </c>
      <c r="O7" s="39" t="str">
        <f>IF(AND('Mapa final'!$AD$11="Muy Alta",'Mapa final'!$AF$11="Leve"),CONCATENATE("R2C",'Mapa final'!$S$11),"")</f>
        <v/>
      </c>
      <c r="P7" s="38" t="str">
        <f>IF(AND('Mapa final'!$AD$11="Muy Alta",'Mapa final'!$AF$11="Leve"),CONCATENATE("R2C",'Mapa final'!$S$11),"")</f>
        <v/>
      </c>
      <c r="Q7" s="150" t="str">
        <f>IF(AND('Mapa final'!$AD$11="Muy Alta",'Mapa final'!$AF$11="Leve"),CONCATENATE("R2C",'Mapa final'!$S$11),"")</f>
        <v/>
      </c>
      <c r="R7" s="150" t="str">
        <f>IF(AND('Mapa final'!$AD$11="Muy Alta",'Mapa final'!$AF$11="Leve"),CONCATENATE("R2C",'Mapa final'!$S$11),"")</f>
        <v/>
      </c>
      <c r="S7" s="150" t="str">
        <f>IF(AND('Mapa final'!$AD$11="Muy Alta",'Mapa final'!$AF$11="Leve"),CONCATENATE("R2C",'Mapa final'!$S$11),"")</f>
        <v/>
      </c>
      <c r="T7" s="150" t="str">
        <f>IF(AND('Mapa final'!$AD$11="Muy Alta",'Mapa final'!$AF$11="Leve"),CONCATENATE("R2C",'Mapa final'!$S$11),"")</f>
        <v/>
      </c>
      <c r="U7" s="39" t="str">
        <f>IF(AND('Mapa final'!$AD$11="Muy Alta",'Mapa final'!$AF$11="Leve"),CONCATENATE("R2C",'Mapa final'!$S$11),"")</f>
        <v/>
      </c>
      <c r="V7" s="38" t="str">
        <f>IF(AND('Mapa final'!$AD$11="Muy Alta",'Mapa final'!$AF$11="Leve"),CONCATENATE("R2C",'Mapa final'!$S$11),"")</f>
        <v/>
      </c>
      <c r="W7" s="150" t="str">
        <f>IF(AND('Mapa final'!$AD$11="Muy Alta",'Mapa final'!$AF$11="Leve"),CONCATENATE("R2C",'Mapa final'!$S$11),"")</f>
        <v/>
      </c>
      <c r="X7" s="150" t="str">
        <f>IF(AND('Mapa final'!$AD$11="Muy Alta",'Mapa final'!$AF$11="Leve"),CONCATENATE("R2C",'Mapa final'!$S$11),"")</f>
        <v/>
      </c>
      <c r="Y7" s="150" t="str">
        <f>IF(AND('Mapa final'!$AD$11="Muy Alta",'Mapa final'!$AF$11="Leve"),CONCATENATE("R2C",'Mapa final'!$S$11),"")</f>
        <v/>
      </c>
      <c r="Z7" s="150" t="str">
        <f>IF(AND('Mapa final'!$AD$11="Muy Alta",'Mapa final'!$AF$11="Leve"),CONCATENATE("R2C",'Mapa final'!$S$11),"")</f>
        <v/>
      </c>
      <c r="AA7" s="39" t="str">
        <f>IF(AND('Mapa final'!$AD$11="Muy Alta",'Mapa final'!$AF$11="Leve"),CONCATENATE("R2C",'Mapa final'!$S$11),"")</f>
        <v/>
      </c>
      <c r="AB7" s="38" t="str">
        <f>IF(AND('Mapa final'!$AD$11="Muy Alta",'Mapa final'!$AF$11="Leve"),CONCATENATE("R2C",'Mapa final'!$S$11),"")</f>
        <v/>
      </c>
      <c r="AC7" s="150" t="str">
        <f>IF(AND('Mapa final'!$AD$11="Muy Alta",'Mapa final'!$AF$11="Leve"),CONCATENATE("R2C",'Mapa final'!$S$11),"")</f>
        <v/>
      </c>
      <c r="AD7" s="150" t="str">
        <f>IF(AND('Mapa final'!$AD$11="Muy Alta",'Mapa final'!$AF$11="Leve"),CONCATENATE("R2C",'Mapa final'!$S$11),"")</f>
        <v/>
      </c>
      <c r="AE7" s="150" t="str">
        <f>IF(AND('Mapa final'!$AD$11="Muy Alta",'Mapa final'!$AF$11="Leve"),CONCATENATE("R2C",'Mapa final'!$S$11),"")</f>
        <v/>
      </c>
      <c r="AF7" s="150" t="str">
        <f>IF(AND('Mapa final'!$AD$11="Muy Alta",'Mapa final'!$AF$11="Leve"),CONCATENATE("R2C",'Mapa final'!$S$11),"")</f>
        <v/>
      </c>
      <c r="AG7" s="150" t="str">
        <f>IF(AND('Mapa final'!$AD$11="Muy Alta",'Mapa final'!$AF$11="Leve"),CONCATENATE("R2C",'Mapa final'!$S$11),"")</f>
        <v/>
      </c>
      <c r="AH7" s="40" t="str">
        <f>IF(AND('Mapa final'!$AD$11="Muy Alta",'Mapa final'!$AF$11="Catastrófico"),CONCATENATE("R2C",'Mapa final'!$S$11),"")</f>
        <v/>
      </c>
      <c r="AI7" s="153" t="str">
        <f>IF(AND('Mapa final'!$AD$11="Muy Alta",'Mapa final'!$AF$11="Catastrófico"),CONCATENATE("R2C",'Mapa final'!$S$11),"")</f>
        <v/>
      </c>
      <c r="AJ7" s="153" t="str">
        <f>IF(AND('Mapa final'!$AD$11="Muy Alta",'Mapa final'!$AF$11="Catastrófico"),CONCATENATE("R2C",'Mapa final'!$S$11),"")</f>
        <v/>
      </c>
      <c r="AK7" s="153" t="str">
        <f>IF(AND('Mapa final'!$AD$11="Muy Alta",'Mapa final'!$AF$11="Catastrófico"),CONCATENATE("R2C",'Mapa final'!$S$11),"")</f>
        <v/>
      </c>
      <c r="AL7" s="153" t="str">
        <f>IF(AND('Mapa final'!$AD$11="Muy Alta",'Mapa final'!$AF$11="Catastrófico"),CONCATENATE("R2C",'Mapa final'!$S$11),"")</f>
        <v/>
      </c>
      <c r="AM7" s="41" t="str">
        <f>IF(AND('Mapa final'!$AD$11="Muy Alta",'Mapa final'!$AF$11="Catastrófico"),CONCATENATE("R2C",'Mapa final'!$S$11),"")</f>
        <v/>
      </c>
      <c r="AN7" s="64"/>
      <c r="AO7" s="334"/>
      <c r="AP7" s="335"/>
      <c r="AQ7" s="335"/>
      <c r="AR7" s="335"/>
      <c r="AS7" s="335"/>
      <c r="AT7" s="336"/>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row>
    <row r="8" spans="1:91" ht="15" customHeight="1" x14ac:dyDescent="0.25">
      <c r="A8" s="64"/>
      <c r="B8" s="229"/>
      <c r="C8" s="229"/>
      <c r="D8" s="230"/>
      <c r="E8" s="328"/>
      <c r="F8" s="327"/>
      <c r="G8" s="327"/>
      <c r="H8" s="327"/>
      <c r="I8" s="327"/>
      <c r="J8" s="38" t="str">
        <f>IF(AND('Mapa final'!$AD$11="Muy Alta",'Mapa final'!$AF$11="Leve"),CONCATENATE("R2C",'Mapa final'!$S$11),"")</f>
        <v/>
      </c>
      <c r="K8" s="150" t="str">
        <f>IF(AND('Mapa final'!$AD$11="Muy Alta",'Mapa final'!$AF$11="Leve"),CONCATENATE("R2C",'Mapa final'!$S$11),"")</f>
        <v/>
      </c>
      <c r="L8" s="150" t="str">
        <f>IF(AND('Mapa final'!$AD$11="Muy Alta",'Mapa final'!$AF$11="Leve"),CONCATENATE("R2C",'Mapa final'!$S$11),"")</f>
        <v/>
      </c>
      <c r="M8" s="150" t="str">
        <f>IF(AND('Mapa final'!$AD$11="Muy Alta",'Mapa final'!$AF$11="Leve"),CONCATENATE("R2C",'Mapa final'!$S$11),"")</f>
        <v/>
      </c>
      <c r="N8" s="150" t="str">
        <f>IF(AND('Mapa final'!$AD$11="Muy Alta",'Mapa final'!$AF$11="Leve"),CONCATENATE("R2C",'Mapa final'!$S$11),"")</f>
        <v/>
      </c>
      <c r="O8" s="39" t="str">
        <f>IF(AND('Mapa final'!$AD$11="Muy Alta",'Mapa final'!$AF$11="Leve"),CONCATENATE("R2C",'Mapa final'!$S$11),"")</f>
        <v/>
      </c>
      <c r="P8" s="38" t="str">
        <f>IF(AND('Mapa final'!$AD$11="Muy Alta",'Mapa final'!$AF$11="Leve"),CONCATENATE("R2C",'Mapa final'!$S$11),"")</f>
        <v/>
      </c>
      <c r="Q8" s="150" t="str">
        <f>IF(AND('Mapa final'!$AD$11="Muy Alta",'Mapa final'!$AF$11="Leve"),CONCATENATE("R2C",'Mapa final'!$S$11),"")</f>
        <v/>
      </c>
      <c r="R8" s="150" t="str">
        <f>IF(AND('Mapa final'!$AD$11="Muy Alta",'Mapa final'!$AF$11="Leve"),CONCATENATE("R2C",'Mapa final'!$S$11),"")</f>
        <v/>
      </c>
      <c r="S8" s="150" t="str">
        <f>IF(AND('Mapa final'!$AD$11="Muy Alta",'Mapa final'!$AF$11="Leve"),CONCATENATE("R2C",'Mapa final'!$S$11),"")</f>
        <v/>
      </c>
      <c r="T8" s="150" t="str">
        <f>IF(AND('Mapa final'!$AD$11="Muy Alta",'Mapa final'!$AF$11="Leve"),CONCATENATE("R2C",'Mapa final'!$S$11),"")</f>
        <v/>
      </c>
      <c r="U8" s="39" t="str">
        <f>IF(AND('Mapa final'!$AD$11="Muy Alta",'Mapa final'!$AF$11="Leve"),CONCATENATE("R2C",'Mapa final'!$S$11),"")</f>
        <v/>
      </c>
      <c r="V8" s="38" t="str">
        <f>IF(AND('Mapa final'!$AD$11="Muy Alta",'Mapa final'!$AF$11="Leve"),CONCATENATE("R2C",'Mapa final'!$S$11),"")</f>
        <v/>
      </c>
      <c r="W8" s="150" t="str">
        <f>IF(AND('Mapa final'!$AD$11="Muy Alta",'Mapa final'!$AF$11="Leve"),CONCATENATE("R2C",'Mapa final'!$S$11),"")</f>
        <v/>
      </c>
      <c r="X8" s="150" t="str">
        <f>IF(AND('Mapa final'!$AD$11="Muy Alta",'Mapa final'!$AF$11="Leve"),CONCATENATE("R2C",'Mapa final'!$S$11),"")</f>
        <v/>
      </c>
      <c r="Y8" s="150" t="str">
        <f>IF(AND('Mapa final'!$AD$11="Muy Alta",'Mapa final'!$AF$11="Leve"),CONCATENATE("R2C",'Mapa final'!$S$11),"")</f>
        <v/>
      </c>
      <c r="Z8" s="150" t="str">
        <f>IF(AND('Mapa final'!$AD$11="Muy Alta",'Mapa final'!$AF$11="Leve"),CONCATENATE("R2C",'Mapa final'!$S$11),"")</f>
        <v/>
      </c>
      <c r="AA8" s="39" t="str">
        <f>IF(AND('Mapa final'!$AD$11="Muy Alta",'Mapa final'!$AF$11="Leve"),CONCATENATE("R2C",'Mapa final'!$S$11),"")</f>
        <v/>
      </c>
      <c r="AB8" s="38" t="str">
        <f>IF(AND('Mapa final'!$AD$11="Muy Alta",'Mapa final'!$AF$11="Leve"),CONCATENATE("R2C",'Mapa final'!$S$11),"")</f>
        <v/>
      </c>
      <c r="AC8" s="150" t="str">
        <f>IF(AND('Mapa final'!$AD$11="Muy Alta",'Mapa final'!$AF$11="Leve"),CONCATENATE("R2C",'Mapa final'!$S$11),"")</f>
        <v/>
      </c>
      <c r="AD8" s="150" t="str">
        <f>IF(AND('Mapa final'!$AD$11="Muy Alta",'Mapa final'!$AF$11="Leve"),CONCATENATE("R2C",'Mapa final'!$S$11),"")</f>
        <v/>
      </c>
      <c r="AE8" s="150" t="str">
        <f>IF(AND('Mapa final'!$AD$11="Muy Alta",'Mapa final'!$AF$11="Leve"),CONCATENATE("R2C",'Mapa final'!$S$11),"")</f>
        <v/>
      </c>
      <c r="AF8" s="150" t="str">
        <f>IF(AND('Mapa final'!$AD$11="Muy Alta",'Mapa final'!$AF$11="Leve"),CONCATENATE("R2C",'Mapa final'!$S$11),"")</f>
        <v/>
      </c>
      <c r="AG8" s="150" t="str">
        <f>IF(AND('Mapa final'!$AD$11="Muy Alta",'Mapa final'!$AF$11="Leve"),CONCATENATE("R2C",'Mapa final'!$S$11),"")</f>
        <v/>
      </c>
      <c r="AH8" s="40" t="str">
        <f>IF(AND('Mapa final'!$AD$11="Muy Alta",'Mapa final'!$AF$11="Catastrófico"),CONCATENATE("R2C",'Mapa final'!$S$11),"")</f>
        <v/>
      </c>
      <c r="AI8" s="153" t="str">
        <f>IF(AND('Mapa final'!$AD$11="Muy Alta",'Mapa final'!$AF$11="Catastrófico"),CONCATENATE("R2C",'Mapa final'!$S$11),"")</f>
        <v/>
      </c>
      <c r="AJ8" s="153" t="str">
        <f>IF(AND('Mapa final'!$AD$11="Muy Alta",'Mapa final'!$AF$11="Catastrófico"),CONCATENATE("R2C",'Mapa final'!$S$11),"")</f>
        <v/>
      </c>
      <c r="AK8" s="153" t="str">
        <f>IF(AND('Mapa final'!$AD$11="Muy Alta",'Mapa final'!$AF$11="Catastrófico"),CONCATENATE("R2C",'Mapa final'!$S$11),"")</f>
        <v/>
      </c>
      <c r="AL8" s="153" t="str">
        <f>IF(AND('Mapa final'!$AD$11="Muy Alta",'Mapa final'!$AF$11="Catastrófico"),CONCATENATE("R2C",'Mapa final'!$S$11),"")</f>
        <v/>
      </c>
      <c r="AM8" s="41" t="str">
        <f>IF(AND('Mapa final'!$AD$11="Muy Alta",'Mapa final'!$AF$11="Catastrófico"),CONCATENATE("R2C",'Mapa final'!$S$11),"")</f>
        <v/>
      </c>
      <c r="AN8" s="64"/>
      <c r="AO8" s="334"/>
      <c r="AP8" s="335"/>
      <c r="AQ8" s="335"/>
      <c r="AR8" s="335"/>
      <c r="AS8" s="335"/>
      <c r="AT8" s="336"/>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row>
    <row r="9" spans="1:91" ht="15" customHeight="1" x14ac:dyDescent="0.25">
      <c r="A9" s="64"/>
      <c r="B9" s="229"/>
      <c r="C9" s="229"/>
      <c r="D9" s="230"/>
      <c r="E9" s="328"/>
      <c r="F9" s="327"/>
      <c r="G9" s="327"/>
      <c r="H9" s="327"/>
      <c r="I9" s="327"/>
      <c r="J9" s="38" t="str">
        <f>IF(AND('Mapa final'!$AD$11="Muy Alta",'Mapa final'!$AF$11="Leve"),CONCATENATE("R2C",'Mapa final'!$S$11),"")</f>
        <v/>
      </c>
      <c r="K9" s="150" t="str">
        <f>IF(AND('Mapa final'!$AD$11="Muy Alta",'Mapa final'!$AF$11="Leve"),CONCATENATE("R2C",'Mapa final'!$S$11),"")</f>
        <v/>
      </c>
      <c r="L9" s="150" t="str">
        <f>IF(AND('Mapa final'!$AD$11="Muy Alta",'Mapa final'!$AF$11="Leve"),CONCATENATE("R2C",'Mapa final'!$S$11),"")</f>
        <v/>
      </c>
      <c r="M9" s="150" t="str">
        <f>IF(AND('Mapa final'!$AD$11="Muy Alta",'Mapa final'!$AF$11="Leve"),CONCATENATE("R2C",'Mapa final'!$S$11),"")</f>
        <v/>
      </c>
      <c r="N9" s="150" t="str">
        <f>IF(AND('Mapa final'!$AD$11="Muy Alta",'Mapa final'!$AF$11="Leve"),CONCATENATE("R2C",'Mapa final'!$S$11),"")</f>
        <v/>
      </c>
      <c r="O9" s="39" t="str">
        <f>IF(AND('Mapa final'!$AD$11="Muy Alta",'Mapa final'!$AF$11="Leve"),CONCATENATE("R2C",'Mapa final'!$S$11),"")</f>
        <v/>
      </c>
      <c r="P9" s="38" t="str">
        <f>IF(AND('Mapa final'!$AD$11="Muy Alta",'Mapa final'!$AF$11="Leve"),CONCATENATE("R2C",'Mapa final'!$S$11),"")</f>
        <v/>
      </c>
      <c r="Q9" s="150" t="str">
        <f>IF(AND('Mapa final'!$AD$11="Muy Alta",'Mapa final'!$AF$11="Leve"),CONCATENATE("R2C",'Mapa final'!$S$11),"")</f>
        <v/>
      </c>
      <c r="R9" s="150" t="str">
        <f>IF(AND('Mapa final'!$AD$11="Muy Alta",'Mapa final'!$AF$11="Leve"),CONCATENATE("R2C",'Mapa final'!$S$11),"")</f>
        <v/>
      </c>
      <c r="S9" s="150" t="str">
        <f>IF(AND('Mapa final'!$AD$11="Muy Alta",'Mapa final'!$AF$11="Leve"),CONCATENATE("R2C",'Mapa final'!$S$11),"")</f>
        <v/>
      </c>
      <c r="T9" s="150" t="str">
        <f>IF(AND('Mapa final'!$AD$11="Muy Alta",'Mapa final'!$AF$11="Leve"),CONCATENATE("R2C",'Mapa final'!$S$11),"")</f>
        <v/>
      </c>
      <c r="U9" s="39" t="str">
        <f>IF(AND('Mapa final'!$AD$11="Muy Alta",'Mapa final'!$AF$11="Leve"),CONCATENATE("R2C",'Mapa final'!$S$11),"")</f>
        <v/>
      </c>
      <c r="V9" s="38" t="str">
        <f>IF(AND('Mapa final'!$AD$11="Muy Alta",'Mapa final'!$AF$11="Leve"),CONCATENATE("R2C",'Mapa final'!$S$11),"")</f>
        <v/>
      </c>
      <c r="W9" s="150" t="str">
        <f>IF(AND('Mapa final'!$AD$11="Muy Alta",'Mapa final'!$AF$11="Leve"),CONCATENATE("R2C",'Mapa final'!$S$11),"")</f>
        <v/>
      </c>
      <c r="X9" s="150" t="str">
        <f>IF(AND('Mapa final'!$AD$11="Muy Alta",'Mapa final'!$AF$11="Leve"),CONCATENATE("R2C",'Mapa final'!$S$11),"")</f>
        <v/>
      </c>
      <c r="Y9" s="150" t="str">
        <f>IF(AND('Mapa final'!$AD$11="Muy Alta",'Mapa final'!$AF$11="Leve"),CONCATENATE("R2C",'Mapa final'!$S$11),"")</f>
        <v/>
      </c>
      <c r="Z9" s="150" t="str">
        <f>IF(AND('Mapa final'!$AD$11="Muy Alta",'Mapa final'!$AF$11="Leve"),CONCATENATE("R2C",'Mapa final'!$S$11),"")</f>
        <v/>
      </c>
      <c r="AA9" s="39" t="str">
        <f>IF(AND('Mapa final'!$AD$11="Muy Alta",'Mapa final'!$AF$11="Leve"),CONCATENATE("R2C",'Mapa final'!$S$11),"")</f>
        <v/>
      </c>
      <c r="AB9" s="38" t="str">
        <f>IF(AND('Mapa final'!$AD$11="Muy Alta",'Mapa final'!$AF$11="Leve"),CONCATENATE("R2C",'Mapa final'!$S$11),"")</f>
        <v/>
      </c>
      <c r="AC9" s="150" t="str">
        <f>IF(AND('Mapa final'!$AD$11="Muy Alta",'Mapa final'!$AF$11="Leve"),CONCATENATE("R2C",'Mapa final'!$S$11),"")</f>
        <v/>
      </c>
      <c r="AD9" s="150" t="str">
        <f>IF(AND('Mapa final'!$AD$11="Muy Alta",'Mapa final'!$AF$11="Leve"),CONCATENATE("R2C",'Mapa final'!$S$11),"")</f>
        <v/>
      </c>
      <c r="AE9" s="150" t="str">
        <f>IF(AND('Mapa final'!$AD$11="Muy Alta",'Mapa final'!$AF$11="Leve"),CONCATENATE("R2C",'Mapa final'!$S$11),"")</f>
        <v/>
      </c>
      <c r="AF9" s="150" t="str">
        <f>IF(AND('Mapa final'!$AD$11="Muy Alta",'Mapa final'!$AF$11="Leve"),CONCATENATE("R2C",'Mapa final'!$S$11),"")</f>
        <v/>
      </c>
      <c r="AG9" s="150" t="str">
        <f>IF(AND('Mapa final'!$AD$11="Muy Alta",'Mapa final'!$AF$11="Leve"),CONCATENATE("R2C",'Mapa final'!$S$11),"")</f>
        <v/>
      </c>
      <c r="AH9" s="40" t="str">
        <f>IF(AND('Mapa final'!$AD$11="Muy Alta",'Mapa final'!$AF$11="Catastrófico"),CONCATENATE("R2C",'Mapa final'!$S$11),"")</f>
        <v/>
      </c>
      <c r="AI9" s="153" t="str">
        <f>IF(AND('Mapa final'!$AD$11="Muy Alta",'Mapa final'!$AF$11="Catastrófico"),CONCATENATE("R2C",'Mapa final'!$S$11),"")</f>
        <v/>
      </c>
      <c r="AJ9" s="153" t="str">
        <f>IF(AND('Mapa final'!$AD$11="Muy Alta",'Mapa final'!$AF$11="Catastrófico"),CONCATENATE("R2C",'Mapa final'!$S$11),"")</f>
        <v/>
      </c>
      <c r="AK9" s="153" t="str">
        <f>IF(AND('Mapa final'!$AD$11="Muy Alta",'Mapa final'!$AF$11="Catastrófico"),CONCATENATE("R2C",'Mapa final'!$S$11),"")</f>
        <v/>
      </c>
      <c r="AL9" s="153" t="str">
        <f>IF(AND('Mapa final'!$AD$11="Muy Alta",'Mapa final'!$AF$11="Catastrófico"),CONCATENATE("R2C",'Mapa final'!$S$11),"")</f>
        <v/>
      </c>
      <c r="AM9" s="41" t="str">
        <f>IF(AND('Mapa final'!$AD$11="Muy Alta",'Mapa final'!$AF$11="Catastrófico"),CONCATENATE("R2C",'Mapa final'!$S$11),"")</f>
        <v/>
      </c>
      <c r="AN9" s="64"/>
      <c r="AO9" s="334"/>
      <c r="AP9" s="335"/>
      <c r="AQ9" s="335"/>
      <c r="AR9" s="335"/>
      <c r="AS9" s="335"/>
      <c r="AT9" s="336"/>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row>
    <row r="10" spans="1:91" ht="15" customHeight="1" x14ac:dyDescent="0.25">
      <c r="A10" s="64"/>
      <c r="B10" s="229"/>
      <c r="C10" s="229"/>
      <c r="D10" s="230"/>
      <c r="E10" s="328"/>
      <c r="F10" s="327"/>
      <c r="G10" s="327"/>
      <c r="H10" s="327"/>
      <c r="I10" s="327"/>
      <c r="J10" s="38" t="str">
        <f>IF(AND('Mapa final'!$AD$11="Muy Alta",'Mapa final'!$AF$11="Leve"),CONCATENATE("R2C",'Mapa final'!$S$11),"")</f>
        <v/>
      </c>
      <c r="K10" s="150" t="str">
        <f>IF(AND('Mapa final'!$AD$11="Muy Alta",'Mapa final'!$AF$11="Leve"),CONCATENATE("R2C",'Mapa final'!$S$11),"")</f>
        <v/>
      </c>
      <c r="L10" s="150" t="str">
        <f>IF(AND('Mapa final'!$AD$11="Muy Alta",'Mapa final'!$AF$11="Leve"),CONCATENATE("R2C",'Mapa final'!$S$11),"")</f>
        <v/>
      </c>
      <c r="M10" s="150" t="str">
        <f>IF(AND('Mapa final'!$AD$11="Muy Alta",'Mapa final'!$AF$11="Leve"),CONCATENATE("R2C",'Mapa final'!$S$11),"")</f>
        <v/>
      </c>
      <c r="N10" s="150" t="str">
        <f>IF(AND('Mapa final'!$AD$11="Muy Alta",'Mapa final'!$AF$11="Leve"),CONCATENATE("R2C",'Mapa final'!$S$11),"")</f>
        <v/>
      </c>
      <c r="O10" s="39" t="str">
        <f>IF(AND('Mapa final'!$AD$11="Muy Alta",'Mapa final'!$AF$11="Leve"),CONCATENATE("R2C",'Mapa final'!$S$11),"")</f>
        <v/>
      </c>
      <c r="P10" s="38" t="str">
        <f>IF(AND('Mapa final'!$AD$11="Muy Alta",'Mapa final'!$AF$11="Leve"),CONCATENATE("R2C",'Mapa final'!$S$11),"")</f>
        <v/>
      </c>
      <c r="Q10" s="150" t="str">
        <f>IF(AND('Mapa final'!$AD$11="Muy Alta",'Mapa final'!$AF$11="Leve"),CONCATENATE("R2C",'Mapa final'!$S$11),"")</f>
        <v/>
      </c>
      <c r="R10" s="150" t="str">
        <f>IF(AND('Mapa final'!$AD$11="Muy Alta",'Mapa final'!$AF$11="Leve"),CONCATENATE("R2C",'Mapa final'!$S$11),"")</f>
        <v/>
      </c>
      <c r="S10" s="150" t="str">
        <f>IF(AND('Mapa final'!$AD$11="Muy Alta",'Mapa final'!$AF$11="Leve"),CONCATENATE("R2C",'Mapa final'!$S$11),"")</f>
        <v/>
      </c>
      <c r="T10" s="150" t="str">
        <f>IF(AND('Mapa final'!$AD$11="Muy Alta",'Mapa final'!$AF$11="Leve"),CONCATENATE("R2C",'Mapa final'!$S$11),"")</f>
        <v/>
      </c>
      <c r="U10" s="39" t="str">
        <f>IF(AND('Mapa final'!$AD$11="Muy Alta",'Mapa final'!$AF$11="Leve"),CONCATENATE("R2C",'Mapa final'!$S$11),"")</f>
        <v/>
      </c>
      <c r="V10" s="38" t="str">
        <f>IF(AND('Mapa final'!$AD$11="Muy Alta",'Mapa final'!$AF$11="Leve"),CONCATENATE("R2C",'Mapa final'!$S$11),"")</f>
        <v/>
      </c>
      <c r="W10" s="150" t="str">
        <f>IF(AND('Mapa final'!$AD$11="Muy Alta",'Mapa final'!$AF$11="Leve"),CONCATENATE("R2C",'Mapa final'!$S$11),"")</f>
        <v/>
      </c>
      <c r="X10" s="150" t="str">
        <f>IF(AND('Mapa final'!$AD$11="Muy Alta",'Mapa final'!$AF$11="Leve"),CONCATENATE("R2C",'Mapa final'!$S$11),"")</f>
        <v/>
      </c>
      <c r="Y10" s="150" t="str">
        <f>IF(AND('Mapa final'!$AD$11="Muy Alta",'Mapa final'!$AF$11="Leve"),CONCATENATE("R2C",'Mapa final'!$S$11),"")</f>
        <v/>
      </c>
      <c r="Z10" s="150" t="str">
        <f>IF(AND('Mapa final'!$AD$11="Muy Alta",'Mapa final'!$AF$11="Leve"),CONCATENATE("R2C",'Mapa final'!$S$11),"")</f>
        <v/>
      </c>
      <c r="AA10" s="39" t="str">
        <f>IF(AND('Mapa final'!$AD$11="Muy Alta",'Mapa final'!$AF$11="Leve"),CONCATENATE("R2C",'Mapa final'!$S$11),"")</f>
        <v/>
      </c>
      <c r="AB10" s="38" t="str">
        <f>IF(AND('Mapa final'!$AD$11="Muy Alta",'Mapa final'!$AF$11="Leve"),CONCATENATE("R2C",'Mapa final'!$S$11),"")</f>
        <v/>
      </c>
      <c r="AC10" s="150" t="str">
        <f>IF(AND('Mapa final'!$AD$11="Muy Alta",'Mapa final'!$AF$11="Leve"),CONCATENATE("R2C",'Mapa final'!$S$11),"")</f>
        <v/>
      </c>
      <c r="AD10" s="150" t="str">
        <f>IF(AND('Mapa final'!$AD$11="Muy Alta",'Mapa final'!$AF$11="Leve"),CONCATENATE("R2C",'Mapa final'!$S$11),"")</f>
        <v/>
      </c>
      <c r="AE10" s="150" t="str">
        <f>IF(AND('Mapa final'!$AD$11="Muy Alta",'Mapa final'!$AF$11="Leve"),CONCATENATE("R2C",'Mapa final'!$S$11),"")</f>
        <v/>
      </c>
      <c r="AF10" s="150" t="str">
        <f>IF(AND('Mapa final'!$AD$11="Muy Alta",'Mapa final'!$AF$11="Leve"),CONCATENATE("R2C",'Mapa final'!$S$11),"")</f>
        <v/>
      </c>
      <c r="AG10" s="150" t="str">
        <f>IF(AND('Mapa final'!$AD$11="Muy Alta",'Mapa final'!$AF$11="Leve"),CONCATENATE("R2C",'Mapa final'!$S$11),"")</f>
        <v/>
      </c>
      <c r="AH10" s="40" t="str">
        <f>IF(AND('Mapa final'!$AD$11="Muy Alta",'Mapa final'!$AF$11="Catastrófico"),CONCATENATE("R2C",'Mapa final'!$S$11),"")</f>
        <v/>
      </c>
      <c r="AI10" s="153" t="str">
        <f>IF(AND('Mapa final'!$AD$11="Muy Alta",'Mapa final'!$AF$11="Catastrófico"),CONCATENATE("R2C",'Mapa final'!$S$11),"")</f>
        <v/>
      </c>
      <c r="AJ10" s="153" t="str">
        <f>IF(AND('Mapa final'!$AD$11="Muy Alta",'Mapa final'!$AF$11="Catastrófico"),CONCATENATE("R2C",'Mapa final'!$S$11),"")</f>
        <v/>
      </c>
      <c r="AK10" s="153" t="str">
        <f>IF(AND('Mapa final'!$AD$11="Muy Alta",'Mapa final'!$AF$11="Catastrófico"),CONCATENATE("R2C",'Mapa final'!$S$11),"")</f>
        <v/>
      </c>
      <c r="AL10" s="153" t="str">
        <f>IF(AND('Mapa final'!$AD$11="Muy Alta",'Mapa final'!$AF$11="Catastrófico"),CONCATENATE("R2C",'Mapa final'!$S$11),"")</f>
        <v/>
      </c>
      <c r="AM10" s="41" t="str">
        <f>IF(AND('Mapa final'!$AD$11="Muy Alta",'Mapa final'!$AF$11="Catastrófico"),CONCATENATE("R2C",'Mapa final'!$S$11),"")</f>
        <v/>
      </c>
      <c r="AN10" s="64"/>
      <c r="AO10" s="334"/>
      <c r="AP10" s="335"/>
      <c r="AQ10" s="335"/>
      <c r="AR10" s="335"/>
      <c r="AS10" s="335"/>
      <c r="AT10" s="336"/>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91" ht="15" customHeight="1" x14ac:dyDescent="0.25">
      <c r="A11" s="64"/>
      <c r="B11" s="229"/>
      <c r="C11" s="229"/>
      <c r="D11" s="230"/>
      <c r="E11" s="328"/>
      <c r="F11" s="327"/>
      <c r="G11" s="327"/>
      <c r="H11" s="327"/>
      <c r="I11" s="327"/>
      <c r="J11" s="38" t="str">
        <f>IF(AND('Mapa final'!$AD$11="Muy Alta",'Mapa final'!$AF$11="Leve"),CONCATENATE("R2C",'Mapa final'!$S$11),"")</f>
        <v/>
      </c>
      <c r="K11" s="150" t="str">
        <f>IF(AND('Mapa final'!$AD$11="Muy Alta",'Mapa final'!$AF$11="Leve"),CONCATENATE("R2C",'Mapa final'!$S$11),"")</f>
        <v/>
      </c>
      <c r="L11" s="150" t="str">
        <f>IF(AND('Mapa final'!$AD$11="Muy Alta",'Mapa final'!$AF$11="Leve"),CONCATENATE("R2C",'Mapa final'!$S$11),"")</f>
        <v/>
      </c>
      <c r="M11" s="150" t="str">
        <f>IF(AND('Mapa final'!$AD$11="Muy Alta",'Mapa final'!$AF$11="Leve"),CONCATENATE("R2C",'Mapa final'!$S$11),"")</f>
        <v/>
      </c>
      <c r="N11" s="150" t="str">
        <f>IF(AND('Mapa final'!$AD$11="Muy Alta",'Mapa final'!$AF$11="Leve"),CONCATENATE("R2C",'Mapa final'!$S$11),"")</f>
        <v/>
      </c>
      <c r="O11" s="39" t="str">
        <f>IF(AND('Mapa final'!$AD$11="Muy Alta",'Mapa final'!$AF$11="Leve"),CONCATENATE("R2C",'Mapa final'!$S$11),"")</f>
        <v/>
      </c>
      <c r="P11" s="38" t="str">
        <f>IF(AND('Mapa final'!$AD$11="Muy Alta",'Mapa final'!$AF$11="Leve"),CONCATENATE("R2C",'Mapa final'!$S$11),"")</f>
        <v/>
      </c>
      <c r="Q11" s="150" t="str">
        <f>IF(AND('Mapa final'!$AD$11="Muy Alta",'Mapa final'!$AF$11="Leve"),CONCATENATE("R2C",'Mapa final'!$S$11),"")</f>
        <v/>
      </c>
      <c r="R11" s="150" t="str">
        <f>IF(AND('Mapa final'!$AD$11="Muy Alta",'Mapa final'!$AF$11="Leve"),CONCATENATE("R2C",'Mapa final'!$S$11),"")</f>
        <v/>
      </c>
      <c r="S11" s="150" t="str">
        <f>IF(AND('Mapa final'!$AD$11="Muy Alta",'Mapa final'!$AF$11="Leve"),CONCATENATE("R2C",'Mapa final'!$S$11),"")</f>
        <v/>
      </c>
      <c r="T11" s="150" t="str">
        <f>IF(AND('Mapa final'!$AD$11="Muy Alta",'Mapa final'!$AF$11="Leve"),CONCATENATE("R2C",'Mapa final'!$S$11),"")</f>
        <v/>
      </c>
      <c r="U11" s="39" t="str">
        <f>IF(AND('Mapa final'!$AD$11="Muy Alta",'Mapa final'!$AF$11="Leve"),CONCATENATE("R2C",'Mapa final'!$S$11),"")</f>
        <v/>
      </c>
      <c r="V11" s="38" t="str">
        <f>IF(AND('Mapa final'!$AD$11="Muy Alta",'Mapa final'!$AF$11="Leve"),CONCATENATE("R2C",'Mapa final'!$S$11),"")</f>
        <v/>
      </c>
      <c r="W11" s="150" t="str">
        <f>IF(AND('Mapa final'!$AD$11="Muy Alta",'Mapa final'!$AF$11="Leve"),CONCATENATE("R2C",'Mapa final'!$S$11),"")</f>
        <v/>
      </c>
      <c r="X11" s="150" t="str">
        <f>IF(AND('Mapa final'!$AD$11="Muy Alta",'Mapa final'!$AF$11="Leve"),CONCATENATE("R2C",'Mapa final'!$S$11),"")</f>
        <v/>
      </c>
      <c r="Y11" s="150" t="str">
        <f>IF(AND('Mapa final'!$AD$11="Muy Alta",'Mapa final'!$AF$11="Leve"),CONCATENATE("R2C",'Mapa final'!$S$11),"")</f>
        <v/>
      </c>
      <c r="Z11" s="150" t="str">
        <f>IF(AND('Mapa final'!$AD$11="Muy Alta",'Mapa final'!$AF$11="Leve"),CONCATENATE("R2C",'Mapa final'!$S$11),"")</f>
        <v/>
      </c>
      <c r="AA11" s="39" t="str">
        <f>IF(AND('Mapa final'!$AD$11="Muy Alta",'Mapa final'!$AF$11="Leve"),CONCATENATE("R2C",'Mapa final'!$S$11),"")</f>
        <v/>
      </c>
      <c r="AB11" s="38" t="str">
        <f>IF(AND('Mapa final'!$AD$11="Muy Alta",'Mapa final'!$AF$11="Leve"),CONCATENATE("R2C",'Mapa final'!$S$11),"")</f>
        <v/>
      </c>
      <c r="AC11" s="150" t="str">
        <f>IF(AND('Mapa final'!$AD$11="Muy Alta",'Mapa final'!$AF$11="Leve"),CONCATENATE("R2C",'Mapa final'!$S$11),"")</f>
        <v/>
      </c>
      <c r="AD11" s="150" t="str">
        <f>IF(AND('Mapa final'!$AD$11="Muy Alta",'Mapa final'!$AF$11="Leve"),CONCATENATE("R2C",'Mapa final'!$S$11),"")</f>
        <v/>
      </c>
      <c r="AE11" s="150" t="str">
        <f>IF(AND('Mapa final'!$AD$11="Muy Alta",'Mapa final'!$AF$11="Leve"),CONCATENATE("R2C",'Mapa final'!$S$11),"")</f>
        <v/>
      </c>
      <c r="AF11" s="150" t="str">
        <f>IF(AND('Mapa final'!$AD$11="Muy Alta",'Mapa final'!$AF$11="Leve"),CONCATENATE("R2C",'Mapa final'!$S$11),"")</f>
        <v/>
      </c>
      <c r="AG11" s="150" t="str">
        <f>IF(AND('Mapa final'!$AD$11="Muy Alta",'Mapa final'!$AF$11="Leve"),CONCATENATE("R2C",'Mapa final'!$S$11),"")</f>
        <v/>
      </c>
      <c r="AH11" s="40" t="str">
        <f>IF(AND('Mapa final'!$AD$11="Muy Alta",'Mapa final'!$AF$11="Catastrófico"),CONCATENATE("R2C",'Mapa final'!$S$11),"")</f>
        <v/>
      </c>
      <c r="AI11" s="153" t="str">
        <f>IF(AND('Mapa final'!$AD$11="Muy Alta",'Mapa final'!$AF$11="Catastrófico"),CONCATENATE("R2C",'Mapa final'!$S$11),"")</f>
        <v/>
      </c>
      <c r="AJ11" s="153" t="str">
        <f>IF(AND('Mapa final'!$AD$11="Muy Alta",'Mapa final'!$AF$11="Catastrófico"),CONCATENATE("R2C",'Mapa final'!$S$11),"")</f>
        <v/>
      </c>
      <c r="AK11" s="153" t="str">
        <f>IF(AND('Mapa final'!$AD$11="Muy Alta",'Mapa final'!$AF$11="Catastrófico"),CONCATENATE("R2C",'Mapa final'!$S$11),"")</f>
        <v/>
      </c>
      <c r="AL11" s="153" t="str">
        <f>IF(AND('Mapa final'!$AD$11="Muy Alta",'Mapa final'!$AF$11="Catastrófico"),CONCATENATE("R2C",'Mapa final'!$S$11),"")</f>
        <v/>
      </c>
      <c r="AM11" s="41" t="str">
        <f>IF(AND('Mapa final'!$AD$11="Muy Alta",'Mapa final'!$AF$11="Catastrófico"),CONCATENATE("R2C",'Mapa final'!$S$11),"")</f>
        <v/>
      </c>
      <c r="AN11" s="64"/>
      <c r="AO11" s="334"/>
      <c r="AP11" s="335"/>
      <c r="AQ11" s="335"/>
      <c r="AR11" s="335"/>
      <c r="AS11" s="335"/>
      <c r="AT11" s="336"/>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91" ht="15" customHeight="1" x14ac:dyDescent="0.25">
      <c r="A12" s="64"/>
      <c r="B12" s="229"/>
      <c r="C12" s="229"/>
      <c r="D12" s="230"/>
      <c r="E12" s="328"/>
      <c r="F12" s="327"/>
      <c r="G12" s="327"/>
      <c r="H12" s="327"/>
      <c r="I12" s="327"/>
      <c r="J12" s="38" t="str">
        <f>IF(AND('Mapa final'!$AD$11="Muy Alta",'Mapa final'!$AF$11="Leve"),CONCATENATE("R2C",'Mapa final'!$S$11),"")</f>
        <v/>
      </c>
      <c r="K12" s="150" t="str">
        <f>IF(AND('Mapa final'!$AD$11="Muy Alta",'Mapa final'!$AF$11="Leve"),CONCATENATE("R2C",'Mapa final'!$S$11),"")</f>
        <v/>
      </c>
      <c r="L12" s="150" t="str">
        <f>IF(AND('Mapa final'!$AD$11="Muy Alta",'Mapa final'!$AF$11="Leve"),CONCATENATE("R2C",'Mapa final'!$S$11),"")</f>
        <v/>
      </c>
      <c r="M12" s="150" t="str">
        <f>IF(AND('Mapa final'!$AD$11="Muy Alta",'Mapa final'!$AF$11="Leve"),CONCATENATE("R2C",'Mapa final'!$S$11),"")</f>
        <v/>
      </c>
      <c r="N12" s="150" t="str">
        <f>IF(AND('Mapa final'!$AD$11="Muy Alta",'Mapa final'!$AF$11="Leve"),CONCATENATE("R2C",'Mapa final'!$S$11),"")</f>
        <v/>
      </c>
      <c r="O12" s="39" t="str">
        <f>IF(AND('Mapa final'!$AD$11="Muy Alta",'Mapa final'!$AF$11="Leve"),CONCATENATE("R2C",'Mapa final'!$S$11),"")</f>
        <v/>
      </c>
      <c r="P12" s="38" t="str">
        <f>IF(AND('Mapa final'!$AD$11="Muy Alta",'Mapa final'!$AF$11="Leve"),CONCATENATE("R2C",'Mapa final'!$S$11),"")</f>
        <v/>
      </c>
      <c r="Q12" s="150" t="str">
        <f>IF(AND('Mapa final'!$AD$11="Muy Alta",'Mapa final'!$AF$11="Leve"),CONCATENATE("R2C",'Mapa final'!$S$11),"")</f>
        <v/>
      </c>
      <c r="R12" s="150" t="str">
        <f>IF(AND('Mapa final'!$AD$11="Muy Alta",'Mapa final'!$AF$11="Leve"),CONCATENATE("R2C",'Mapa final'!$S$11),"")</f>
        <v/>
      </c>
      <c r="S12" s="150" t="str">
        <f>IF(AND('Mapa final'!$AD$11="Muy Alta",'Mapa final'!$AF$11="Leve"),CONCATENATE("R2C",'Mapa final'!$S$11),"")</f>
        <v/>
      </c>
      <c r="T12" s="150" t="str">
        <f>IF(AND('Mapa final'!$AD$11="Muy Alta",'Mapa final'!$AF$11="Leve"),CONCATENATE("R2C",'Mapa final'!$S$11),"")</f>
        <v/>
      </c>
      <c r="U12" s="39" t="str">
        <f>IF(AND('Mapa final'!$AD$11="Muy Alta",'Mapa final'!$AF$11="Leve"),CONCATENATE("R2C",'Mapa final'!$S$11),"")</f>
        <v/>
      </c>
      <c r="V12" s="38" t="str">
        <f>IF(AND('Mapa final'!$AD$11="Muy Alta",'Mapa final'!$AF$11="Leve"),CONCATENATE("R2C",'Mapa final'!$S$11),"")</f>
        <v/>
      </c>
      <c r="W12" s="150" t="str">
        <f>IF(AND('Mapa final'!$AD$11="Muy Alta",'Mapa final'!$AF$11="Leve"),CONCATENATE("R2C",'Mapa final'!$S$11),"")</f>
        <v/>
      </c>
      <c r="X12" s="150" t="str">
        <f>IF(AND('Mapa final'!$AD$11="Muy Alta",'Mapa final'!$AF$11="Leve"),CONCATENATE("R2C",'Mapa final'!$S$11),"")</f>
        <v/>
      </c>
      <c r="Y12" s="150" t="str">
        <f>IF(AND('Mapa final'!$AD$11="Muy Alta",'Mapa final'!$AF$11="Leve"),CONCATENATE("R2C",'Mapa final'!$S$11),"")</f>
        <v/>
      </c>
      <c r="Z12" s="150" t="str">
        <f>IF(AND('Mapa final'!$AD$11="Muy Alta",'Mapa final'!$AF$11="Leve"),CONCATENATE("R2C",'Mapa final'!$S$11),"")</f>
        <v/>
      </c>
      <c r="AA12" s="39" t="str">
        <f>IF(AND('Mapa final'!$AD$11="Muy Alta",'Mapa final'!$AF$11="Leve"),CONCATENATE("R2C",'Mapa final'!$S$11),"")</f>
        <v/>
      </c>
      <c r="AB12" s="38" t="str">
        <f>IF(AND('Mapa final'!$AD$11="Muy Alta",'Mapa final'!$AF$11="Leve"),CONCATENATE("R2C",'Mapa final'!$S$11),"")</f>
        <v/>
      </c>
      <c r="AC12" s="150" t="str">
        <f>IF(AND('Mapa final'!$AD$11="Muy Alta",'Mapa final'!$AF$11="Leve"),CONCATENATE("R2C",'Mapa final'!$S$11),"")</f>
        <v/>
      </c>
      <c r="AD12" s="150" t="str">
        <f>IF(AND('Mapa final'!$AD$11="Muy Alta",'Mapa final'!$AF$11="Leve"),CONCATENATE("R2C",'Mapa final'!$S$11),"")</f>
        <v/>
      </c>
      <c r="AE12" s="150" t="str">
        <f>IF(AND('Mapa final'!$AD$11="Muy Alta",'Mapa final'!$AF$11="Leve"),CONCATENATE("R2C",'Mapa final'!$S$11),"")</f>
        <v/>
      </c>
      <c r="AF12" s="150" t="str">
        <f>IF(AND('Mapa final'!$AD$11="Muy Alta",'Mapa final'!$AF$11="Leve"),CONCATENATE("R2C",'Mapa final'!$S$11),"")</f>
        <v/>
      </c>
      <c r="AG12" s="150" t="str">
        <f>IF(AND('Mapa final'!$AD$11="Muy Alta",'Mapa final'!$AF$11="Leve"),CONCATENATE("R2C",'Mapa final'!$S$11),"")</f>
        <v/>
      </c>
      <c r="AH12" s="40" t="str">
        <f>IF(AND('Mapa final'!$AD$11="Muy Alta",'Mapa final'!$AF$11="Catastrófico"),CONCATENATE("R2C",'Mapa final'!$S$11),"")</f>
        <v/>
      </c>
      <c r="AI12" s="153" t="str">
        <f>IF(AND('Mapa final'!$AD$11="Muy Alta",'Mapa final'!$AF$11="Catastrófico"),CONCATENATE("R2C",'Mapa final'!$S$11),"")</f>
        <v/>
      </c>
      <c r="AJ12" s="153" t="str">
        <f>IF(AND('Mapa final'!$AD$11="Muy Alta",'Mapa final'!$AF$11="Catastrófico"),CONCATENATE("R2C",'Mapa final'!$S$11),"")</f>
        <v/>
      </c>
      <c r="AK12" s="153" t="str">
        <f>IF(AND('Mapa final'!$AD$11="Muy Alta",'Mapa final'!$AF$11="Catastrófico"),CONCATENATE("R2C",'Mapa final'!$S$11),"")</f>
        <v/>
      </c>
      <c r="AL12" s="153" t="str">
        <f>IF(AND('Mapa final'!$AD$11="Muy Alta",'Mapa final'!$AF$11="Catastrófico"),CONCATENATE("R2C",'Mapa final'!$S$11),"")</f>
        <v/>
      </c>
      <c r="AM12" s="41" t="str">
        <f>IF(AND('Mapa final'!$AD$11="Muy Alta",'Mapa final'!$AF$11="Catastrófico"),CONCATENATE("R2C",'Mapa final'!$S$11),"")</f>
        <v/>
      </c>
      <c r="AN12" s="64"/>
      <c r="AO12" s="334"/>
      <c r="AP12" s="335"/>
      <c r="AQ12" s="335"/>
      <c r="AR12" s="335"/>
      <c r="AS12" s="335"/>
      <c r="AT12" s="336"/>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91" ht="15" customHeight="1" x14ac:dyDescent="0.25">
      <c r="A13" s="64"/>
      <c r="B13" s="229"/>
      <c r="C13" s="229"/>
      <c r="D13" s="230"/>
      <c r="E13" s="328"/>
      <c r="F13" s="327"/>
      <c r="G13" s="327"/>
      <c r="H13" s="327"/>
      <c r="I13" s="327"/>
      <c r="J13" s="38" t="str">
        <f>IF(AND('Mapa final'!$AD$11="Muy Alta",'Mapa final'!$AF$11="Leve"),CONCATENATE("R2C",'Mapa final'!$S$11),"")</f>
        <v/>
      </c>
      <c r="K13" s="150" t="str">
        <f>IF(AND('Mapa final'!$AD$11="Muy Alta",'Mapa final'!$AF$11="Leve"),CONCATENATE("R2C",'Mapa final'!$S$11),"")</f>
        <v/>
      </c>
      <c r="L13" s="150" t="str">
        <f>IF(AND('Mapa final'!$AD$11="Muy Alta",'Mapa final'!$AF$11="Leve"),CONCATENATE("R2C",'Mapa final'!$S$11),"")</f>
        <v/>
      </c>
      <c r="M13" s="150" t="str">
        <f>IF(AND('Mapa final'!$AD$11="Muy Alta",'Mapa final'!$AF$11="Leve"),CONCATENATE("R2C",'Mapa final'!$S$11),"")</f>
        <v/>
      </c>
      <c r="N13" s="150" t="str">
        <f>IF(AND('Mapa final'!$AD$11="Muy Alta",'Mapa final'!$AF$11="Leve"),CONCATENATE("R2C",'Mapa final'!$S$11),"")</f>
        <v/>
      </c>
      <c r="O13" s="39" t="str">
        <f>IF(AND('Mapa final'!$AD$11="Muy Alta",'Mapa final'!$AF$11="Leve"),CONCATENATE("R2C",'Mapa final'!$S$11),"")</f>
        <v/>
      </c>
      <c r="P13" s="38" t="str">
        <f>IF(AND('Mapa final'!$AD$11="Muy Alta",'Mapa final'!$AF$11="Leve"),CONCATENATE("R2C",'Mapa final'!$S$11),"")</f>
        <v/>
      </c>
      <c r="Q13" s="150" t="str">
        <f>IF(AND('Mapa final'!$AD$11="Muy Alta",'Mapa final'!$AF$11="Leve"),CONCATENATE("R2C",'Mapa final'!$S$11),"")</f>
        <v/>
      </c>
      <c r="R13" s="150" t="str">
        <f>IF(AND('Mapa final'!$AD$11="Muy Alta",'Mapa final'!$AF$11="Leve"),CONCATENATE("R2C",'Mapa final'!$S$11),"")</f>
        <v/>
      </c>
      <c r="S13" s="150" t="str">
        <f>IF(AND('Mapa final'!$AD$11="Muy Alta",'Mapa final'!$AF$11="Leve"),CONCATENATE("R2C",'Mapa final'!$S$11),"")</f>
        <v/>
      </c>
      <c r="T13" s="150" t="str">
        <f>IF(AND('Mapa final'!$AD$11="Muy Alta",'Mapa final'!$AF$11="Leve"),CONCATENATE("R2C",'Mapa final'!$S$11),"")</f>
        <v/>
      </c>
      <c r="U13" s="39" t="str">
        <f>IF(AND('Mapa final'!$AD$11="Muy Alta",'Mapa final'!$AF$11="Leve"),CONCATENATE("R2C",'Mapa final'!$S$11),"")</f>
        <v/>
      </c>
      <c r="V13" s="38" t="str">
        <f>IF(AND('Mapa final'!$AD$11="Muy Alta",'Mapa final'!$AF$11="Leve"),CONCATENATE("R2C",'Mapa final'!$S$11),"")</f>
        <v/>
      </c>
      <c r="W13" s="150" t="str">
        <f>IF(AND('Mapa final'!$AD$11="Muy Alta",'Mapa final'!$AF$11="Leve"),CONCATENATE("R2C",'Mapa final'!$S$11),"")</f>
        <v/>
      </c>
      <c r="X13" s="150" t="str">
        <f>IF(AND('Mapa final'!$AD$11="Muy Alta",'Mapa final'!$AF$11="Leve"),CONCATENATE("R2C",'Mapa final'!$S$11),"")</f>
        <v/>
      </c>
      <c r="Y13" s="150" t="str">
        <f>IF(AND('Mapa final'!$AD$11="Muy Alta",'Mapa final'!$AF$11="Leve"),CONCATENATE("R2C",'Mapa final'!$S$11),"")</f>
        <v/>
      </c>
      <c r="Z13" s="150" t="str">
        <f>IF(AND('Mapa final'!$AD$11="Muy Alta",'Mapa final'!$AF$11="Leve"),CONCATENATE("R2C",'Mapa final'!$S$11),"")</f>
        <v/>
      </c>
      <c r="AA13" s="39" t="str">
        <f>IF(AND('Mapa final'!$AD$11="Muy Alta",'Mapa final'!$AF$11="Leve"),CONCATENATE("R2C",'Mapa final'!$S$11),"")</f>
        <v/>
      </c>
      <c r="AB13" s="38" t="str">
        <f>IF(AND('Mapa final'!$AD$11="Muy Alta",'Mapa final'!$AF$11="Leve"),CONCATENATE("R2C",'Mapa final'!$S$11),"")</f>
        <v/>
      </c>
      <c r="AC13" s="150" t="str">
        <f>IF(AND('Mapa final'!$AD$11="Muy Alta",'Mapa final'!$AF$11="Leve"),CONCATENATE("R2C",'Mapa final'!$S$11),"")</f>
        <v/>
      </c>
      <c r="AD13" s="150" t="str">
        <f>IF(AND('Mapa final'!$AD$11="Muy Alta",'Mapa final'!$AF$11="Leve"),CONCATENATE("R2C",'Mapa final'!$S$11),"")</f>
        <v/>
      </c>
      <c r="AE13" s="150" t="str">
        <f>IF(AND('Mapa final'!$AD$11="Muy Alta",'Mapa final'!$AF$11="Leve"),CONCATENATE("R2C",'Mapa final'!$S$11),"")</f>
        <v/>
      </c>
      <c r="AF13" s="150" t="str">
        <f>IF(AND('Mapa final'!$AD$11="Muy Alta",'Mapa final'!$AF$11="Leve"),CONCATENATE("R2C",'Mapa final'!$S$11),"")</f>
        <v/>
      </c>
      <c r="AG13" s="150" t="str">
        <f>IF(AND('Mapa final'!$AD$11="Muy Alta",'Mapa final'!$AF$11="Leve"),CONCATENATE("R2C",'Mapa final'!$S$11),"")</f>
        <v/>
      </c>
      <c r="AH13" s="40" t="str">
        <f>IF(AND('Mapa final'!$AD$11="Muy Alta",'Mapa final'!$AF$11="Catastrófico"),CONCATENATE("R2C",'Mapa final'!$S$11),"")</f>
        <v/>
      </c>
      <c r="AI13" s="153" t="str">
        <f>IF(AND('Mapa final'!$AD$11="Muy Alta",'Mapa final'!$AF$11="Catastrófico"),CONCATENATE("R2C",'Mapa final'!$S$11),"")</f>
        <v/>
      </c>
      <c r="AJ13" s="153" t="str">
        <f>IF(AND('Mapa final'!$AD$11="Muy Alta",'Mapa final'!$AF$11="Catastrófico"),CONCATENATE("R2C",'Mapa final'!$S$11),"")</f>
        <v/>
      </c>
      <c r="AK13" s="153" t="str">
        <f>IF(AND('Mapa final'!$AD$11="Muy Alta",'Mapa final'!$AF$11="Catastrófico"),CONCATENATE("R2C",'Mapa final'!$S$11),"")</f>
        <v/>
      </c>
      <c r="AL13" s="153" t="str">
        <f>IF(AND('Mapa final'!$AD$11="Muy Alta",'Mapa final'!$AF$11="Catastrófico"),CONCATENATE("R2C",'Mapa final'!$S$11),"")</f>
        <v/>
      </c>
      <c r="AM13" s="41" t="str">
        <f>IF(AND('Mapa final'!$AD$11="Muy Alta",'Mapa final'!$AF$11="Catastrófico"),CONCATENATE("R2C",'Mapa final'!$S$11),"")</f>
        <v/>
      </c>
      <c r="AN13" s="64"/>
      <c r="AO13" s="334"/>
      <c r="AP13" s="335"/>
      <c r="AQ13" s="335"/>
      <c r="AR13" s="335"/>
      <c r="AS13" s="335"/>
      <c r="AT13" s="336"/>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row>
    <row r="14" spans="1:91" ht="15" customHeight="1" x14ac:dyDescent="0.25">
      <c r="A14" s="64"/>
      <c r="B14" s="229"/>
      <c r="C14" s="229"/>
      <c r="D14" s="230"/>
      <c r="E14" s="328"/>
      <c r="F14" s="327"/>
      <c r="G14" s="327"/>
      <c r="H14" s="327"/>
      <c r="I14" s="327"/>
      <c r="J14" s="38" t="str">
        <f>IF(AND('Mapa final'!$AD$11="Muy Alta",'Mapa final'!$AF$11="Leve"),CONCATENATE("R2C",'Mapa final'!$S$11),"")</f>
        <v/>
      </c>
      <c r="K14" s="150" t="str">
        <f>IF(AND('Mapa final'!$AD$11="Muy Alta",'Mapa final'!$AF$11="Leve"),CONCATENATE("R2C",'Mapa final'!$S$11),"")</f>
        <v/>
      </c>
      <c r="L14" s="150" t="str">
        <f>IF(AND('Mapa final'!$AD$11="Muy Alta",'Mapa final'!$AF$11="Leve"),CONCATENATE("R2C",'Mapa final'!$S$11),"")</f>
        <v/>
      </c>
      <c r="M14" s="150" t="str">
        <f>IF(AND('Mapa final'!$AD$11="Muy Alta",'Mapa final'!$AF$11="Leve"),CONCATENATE("R2C",'Mapa final'!$S$11),"")</f>
        <v/>
      </c>
      <c r="N14" s="150" t="str">
        <f>IF(AND('Mapa final'!$AD$11="Muy Alta",'Mapa final'!$AF$11="Leve"),CONCATENATE("R2C",'Mapa final'!$S$11),"")</f>
        <v/>
      </c>
      <c r="O14" s="39" t="str">
        <f>IF(AND('Mapa final'!$AD$11="Muy Alta",'Mapa final'!$AF$11="Leve"),CONCATENATE("R2C",'Mapa final'!$S$11),"")</f>
        <v/>
      </c>
      <c r="P14" s="38" t="str">
        <f>IF(AND('Mapa final'!$AD$11="Muy Alta",'Mapa final'!$AF$11="Leve"),CONCATENATE("R2C",'Mapa final'!$S$11),"")</f>
        <v/>
      </c>
      <c r="Q14" s="150" t="str">
        <f>IF(AND('Mapa final'!$AD$11="Muy Alta",'Mapa final'!$AF$11="Leve"),CONCATENATE("R2C",'Mapa final'!$S$11),"")</f>
        <v/>
      </c>
      <c r="R14" s="150" t="str">
        <f>IF(AND('Mapa final'!$AD$11="Muy Alta",'Mapa final'!$AF$11="Leve"),CONCATENATE("R2C",'Mapa final'!$S$11),"")</f>
        <v/>
      </c>
      <c r="S14" s="150" t="str">
        <f>IF(AND('Mapa final'!$AD$11="Muy Alta",'Mapa final'!$AF$11="Leve"),CONCATENATE("R2C",'Mapa final'!$S$11),"")</f>
        <v/>
      </c>
      <c r="T14" s="150" t="str">
        <f>IF(AND('Mapa final'!$AD$11="Muy Alta",'Mapa final'!$AF$11="Leve"),CONCATENATE("R2C",'Mapa final'!$S$11),"")</f>
        <v/>
      </c>
      <c r="U14" s="39" t="str">
        <f>IF(AND('Mapa final'!$AD$11="Muy Alta",'Mapa final'!$AF$11="Leve"),CONCATENATE("R2C",'Mapa final'!$S$11),"")</f>
        <v/>
      </c>
      <c r="V14" s="38" t="str">
        <f>IF(AND('Mapa final'!$AD$11="Muy Alta",'Mapa final'!$AF$11="Leve"),CONCATENATE("R2C",'Mapa final'!$S$11),"")</f>
        <v/>
      </c>
      <c r="W14" s="150" t="str">
        <f>IF(AND('Mapa final'!$AD$11="Muy Alta",'Mapa final'!$AF$11="Leve"),CONCATENATE("R2C",'Mapa final'!$S$11),"")</f>
        <v/>
      </c>
      <c r="X14" s="150" t="str">
        <f>IF(AND('Mapa final'!$AD$11="Muy Alta",'Mapa final'!$AF$11="Leve"),CONCATENATE("R2C",'Mapa final'!$S$11),"")</f>
        <v/>
      </c>
      <c r="Y14" s="150" t="str">
        <f>IF(AND('Mapa final'!$AD$11="Muy Alta",'Mapa final'!$AF$11="Leve"),CONCATENATE("R2C",'Mapa final'!$S$11),"")</f>
        <v/>
      </c>
      <c r="Z14" s="150" t="str">
        <f>IF(AND('Mapa final'!$AD$11="Muy Alta",'Mapa final'!$AF$11="Leve"),CONCATENATE("R2C",'Mapa final'!$S$11),"")</f>
        <v/>
      </c>
      <c r="AA14" s="39" t="str">
        <f>IF(AND('Mapa final'!$AD$11="Muy Alta",'Mapa final'!$AF$11="Leve"),CONCATENATE("R2C",'Mapa final'!$S$11),"")</f>
        <v/>
      </c>
      <c r="AB14" s="38" t="str">
        <f>IF(AND('Mapa final'!$AD$11="Muy Alta",'Mapa final'!$AF$11="Leve"),CONCATENATE("R2C",'Mapa final'!$S$11),"")</f>
        <v/>
      </c>
      <c r="AC14" s="150" t="str">
        <f>IF(AND('Mapa final'!$AD$11="Muy Alta",'Mapa final'!$AF$11="Leve"),CONCATENATE("R2C",'Mapa final'!$S$11),"")</f>
        <v/>
      </c>
      <c r="AD14" s="150" t="str">
        <f>IF(AND('Mapa final'!$AD$11="Muy Alta",'Mapa final'!$AF$11="Leve"),CONCATENATE("R2C",'Mapa final'!$S$11),"")</f>
        <v/>
      </c>
      <c r="AE14" s="150" t="str">
        <f>IF(AND('Mapa final'!$AD$11="Muy Alta",'Mapa final'!$AF$11="Leve"),CONCATENATE("R2C",'Mapa final'!$S$11),"")</f>
        <v/>
      </c>
      <c r="AF14" s="150" t="str">
        <f>IF(AND('Mapa final'!$AD$11="Muy Alta",'Mapa final'!$AF$11="Leve"),CONCATENATE("R2C",'Mapa final'!$S$11),"")</f>
        <v/>
      </c>
      <c r="AG14" s="150" t="str">
        <f>IF(AND('Mapa final'!$AD$11="Muy Alta",'Mapa final'!$AF$11="Leve"),CONCATENATE("R2C",'Mapa final'!$S$11),"")</f>
        <v/>
      </c>
      <c r="AH14" s="40" t="str">
        <f>IF(AND('Mapa final'!$AD$11="Muy Alta",'Mapa final'!$AF$11="Catastrófico"),CONCATENATE("R2C",'Mapa final'!$S$11),"")</f>
        <v/>
      </c>
      <c r="AI14" s="153" t="str">
        <f>IF(AND('Mapa final'!$AD$11="Muy Alta",'Mapa final'!$AF$11="Catastrófico"),CONCATENATE("R2C",'Mapa final'!$S$11),"")</f>
        <v/>
      </c>
      <c r="AJ14" s="153" t="str">
        <f>IF(AND('Mapa final'!$AD$11="Muy Alta",'Mapa final'!$AF$11="Catastrófico"),CONCATENATE("R2C",'Mapa final'!$S$11),"")</f>
        <v/>
      </c>
      <c r="AK14" s="153" t="str">
        <f>IF(AND('Mapa final'!$AD$11="Muy Alta",'Mapa final'!$AF$11="Catastrófico"),CONCATENATE("R2C",'Mapa final'!$S$11),"")</f>
        <v/>
      </c>
      <c r="AL14" s="153" t="str">
        <f>IF(AND('Mapa final'!$AD$11="Muy Alta",'Mapa final'!$AF$11="Catastrófico"),CONCATENATE("R2C",'Mapa final'!$S$11),"")</f>
        <v/>
      </c>
      <c r="AM14" s="41" t="str">
        <f>IF(AND('Mapa final'!$AD$11="Muy Alta",'Mapa final'!$AF$11="Catastrófico"),CONCATENATE("R2C",'Mapa final'!$S$11),"")</f>
        <v/>
      </c>
      <c r="AN14" s="64"/>
      <c r="AO14" s="334"/>
      <c r="AP14" s="335"/>
      <c r="AQ14" s="335"/>
      <c r="AR14" s="335"/>
      <c r="AS14" s="335"/>
      <c r="AT14" s="336"/>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row>
    <row r="15" spans="1:91" ht="15.75" customHeight="1" thickBot="1" x14ac:dyDescent="0.3">
      <c r="A15" s="64"/>
      <c r="B15" s="229"/>
      <c r="C15" s="229"/>
      <c r="D15" s="230"/>
      <c r="E15" s="329"/>
      <c r="F15" s="330"/>
      <c r="G15" s="330"/>
      <c r="H15" s="330"/>
      <c r="I15" s="330"/>
      <c r="J15" s="38" t="str">
        <f>IF(AND('Mapa final'!$AD$11="Muy Alta",'Mapa final'!$AF$11="Leve"),CONCATENATE("R2C",'Mapa final'!$S$11),"")</f>
        <v/>
      </c>
      <c r="K15" s="150" t="str">
        <f>IF(AND('Mapa final'!$AD$11="Muy Alta",'Mapa final'!$AF$11="Leve"),CONCATENATE("R2C",'Mapa final'!$S$11),"")</f>
        <v/>
      </c>
      <c r="L15" s="150" t="str">
        <f>IF(AND('Mapa final'!$AD$11="Muy Alta",'Mapa final'!$AF$11="Leve"),CONCATENATE("R2C",'Mapa final'!$S$11),"")</f>
        <v/>
      </c>
      <c r="M15" s="150" t="str">
        <f>IF(AND('Mapa final'!$AD$11="Muy Alta",'Mapa final'!$AF$11="Leve"),CONCATENATE("R2C",'Mapa final'!$S$11),"")</f>
        <v/>
      </c>
      <c r="N15" s="150" t="str">
        <f>IF(AND('Mapa final'!$AD$11="Muy Alta",'Mapa final'!$AF$11="Leve"),CONCATENATE("R2C",'Mapa final'!$S$11),"")</f>
        <v/>
      </c>
      <c r="O15" s="39" t="str">
        <f>IF(AND('Mapa final'!$AD$11="Muy Alta",'Mapa final'!$AF$11="Leve"),CONCATENATE("R2C",'Mapa final'!$S$11),"")</f>
        <v/>
      </c>
      <c r="P15" s="42" t="str">
        <f>IF(AND('Mapa final'!$AD$11="Muy Alta",'Mapa final'!$AF$11="Leve"),CONCATENATE("R2C",'Mapa final'!$S$11),"")</f>
        <v/>
      </c>
      <c r="Q15" s="43" t="str">
        <f>IF(AND('Mapa final'!$AD$11="Muy Alta",'Mapa final'!$AF$11="Leve"),CONCATENATE("R2C",'Mapa final'!$S$11),"")</f>
        <v/>
      </c>
      <c r="R15" s="43" t="str">
        <f>IF(AND('Mapa final'!$AD$11="Muy Alta",'Mapa final'!$AF$11="Leve"),CONCATENATE("R2C",'Mapa final'!$S$11),"")</f>
        <v/>
      </c>
      <c r="S15" s="43" t="str">
        <f>IF(AND('Mapa final'!$AD$11="Muy Alta",'Mapa final'!$AF$11="Leve"),CONCATENATE("R2C",'Mapa final'!$S$11),"")</f>
        <v/>
      </c>
      <c r="T15" s="43" t="str">
        <f>IF(AND('Mapa final'!$AD$11="Muy Alta",'Mapa final'!$AF$11="Leve"),CONCATENATE("R2C",'Mapa final'!$S$11),"")</f>
        <v/>
      </c>
      <c r="U15" s="44" t="str">
        <f>IF(AND('Mapa final'!$AD$11="Muy Alta",'Mapa final'!$AF$11="Leve"),CONCATENATE("R2C",'Mapa final'!$S$11),"")</f>
        <v/>
      </c>
      <c r="V15" s="42" t="str">
        <f>IF(AND('Mapa final'!$AD$11="Muy Alta",'Mapa final'!$AF$11="Leve"),CONCATENATE("R2C",'Mapa final'!$S$11),"")</f>
        <v/>
      </c>
      <c r="W15" s="43" t="str">
        <f>IF(AND('Mapa final'!$AD$11="Muy Alta",'Mapa final'!$AF$11="Leve"),CONCATENATE("R2C",'Mapa final'!$S$11),"")</f>
        <v/>
      </c>
      <c r="X15" s="43" t="str">
        <f>IF(AND('Mapa final'!$AD$11="Muy Alta",'Mapa final'!$AF$11="Leve"),CONCATENATE("R2C",'Mapa final'!$S$11),"")</f>
        <v/>
      </c>
      <c r="Y15" s="43" t="str">
        <f>IF(AND('Mapa final'!$AD$11="Muy Alta",'Mapa final'!$AF$11="Leve"),CONCATENATE("R2C",'Mapa final'!$S$11),"")</f>
        <v/>
      </c>
      <c r="Z15" s="43" t="str">
        <f>IF(AND('Mapa final'!$AD$11="Muy Alta",'Mapa final'!$AF$11="Leve"),CONCATENATE("R2C",'Mapa final'!$S$11),"")</f>
        <v/>
      </c>
      <c r="AA15" s="44" t="str">
        <f>IF(AND('Mapa final'!$AD$11="Muy Alta",'Mapa final'!$AF$11="Leve"),CONCATENATE("R2C",'Mapa final'!$S$11),"")</f>
        <v/>
      </c>
      <c r="AB15" s="42" t="str">
        <f>IF(AND('Mapa final'!$AD$11="Muy Alta",'Mapa final'!$AF$11="Leve"),CONCATENATE("R2C",'Mapa final'!$S$11),"")</f>
        <v/>
      </c>
      <c r="AC15" s="43" t="str">
        <f>IF(AND('Mapa final'!$AD$11="Muy Alta",'Mapa final'!$AF$11="Leve"),CONCATENATE("R2C",'Mapa final'!$S$11),"")</f>
        <v/>
      </c>
      <c r="AD15" s="43" t="str">
        <f>IF(AND('Mapa final'!$AD$11="Muy Alta",'Mapa final'!$AF$11="Leve"),CONCATENATE("R2C",'Mapa final'!$S$11),"")</f>
        <v/>
      </c>
      <c r="AE15" s="43" t="str">
        <f>IF(AND('Mapa final'!$AD$11="Muy Alta",'Mapa final'!$AF$11="Leve"),CONCATENATE("R2C",'Mapa final'!$S$11),"")</f>
        <v/>
      </c>
      <c r="AF15" s="43" t="str">
        <f>IF(AND('Mapa final'!$AD$11="Muy Alta",'Mapa final'!$AF$11="Leve"),CONCATENATE("R2C",'Mapa final'!$S$11),"")</f>
        <v/>
      </c>
      <c r="AG15" s="43" t="str">
        <f>IF(AND('Mapa final'!$AD$11="Muy Alta",'Mapa final'!$AF$11="Leve"),CONCATENATE("R2C",'Mapa final'!$S$11),"")</f>
        <v/>
      </c>
      <c r="AH15" s="45" t="str">
        <f>IF(AND('Mapa final'!$AD$11="Muy Alta",'Mapa final'!$AF$11="Catastrófico"),CONCATENATE("R2C",'Mapa final'!$S$11),"")</f>
        <v/>
      </c>
      <c r="AI15" s="46" t="str">
        <f>IF(AND('Mapa final'!$AD$11="Muy Alta",'Mapa final'!$AF$11="Catastrófico"),CONCATENATE("R2C",'Mapa final'!$S$11),"")</f>
        <v/>
      </c>
      <c r="AJ15" s="46" t="str">
        <f>IF(AND('Mapa final'!$AD$11="Muy Alta",'Mapa final'!$AF$11="Catastrófico"),CONCATENATE("R2C",'Mapa final'!$S$11),"")</f>
        <v/>
      </c>
      <c r="AK15" s="46" t="str">
        <f>IF(AND('Mapa final'!$AD$11="Muy Alta",'Mapa final'!$AF$11="Catastrófico"),CONCATENATE("R2C",'Mapa final'!$S$11),"")</f>
        <v/>
      </c>
      <c r="AL15" s="46" t="str">
        <f>IF(AND('Mapa final'!$AD$11="Muy Alta",'Mapa final'!$AF$11="Catastrófico"),CONCATENATE("R2C",'Mapa final'!$S$11),"")</f>
        <v/>
      </c>
      <c r="AM15" s="47" t="str">
        <f>IF(AND('Mapa final'!$AD$11="Muy Alta",'Mapa final'!$AF$11="Catastrófico"),CONCATENATE("R2C",'Mapa final'!$S$11),"")</f>
        <v/>
      </c>
      <c r="AN15" s="64"/>
      <c r="AO15" s="337"/>
      <c r="AP15" s="338"/>
      <c r="AQ15" s="338"/>
      <c r="AR15" s="338"/>
      <c r="AS15" s="338"/>
      <c r="AT15" s="339"/>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row>
    <row r="16" spans="1:91" ht="15" customHeight="1" x14ac:dyDescent="0.25">
      <c r="A16" s="64"/>
      <c r="B16" s="229"/>
      <c r="C16" s="229"/>
      <c r="D16" s="230"/>
      <c r="E16" s="324" t="s">
        <v>155</v>
      </c>
      <c r="F16" s="325"/>
      <c r="G16" s="325"/>
      <c r="H16" s="325"/>
      <c r="I16" s="325"/>
      <c r="J16" s="48" t="str">
        <f>IF(AND('Mapa final'!$AD$11="Alta",'Mapa final'!$AF$11="Leve"),CONCATENATE("R2C",'Mapa final'!$S$11),"")</f>
        <v/>
      </c>
      <c r="K16" s="49" t="str">
        <f>IF(AND('Mapa final'!$AD$11="Alta",'Mapa final'!$AF$11="Leve"),CONCATENATE("R2C",'Mapa final'!$S$11),"")</f>
        <v/>
      </c>
      <c r="L16" s="49" t="str">
        <f>IF(AND('Mapa final'!$AD$11="Alta",'Mapa final'!$AF$11="Leve"),CONCATENATE("R2C",'Mapa final'!$S$11),"")</f>
        <v/>
      </c>
      <c r="M16" s="49" t="str">
        <f>IF(AND('Mapa final'!$AD$11="Alta",'Mapa final'!$AF$11="Leve"),CONCATENATE("R2C",'Mapa final'!$S$11),"")</f>
        <v/>
      </c>
      <c r="N16" s="49" t="str">
        <f>IF(AND('Mapa final'!$AD$11="Alta",'Mapa final'!$AF$11="Leve"),CONCATENATE("R2C",'Mapa final'!$S$11),"")</f>
        <v/>
      </c>
      <c r="O16" s="50" t="str">
        <f>IF(AND('Mapa final'!$AD$11="Alta",'Mapa final'!$AF$11="Leve"),CONCATENATE("R2C",'Mapa final'!$S$11),"")</f>
        <v/>
      </c>
      <c r="P16" s="48" t="str">
        <f>IF(AND('Mapa final'!$AD$11="Alta",'Mapa final'!$AF$11="Leve"),CONCATENATE("R2C",'Mapa final'!$S$11),"")</f>
        <v/>
      </c>
      <c r="Q16" s="49" t="str">
        <f>IF(AND('Mapa final'!$AD$11="Alta",'Mapa final'!$AF$11="Leve"),CONCATENATE("R2C",'Mapa final'!$S$11),"")</f>
        <v/>
      </c>
      <c r="R16" s="49" t="str">
        <f>IF(AND('Mapa final'!$AD$11="Alta",'Mapa final'!$AF$11="Leve"),CONCATENATE("R2C",'Mapa final'!$S$11),"")</f>
        <v/>
      </c>
      <c r="S16" s="49" t="str">
        <f>IF(AND('Mapa final'!$AD$11="Alta",'Mapa final'!$AF$11="Leve"),CONCATENATE("R2C",'Mapa final'!$S$11),"")</f>
        <v/>
      </c>
      <c r="T16" s="49" t="str">
        <f>IF(AND('Mapa final'!$AD$11="Alta",'Mapa final'!$AF$11="Leve"),CONCATENATE("R2C",'Mapa final'!$S$11),"")</f>
        <v/>
      </c>
      <c r="U16" s="50" t="str">
        <f>IF(AND('Mapa final'!$AD$11="Alta",'Mapa final'!$AF$11="Leve"),CONCATENATE("R2C",'Mapa final'!$S$11),"")</f>
        <v/>
      </c>
      <c r="V16" s="32" t="str">
        <f>IF(AND('Mapa final'!$AD$11="Muy Alta",'Mapa final'!$AF$11="Leve"),CONCATENATE("R2C",'Mapa final'!$S$11),"")</f>
        <v/>
      </c>
      <c r="W16" s="33" t="str">
        <f>IF(AND('Mapa final'!$AD$11="Muy Alta",'Mapa final'!$AF$11="Leve"),CONCATENATE("R2C",'Mapa final'!$S$11),"")</f>
        <v/>
      </c>
      <c r="X16" s="33" t="str">
        <f>IF(AND('Mapa final'!$AD$11="Muy Alta",'Mapa final'!$AF$11="Leve"),CONCATENATE("R2C",'Mapa final'!$S$11),"")</f>
        <v/>
      </c>
      <c r="Y16" s="33" t="str">
        <f>IF(AND('Mapa final'!$AD$11="Muy Alta",'Mapa final'!$AF$11="Leve"),CONCATENATE("R2C",'Mapa final'!$S$11),"")</f>
        <v/>
      </c>
      <c r="Z16" s="33" t="str">
        <f>IF(AND('Mapa final'!$AD$11="Muy Alta",'Mapa final'!$AF$11="Leve"),CONCATENATE("R2C",'Mapa final'!$S$11),"")</f>
        <v/>
      </c>
      <c r="AA16" s="34" t="str">
        <f>IF(AND('Mapa final'!$AD$11="Muy Alta",'Mapa final'!$AF$11="Leve"),CONCATENATE("R2C",'Mapa final'!$S$11),"")</f>
        <v/>
      </c>
      <c r="AB16" s="32" t="str">
        <f>IF(AND('Mapa final'!$AD$11="Muy Alta",'Mapa final'!$AF$11="Leve"),CONCATENATE("R2C",'Mapa final'!$S$11),"")</f>
        <v/>
      </c>
      <c r="AC16" s="33" t="str">
        <f>IF(AND('Mapa final'!$AD$11="Muy Alta",'Mapa final'!$AF$11="Leve"),CONCATENATE("R2C",'Mapa final'!$S$11),"")</f>
        <v/>
      </c>
      <c r="AD16" s="33" t="str">
        <f>IF(AND('Mapa final'!$AD$11="Muy Alta",'Mapa final'!$AF$11="Leve"),CONCATENATE("R2C",'Mapa final'!$S$11),"")</f>
        <v/>
      </c>
      <c r="AE16" s="33" t="str">
        <f>IF(AND('Mapa final'!$AD$11="Muy Alta",'Mapa final'!$AF$11="Leve"),CONCATENATE("R2C",'Mapa final'!$S$11),"")</f>
        <v/>
      </c>
      <c r="AF16" s="33" t="str">
        <f>IF(AND('Mapa final'!$AD$11="Muy Alta",'Mapa final'!$AF$11="Leve"),CONCATENATE("R2C",'Mapa final'!$S$11),"")</f>
        <v/>
      </c>
      <c r="AG16" s="34" t="str">
        <f>IF(AND('Mapa final'!$AD$11="Muy Alta",'Mapa final'!$AF$11="Leve"),CONCATENATE("R2C",'Mapa final'!$S$11),"")</f>
        <v/>
      </c>
      <c r="AH16" s="35" t="str">
        <f>IF(AND('Mapa final'!$AD$11="Muy Alta",'Mapa final'!$AF$11="Catastrófico"),CONCATENATE("R2C",'Mapa final'!$S$11),"")</f>
        <v/>
      </c>
      <c r="AI16" s="36" t="str">
        <f>IF(AND('Mapa final'!$AD$11="Muy Alta",'Mapa final'!$AF$11="Catastrófico"),CONCATENATE("R2C",'Mapa final'!$S$11),"")</f>
        <v/>
      </c>
      <c r="AJ16" s="36" t="str">
        <f>IF(AND('Mapa final'!$AD$11="Muy Alta",'Mapa final'!$AF$11="Catastrófico"),CONCATENATE("R2C",'Mapa final'!$S$11),"")</f>
        <v/>
      </c>
      <c r="AK16" s="36" t="str">
        <f>IF(AND('Mapa final'!$AD$11="Muy Alta",'Mapa final'!$AF$11="Catastrófico"),CONCATENATE("R2C",'Mapa final'!$S$11),"")</f>
        <v/>
      </c>
      <c r="AL16" s="36" t="str">
        <f>IF(AND('Mapa final'!$AD$11="Muy Alta",'Mapa final'!$AF$11="Catastrófico"),CONCATENATE("R2C",'Mapa final'!$S$11),"")</f>
        <v/>
      </c>
      <c r="AM16" s="37" t="str">
        <f>IF(AND('Mapa final'!$AD$11="Muy Alta",'Mapa final'!$AF$11="Catastrófico"),CONCATENATE("R2C",'Mapa final'!$S$11),"")</f>
        <v/>
      </c>
      <c r="AN16" s="64"/>
      <c r="AO16" s="315" t="s">
        <v>156</v>
      </c>
      <c r="AP16" s="316"/>
      <c r="AQ16" s="316"/>
      <c r="AR16" s="316"/>
      <c r="AS16" s="316"/>
      <c r="AT16" s="317"/>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row>
    <row r="17" spans="1:76" ht="15" customHeight="1" x14ac:dyDescent="0.25">
      <c r="A17" s="64"/>
      <c r="B17" s="229"/>
      <c r="C17" s="229"/>
      <c r="D17" s="230"/>
      <c r="E17" s="326"/>
      <c r="F17" s="327"/>
      <c r="G17" s="327"/>
      <c r="H17" s="327"/>
      <c r="I17" s="327"/>
      <c r="J17" s="51" t="str">
        <f>IF(AND('Mapa final'!$AD$11="Alta",'Mapa final'!$AF$11="Leve"),CONCATENATE("R2C",'Mapa final'!$S$11),"")</f>
        <v/>
      </c>
      <c r="K17" s="151" t="str">
        <f>IF(AND('Mapa final'!$AD$11="Alta",'Mapa final'!$AF$11="Leve"),CONCATENATE("R2C",'Mapa final'!$S$11),"")</f>
        <v/>
      </c>
      <c r="L17" s="151" t="str">
        <f>IF(AND('Mapa final'!$AD$11="Alta",'Mapa final'!$AF$11="Leve"),CONCATENATE("R2C",'Mapa final'!$S$11),"")</f>
        <v/>
      </c>
      <c r="M17" s="151" t="str">
        <f>IF(AND('Mapa final'!$AD$11="Alta",'Mapa final'!$AF$11="Leve"),CONCATENATE("R2C",'Mapa final'!$S$11),"")</f>
        <v/>
      </c>
      <c r="N17" s="151" t="str">
        <f>IF(AND('Mapa final'!$AD$11="Alta",'Mapa final'!$AF$11="Leve"),CONCATENATE("R2C",'Mapa final'!$S$11),"")</f>
        <v/>
      </c>
      <c r="O17" s="52" t="str">
        <f>IF(AND('Mapa final'!$AD$11="Alta",'Mapa final'!$AF$11="Leve"),CONCATENATE("R2C",'Mapa final'!$S$11),"")</f>
        <v/>
      </c>
      <c r="P17" s="51" t="str">
        <f>IF(AND('Mapa final'!$AD$11="Alta",'Mapa final'!$AF$11="Leve"),CONCATENATE("R2C",'Mapa final'!$S$11),"")</f>
        <v/>
      </c>
      <c r="Q17" s="151" t="str">
        <f>IF(AND('Mapa final'!$AD$11="Alta",'Mapa final'!$AF$11="Leve"),CONCATENATE("R2C",'Mapa final'!$S$11),"")</f>
        <v/>
      </c>
      <c r="R17" s="151" t="str">
        <f>IF(AND('Mapa final'!$AD$11="Alta",'Mapa final'!$AF$11="Leve"),CONCATENATE("R2C",'Mapa final'!$S$11),"")</f>
        <v/>
      </c>
      <c r="S17" s="151" t="str">
        <f>IF(AND('Mapa final'!$AD$11="Alta",'Mapa final'!$AF$11="Leve"),CONCATENATE("R2C",'Mapa final'!$S$11),"")</f>
        <v/>
      </c>
      <c r="T17" s="151" t="str">
        <f>IF(AND('Mapa final'!$AD$11="Alta",'Mapa final'!$AF$11="Leve"),CONCATENATE("R2C",'Mapa final'!$S$11),"")</f>
        <v/>
      </c>
      <c r="U17" s="52" t="str">
        <f>IF(AND('Mapa final'!$AD$11="Alta",'Mapa final'!$AF$11="Leve"),CONCATENATE("R2C",'Mapa final'!$S$11),"")</f>
        <v/>
      </c>
      <c r="V17" s="38" t="str">
        <f>IF(AND('Mapa final'!$AD$11="Muy Alta",'Mapa final'!$AF$11="Leve"),CONCATENATE("R2C",'Mapa final'!$S$11),"")</f>
        <v/>
      </c>
      <c r="W17" s="150" t="str">
        <f>IF(AND('Mapa final'!$AD$11="Muy Alta",'Mapa final'!$AF$11="Leve"),CONCATENATE("R2C",'Mapa final'!$S$11),"")</f>
        <v/>
      </c>
      <c r="X17" s="150" t="str">
        <f>IF(AND('Mapa final'!$AD$11="Muy Alta",'Mapa final'!$AF$11="Leve"),CONCATENATE("R2C",'Mapa final'!$S$11),"")</f>
        <v/>
      </c>
      <c r="Y17" s="150" t="str">
        <f>IF(AND('Mapa final'!$AD$11="Muy Alta",'Mapa final'!$AF$11="Leve"),CONCATENATE("R2C",'Mapa final'!$S$11),"")</f>
        <v/>
      </c>
      <c r="Z17" s="150" t="str">
        <f>IF(AND('Mapa final'!$AD$11="Muy Alta",'Mapa final'!$AF$11="Leve"),CONCATENATE("R2C",'Mapa final'!$S$11),"")</f>
        <v/>
      </c>
      <c r="AA17" s="39" t="str">
        <f>IF(AND('Mapa final'!$AD$11="Muy Alta",'Mapa final'!$AF$11="Leve"),CONCATENATE("R2C",'Mapa final'!$S$11),"")</f>
        <v/>
      </c>
      <c r="AB17" s="38" t="str">
        <f>IF(AND('Mapa final'!$AD$11="Muy Alta",'Mapa final'!$AF$11="Leve"),CONCATENATE("R2C",'Mapa final'!$S$11),"")</f>
        <v/>
      </c>
      <c r="AC17" s="150" t="str">
        <f>IF(AND('Mapa final'!$AD$11="Muy Alta",'Mapa final'!$AF$11="Leve"),CONCATENATE("R2C",'Mapa final'!$S$11),"")</f>
        <v/>
      </c>
      <c r="AD17" s="150" t="str">
        <f>IF(AND('Mapa final'!$AD$11="Muy Alta",'Mapa final'!$AF$11="Leve"),CONCATENATE("R2C",'Mapa final'!$S$11),"")</f>
        <v/>
      </c>
      <c r="AE17" s="150" t="str">
        <f>IF(AND('Mapa final'!$AD$11="Muy Alta",'Mapa final'!$AF$11="Leve"),CONCATENATE("R2C",'Mapa final'!$S$11),"")</f>
        <v/>
      </c>
      <c r="AF17" s="150" t="str">
        <f>IF(AND('Mapa final'!$AD$11="Muy Alta",'Mapa final'!$AF$11="Leve"),CONCATENATE("R2C",'Mapa final'!$S$11),"")</f>
        <v/>
      </c>
      <c r="AG17" s="39" t="str">
        <f>IF(AND('Mapa final'!$AD$11="Muy Alta",'Mapa final'!$AF$11="Leve"),CONCATENATE("R2C",'Mapa final'!$S$11),"")</f>
        <v/>
      </c>
      <c r="AH17" s="40" t="str">
        <f>IF(AND('Mapa final'!$AD$11="Muy Alta",'Mapa final'!$AF$11="Catastrófico"),CONCATENATE("R2C",'Mapa final'!$S$11),"")</f>
        <v/>
      </c>
      <c r="AI17" s="153" t="str">
        <f>IF(AND('Mapa final'!$AD$11="Muy Alta",'Mapa final'!$AF$11="Catastrófico"),CONCATENATE("R2C",'Mapa final'!$S$11),"")</f>
        <v/>
      </c>
      <c r="AJ17" s="153" t="str">
        <f>IF(AND('Mapa final'!$AD$11="Muy Alta",'Mapa final'!$AF$11="Catastrófico"),CONCATENATE("R2C",'Mapa final'!$S$11),"")</f>
        <v/>
      </c>
      <c r="AK17" s="153" t="str">
        <f>IF(AND('Mapa final'!$AD$11="Muy Alta",'Mapa final'!$AF$11="Catastrófico"),CONCATENATE("R2C",'Mapa final'!$S$11),"")</f>
        <v/>
      </c>
      <c r="AL17" s="153" t="str">
        <f>IF(AND('Mapa final'!$AD$11="Muy Alta",'Mapa final'!$AF$11="Catastrófico"),CONCATENATE("R2C",'Mapa final'!$S$11),"")</f>
        <v/>
      </c>
      <c r="AM17" s="41" t="str">
        <f>IF(AND('Mapa final'!$AD$11="Muy Alta",'Mapa final'!$AF$11="Catastrófico"),CONCATENATE("R2C",'Mapa final'!$S$11),"")</f>
        <v/>
      </c>
      <c r="AN17" s="64"/>
      <c r="AO17" s="318"/>
      <c r="AP17" s="319"/>
      <c r="AQ17" s="319"/>
      <c r="AR17" s="319"/>
      <c r="AS17" s="319"/>
      <c r="AT17" s="320"/>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row>
    <row r="18" spans="1:76" ht="15" customHeight="1" x14ac:dyDescent="0.25">
      <c r="A18" s="64"/>
      <c r="B18" s="229"/>
      <c r="C18" s="229"/>
      <c r="D18" s="230"/>
      <c r="E18" s="328"/>
      <c r="F18" s="327"/>
      <c r="G18" s="327"/>
      <c r="H18" s="327"/>
      <c r="I18" s="327"/>
      <c r="J18" s="51" t="str">
        <f>IF(AND('Mapa final'!$AD$11="Alta",'Mapa final'!$AF$11="Leve"),CONCATENATE("R2C",'Mapa final'!$S$11),"")</f>
        <v/>
      </c>
      <c r="K18" s="151" t="str">
        <f>IF(AND('Mapa final'!$AD$11="Alta",'Mapa final'!$AF$11="Leve"),CONCATENATE("R2C",'Mapa final'!$S$11),"")</f>
        <v/>
      </c>
      <c r="L18" s="151" t="str">
        <f>IF(AND('Mapa final'!$AD$11="Alta",'Mapa final'!$AF$11="Leve"),CONCATENATE("R2C",'Mapa final'!$S$11),"")</f>
        <v/>
      </c>
      <c r="M18" s="151" t="str">
        <f>IF(AND('Mapa final'!$AD$11="Alta",'Mapa final'!$AF$11="Leve"),CONCATENATE("R2C",'Mapa final'!$S$11),"")</f>
        <v/>
      </c>
      <c r="N18" s="151" t="str">
        <f>IF(AND('Mapa final'!$AD$11="Alta",'Mapa final'!$AF$11="Leve"),CONCATENATE("R2C",'Mapa final'!$S$11),"")</f>
        <v/>
      </c>
      <c r="O18" s="52" t="str">
        <f>IF(AND('Mapa final'!$AD$11="Alta",'Mapa final'!$AF$11="Leve"),CONCATENATE("R2C",'Mapa final'!$S$11),"")</f>
        <v/>
      </c>
      <c r="P18" s="51" t="str">
        <f>IF(AND('Mapa final'!$AD$11="Alta",'Mapa final'!$AF$11="Leve"),CONCATENATE("R2C",'Mapa final'!$S$11),"")</f>
        <v/>
      </c>
      <c r="Q18" s="151" t="str">
        <f>IF(AND('Mapa final'!$AD$11="Alta",'Mapa final'!$AF$11="Leve"),CONCATENATE("R2C",'Mapa final'!$S$11),"")</f>
        <v/>
      </c>
      <c r="R18" s="151" t="str">
        <f>IF(AND('Mapa final'!$AD$11="Alta",'Mapa final'!$AF$11="Leve"),CONCATENATE("R2C",'Mapa final'!$S$11),"")</f>
        <v/>
      </c>
      <c r="S18" s="151" t="str">
        <f>IF(AND('Mapa final'!$AD$11="Alta",'Mapa final'!$AF$11="Leve"),CONCATENATE("R2C",'Mapa final'!$S$11),"")</f>
        <v/>
      </c>
      <c r="T18" s="151" t="str">
        <f>IF(AND('Mapa final'!$AD$11="Alta",'Mapa final'!$AF$11="Leve"),CONCATENATE("R2C",'Mapa final'!$S$11),"")</f>
        <v/>
      </c>
      <c r="U18" s="52" t="str">
        <f>IF(AND('Mapa final'!$AD$11="Alta",'Mapa final'!$AF$11="Leve"),CONCATENATE("R2C",'Mapa final'!$S$11),"")</f>
        <v/>
      </c>
      <c r="V18" s="38" t="str">
        <f>IF(AND('Mapa final'!$AD$11="Muy Alta",'Mapa final'!$AF$11="Leve"),CONCATENATE("R2C",'Mapa final'!$S$11),"")</f>
        <v/>
      </c>
      <c r="W18" s="150" t="str">
        <f>IF(AND('Mapa final'!$AD$11="Muy Alta",'Mapa final'!$AF$11="Leve"),CONCATENATE("R2C",'Mapa final'!$S$11),"")</f>
        <v/>
      </c>
      <c r="X18" s="150" t="str">
        <f>IF(AND('Mapa final'!$AD$11="Muy Alta",'Mapa final'!$AF$11="Leve"),CONCATENATE("R2C",'Mapa final'!$S$11),"")</f>
        <v/>
      </c>
      <c r="Y18" s="150" t="str">
        <f>IF(AND('Mapa final'!$AD$11="Muy Alta",'Mapa final'!$AF$11="Leve"),CONCATENATE("R2C",'Mapa final'!$S$11),"")</f>
        <v/>
      </c>
      <c r="Z18" s="150" t="str">
        <f>IF(AND('Mapa final'!$AD$11="Muy Alta",'Mapa final'!$AF$11="Leve"),CONCATENATE("R2C",'Mapa final'!$S$11),"")</f>
        <v/>
      </c>
      <c r="AA18" s="39" t="str">
        <f>IF(AND('Mapa final'!$AD$11="Muy Alta",'Mapa final'!$AF$11="Leve"),CONCATENATE("R2C",'Mapa final'!$S$11),"")</f>
        <v/>
      </c>
      <c r="AB18" s="38" t="str">
        <f>IF(AND('Mapa final'!$AD$11="Muy Alta",'Mapa final'!$AF$11="Leve"),CONCATENATE("R2C",'Mapa final'!$S$11),"")</f>
        <v/>
      </c>
      <c r="AC18" s="150" t="str">
        <f>IF(AND('Mapa final'!$AD$11="Muy Alta",'Mapa final'!$AF$11="Leve"),CONCATENATE("R2C",'Mapa final'!$S$11),"")</f>
        <v/>
      </c>
      <c r="AD18" s="150" t="str">
        <f>IF(AND('Mapa final'!$AD$11="Muy Alta",'Mapa final'!$AF$11="Leve"),CONCATENATE("R2C",'Mapa final'!$S$11),"")</f>
        <v/>
      </c>
      <c r="AE18" s="150" t="str">
        <f>IF(AND('Mapa final'!$AD$11="Muy Alta",'Mapa final'!$AF$11="Leve"),CONCATENATE("R2C",'Mapa final'!$S$11),"")</f>
        <v/>
      </c>
      <c r="AF18" s="150" t="str">
        <f>IF(AND('Mapa final'!$AD$11="Muy Alta",'Mapa final'!$AF$11="Leve"),CONCATENATE("R2C",'Mapa final'!$S$11),"")</f>
        <v/>
      </c>
      <c r="AG18" s="39" t="str">
        <f>IF(AND('Mapa final'!$AD$11="Muy Alta",'Mapa final'!$AF$11="Leve"),CONCATENATE("R2C",'Mapa final'!$S$11),"")</f>
        <v/>
      </c>
      <c r="AH18" s="40" t="str">
        <f>IF(AND('Mapa final'!$AD$11="Muy Alta",'Mapa final'!$AF$11="Catastrófico"),CONCATENATE("R2C",'Mapa final'!$S$11),"")</f>
        <v/>
      </c>
      <c r="AI18" s="153" t="str">
        <f>IF(AND('Mapa final'!$AD$11="Muy Alta",'Mapa final'!$AF$11="Catastrófico"),CONCATENATE("R2C",'Mapa final'!$S$11),"")</f>
        <v/>
      </c>
      <c r="AJ18" s="153" t="str">
        <f>IF(AND('Mapa final'!$AD$11="Muy Alta",'Mapa final'!$AF$11="Catastrófico"),CONCATENATE("R2C",'Mapa final'!$S$11),"")</f>
        <v/>
      </c>
      <c r="AK18" s="153" t="str">
        <f>IF(AND('Mapa final'!$AD$11="Muy Alta",'Mapa final'!$AF$11="Catastrófico"),CONCATENATE("R2C",'Mapa final'!$S$11),"")</f>
        <v/>
      </c>
      <c r="AL18" s="153" t="str">
        <f>IF(AND('Mapa final'!$AD$11="Muy Alta",'Mapa final'!$AF$11="Catastrófico"),CONCATENATE("R2C",'Mapa final'!$S$11),"")</f>
        <v/>
      </c>
      <c r="AM18" s="41" t="str">
        <f>IF(AND('Mapa final'!$AD$11="Muy Alta",'Mapa final'!$AF$11="Catastrófico"),CONCATENATE("R2C",'Mapa final'!$S$11),"")</f>
        <v/>
      </c>
      <c r="AN18" s="64"/>
      <c r="AO18" s="318"/>
      <c r="AP18" s="319"/>
      <c r="AQ18" s="319"/>
      <c r="AR18" s="319"/>
      <c r="AS18" s="319"/>
      <c r="AT18" s="320"/>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row>
    <row r="19" spans="1:76" ht="15" customHeight="1" x14ac:dyDescent="0.25">
      <c r="A19" s="64"/>
      <c r="B19" s="229"/>
      <c r="C19" s="229"/>
      <c r="D19" s="230"/>
      <c r="E19" s="328"/>
      <c r="F19" s="327"/>
      <c r="G19" s="327"/>
      <c r="H19" s="327"/>
      <c r="I19" s="327"/>
      <c r="J19" s="51" t="str">
        <f>IF(AND('Mapa final'!$AD$11="Alta",'Mapa final'!$AF$11="Leve"),CONCATENATE("R2C",'Mapa final'!$S$11),"")</f>
        <v/>
      </c>
      <c r="K19" s="151" t="str">
        <f>IF(AND('Mapa final'!$AD$11="Alta",'Mapa final'!$AF$11="Leve"),CONCATENATE("R2C",'Mapa final'!$S$11),"")</f>
        <v/>
      </c>
      <c r="L19" s="151" t="str">
        <f>IF(AND('Mapa final'!$AD$11="Alta",'Mapa final'!$AF$11="Leve"),CONCATENATE("R2C",'Mapa final'!$S$11),"")</f>
        <v/>
      </c>
      <c r="M19" s="151" t="str">
        <f>IF(AND('Mapa final'!$AD$11="Alta",'Mapa final'!$AF$11="Leve"),CONCATENATE("R2C",'Mapa final'!$S$11),"")</f>
        <v/>
      </c>
      <c r="N19" s="151" t="str">
        <f>IF(AND('Mapa final'!$AD$11="Alta",'Mapa final'!$AF$11="Leve"),CONCATENATE("R2C",'Mapa final'!$S$11),"")</f>
        <v/>
      </c>
      <c r="O19" s="52" t="str">
        <f>IF(AND('Mapa final'!$AD$11="Alta",'Mapa final'!$AF$11="Leve"),CONCATENATE("R2C",'Mapa final'!$S$11),"")</f>
        <v/>
      </c>
      <c r="P19" s="51" t="str">
        <f>IF(AND('Mapa final'!$AD$11="Alta",'Mapa final'!$AF$11="Leve"),CONCATENATE("R2C",'Mapa final'!$S$11),"")</f>
        <v/>
      </c>
      <c r="Q19" s="151" t="str">
        <f>IF(AND('Mapa final'!$AD$11="Alta",'Mapa final'!$AF$11="Leve"),CONCATENATE("R2C",'Mapa final'!$S$11),"")</f>
        <v/>
      </c>
      <c r="R19" s="151" t="str">
        <f>IF(AND('Mapa final'!$AD$11="Alta",'Mapa final'!$AF$11="Leve"),CONCATENATE("R2C",'Mapa final'!$S$11),"")</f>
        <v/>
      </c>
      <c r="S19" s="151" t="str">
        <f>IF(AND('Mapa final'!$AD$11="Alta",'Mapa final'!$AF$11="Leve"),CONCATENATE("R2C",'Mapa final'!$S$11),"")</f>
        <v/>
      </c>
      <c r="T19" s="151" t="str">
        <f>IF(AND('Mapa final'!$AD$11="Alta",'Mapa final'!$AF$11="Leve"),CONCATENATE("R2C",'Mapa final'!$S$11),"")</f>
        <v/>
      </c>
      <c r="U19" s="52" t="str">
        <f>IF(AND('Mapa final'!$AD$11="Alta",'Mapa final'!$AF$11="Leve"),CONCATENATE("R2C",'Mapa final'!$S$11),"")</f>
        <v/>
      </c>
      <c r="V19" s="38" t="str">
        <f>IF(AND('Mapa final'!$AD$11="Muy Alta",'Mapa final'!$AF$11="Leve"),CONCATENATE("R2C",'Mapa final'!$S$11),"")</f>
        <v/>
      </c>
      <c r="W19" s="150" t="str">
        <f>IF(AND('Mapa final'!$AD$11="Muy Alta",'Mapa final'!$AF$11="Leve"),CONCATENATE("R2C",'Mapa final'!$S$11),"")</f>
        <v/>
      </c>
      <c r="X19" s="150" t="str">
        <f>IF(AND('Mapa final'!$AD$11="Muy Alta",'Mapa final'!$AF$11="Leve"),CONCATENATE("R2C",'Mapa final'!$S$11),"")</f>
        <v/>
      </c>
      <c r="Y19" s="150" t="str">
        <f>IF(AND('Mapa final'!$AD$11="Muy Alta",'Mapa final'!$AF$11="Leve"),CONCATENATE("R2C",'Mapa final'!$S$11),"")</f>
        <v/>
      </c>
      <c r="Z19" s="150" t="str">
        <f>IF(AND('Mapa final'!$AD$11="Muy Alta",'Mapa final'!$AF$11="Leve"),CONCATENATE("R2C",'Mapa final'!$S$11),"")</f>
        <v/>
      </c>
      <c r="AA19" s="39" t="str">
        <f>IF(AND('Mapa final'!$AD$11="Muy Alta",'Mapa final'!$AF$11="Leve"),CONCATENATE("R2C",'Mapa final'!$S$11),"")</f>
        <v/>
      </c>
      <c r="AB19" s="38" t="str">
        <f>IF(AND('Mapa final'!$AD$11="Muy Alta",'Mapa final'!$AF$11="Leve"),CONCATENATE("R2C",'Mapa final'!$S$11),"")</f>
        <v/>
      </c>
      <c r="AC19" s="150" t="str">
        <f>IF(AND('Mapa final'!$AD$11="Muy Alta",'Mapa final'!$AF$11="Leve"),CONCATENATE("R2C",'Mapa final'!$S$11),"")</f>
        <v/>
      </c>
      <c r="AD19" s="150" t="str">
        <f>IF(AND('Mapa final'!$AD$11="Muy Alta",'Mapa final'!$AF$11="Leve"),CONCATENATE("R2C",'Mapa final'!$S$11),"")</f>
        <v/>
      </c>
      <c r="AE19" s="150" t="str">
        <f>IF(AND('Mapa final'!$AD$11="Muy Alta",'Mapa final'!$AF$11="Leve"),CONCATENATE("R2C",'Mapa final'!$S$11),"")</f>
        <v/>
      </c>
      <c r="AF19" s="150" t="str">
        <f>IF(AND('Mapa final'!$AD$11="Muy Alta",'Mapa final'!$AF$11="Leve"),CONCATENATE("R2C",'Mapa final'!$S$11),"")</f>
        <v/>
      </c>
      <c r="AG19" s="39" t="str">
        <f>IF(AND('Mapa final'!$AD$11="Muy Alta",'Mapa final'!$AF$11="Leve"),CONCATENATE("R2C",'Mapa final'!$S$11),"")</f>
        <v/>
      </c>
      <c r="AH19" s="40" t="str">
        <f>IF(AND('Mapa final'!$AD$11="Muy Alta",'Mapa final'!$AF$11="Catastrófico"),CONCATENATE("R2C",'Mapa final'!$S$11),"")</f>
        <v/>
      </c>
      <c r="AI19" s="153" t="str">
        <f>IF(AND('Mapa final'!$AD$11="Muy Alta",'Mapa final'!$AF$11="Catastrófico"),CONCATENATE("R2C",'Mapa final'!$S$11),"")</f>
        <v/>
      </c>
      <c r="AJ19" s="153" t="str">
        <f>IF(AND('Mapa final'!$AD$11="Muy Alta",'Mapa final'!$AF$11="Catastrófico"),CONCATENATE("R2C",'Mapa final'!$S$11),"")</f>
        <v/>
      </c>
      <c r="AK19" s="153" t="str">
        <f>IF(AND('Mapa final'!$AD$11="Muy Alta",'Mapa final'!$AF$11="Catastrófico"),CONCATENATE("R2C",'Mapa final'!$S$11),"")</f>
        <v/>
      </c>
      <c r="AL19" s="153" t="str">
        <f>IF(AND('Mapa final'!$AD$11="Muy Alta",'Mapa final'!$AF$11="Catastrófico"),CONCATENATE("R2C",'Mapa final'!$S$11),"")</f>
        <v/>
      </c>
      <c r="AM19" s="41" t="str">
        <f>IF(AND('Mapa final'!$AD$11="Muy Alta",'Mapa final'!$AF$11="Catastrófico"),CONCATENATE("R2C",'Mapa final'!$S$11),"")</f>
        <v/>
      </c>
      <c r="AN19" s="64"/>
      <c r="AO19" s="318"/>
      <c r="AP19" s="319"/>
      <c r="AQ19" s="319"/>
      <c r="AR19" s="319"/>
      <c r="AS19" s="319"/>
      <c r="AT19" s="320"/>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row>
    <row r="20" spans="1:76" ht="15" customHeight="1" x14ac:dyDescent="0.25">
      <c r="A20" s="64"/>
      <c r="B20" s="229"/>
      <c r="C20" s="229"/>
      <c r="D20" s="230"/>
      <c r="E20" s="328"/>
      <c r="F20" s="327"/>
      <c r="G20" s="327"/>
      <c r="H20" s="327"/>
      <c r="I20" s="327"/>
      <c r="J20" s="51" t="str">
        <f>IF(AND('Mapa final'!$AD$11="Alta",'Mapa final'!$AF$11="Leve"),CONCATENATE("R2C",'Mapa final'!$S$11),"")</f>
        <v/>
      </c>
      <c r="K20" s="151" t="str">
        <f>IF(AND('Mapa final'!$AD$11="Alta",'Mapa final'!$AF$11="Leve"),CONCATENATE("R2C",'Mapa final'!$S$11),"")</f>
        <v/>
      </c>
      <c r="L20" s="151" t="str">
        <f>IF(AND('Mapa final'!$AD$11="Alta",'Mapa final'!$AF$11="Leve"),CONCATENATE("R2C",'Mapa final'!$S$11),"")</f>
        <v/>
      </c>
      <c r="M20" s="151" t="str">
        <f>IF(AND('Mapa final'!$AD$11="Alta",'Mapa final'!$AF$11="Leve"),CONCATENATE("R2C",'Mapa final'!$S$11),"")</f>
        <v/>
      </c>
      <c r="N20" s="151" t="str">
        <f>IF(AND('Mapa final'!$AD$11="Alta",'Mapa final'!$AF$11="Leve"),CONCATENATE("R2C",'Mapa final'!$S$11),"")</f>
        <v/>
      </c>
      <c r="O20" s="52" t="str">
        <f>IF(AND('Mapa final'!$AD$11="Alta",'Mapa final'!$AF$11="Leve"),CONCATENATE("R2C",'Mapa final'!$S$11),"")</f>
        <v/>
      </c>
      <c r="P20" s="51" t="str">
        <f>IF(AND('Mapa final'!$AD$11="Alta",'Mapa final'!$AF$11="Leve"),CONCATENATE("R2C",'Mapa final'!$S$11),"")</f>
        <v/>
      </c>
      <c r="Q20" s="151" t="str">
        <f>IF(AND('Mapa final'!$AD$11="Alta",'Mapa final'!$AF$11="Leve"),CONCATENATE("R2C",'Mapa final'!$S$11),"")</f>
        <v/>
      </c>
      <c r="R20" s="151" t="str">
        <f>IF(AND('Mapa final'!$AD$11="Alta",'Mapa final'!$AF$11="Leve"),CONCATENATE("R2C",'Mapa final'!$S$11),"")</f>
        <v/>
      </c>
      <c r="S20" s="151" t="str">
        <f>IF(AND('Mapa final'!$AD$11="Alta",'Mapa final'!$AF$11="Leve"),CONCATENATE("R2C",'Mapa final'!$S$11),"")</f>
        <v/>
      </c>
      <c r="T20" s="151" t="str">
        <f>IF(AND('Mapa final'!$AD$11="Alta",'Mapa final'!$AF$11="Leve"),CONCATENATE("R2C",'Mapa final'!$S$11),"")</f>
        <v/>
      </c>
      <c r="U20" s="52" t="str">
        <f>IF(AND('Mapa final'!$AD$11="Alta",'Mapa final'!$AF$11="Leve"),CONCATENATE("R2C",'Mapa final'!$S$11),"")</f>
        <v/>
      </c>
      <c r="V20" s="38" t="str">
        <f>IF(AND('Mapa final'!$AD$11="Muy Alta",'Mapa final'!$AF$11="Leve"),CONCATENATE("R2C",'Mapa final'!$S$11),"")</f>
        <v/>
      </c>
      <c r="W20" s="150" t="str">
        <f>IF(AND('Mapa final'!$AD$11="Muy Alta",'Mapa final'!$AF$11="Leve"),CONCATENATE("R2C",'Mapa final'!$S$11),"")</f>
        <v/>
      </c>
      <c r="X20" s="150" t="str">
        <f>IF(AND('Mapa final'!$AD$11="Muy Alta",'Mapa final'!$AF$11="Leve"),CONCATENATE("R2C",'Mapa final'!$S$11),"")</f>
        <v/>
      </c>
      <c r="Y20" s="150" t="str">
        <f>IF(AND('Mapa final'!$AD$11="Muy Alta",'Mapa final'!$AF$11="Leve"),CONCATENATE("R2C",'Mapa final'!$S$11),"")</f>
        <v/>
      </c>
      <c r="Z20" s="150" t="str">
        <f>IF(AND('Mapa final'!$AD$11="Muy Alta",'Mapa final'!$AF$11="Leve"),CONCATENATE("R2C",'Mapa final'!$S$11),"")</f>
        <v/>
      </c>
      <c r="AA20" s="39" t="str">
        <f>IF(AND('Mapa final'!$AD$11="Muy Alta",'Mapa final'!$AF$11="Leve"),CONCATENATE("R2C",'Mapa final'!$S$11),"")</f>
        <v/>
      </c>
      <c r="AB20" s="38" t="str">
        <f>IF(AND('Mapa final'!$AD$11="Muy Alta",'Mapa final'!$AF$11="Leve"),CONCATENATE("R2C",'Mapa final'!$S$11),"")</f>
        <v/>
      </c>
      <c r="AC20" s="150" t="str">
        <f>IF(AND('Mapa final'!$AD$11="Muy Alta",'Mapa final'!$AF$11="Leve"),CONCATENATE("R2C",'Mapa final'!$S$11),"")</f>
        <v/>
      </c>
      <c r="AD20" s="150" t="str">
        <f>IF(AND('Mapa final'!$AD$11="Muy Alta",'Mapa final'!$AF$11="Leve"),CONCATENATE("R2C",'Mapa final'!$S$11),"")</f>
        <v/>
      </c>
      <c r="AE20" s="150" t="str">
        <f>IF(AND('Mapa final'!$AD$11="Muy Alta",'Mapa final'!$AF$11="Leve"),CONCATENATE("R2C",'Mapa final'!$S$11),"")</f>
        <v/>
      </c>
      <c r="AF20" s="150" t="str">
        <f>IF(AND('Mapa final'!$AD$11="Muy Alta",'Mapa final'!$AF$11="Leve"),CONCATENATE("R2C",'Mapa final'!$S$11),"")</f>
        <v/>
      </c>
      <c r="AG20" s="39" t="str">
        <f>IF(AND('Mapa final'!$AD$11="Muy Alta",'Mapa final'!$AF$11="Leve"),CONCATENATE("R2C",'Mapa final'!$S$11),"")</f>
        <v/>
      </c>
      <c r="AH20" s="40" t="str">
        <f>IF(AND('Mapa final'!$AD$11="Muy Alta",'Mapa final'!$AF$11="Catastrófico"),CONCATENATE("R2C",'Mapa final'!$S$11),"")</f>
        <v/>
      </c>
      <c r="AI20" s="153" t="str">
        <f>IF(AND('Mapa final'!$AD$11="Muy Alta",'Mapa final'!$AF$11="Catastrófico"),CONCATENATE("R2C",'Mapa final'!$S$11),"")</f>
        <v/>
      </c>
      <c r="AJ20" s="153" t="str">
        <f>IF(AND('Mapa final'!$AD$11="Muy Alta",'Mapa final'!$AF$11="Catastrófico"),CONCATENATE("R2C",'Mapa final'!$S$11),"")</f>
        <v/>
      </c>
      <c r="AK20" s="153" t="str">
        <f>IF(AND('Mapa final'!$AD$11="Muy Alta",'Mapa final'!$AF$11="Catastrófico"),CONCATENATE("R2C",'Mapa final'!$S$11),"")</f>
        <v/>
      </c>
      <c r="AL20" s="153" t="str">
        <f>IF(AND('Mapa final'!$AD$11="Muy Alta",'Mapa final'!$AF$11="Catastrófico"),CONCATENATE("R2C",'Mapa final'!$S$11),"")</f>
        <v/>
      </c>
      <c r="AM20" s="41" t="str">
        <f>IF(AND('Mapa final'!$AD$11="Muy Alta",'Mapa final'!$AF$11="Catastrófico"),CONCATENATE("R2C",'Mapa final'!$S$11),"")</f>
        <v/>
      </c>
      <c r="AN20" s="64"/>
      <c r="AO20" s="318"/>
      <c r="AP20" s="319"/>
      <c r="AQ20" s="319"/>
      <c r="AR20" s="319"/>
      <c r="AS20" s="319"/>
      <c r="AT20" s="320"/>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row>
    <row r="21" spans="1:76" ht="15" customHeight="1" x14ac:dyDescent="0.25">
      <c r="A21" s="64"/>
      <c r="B21" s="229"/>
      <c r="C21" s="229"/>
      <c r="D21" s="230"/>
      <c r="E21" s="328"/>
      <c r="F21" s="327"/>
      <c r="G21" s="327"/>
      <c r="H21" s="327"/>
      <c r="I21" s="327"/>
      <c r="J21" s="51" t="str">
        <f>IF(AND('Mapa final'!$AD$11="Alta",'Mapa final'!$AF$11="Leve"),CONCATENATE("R2C",'Mapa final'!$S$11),"")</f>
        <v/>
      </c>
      <c r="K21" s="151" t="str">
        <f>IF(AND('Mapa final'!$AD$11="Alta",'Mapa final'!$AF$11="Leve"),CONCATENATE("R2C",'Mapa final'!$S$11),"")</f>
        <v/>
      </c>
      <c r="L21" s="151" t="str">
        <f>IF(AND('Mapa final'!$AD$11="Alta",'Mapa final'!$AF$11="Leve"),CONCATENATE("R2C",'Mapa final'!$S$11),"")</f>
        <v/>
      </c>
      <c r="M21" s="151" t="str">
        <f>IF(AND('Mapa final'!$AD$11="Alta",'Mapa final'!$AF$11="Leve"),CONCATENATE("R2C",'Mapa final'!$S$11),"")</f>
        <v/>
      </c>
      <c r="N21" s="151" t="str">
        <f>IF(AND('Mapa final'!$AD$11="Alta",'Mapa final'!$AF$11="Leve"),CONCATENATE("R2C",'Mapa final'!$S$11),"")</f>
        <v/>
      </c>
      <c r="O21" s="52" t="str">
        <f>IF(AND('Mapa final'!$AD$11="Alta",'Mapa final'!$AF$11="Leve"),CONCATENATE("R2C",'Mapa final'!$S$11),"")</f>
        <v/>
      </c>
      <c r="P21" s="51" t="str">
        <f>IF(AND('Mapa final'!$AD$11="Alta",'Mapa final'!$AF$11="Leve"),CONCATENATE("R2C",'Mapa final'!$S$11),"")</f>
        <v/>
      </c>
      <c r="Q21" s="151" t="str">
        <f>IF(AND('Mapa final'!$AD$11="Alta",'Mapa final'!$AF$11="Leve"),CONCATENATE("R2C",'Mapa final'!$S$11),"")</f>
        <v/>
      </c>
      <c r="R21" s="151" t="str">
        <f>IF(AND('Mapa final'!$AD$11="Alta",'Mapa final'!$AF$11="Leve"),CONCATENATE("R2C",'Mapa final'!$S$11),"")</f>
        <v/>
      </c>
      <c r="S21" s="151" t="str">
        <f>IF(AND('Mapa final'!$AD$11="Alta",'Mapa final'!$AF$11="Leve"),CONCATENATE("R2C",'Mapa final'!$S$11),"")</f>
        <v/>
      </c>
      <c r="T21" s="151" t="str">
        <f>IF(AND('Mapa final'!$AD$11="Alta",'Mapa final'!$AF$11="Leve"),CONCATENATE("R2C",'Mapa final'!$S$11),"")</f>
        <v/>
      </c>
      <c r="U21" s="52" t="str">
        <f>IF(AND('Mapa final'!$AD$11="Alta",'Mapa final'!$AF$11="Leve"),CONCATENATE("R2C",'Mapa final'!$S$11),"")</f>
        <v/>
      </c>
      <c r="V21" s="38" t="str">
        <f>IF(AND('Mapa final'!$AD$11="Muy Alta",'Mapa final'!$AF$11="Leve"),CONCATENATE("R2C",'Mapa final'!$S$11),"")</f>
        <v/>
      </c>
      <c r="W21" s="150" t="str">
        <f>IF(AND('Mapa final'!$AD$11="Muy Alta",'Mapa final'!$AF$11="Leve"),CONCATENATE("R2C",'Mapa final'!$S$11),"")</f>
        <v/>
      </c>
      <c r="X21" s="150" t="str">
        <f>IF(AND('Mapa final'!$AD$11="Muy Alta",'Mapa final'!$AF$11="Leve"),CONCATENATE("R2C",'Mapa final'!$S$11),"")</f>
        <v/>
      </c>
      <c r="Y21" s="150" t="str">
        <f>IF(AND('Mapa final'!$AD$11="Muy Alta",'Mapa final'!$AF$11="Leve"),CONCATENATE("R2C",'Mapa final'!$S$11),"")</f>
        <v/>
      </c>
      <c r="Z21" s="150" t="str">
        <f>IF(AND('Mapa final'!$AD$11="Muy Alta",'Mapa final'!$AF$11="Leve"),CONCATENATE("R2C",'Mapa final'!$S$11),"")</f>
        <v/>
      </c>
      <c r="AA21" s="39" t="str">
        <f>IF(AND('Mapa final'!$AD$11="Muy Alta",'Mapa final'!$AF$11="Leve"),CONCATENATE("R2C",'Mapa final'!$S$11),"")</f>
        <v/>
      </c>
      <c r="AB21" s="38" t="str">
        <f>IF(AND('Mapa final'!$AD$11="Muy Alta",'Mapa final'!$AF$11="Leve"),CONCATENATE("R2C",'Mapa final'!$S$11),"")</f>
        <v/>
      </c>
      <c r="AC21" s="150" t="str">
        <f>IF(AND('Mapa final'!$AD$11="Muy Alta",'Mapa final'!$AF$11="Leve"),CONCATENATE("R2C",'Mapa final'!$S$11),"")</f>
        <v/>
      </c>
      <c r="AD21" s="150" t="str">
        <f>IF(AND('Mapa final'!$AD$11="Muy Alta",'Mapa final'!$AF$11="Leve"),CONCATENATE("R2C",'Mapa final'!$S$11),"")</f>
        <v/>
      </c>
      <c r="AE21" s="150" t="str">
        <f>IF(AND('Mapa final'!$AD$11="Muy Alta",'Mapa final'!$AF$11="Leve"),CONCATENATE("R2C",'Mapa final'!$S$11),"")</f>
        <v/>
      </c>
      <c r="AF21" s="150" t="str">
        <f>IF(AND('Mapa final'!$AD$11="Muy Alta",'Mapa final'!$AF$11="Leve"),CONCATENATE("R2C",'Mapa final'!$S$11),"")</f>
        <v/>
      </c>
      <c r="AG21" s="39" t="str">
        <f>IF(AND('Mapa final'!$AD$11="Muy Alta",'Mapa final'!$AF$11="Leve"),CONCATENATE("R2C",'Mapa final'!$S$11),"")</f>
        <v/>
      </c>
      <c r="AH21" s="40" t="str">
        <f>IF(AND('Mapa final'!$AD$11="Muy Alta",'Mapa final'!$AF$11="Catastrófico"),CONCATENATE("R2C",'Mapa final'!$S$11),"")</f>
        <v/>
      </c>
      <c r="AI21" s="153" t="str">
        <f>IF(AND('Mapa final'!$AD$11="Muy Alta",'Mapa final'!$AF$11="Catastrófico"),CONCATENATE("R2C",'Mapa final'!$S$11),"")</f>
        <v/>
      </c>
      <c r="AJ21" s="153" t="str">
        <f>IF(AND('Mapa final'!$AD$11="Muy Alta",'Mapa final'!$AF$11="Catastrófico"),CONCATENATE("R2C",'Mapa final'!$S$11),"")</f>
        <v/>
      </c>
      <c r="AK21" s="153" t="str">
        <f>IF(AND('Mapa final'!$AD$11="Muy Alta",'Mapa final'!$AF$11="Catastrófico"),CONCATENATE("R2C",'Mapa final'!$S$11),"")</f>
        <v/>
      </c>
      <c r="AL21" s="153" t="str">
        <f>IF(AND('Mapa final'!$AD$11="Muy Alta",'Mapa final'!$AF$11="Catastrófico"),CONCATENATE("R2C",'Mapa final'!$S$11),"")</f>
        <v/>
      </c>
      <c r="AM21" s="41" t="str">
        <f>IF(AND('Mapa final'!$AD$11="Muy Alta",'Mapa final'!$AF$11="Catastrófico"),CONCATENATE("R2C",'Mapa final'!$S$11),"")</f>
        <v/>
      </c>
      <c r="AN21" s="64"/>
      <c r="AO21" s="318"/>
      <c r="AP21" s="319"/>
      <c r="AQ21" s="319"/>
      <c r="AR21" s="319"/>
      <c r="AS21" s="319"/>
      <c r="AT21" s="320"/>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row>
    <row r="22" spans="1:76" ht="15" customHeight="1" x14ac:dyDescent="0.25">
      <c r="A22" s="64"/>
      <c r="B22" s="229"/>
      <c r="C22" s="229"/>
      <c r="D22" s="230"/>
      <c r="E22" s="328"/>
      <c r="F22" s="327"/>
      <c r="G22" s="327"/>
      <c r="H22" s="327"/>
      <c r="I22" s="327"/>
      <c r="J22" s="51" t="str">
        <f>IF(AND('Mapa final'!$AD$11="Alta",'Mapa final'!$AF$11="Leve"),CONCATENATE("R2C",'Mapa final'!$S$11),"")</f>
        <v/>
      </c>
      <c r="K22" s="151" t="str">
        <f>IF(AND('Mapa final'!$AD$11="Alta",'Mapa final'!$AF$11="Leve"),CONCATENATE("R2C",'Mapa final'!$S$11),"")</f>
        <v/>
      </c>
      <c r="L22" s="151" t="str">
        <f>IF(AND('Mapa final'!$AD$11="Alta",'Mapa final'!$AF$11="Leve"),CONCATENATE("R2C",'Mapa final'!$S$11),"")</f>
        <v/>
      </c>
      <c r="M22" s="151" t="str">
        <f>IF(AND('Mapa final'!$AD$11="Alta",'Mapa final'!$AF$11="Leve"),CONCATENATE("R2C",'Mapa final'!$S$11),"")</f>
        <v/>
      </c>
      <c r="N22" s="151" t="str">
        <f>IF(AND('Mapa final'!$AD$11="Alta",'Mapa final'!$AF$11="Leve"),CONCATENATE("R2C",'Mapa final'!$S$11),"")</f>
        <v/>
      </c>
      <c r="O22" s="52" t="str">
        <f>IF(AND('Mapa final'!$AD$11="Alta",'Mapa final'!$AF$11="Leve"),CONCATENATE("R2C",'Mapa final'!$S$11),"")</f>
        <v/>
      </c>
      <c r="P22" s="51" t="str">
        <f>IF(AND('Mapa final'!$AD$11="Alta",'Mapa final'!$AF$11="Leve"),CONCATENATE("R2C",'Mapa final'!$S$11),"")</f>
        <v/>
      </c>
      <c r="Q22" s="151" t="str">
        <f>IF(AND('Mapa final'!$AD$11="Alta",'Mapa final'!$AF$11="Leve"),CONCATENATE("R2C",'Mapa final'!$S$11),"")</f>
        <v/>
      </c>
      <c r="R22" s="151" t="str">
        <f>IF(AND('Mapa final'!$AD$11="Alta",'Mapa final'!$AF$11="Leve"),CONCATENATE("R2C",'Mapa final'!$S$11),"")</f>
        <v/>
      </c>
      <c r="S22" s="151" t="str">
        <f>IF(AND('Mapa final'!$AD$11="Alta",'Mapa final'!$AF$11="Leve"),CONCATENATE("R2C",'Mapa final'!$S$11),"")</f>
        <v/>
      </c>
      <c r="T22" s="151" t="str">
        <f>IF(AND('Mapa final'!$AD$11="Alta",'Mapa final'!$AF$11="Leve"),CONCATENATE("R2C",'Mapa final'!$S$11),"")</f>
        <v/>
      </c>
      <c r="U22" s="52" t="str">
        <f>IF(AND('Mapa final'!$AD$11="Alta",'Mapa final'!$AF$11="Leve"),CONCATENATE("R2C",'Mapa final'!$S$11),"")</f>
        <v/>
      </c>
      <c r="V22" s="38" t="str">
        <f>IF(AND('Mapa final'!$AD$11="Muy Alta",'Mapa final'!$AF$11="Leve"),CONCATENATE("R2C",'Mapa final'!$S$11),"")</f>
        <v/>
      </c>
      <c r="W22" s="150" t="str">
        <f>IF(AND('Mapa final'!$AD$11="Muy Alta",'Mapa final'!$AF$11="Leve"),CONCATENATE("R2C",'Mapa final'!$S$11),"")</f>
        <v/>
      </c>
      <c r="X22" s="150" t="str">
        <f>IF(AND('Mapa final'!$AD$11="Muy Alta",'Mapa final'!$AF$11="Leve"),CONCATENATE("R2C",'Mapa final'!$S$11),"")</f>
        <v/>
      </c>
      <c r="Y22" s="150" t="str">
        <f>IF(AND('Mapa final'!$AD$11="Muy Alta",'Mapa final'!$AF$11="Leve"),CONCATENATE("R2C",'Mapa final'!$S$11),"")</f>
        <v/>
      </c>
      <c r="Z22" s="150" t="str">
        <f>IF(AND('Mapa final'!$AD$11="Muy Alta",'Mapa final'!$AF$11="Leve"),CONCATENATE("R2C",'Mapa final'!$S$11),"")</f>
        <v/>
      </c>
      <c r="AA22" s="39" t="str">
        <f>IF(AND('Mapa final'!$AD$11="Muy Alta",'Mapa final'!$AF$11="Leve"),CONCATENATE("R2C",'Mapa final'!$S$11),"")</f>
        <v/>
      </c>
      <c r="AB22" s="38" t="str">
        <f>IF(AND('Mapa final'!$AD$11="Muy Alta",'Mapa final'!$AF$11="Leve"),CONCATENATE("R2C",'Mapa final'!$S$11),"")</f>
        <v/>
      </c>
      <c r="AC22" s="150" t="str">
        <f>IF(AND('Mapa final'!$AD$11="Muy Alta",'Mapa final'!$AF$11="Leve"),CONCATENATE("R2C",'Mapa final'!$S$11),"")</f>
        <v/>
      </c>
      <c r="AD22" s="150" t="str">
        <f>IF(AND('Mapa final'!$AD$11="Muy Alta",'Mapa final'!$AF$11="Leve"),CONCATENATE("R2C",'Mapa final'!$S$11),"")</f>
        <v/>
      </c>
      <c r="AE22" s="150" t="str">
        <f>IF(AND('Mapa final'!$AD$11="Muy Alta",'Mapa final'!$AF$11="Leve"),CONCATENATE("R2C",'Mapa final'!$S$11),"")</f>
        <v/>
      </c>
      <c r="AF22" s="150" t="str">
        <f>IF(AND('Mapa final'!$AD$11="Muy Alta",'Mapa final'!$AF$11="Leve"),CONCATENATE("R2C",'Mapa final'!$S$11),"")</f>
        <v/>
      </c>
      <c r="AG22" s="39" t="str">
        <f>IF(AND('Mapa final'!$AD$11="Muy Alta",'Mapa final'!$AF$11="Leve"),CONCATENATE("R2C",'Mapa final'!$S$11),"")</f>
        <v/>
      </c>
      <c r="AH22" s="40" t="str">
        <f>IF(AND('Mapa final'!$AD$11="Muy Alta",'Mapa final'!$AF$11="Catastrófico"),CONCATENATE("R2C",'Mapa final'!$S$11),"")</f>
        <v/>
      </c>
      <c r="AI22" s="153" t="str">
        <f>IF(AND('Mapa final'!$AD$11="Muy Alta",'Mapa final'!$AF$11="Catastrófico"),CONCATENATE("R2C",'Mapa final'!$S$11),"")</f>
        <v/>
      </c>
      <c r="AJ22" s="153" t="str">
        <f>IF(AND('Mapa final'!$AD$11="Muy Alta",'Mapa final'!$AF$11="Catastrófico"),CONCATENATE("R2C",'Mapa final'!$S$11),"")</f>
        <v/>
      </c>
      <c r="AK22" s="153" t="str">
        <f>IF(AND('Mapa final'!$AD$11="Muy Alta",'Mapa final'!$AF$11="Catastrófico"),CONCATENATE("R2C",'Mapa final'!$S$11),"")</f>
        <v/>
      </c>
      <c r="AL22" s="153" t="str">
        <f>IF(AND('Mapa final'!$AD$11="Muy Alta",'Mapa final'!$AF$11="Catastrófico"),CONCATENATE("R2C",'Mapa final'!$S$11),"")</f>
        <v/>
      </c>
      <c r="AM22" s="41" t="str">
        <f>IF(AND('Mapa final'!$AD$11="Muy Alta",'Mapa final'!$AF$11="Catastrófico"),CONCATENATE("R2C",'Mapa final'!$S$11),"")</f>
        <v/>
      </c>
      <c r="AN22" s="64"/>
      <c r="AO22" s="318"/>
      <c r="AP22" s="319"/>
      <c r="AQ22" s="319"/>
      <c r="AR22" s="319"/>
      <c r="AS22" s="319"/>
      <c r="AT22" s="320"/>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row>
    <row r="23" spans="1:76" ht="15" customHeight="1" x14ac:dyDescent="0.25">
      <c r="A23" s="64"/>
      <c r="B23" s="229"/>
      <c r="C23" s="229"/>
      <c r="D23" s="230"/>
      <c r="E23" s="328"/>
      <c r="F23" s="327"/>
      <c r="G23" s="327"/>
      <c r="H23" s="327"/>
      <c r="I23" s="327"/>
      <c r="J23" s="51" t="str">
        <f>IF(AND('Mapa final'!$AD$11="Alta",'Mapa final'!$AF$11="Leve"),CONCATENATE("R2C",'Mapa final'!$S$11),"")</f>
        <v/>
      </c>
      <c r="K23" s="151" t="str">
        <f>IF(AND('Mapa final'!$AD$11="Alta",'Mapa final'!$AF$11="Leve"),CONCATENATE("R2C",'Mapa final'!$S$11),"")</f>
        <v/>
      </c>
      <c r="L23" s="151" t="str">
        <f>IF(AND('Mapa final'!$AD$11="Alta",'Mapa final'!$AF$11="Leve"),CONCATENATE("R2C",'Mapa final'!$S$11),"")</f>
        <v/>
      </c>
      <c r="M23" s="151" t="str">
        <f>IF(AND('Mapa final'!$AD$11="Alta",'Mapa final'!$AF$11="Leve"),CONCATENATE("R2C",'Mapa final'!$S$11),"")</f>
        <v/>
      </c>
      <c r="N23" s="151" t="str">
        <f>IF(AND('Mapa final'!$AD$11="Alta",'Mapa final'!$AF$11="Leve"),CONCATENATE("R2C",'Mapa final'!$S$11),"")</f>
        <v/>
      </c>
      <c r="O23" s="52" t="str">
        <f>IF(AND('Mapa final'!$AD$11="Alta",'Mapa final'!$AF$11="Leve"),CONCATENATE("R2C",'Mapa final'!$S$11),"")</f>
        <v/>
      </c>
      <c r="P23" s="51" t="str">
        <f>IF(AND('Mapa final'!$AD$11="Alta",'Mapa final'!$AF$11="Leve"),CONCATENATE("R2C",'Mapa final'!$S$11),"")</f>
        <v/>
      </c>
      <c r="Q23" s="151" t="str">
        <f>IF(AND('Mapa final'!$AD$11="Alta",'Mapa final'!$AF$11="Leve"),CONCATENATE("R2C",'Mapa final'!$S$11),"")</f>
        <v/>
      </c>
      <c r="R23" s="151" t="str">
        <f>IF(AND('Mapa final'!$AD$11="Alta",'Mapa final'!$AF$11="Leve"),CONCATENATE("R2C",'Mapa final'!$S$11),"")</f>
        <v/>
      </c>
      <c r="S23" s="151" t="str">
        <f>IF(AND('Mapa final'!$AD$11="Alta",'Mapa final'!$AF$11="Leve"),CONCATENATE("R2C",'Mapa final'!$S$11),"")</f>
        <v/>
      </c>
      <c r="T23" s="151" t="str">
        <f>IF(AND('Mapa final'!$AD$11="Alta",'Mapa final'!$AF$11="Leve"),CONCATENATE("R2C",'Mapa final'!$S$11),"")</f>
        <v/>
      </c>
      <c r="U23" s="52" t="str">
        <f>IF(AND('Mapa final'!$AD$11="Alta",'Mapa final'!$AF$11="Leve"),CONCATENATE("R2C",'Mapa final'!$S$11),"")</f>
        <v/>
      </c>
      <c r="V23" s="38" t="str">
        <f>IF(AND('Mapa final'!$AD$11="Muy Alta",'Mapa final'!$AF$11="Leve"),CONCATENATE("R2C",'Mapa final'!$S$11),"")</f>
        <v/>
      </c>
      <c r="W23" s="150" t="str">
        <f>IF(AND('Mapa final'!$AD$11="Muy Alta",'Mapa final'!$AF$11="Leve"),CONCATENATE("R2C",'Mapa final'!$S$11),"")</f>
        <v/>
      </c>
      <c r="X23" s="150" t="str">
        <f>IF(AND('Mapa final'!$AD$11="Muy Alta",'Mapa final'!$AF$11="Leve"),CONCATENATE("R2C",'Mapa final'!$S$11),"")</f>
        <v/>
      </c>
      <c r="Y23" s="150" t="str">
        <f>IF(AND('Mapa final'!$AD$11="Muy Alta",'Mapa final'!$AF$11="Leve"),CONCATENATE("R2C",'Mapa final'!$S$11),"")</f>
        <v/>
      </c>
      <c r="Z23" s="150" t="str">
        <f>IF(AND('Mapa final'!$AD$11="Muy Alta",'Mapa final'!$AF$11="Leve"),CONCATENATE("R2C",'Mapa final'!$S$11),"")</f>
        <v/>
      </c>
      <c r="AA23" s="39" t="str">
        <f>IF(AND('Mapa final'!$AD$11="Muy Alta",'Mapa final'!$AF$11="Leve"),CONCATENATE("R2C",'Mapa final'!$S$11),"")</f>
        <v/>
      </c>
      <c r="AB23" s="38" t="str">
        <f>IF(AND('Mapa final'!$AD$11="Muy Alta",'Mapa final'!$AF$11="Leve"),CONCATENATE("R2C",'Mapa final'!$S$11),"")</f>
        <v/>
      </c>
      <c r="AC23" s="150" t="str">
        <f>IF(AND('Mapa final'!$AD$11="Muy Alta",'Mapa final'!$AF$11="Leve"),CONCATENATE("R2C",'Mapa final'!$S$11),"")</f>
        <v/>
      </c>
      <c r="AD23" s="150" t="str">
        <f>IF(AND('Mapa final'!$AD$11="Muy Alta",'Mapa final'!$AF$11="Leve"),CONCATENATE("R2C",'Mapa final'!$S$11),"")</f>
        <v/>
      </c>
      <c r="AE23" s="150" t="str">
        <f>IF(AND('Mapa final'!$AD$11="Muy Alta",'Mapa final'!$AF$11="Leve"),CONCATENATE("R2C",'Mapa final'!$S$11),"")</f>
        <v/>
      </c>
      <c r="AF23" s="150" t="str">
        <f>IF(AND('Mapa final'!$AD$11="Muy Alta",'Mapa final'!$AF$11="Leve"),CONCATENATE("R2C",'Mapa final'!$S$11),"")</f>
        <v/>
      </c>
      <c r="AG23" s="39" t="str">
        <f>IF(AND('Mapa final'!$AD$11="Muy Alta",'Mapa final'!$AF$11="Leve"),CONCATENATE("R2C",'Mapa final'!$S$11),"")</f>
        <v/>
      </c>
      <c r="AH23" s="40" t="str">
        <f>IF(AND('Mapa final'!$AD$11="Muy Alta",'Mapa final'!$AF$11="Catastrófico"),CONCATENATE("R2C",'Mapa final'!$S$11),"")</f>
        <v/>
      </c>
      <c r="AI23" s="153" t="str">
        <f>IF(AND('Mapa final'!$AD$11="Muy Alta",'Mapa final'!$AF$11="Catastrófico"),CONCATENATE("R2C",'Mapa final'!$S$11),"")</f>
        <v/>
      </c>
      <c r="AJ23" s="153" t="str">
        <f>IF(AND('Mapa final'!$AD$11="Muy Alta",'Mapa final'!$AF$11="Catastrófico"),CONCATENATE("R2C",'Mapa final'!$S$11),"")</f>
        <v/>
      </c>
      <c r="AK23" s="153" t="str">
        <f>IF(AND('Mapa final'!$AD$11="Muy Alta",'Mapa final'!$AF$11="Catastrófico"),CONCATENATE("R2C",'Mapa final'!$S$11),"")</f>
        <v/>
      </c>
      <c r="AL23" s="153" t="str">
        <f>IF(AND('Mapa final'!$AD$11="Muy Alta",'Mapa final'!$AF$11="Catastrófico"),CONCATENATE("R2C",'Mapa final'!$S$11),"")</f>
        <v/>
      </c>
      <c r="AM23" s="41" t="str">
        <f>IF(AND('Mapa final'!$AD$11="Muy Alta",'Mapa final'!$AF$11="Catastrófico"),CONCATENATE("R2C",'Mapa final'!$S$11),"")</f>
        <v/>
      </c>
      <c r="AN23" s="64"/>
      <c r="AO23" s="318"/>
      <c r="AP23" s="319"/>
      <c r="AQ23" s="319"/>
      <c r="AR23" s="319"/>
      <c r="AS23" s="319"/>
      <c r="AT23" s="320"/>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row>
    <row r="24" spans="1:76" ht="15" customHeight="1" x14ac:dyDescent="0.25">
      <c r="A24" s="64"/>
      <c r="B24" s="229"/>
      <c r="C24" s="229"/>
      <c r="D24" s="230"/>
      <c r="E24" s="328"/>
      <c r="F24" s="327"/>
      <c r="G24" s="327"/>
      <c r="H24" s="327"/>
      <c r="I24" s="327"/>
      <c r="J24" s="51" t="str">
        <f>IF(AND('Mapa final'!$AD$11="Alta",'Mapa final'!$AF$11="Leve"),CONCATENATE("R2C",'Mapa final'!$S$11),"")</f>
        <v/>
      </c>
      <c r="K24" s="151" t="str">
        <f>IF(AND('Mapa final'!$AD$11="Alta",'Mapa final'!$AF$11="Leve"),CONCATENATE("R2C",'Mapa final'!$S$11),"")</f>
        <v/>
      </c>
      <c r="L24" s="151" t="str">
        <f>IF(AND('Mapa final'!$AD$11="Alta",'Mapa final'!$AF$11="Leve"),CONCATENATE("R2C",'Mapa final'!$S$11),"")</f>
        <v/>
      </c>
      <c r="M24" s="151" t="str">
        <f>IF(AND('Mapa final'!$AD$11="Alta",'Mapa final'!$AF$11="Leve"),CONCATENATE("R2C",'Mapa final'!$S$11),"")</f>
        <v/>
      </c>
      <c r="N24" s="151" t="str">
        <f>IF(AND('Mapa final'!$AD$11="Alta",'Mapa final'!$AF$11="Leve"),CONCATENATE("R2C",'Mapa final'!$S$11),"")</f>
        <v/>
      </c>
      <c r="O24" s="52" t="str">
        <f>IF(AND('Mapa final'!$AD$11="Alta",'Mapa final'!$AF$11="Leve"),CONCATENATE("R2C",'Mapa final'!$S$11),"")</f>
        <v/>
      </c>
      <c r="P24" s="51" t="str">
        <f>IF(AND('Mapa final'!$AD$11="Alta",'Mapa final'!$AF$11="Leve"),CONCATENATE("R2C",'Mapa final'!$S$11),"")</f>
        <v/>
      </c>
      <c r="Q24" s="151" t="str">
        <f>IF(AND('Mapa final'!$AD$11="Alta",'Mapa final'!$AF$11="Leve"),CONCATENATE("R2C",'Mapa final'!$S$11),"")</f>
        <v/>
      </c>
      <c r="R24" s="151" t="str">
        <f>IF(AND('Mapa final'!$AD$11="Alta",'Mapa final'!$AF$11="Leve"),CONCATENATE("R2C",'Mapa final'!$S$11),"")</f>
        <v/>
      </c>
      <c r="S24" s="151" t="str">
        <f>IF(AND('Mapa final'!$AD$11="Alta",'Mapa final'!$AF$11="Leve"),CONCATENATE("R2C",'Mapa final'!$S$11),"")</f>
        <v/>
      </c>
      <c r="T24" s="151" t="str">
        <f>IF(AND('Mapa final'!$AD$11="Alta",'Mapa final'!$AF$11="Leve"),CONCATENATE("R2C",'Mapa final'!$S$11),"")</f>
        <v/>
      </c>
      <c r="U24" s="52" t="str">
        <f>IF(AND('Mapa final'!$AD$11="Alta",'Mapa final'!$AF$11="Leve"),CONCATENATE("R2C",'Mapa final'!$S$11),"")</f>
        <v/>
      </c>
      <c r="V24" s="38" t="str">
        <f>IF(AND('Mapa final'!$AD$11="Muy Alta",'Mapa final'!$AF$11="Leve"),CONCATENATE("R2C",'Mapa final'!$S$11),"")</f>
        <v/>
      </c>
      <c r="W24" s="150" t="str">
        <f>IF(AND('Mapa final'!$AD$11="Muy Alta",'Mapa final'!$AF$11="Leve"),CONCATENATE("R2C",'Mapa final'!$S$11),"")</f>
        <v/>
      </c>
      <c r="X24" s="150" t="str">
        <f>IF(AND('Mapa final'!$AD$11="Muy Alta",'Mapa final'!$AF$11="Leve"),CONCATENATE("R2C",'Mapa final'!$S$11),"")</f>
        <v/>
      </c>
      <c r="Y24" s="150" t="str">
        <f>IF(AND('Mapa final'!$AD$11="Muy Alta",'Mapa final'!$AF$11="Leve"),CONCATENATE("R2C",'Mapa final'!$S$11),"")</f>
        <v/>
      </c>
      <c r="Z24" s="150" t="str">
        <f>IF(AND('Mapa final'!$AD$11="Muy Alta",'Mapa final'!$AF$11="Leve"),CONCATENATE("R2C",'Mapa final'!$S$11),"")</f>
        <v/>
      </c>
      <c r="AA24" s="39" t="str">
        <f>IF(AND('Mapa final'!$AD$11="Muy Alta",'Mapa final'!$AF$11="Leve"),CONCATENATE("R2C",'Mapa final'!$S$11),"")</f>
        <v/>
      </c>
      <c r="AB24" s="38" t="str">
        <f>IF(AND('Mapa final'!$AD$11="Muy Alta",'Mapa final'!$AF$11="Leve"),CONCATENATE("R2C",'Mapa final'!$S$11),"")</f>
        <v/>
      </c>
      <c r="AC24" s="150" t="str">
        <f>IF(AND('Mapa final'!$AD$11="Muy Alta",'Mapa final'!$AF$11="Leve"),CONCATENATE("R2C",'Mapa final'!$S$11),"")</f>
        <v/>
      </c>
      <c r="AD24" s="150" t="str">
        <f>IF(AND('Mapa final'!$AD$11="Muy Alta",'Mapa final'!$AF$11="Leve"),CONCATENATE("R2C",'Mapa final'!$S$11),"")</f>
        <v/>
      </c>
      <c r="AE24" s="150" t="str">
        <f>IF(AND('Mapa final'!$AD$11="Muy Alta",'Mapa final'!$AF$11="Leve"),CONCATENATE("R2C",'Mapa final'!$S$11),"")</f>
        <v/>
      </c>
      <c r="AF24" s="150" t="str">
        <f>IF(AND('Mapa final'!$AD$11="Muy Alta",'Mapa final'!$AF$11="Leve"),CONCATENATE("R2C",'Mapa final'!$S$11),"")</f>
        <v/>
      </c>
      <c r="AG24" s="39" t="str">
        <f>IF(AND('Mapa final'!$AD$11="Muy Alta",'Mapa final'!$AF$11="Leve"),CONCATENATE("R2C",'Mapa final'!$S$11),"")</f>
        <v/>
      </c>
      <c r="AH24" s="40" t="str">
        <f>IF(AND('Mapa final'!$AD$11="Muy Alta",'Mapa final'!$AF$11="Catastrófico"),CONCATENATE("R2C",'Mapa final'!$S$11),"")</f>
        <v/>
      </c>
      <c r="AI24" s="153" t="str">
        <f>IF(AND('Mapa final'!$AD$11="Muy Alta",'Mapa final'!$AF$11="Catastrófico"),CONCATENATE("R2C",'Mapa final'!$S$11),"")</f>
        <v/>
      </c>
      <c r="AJ24" s="153" t="str">
        <f>IF(AND('Mapa final'!$AD$11="Muy Alta",'Mapa final'!$AF$11="Catastrófico"),CONCATENATE("R2C",'Mapa final'!$S$11),"")</f>
        <v/>
      </c>
      <c r="AK24" s="153" t="str">
        <f>IF(AND('Mapa final'!$AD$11="Muy Alta",'Mapa final'!$AF$11="Catastrófico"),CONCATENATE("R2C",'Mapa final'!$S$11),"")</f>
        <v/>
      </c>
      <c r="AL24" s="153" t="str">
        <f>IF(AND('Mapa final'!$AD$11="Muy Alta",'Mapa final'!$AF$11="Catastrófico"),CONCATENATE("R2C",'Mapa final'!$S$11),"")</f>
        <v/>
      </c>
      <c r="AM24" s="41" t="str">
        <f>IF(AND('Mapa final'!$AD$11="Muy Alta",'Mapa final'!$AF$11="Catastrófico"),CONCATENATE("R2C",'Mapa final'!$S$11),"")</f>
        <v/>
      </c>
      <c r="AN24" s="64"/>
      <c r="AO24" s="318"/>
      <c r="AP24" s="319"/>
      <c r="AQ24" s="319"/>
      <c r="AR24" s="319"/>
      <c r="AS24" s="319"/>
      <c r="AT24" s="320"/>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row>
    <row r="25" spans="1:76" ht="15.75" customHeight="1" thickBot="1" x14ac:dyDescent="0.3">
      <c r="A25" s="64"/>
      <c r="B25" s="229"/>
      <c r="C25" s="229"/>
      <c r="D25" s="230"/>
      <c r="E25" s="329"/>
      <c r="F25" s="330"/>
      <c r="G25" s="330"/>
      <c r="H25" s="330"/>
      <c r="I25" s="330"/>
      <c r="J25" s="53" t="str">
        <f>IF(AND('Mapa final'!$AD$11="Alta",'Mapa final'!$AF$11="Leve"),CONCATENATE("R2C",'Mapa final'!$S$11),"")</f>
        <v/>
      </c>
      <c r="K25" s="54" t="str">
        <f>IF(AND('Mapa final'!$AD$11="Alta",'Mapa final'!$AF$11="Leve"),CONCATENATE("R2C",'Mapa final'!$S$11),"")</f>
        <v/>
      </c>
      <c r="L25" s="54" t="str">
        <f>IF(AND('Mapa final'!$AD$11="Alta",'Mapa final'!$AF$11="Leve"),CONCATENATE("R2C",'Mapa final'!$S$11),"")</f>
        <v/>
      </c>
      <c r="M25" s="54" t="str">
        <f>IF(AND('Mapa final'!$AD$11="Alta",'Mapa final'!$AF$11="Leve"),CONCATENATE("R2C",'Mapa final'!$S$11),"")</f>
        <v/>
      </c>
      <c r="N25" s="54" t="str">
        <f>IF(AND('Mapa final'!$AD$11="Alta",'Mapa final'!$AF$11="Leve"),CONCATENATE("R2C",'Mapa final'!$S$11),"")</f>
        <v/>
      </c>
      <c r="O25" s="55" t="str">
        <f>IF(AND('Mapa final'!$AD$11="Alta",'Mapa final'!$AF$11="Leve"),CONCATENATE("R2C",'Mapa final'!$S$11),"")</f>
        <v/>
      </c>
      <c r="P25" s="53" t="str">
        <f>IF(AND('Mapa final'!$AD$11="Alta",'Mapa final'!$AF$11="Leve"),CONCATENATE("R2C",'Mapa final'!$S$11),"")</f>
        <v/>
      </c>
      <c r="Q25" s="54" t="str">
        <f>IF(AND('Mapa final'!$AD$11="Alta",'Mapa final'!$AF$11="Leve"),CONCATENATE("R2C",'Mapa final'!$S$11),"")</f>
        <v/>
      </c>
      <c r="R25" s="54" t="str">
        <f>IF(AND('Mapa final'!$AD$11="Alta",'Mapa final'!$AF$11="Leve"),CONCATENATE("R2C",'Mapa final'!$S$11),"")</f>
        <v/>
      </c>
      <c r="S25" s="54" t="str">
        <f>IF(AND('Mapa final'!$AD$11="Alta",'Mapa final'!$AF$11="Leve"),CONCATENATE("R2C",'Mapa final'!$S$11),"")</f>
        <v/>
      </c>
      <c r="T25" s="54" t="str">
        <f>IF(AND('Mapa final'!$AD$11="Alta",'Mapa final'!$AF$11="Leve"),CONCATENATE("R2C",'Mapa final'!$S$11),"")</f>
        <v/>
      </c>
      <c r="U25" s="55" t="str">
        <f>IF(AND('Mapa final'!$AD$11="Alta",'Mapa final'!$AF$11="Leve"),CONCATENATE("R2C",'Mapa final'!$S$11),"")</f>
        <v/>
      </c>
      <c r="V25" s="42" t="str">
        <f>IF(AND('Mapa final'!$AD$11="Muy Alta",'Mapa final'!$AF$11="Leve"),CONCATENATE("R2C",'Mapa final'!$S$11),"")</f>
        <v/>
      </c>
      <c r="W25" s="43" t="str">
        <f>IF(AND('Mapa final'!$AD$11="Muy Alta",'Mapa final'!$AF$11="Leve"),CONCATENATE("R2C",'Mapa final'!$S$11),"")</f>
        <v/>
      </c>
      <c r="X25" s="43" t="str">
        <f>IF(AND('Mapa final'!$AD$11="Muy Alta",'Mapa final'!$AF$11="Leve"),CONCATENATE("R2C",'Mapa final'!$S$11),"")</f>
        <v/>
      </c>
      <c r="Y25" s="43" t="str">
        <f>IF(AND('Mapa final'!$AD$11="Muy Alta",'Mapa final'!$AF$11="Leve"),CONCATENATE("R2C",'Mapa final'!$S$11),"")</f>
        <v/>
      </c>
      <c r="Z25" s="43" t="str">
        <f>IF(AND('Mapa final'!$AD$11="Muy Alta",'Mapa final'!$AF$11="Leve"),CONCATENATE("R2C",'Mapa final'!$S$11),"")</f>
        <v/>
      </c>
      <c r="AA25" s="44" t="str">
        <f>IF(AND('Mapa final'!$AD$11="Muy Alta",'Mapa final'!$AF$11="Leve"),CONCATENATE("R2C",'Mapa final'!$S$11),"")</f>
        <v/>
      </c>
      <c r="AB25" s="42" t="str">
        <f>IF(AND('Mapa final'!$AD$11="Muy Alta",'Mapa final'!$AF$11="Leve"),CONCATENATE("R2C",'Mapa final'!$S$11),"")</f>
        <v/>
      </c>
      <c r="AC25" s="43" t="str">
        <f>IF(AND('Mapa final'!$AD$11="Muy Alta",'Mapa final'!$AF$11="Leve"),CONCATENATE("R2C",'Mapa final'!$S$11),"")</f>
        <v/>
      </c>
      <c r="AD25" s="43" t="str">
        <f>IF(AND('Mapa final'!$AD$11="Muy Alta",'Mapa final'!$AF$11="Leve"),CONCATENATE("R2C",'Mapa final'!$S$11),"")</f>
        <v/>
      </c>
      <c r="AE25" s="43" t="str">
        <f>IF(AND('Mapa final'!$AD$11="Muy Alta",'Mapa final'!$AF$11="Leve"),CONCATENATE("R2C",'Mapa final'!$S$11),"")</f>
        <v/>
      </c>
      <c r="AF25" s="43" t="str">
        <f>IF(AND('Mapa final'!$AD$11="Muy Alta",'Mapa final'!$AF$11="Leve"),CONCATENATE("R2C",'Mapa final'!$S$11),"")</f>
        <v/>
      </c>
      <c r="AG25" s="44" t="str">
        <f>IF(AND('Mapa final'!$AD$11="Muy Alta",'Mapa final'!$AF$11="Leve"),CONCATENATE("R2C",'Mapa final'!$S$11),"")</f>
        <v/>
      </c>
      <c r="AH25" s="45" t="str">
        <f>IF(AND('Mapa final'!$AD$11="Muy Alta",'Mapa final'!$AF$11="Catastrófico"),CONCATENATE("R2C",'Mapa final'!$S$11),"")</f>
        <v/>
      </c>
      <c r="AI25" s="46" t="str">
        <f>IF(AND('Mapa final'!$AD$11="Muy Alta",'Mapa final'!$AF$11="Catastrófico"),CONCATENATE("R2C",'Mapa final'!$S$11),"")</f>
        <v/>
      </c>
      <c r="AJ25" s="46" t="str">
        <f>IF(AND('Mapa final'!$AD$11="Muy Alta",'Mapa final'!$AF$11="Catastrófico"),CONCATENATE("R2C",'Mapa final'!$S$11),"")</f>
        <v/>
      </c>
      <c r="AK25" s="46" t="str">
        <f>IF(AND('Mapa final'!$AD$11="Muy Alta",'Mapa final'!$AF$11="Catastrófico"),CONCATENATE("R2C",'Mapa final'!$S$11),"")</f>
        <v/>
      </c>
      <c r="AL25" s="46" t="str">
        <f>IF(AND('Mapa final'!$AD$11="Muy Alta",'Mapa final'!$AF$11="Catastrófico"),CONCATENATE("R2C",'Mapa final'!$S$11),"")</f>
        <v/>
      </c>
      <c r="AM25" s="47" t="str">
        <f>IF(AND('Mapa final'!$AD$11="Muy Alta",'Mapa final'!$AF$11="Catastrófico"),CONCATENATE("R2C",'Mapa final'!$S$11),"")</f>
        <v/>
      </c>
      <c r="AN25" s="64"/>
      <c r="AO25" s="321"/>
      <c r="AP25" s="322"/>
      <c r="AQ25" s="322"/>
      <c r="AR25" s="322"/>
      <c r="AS25" s="322"/>
      <c r="AT25" s="323"/>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row>
    <row r="26" spans="1:76" ht="15" customHeight="1" x14ac:dyDescent="0.25">
      <c r="A26" s="64"/>
      <c r="B26" s="229"/>
      <c r="C26" s="229"/>
      <c r="D26" s="230"/>
      <c r="E26" s="324" t="s">
        <v>157</v>
      </c>
      <c r="F26" s="325"/>
      <c r="G26" s="325"/>
      <c r="H26" s="325"/>
      <c r="I26" s="342"/>
      <c r="J26" s="48" t="str">
        <f>IF(AND('Mapa final'!$AD$11="Alta",'Mapa final'!$AF$11="Leve"),CONCATENATE("R2C",'Mapa final'!$S$11),"")</f>
        <v/>
      </c>
      <c r="K26" s="49" t="str">
        <f>IF(AND('Mapa final'!$AD$11="Alta",'Mapa final'!$AF$11="Leve"),CONCATENATE("R2C",'Mapa final'!$S$11),"")</f>
        <v/>
      </c>
      <c r="L26" s="49" t="str">
        <f>IF(AND('Mapa final'!$AD$11="Alta",'Mapa final'!$AF$11="Leve"),CONCATENATE("R2C",'Mapa final'!$S$11),"")</f>
        <v/>
      </c>
      <c r="M26" s="49" t="str">
        <f>IF(AND('Mapa final'!$AD$11="Alta",'Mapa final'!$AF$11="Leve"),CONCATENATE("R2C",'Mapa final'!$S$11),"")</f>
        <v/>
      </c>
      <c r="N26" s="49" t="str">
        <f>IF(AND('Mapa final'!$AD$11="Alta",'Mapa final'!$AF$11="Leve"),CONCATENATE("R2C",'Mapa final'!$S$11),"")</f>
        <v/>
      </c>
      <c r="O26" s="50" t="str">
        <f>IF(AND('Mapa final'!$AD$11="Alta",'Mapa final'!$AF$11="Leve"),CONCATENATE("R2C",'Mapa final'!$S$11),"")</f>
        <v/>
      </c>
      <c r="P26" s="48" t="str">
        <f>IF(AND('Mapa final'!$AD$11="Alta",'Mapa final'!$AF$11="Leve"),CONCATENATE("R2C",'Mapa final'!$S$11),"")</f>
        <v/>
      </c>
      <c r="Q26" s="49" t="str">
        <f>IF(AND('Mapa final'!$AD$11="Alta",'Mapa final'!$AF$11="Leve"),CONCATENATE("R2C",'Mapa final'!$S$11),"")</f>
        <v/>
      </c>
      <c r="R26" s="49" t="str">
        <f>IF(AND('Mapa final'!$AD$11="Alta",'Mapa final'!$AF$11="Leve"),CONCATENATE("R2C",'Mapa final'!$S$11),"")</f>
        <v/>
      </c>
      <c r="S26" s="49" t="str">
        <f>IF(AND('Mapa final'!$AD$11="Alta",'Mapa final'!$AF$11="Leve"),CONCATENATE("R2C",'Mapa final'!$S$11),"")</f>
        <v/>
      </c>
      <c r="T26" s="49" t="str">
        <f>IF(AND('Mapa final'!$AD$11="Alta",'Mapa final'!$AF$11="Leve"),CONCATENATE("R2C",'Mapa final'!$S$11),"")</f>
        <v/>
      </c>
      <c r="U26" s="50" t="str">
        <f>IF(AND('Mapa final'!$AD$11="Alta",'Mapa final'!$AF$11="Leve"),CONCATENATE("R2C",'Mapa final'!$S$11),"")</f>
        <v/>
      </c>
      <c r="V26" s="48" t="str">
        <f>IF(AND('Mapa final'!$AD$11="baja",'Mapa final'!$AF$11="Leve"),CONCATENATE("R2C",'Mapa final'!$S$11),"")</f>
        <v/>
      </c>
      <c r="W26" s="49" t="str">
        <f>IF(AND('Mapa final'!$AD$11="Alta",'Mapa final'!$AF$11="Leve"),CONCATENATE("R2C",'Mapa final'!$S$11),"")</f>
        <v/>
      </c>
      <c r="X26" s="49" t="str">
        <f>IF(AND('Mapa final'!$AD$11="Alta",'Mapa final'!$AF$11="Leve"),CONCATENATE("R2C",'Mapa final'!$S$11),"")</f>
        <v/>
      </c>
      <c r="Y26" s="49" t="str">
        <f>IF(AND('Mapa final'!$AD$11="Alta",'Mapa final'!$AF$11="Leve"),CONCATENATE("R2C",'Mapa final'!$S$11),"")</f>
        <v/>
      </c>
      <c r="Z26" s="49" t="str">
        <f>IF(AND('Mapa final'!$AD$11="Alta",'Mapa final'!$AF$11="Leve"),CONCATENATE("R2C",'Mapa final'!$S$11),"")</f>
        <v/>
      </c>
      <c r="AA26" s="50" t="str">
        <f>IF(AND('Mapa final'!$AD$11="Alta",'Mapa final'!$AF$11="Leve"),CONCATENATE("R2C",'Mapa final'!$S$11),"")</f>
        <v/>
      </c>
      <c r="AB26" s="32" t="str">
        <f>IF(AND('Mapa final'!$AD$11="Muy Alta",'Mapa final'!$AF$11="Leve"),CONCATENATE("R2C",'Mapa final'!$S$11),"")</f>
        <v/>
      </c>
      <c r="AC26" s="33" t="str">
        <f>IF(AND('Mapa final'!$AD$11="Muy Alta",'Mapa final'!$AF$11="Leve"),CONCATENATE("R2C",'Mapa final'!$S$11),"")</f>
        <v/>
      </c>
      <c r="AD26" s="33" t="str">
        <f>IF(AND('Mapa final'!$AD$11="Muy Alta",'Mapa final'!$AF$11="Leve"),CONCATENATE("R2C",'Mapa final'!$S$11),"")</f>
        <v/>
      </c>
      <c r="AE26" s="33" t="str">
        <f>IF(AND('Mapa final'!$AD$11="Muy Alta",'Mapa final'!$AF$11="Leve"),CONCATENATE("R2C",'Mapa final'!$S$11),"")</f>
        <v/>
      </c>
      <c r="AF26" s="33" t="str">
        <f>IF(AND('Mapa final'!$AD$11="Muy Alta",'Mapa final'!$AF$11="Leve"),CONCATENATE("R2C",'Mapa final'!$S$11),"")</f>
        <v/>
      </c>
      <c r="AG26" s="34" t="str">
        <f>IF(AND('Mapa final'!$AD$11="Muy Alta",'Mapa final'!$AF$11="Leve"),CONCATENATE("R2C",'Mapa final'!$S$11),"")</f>
        <v/>
      </c>
      <c r="AH26" s="35" t="str">
        <f>IF(AND('Mapa final'!$AD$11="Muy Alta",'Mapa final'!$AF$11="Catastrófico"),CONCATENATE("R2C",'Mapa final'!$S$11),"")</f>
        <v/>
      </c>
      <c r="AI26" s="36" t="str">
        <f>IF(AND('Mapa final'!$AD$11="Muy Alta",'Mapa final'!$AF$11="Catastrófico"),CONCATENATE("R2C",'Mapa final'!$S$11),"")</f>
        <v/>
      </c>
      <c r="AJ26" s="36" t="str">
        <f>IF(AND('Mapa final'!$AD$11="Muy Alta",'Mapa final'!$AF$11="Catastrófico"),CONCATENATE("R2C",'Mapa final'!$S$11),"")</f>
        <v/>
      </c>
      <c r="AK26" s="36" t="str">
        <f>IF(AND('Mapa final'!$AD$11="Muy Alta",'Mapa final'!$AF$11="Catastrófico"),CONCATENATE("R2C",'Mapa final'!$S$11),"")</f>
        <v/>
      </c>
      <c r="AL26" s="36" t="str">
        <f>IF(AND('Mapa final'!$AD$11="Muy Alta",'Mapa final'!$AF$11="Catastrófico"),CONCATENATE("R2C",'Mapa final'!$S$11),"")</f>
        <v/>
      </c>
      <c r="AM26" s="37" t="str">
        <f>IF(AND('Mapa final'!$AD$11="Muy Alta",'Mapa final'!$AF$11="Catastrófico"),CONCATENATE("R2C",'Mapa final'!$S$11),"")</f>
        <v/>
      </c>
      <c r="AN26" s="64"/>
      <c r="AO26" s="354" t="s">
        <v>158</v>
      </c>
      <c r="AP26" s="355"/>
      <c r="AQ26" s="355"/>
      <c r="AR26" s="355"/>
      <c r="AS26" s="355"/>
      <c r="AT26" s="356"/>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row>
    <row r="27" spans="1:76" ht="15" customHeight="1" x14ac:dyDescent="0.25">
      <c r="A27" s="64"/>
      <c r="B27" s="229"/>
      <c r="C27" s="229"/>
      <c r="D27" s="230"/>
      <c r="E27" s="326"/>
      <c r="F27" s="327"/>
      <c r="G27" s="327"/>
      <c r="H27" s="327"/>
      <c r="I27" s="343"/>
      <c r="J27" s="51" t="str">
        <f>IF(AND('Mapa final'!$AD$11="Alta",'Mapa final'!$AF$11="Leve"),CONCATENATE("R2C",'Mapa final'!$S$11),"")</f>
        <v/>
      </c>
      <c r="K27" s="151" t="str">
        <f>IF(AND('Mapa final'!$AD$11="Alta",'Mapa final'!$AF$11="Leve"),CONCATENATE("R2C",'Mapa final'!$S$11),"")</f>
        <v/>
      </c>
      <c r="L27" s="151" t="str">
        <f>IF(AND('Mapa final'!$AD$11="Alta",'Mapa final'!$AF$11="Leve"),CONCATENATE("R2C",'Mapa final'!$S$11),"")</f>
        <v/>
      </c>
      <c r="M27" s="151" t="str">
        <f>IF(AND('Mapa final'!$AD$11="Alta",'Mapa final'!$AF$11="Leve"),CONCATENATE("R2C",'Mapa final'!$S$11),"")</f>
        <v/>
      </c>
      <c r="N27" s="151" t="str">
        <f>IF(AND('Mapa final'!$AD$11="Alta",'Mapa final'!$AF$11="Leve"),CONCATENATE("R2C",'Mapa final'!$S$11),"")</f>
        <v/>
      </c>
      <c r="O27" s="52" t="str">
        <f>IF(AND('Mapa final'!$AD$11="Alta",'Mapa final'!$AF$11="Leve"),CONCATENATE("R2C",'Mapa final'!$S$11),"")</f>
        <v/>
      </c>
      <c r="P27" s="51" t="str">
        <f>IF(AND('Mapa final'!$AD$11="Alta",'Mapa final'!$AF$11="Leve"),CONCATENATE("R2C",'Mapa final'!$S$11),"")</f>
        <v/>
      </c>
      <c r="Q27" s="151" t="str">
        <f>IF(AND('Mapa final'!$AD$11="Alta",'Mapa final'!$AF$11="Leve"),CONCATENATE("R2C",'Mapa final'!$S$11),"")</f>
        <v/>
      </c>
      <c r="R27" s="151" t="str">
        <f>IF(AND('Mapa final'!$AD$11="Alta",'Mapa final'!$AF$11="Leve"),CONCATENATE("R2C",'Mapa final'!$S$11),"")</f>
        <v/>
      </c>
      <c r="S27" s="151" t="str">
        <f>IF(AND('Mapa final'!$AD$11="Alta",'Mapa final'!$AF$11="Leve"),CONCATENATE("R2C",'Mapa final'!$S$11),"")</f>
        <v/>
      </c>
      <c r="T27" s="151" t="str">
        <f>IF(AND('Mapa final'!$AD$11="Alta",'Mapa final'!$AF$11="Leve"),CONCATENATE("R2C",'Mapa final'!$S$11),"")</f>
        <v/>
      </c>
      <c r="U27" s="52" t="str">
        <f>IF(AND('Mapa final'!$AD$11="Alta",'Mapa final'!$AF$11="Leve"),CONCATENATE("R2C",'Mapa final'!$S$11),"")</f>
        <v/>
      </c>
      <c r="V27" s="51" t="str">
        <f>IF(AND('Mapa final'!$AD$11="Alta",'Mapa final'!$AF$11="Leve"),CONCATENATE("R2C",'Mapa final'!$S$11),"")</f>
        <v/>
      </c>
      <c r="W27" s="151" t="str">
        <f>IF(AND('Mapa final'!$AD$11="Alta",'Mapa final'!$AF$11="Leve"),CONCATENATE("R2C",'Mapa final'!$S$11),"")</f>
        <v/>
      </c>
      <c r="X27" s="151" t="str">
        <f>IF(AND('Mapa final'!$AD$11="Alta",'Mapa final'!$AF$11="Leve"),CONCATENATE("R2C",'Mapa final'!$S$11),"")</f>
        <v/>
      </c>
      <c r="Y27" s="151" t="str">
        <f>IF(AND('Mapa final'!$AD$11="Alta",'Mapa final'!$AF$11="Leve"),CONCATENATE("R2C",'Mapa final'!$S$11),"")</f>
        <v/>
      </c>
      <c r="Z27" s="151" t="str">
        <f>IF(AND('Mapa final'!$AD$11="Alta",'Mapa final'!$AF$11="Leve"),CONCATENATE("R2C",'Mapa final'!$S$11),"")</f>
        <v/>
      </c>
      <c r="AA27" s="52" t="str">
        <f>IF(AND('Mapa final'!$AD$11="Alta",'Mapa final'!$AF$11="Leve"),CONCATENATE("R2C",'Mapa final'!$S$11),"")</f>
        <v/>
      </c>
      <c r="AB27" s="38" t="str">
        <f>IF(AND('Mapa final'!$AD$11="Muy Alta",'Mapa final'!$AF$11="Leve"),CONCATENATE("R2C",'Mapa final'!$S$11),"")</f>
        <v/>
      </c>
      <c r="AC27" s="150" t="str">
        <f>IF(AND('Mapa final'!$AD$11="Muy Alta",'Mapa final'!$AF$11="Leve"),CONCATENATE("R2C",'Mapa final'!$S$11),"")</f>
        <v/>
      </c>
      <c r="AD27" s="150" t="str">
        <f>IF(AND('Mapa final'!$AD$11="Muy Alta",'Mapa final'!$AF$11="Leve"),CONCATENATE("R2C",'Mapa final'!$S$11),"")</f>
        <v/>
      </c>
      <c r="AE27" s="150" t="str">
        <f>IF(AND('Mapa final'!$AD$11="Muy Alta",'Mapa final'!$AF$11="Leve"),CONCATENATE("R2C",'Mapa final'!$S$11),"")</f>
        <v/>
      </c>
      <c r="AF27" s="150" t="str">
        <f>IF(AND('Mapa final'!$AD$11="Muy Alta",'Mapa final'!$AF$11="Leve"),CONCATENATE("R2C",'Mapa final'!$S$11),"")</f>
        <v/>
      </c>
      <c r="AG27" s="39" t="str">
        <f>IF(AND('Mapa final'!$AD$11="Muy Alta",'Mapa final'!$AF$11="Leve"),CONCATENATE("R2C",'Mapa final'!$S$11),"")</f>
        <v/>
      </c>
      <c r="AH27" s="40" t="str">
        <f>IF(AND('Mapa final'!$AD$11="Muy Alta",'Mapa final'!$AF$11="Catastrófico"),CONCATENATE("R2C",'Mapa final'!$S$11),"")</f>
        <v/>
      </c>
      <c r="AI27" s="153" t="str">
        <f>IF(AND('Mapa final'!$AD$11="Muy Alta",'Mapa final'!$AF$11="Catastrófico"),CONCATENATE("R2C",'Mapa final'!$S$11),"")</f>
        <v/>
      </c>
      <c r="AJ27" s="153" t="str">
        <f>IF(AND('Mapa final'!$AD$11="Muy Alta",'Mapa final'!$AF$11="Catastrófico"),CONCATENATE("R2C",'Mapa final'!$S$11),"")</f>
        <v/>
      </c>
      <c r="AK27" s="153" t="str">
        <f>IF(AND('Mapa final'!$AD$11="Muy Alta",'Mapa final'!$AF$11="Catastrófico"),CONCATENATE("R2C",'Mapa final'!$S$11),"")</f>
        <v/>
      </c>
      <c r="AL27" s="153" t="str">
        <f>IF(AND('Mapa final'!$AD$11="Muy Alta",'Mapa final'!$AF$11="Catastrófico"),CONCATENATE("R2C",'Mapa final'!$S$11),"")</f>
        <v/>
      </c>
      <c r="AM27" s="41" t="str">
        <f>IF(AND('Mapa final'!$AD$11="Muy Alta",'Mapa final'!$AF$11="Catastrófico"),CONCATENATE("R2C",'Mapa final'!$S$11),"")</f>
        <v/>
      </c>
      <c r="AN27" s="64"/>
      <c r="AO27" s="357"/>
      <c r="AP27" s="358"/>
      <c r="AQ27" s="358"/>
      <c r="AR27" s="358"/>
      <c r="AS27" s="358"/>
      <c r="AT27" s="359"/>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row>
    <row r="28" spans="1:76" ht="15" customHeight="1" x14ac:dyDescent="0.25">
      <c r="A28" s="64"/>
      <c r="B28" s="229"/>
      <c r="C28" s="229"/>
      <c r="D28" s="230"/>
      <c r="E28" s="328"/>
      <c r="F28" s="327"/>
      <c r="G28" s="327"/>
      <c r="H28" s="327"/>
      <c r="I28" s="343"/>
      <c r="J28" s="51" t="str">
        <f>IF(AND('Mapa final'!$AD$11="Alta",'Mapa final'!$AF$11="Leve"),CONCATENATE("R2C",'Mapa final'!$S$11),"")</f>
        <v/>
      </c>
      <c r="K28" s="151" t="str">
        <f>IF(AND('Mapa final'!$AD$11="Alta",'Mapa final'!$AF$11="Leve"),CONCATENATE("R2C",'Mapa final'!$S$11),"")</f>
        <v/>
      </c>
      <c r="L28" s="151" t="str">
        <f>IF(AND('Mapa final'!$AD$11="Alta",'Mapa final'!$AF$11="Leve"),CONCATENATE("R2C",'Mapa final'!$S$11),"")</f>
        <v/>
      </c>
      <c r="M28" s="151" t="str">
        <f>IF(AND('Mapa final'!$AD$11="Alta",'Mapa final'!$AF$11="Leve"),CONCATENATE("R2C",'Mapa final'!$S$11),"")</f>
        <v/>
      </c>
      <c r="N28" s="151" t="str">
        <f>IF(AND('Mapa final'!$AD$11="Alta",'Mapa final'!$AF$11="Leve"),CONCATENATE("R2C",'Mapa final'!$S$11),"")</f>
        <v/>
      </c>
      <c r="O28" s="52" t="str">
        <f>IF(AND('Mapa final'!$AD$11="Alta",'Mapa final'!$AF$11="Leve"),CONCATENATE("R2C",'Mapa final'!$S$11),"")</f>
        <v/>
      </c>
      <c r="P28" s="51" t="str">
        <f>IF(AND('Mapa final'!$AD$11="Alta",'Mapa final'!$AF$11="Leve"),CONCATENATE("R2C",'Mapa final'!$S$11),"")</f>
        <v/>
      </c>
      <c r="Q28" s="151" t="str">
        <f>IF(AND('Mapa final'!$AD$11="Alta",'Mapa final'!$AF$11="Leve"),CONCATENATE("R2C",'Mapa final'!$S$11),"")</f>
        <v/>
      </c>
      <c r="R28" s="151" t="str">
        <f>IF(AND('Mapa final'!$AD$11="Alta",'Mapa final'!$AF$11="Leve"),CONCATENATE("R2C",'Mapa final'!$S$11),"")</f>
        <v/>
      </c>
      <c r="S28" s="151" t="str">
        <f>IF(AND('Mapa final'!$AD$14="media",'Mapa final'!$AF$14="menor"),CONCATENATE("R4C",'Mapa final'!$S$14),"")</f>
        <v>R4C1</v>
      </c>
      <c r="T28" s="151" t="str">
        <f>IF(AND('Mapa final'!$AD$11="Alta",'Mapa final'!$AF$11="Leve"),CONCATENATE("R2C",'Mapa final'!$S$11),"")</f>
        <v/>
      </c>
      <c r="U28" s="52" t="str">
        <f>IF(AND('Mapa final'!$AD$11="Alta",'Mapa final'!$AF$11="Leve"),CONCATENATE("R2C",'Mapa final'!$S$11),"")</f>
        <v/>
      </c>
      <c r="V28" s="51" t="str">
        <f>IF(AND('Mapa final'!$AD$11="Alta",'Mapa final'!$AF$11="Leve"),CONCATENATE("R2C",'Mapa final'!$S$11),"")</f>
        <v/>
      </c>
      <c r="W28" s="151" t="str">
        <f>IF(AND('Mapa final'!$AD$11="Alta",'Mapa final'!$AF$11="Leve"),CONCATENATE("R2C",'Mapa final'!$S$11),"")</f>
        <v/>
      </c>
      <c r="X28" s="151" t="str">
        <f>IF(AND('Mapa final'!$AD$11="Alta",'Mapa final'!$AF$11="Leve"),CONCATENATE("R2C",'Mapa final'!$S$11),"")</f>
        <v/>
      </c>
      <c r="Y28" s="151" t="str">
        <f>IF(AND('Mapa final'!$AD$11="Alta",'Mapa final'!$AF$11="Leve"),CONCATENATE("R2C",'Mapa final'!$S$11),"")</f>
        <v/>
      </c>
      <c r="Z28" s="151" t="str">
        <f>IF(AND('Mapa final'!$AD$11="Alta",'Mapa final'!$AF$11="Leve"),CONCATENATE("R2C",'Mapa final'!$S$11),"")</f>
        <v/>
      </c>
      <c r="AA28" s="52" t="str">
        <f>IF(AND('Mapa final'!$AD$11="Alta",'Mapa final'!$AF$11="Leve"),CONCATENATE("R2C",'Mapa final'!$S$11),"")</f>
        <v/>
      </c>
      <c r="AB28" s="38" t="str">
        <f>IF(AND('Mapa final'!$AD$11="Muy Alta",'Mapa final'!$AF$11="Leve"),CONCATENATE("R2C",'Mapa final'!$S$11),"")</f>
        <v/>
      </c>
      <c r="AC28" s="150" t="str">
        <f>IF(AND('Mapa final'!$AD$11="Muy Alta",'Mapa final'!$AF$11="Leve"),CONCATENATE("R2C",'Mapa final'!$S$11),"")</f>
        <v/>
      </c>
      <c r="AD28" s="150" t="str">
        <f>IF(AND('Mapa final'!$AD$11="Muy Alta",'Mapa final'!$AF$11="Leve"),CONCATENATE("R2C",'Mapa final'!$S$11),"")</f>
        <v/>
      </c>
      <c r="AE28" s="150" t="str">
        <f>IF(AND('Mapa final'!$AD$11="Muy Alta",'Mapa final'!$AF$11="Leve"),CONCATENATE("R2C",'Mapa final'!$S$11),"")</f>
        <v/>
      </c>
      <c r="AF28" s="150" t="str">
        <f>IF(AND('Mapa final'!$AD$11="Muy Alta",'Mapa final'!$AF$11="Leve"),CONCATENATE("R2C",'Mapa final'!$S$11),"")</f>
        <v/>
      </c>
      <c r="AG28" s="39" t="str">
        <f>IF(AND('Mapa final'!$AD$11="Muy Alta",'Mapa final'!$AF$11="Leve"),CONCATENATE("R2C",'Mapa final'!$S$11),"")</f>
        <v/>
      </c>
      <c r="AH28" s="40" t="str">
        <f>IF(AND('Mapa final'!$AD$11="Muy Alta",'Mapa final'!$AF$11="Catastrófico"),CONCATENATE("R2C",'Mapa final'!$S$11),"")</f>
        <v/>
      </c>
      <c r="AI28" s="153" t="str">
        <f>IF(AND('Mapa final'!$AD$11="Muy Alta",'Mapa final'!$AF$11="Catastrófico"),CONCATENATE("R2C",'Mapa final'!$S$11),"")</f>
        <v/>
      </c>
      <c r="AJ28" s="153" t="str">
        <f>IF(AND('Mapa final'!$AD$11="Muy Alta",'Mapa final'!$AF$11="Catastrófico"),CONCATENATE("R2C",'Mapa final'!$S$11),"")</f>
        <v/>
      </c>
      <c r="AK28" s="153" t="str">
        <f>IF(AND('Mapa final'!$AD$11="Muy Alta",'Mapa final'!$AF$11="Catastrófico"),CONCATENATE("R2C",'Mapa final'!$S$11),"")</f>
        <v/>
      </c>
      <c r="AL28" s="153" t="str">
        <f>IF(AND('Mapa final'!$AD$11="Muy Alta",'Mapa final'!$AF$11="Catastrófico"),CONCATENATE("R2C",'Mapa final'!$S$11),"")</f>
        <v/>
      </c>
      <c r="AM28" s="41" t="str">
        <f>IF(AND('Mapa final'!$AD$11="Muy Alta",'Mapa final'!$AF$11="Catastrófico"),CONCATENATE("R2C",'Mapa final'!$S$11),"")</f>
        <v/>
      </c>
      <c r="AN28" s="64"/>
      <c r="AO28" s="357"/>
      <c r="AP28" s="358"/>
      <c r="AQ28" s="358"/>
      <c r="AR28" s="358"/>
      <c r="AS28" s="358"/>
      <c r="AT28" s="359"/>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row>
    <row r="29" spans="1:76" ht="15" customHeight="1" x14ac:dyDescent="0.25">
      <c r="A29" s="64"/>
      <c r="B29" s="229"/>
      <c r="C29" s="229"/>
      <c r="D29" s="230"/>
      <c r="E29" s="328"/>
      <c r="F29" s="327"/>
      <c r="G29" s="327"/>
      <c r="H29" s="327"/>
      <c r="I29" s="343"/>
      <c r="J29" s="51" t="str">
        <f>IF(AND('Mapa final'!$AD$11="Alta",'Mapa final'!$AF$11="Leve"),CONCATENATE("R2C",'Mapa final'!$S$11),"")</f>
        <v/>
      </c>
      <c r="K29" s="151" t="str">
        <f>IF(AND('Mapa final'!$AD$11="Alta",'Mapa final'!$AF$11="Leve"),CONCATENATE("R2C",'Mapa final'!$S$11),"")</f>
        <v/>
      </c>
      <c r="L29" s="151" t="str">
        <f>IF(AND('Mapa final'!$AD$11="Alta",'Mapa final'!$AF$11="Leve"),CONCATENATE("R2C",'Mapa final'!$S$11),"")</f>
        <v/>
      </c>
      <c r="M29" s="151" t="str">
        <f>IF(AND('Mapa final'!$AD$11="Alta",'Mapa final'!$AF$11="Leve"),CONCATENATE("R2C",'Mapa final'!$S$11),"")</f>
        <v/>
      </c>
      <c r="N29" s="151" t="str">
        <f>IF(AND('Mapa final'!$AD$11="Alta",'Mapa final'!$AF$11="Leve"),CONCATENATE("R2C",'Mapa final'!$S$11),"")</f>
        <v/>
      </c>
      <c r="O29" s="52" t="str">
        <f>IF(AND('Mapa final'!$AD$11="Alta",'Mapa final'!$AF$11="Leve"),CONCATENATE("R2C",'Mapa final'!$S$11),"")</f>
        <v/>
      </c>
      <c r="P29" s="51" t="str">
        <f>IF(AND('Mapa final'!$AD$11="Alta",'Mapa final'!$AF$11="Leve"),CONCATENATE("R2C",'Mapa final'!$S$11),"")</f>
        <v/>
      </c>
      <c r="Q29" s="151" t="str">
        <f>IF(AND('Mapa final'!$AD$11="Alta",'Mapa final'!$AF$11="Leve"),CONCATENATE("R2C",'Mapa final'!$S$11),"")</f>
        <v/>
      </c>
      <c r="R29" s="151" t="str">
        <f>IF(AND('Mapa final'!$AD$11="Alta",'Mapa final'!$AF$11="Leve"),CONCATENATE("R2C",'Mapa final'!$S$11),"")</f>
        <v/>
      </c>
      <c r="S29" s="151" t="str">
        <f>IF(AND('Mapa final'!$AD$11="Alta",'Mapa final'!$AF$11="Leve"),CONCATENATE("R2C",'Mapa final'!$S$11),"")</f>
        <v/>
      </c>
      <c r="T29" s="151" t="str">
        <f>IF(AND('Mapa final'!$AD$11="Alta",'Mapa final'!$AF$11="Leve"),CONCATENATE("R2C",'Mapa final'!$S$11),"")</f>
        <v/>
      </c>
      <c r="U29" s="52" t="str">
        <f>IF(AND('Mapa final'!$AD$11="Alta",'Mapa final'!$AF$11="Leve"),CONCATENATE("R2C",'Mapa final'!$S$11),"")</f>
        <v/>
      </c>
      <c r="V29" s="51" t="str">
        <f>IF(AND('Mapa final'!$AD$11="Alta",'Mapa final'!$AF$11="Leve"),CONCATENATE("R2C",'Mapa final'!$S$11),"")</f>
        <v/>
      </c>
      <c r="W29" s="151" t="str">
        <f>IF(AND('Mapa final'!$AD$11="Alta",'Mapa final'!$AF$11="Leve"),CONCATENATE("R2C",'Mapa final'!$S$11),"")</f>
        <v/>
      </c>
      <c r="X29" s="151" t="str">
        <f>IF(AND('Mapa final'!$AD$11="Alta",'Mapa final'!$AF$11="Leve"),CONCATENATE("R2C",'Mapa final'!$S$11),"")</f>
        <v/>
      </c>
      <c r="Y29" s="151" t="str">
        <f>IF(AND('Mapa final'!$AD$11="Alta",'Mapa final'!$AF$11="Leve"),CONCATENATE("R2C",'Mapa final'!$S$11),"")</f>
        <v/>
      </c>
      <c r="Z29" s="151" t="str">
        <f>IF(AND('Mapa final'!$AD$11="Alta",'Mapa final'!$AF$11="Leve"),CONCATENATE("R2C",'Mapa final'!$S$11),"")</f>
        <v/>
      </c>
      <c r="AA29" s="52" t="str">
        <f>IF(AND('Mapa final'!$AD$11="Alta",'Mapa final'!$AF$11="Leve"),CONCATENATE("R2C",'Mapa final'!$S$11),"")</f>
        <v/>
      </c>
      <c r="AB29" s="38" t="str">
        <f>IF(AND('Mapa final'!$AD$11="Muy Alta",'Mapa final'!$AF$11="Leve"),CONCATENATE("R2C",'Mapa final'!$S$11),"")</f>
        <v/>
      </c>
      <c r="AC29" s="150" t="str">
        <f>IF(AND('Mapa final'!$AD$11="Muy Alta",'Mapa final'!$AF$11="Leve"),CONCATENATE("R2C",'Mapa final'!$S$11),"")</f>
        <v/>
      </c>
      <c r="AD29" s="150" t="str">
        <f>IF(AND('Mapa final'!$AD$11="Muy Alta",'Mapa final'!$AF$11="Leve"),CONCATENATE("R2C",'Mapa final'!$S$11),"")</f>
        <v/>
      </c>
      <c r="AE29" s="150" t="str">
        <f>IF(AND('Mapa final'!$AD$11="Muy Alta",'Mapa final'!$AF$11="Leve"),CONCATENATE("R2C",'Mapa final'!$S$11),"")</f>
        <v/>
      </c>
      <c r="AF29" s="150" t="str">
        <f>IF(AND('Mapa final'!$AD$11="Muy Alta",'Mapa final'!$AF$11="Leve"),CONCATENATE("R2C",'Mapa final'!$S$11),"")</f>
        <v/>
      </c>
      <c r="AG29" s="39" t="str">
        <f>IF(AND('Mapa final'!$AD$11="Muy Alta",'Mapa final'!$AF$11="Leve"),CONCATENATE("R2C",'Mapa final'!$S$11),"")</f>
        <v/>
      </c>
      <c r="AH29" s="40" t="str">
        <f>IF(AND('Mapa final'!$AD$11="Muy Alta",'Mapa final'!$AF$11="Catastrófico"),CONCATENATE("R2C",'Mapa final'!$S$11),"")</f>
        <v/>
      </c>
      <c r="AI29" s="153" t="str">
        <f>IF(AND('Mapa final'!$AD$11="Muy Alta",'Mapa final'!$AF$11="Catastrófico"),CONCATENATE("R2C",'Mapa final'!$S$11),"")</f>
        <v/>
      </c>
      <c r="AJ29" s="153" t="str">
        <f>IF(AND('Mapa final'!$AD$11="Muy Alta",'Mapa final'!$AF$11="Catastrófico"),CONCATENATE("R2C",'Mapa final'!$S$11),"")</f>
        <v/>
      </c>
      <c r="AK29" s="153" t="str">
        <f>IF(AND('Mapa final'!$AD$11="Muy Alta",'Mapa final'!$AF$11="Catastrófico"),CONCATENATE("R2C",'Mapa final'!$S$11),"")</f>
        <v/>
      </c>
      <c r="AL29" s="153" t="str">
        <f>IF(AND('Mapa final'!$AD$11="Muy Alta",'Mapa final'!$AF$11="Catastrófico"),CONCATENATE("R2C",'Mapa final'!$S$11),"")</f>
        <v/>
      </c>
      <c r="AM29" s="41" t="str">
        <f>IF(AND('Mapa final'!$AD$11="Muy Alta",'Mapa final'!$AF$11="Catastrófico"),CONCATENATE("R2C",'Mapa final'!$S$11),"")</f>
        <v/>
      </c>
      <c r="AN29" s="64"/>
      <c r="AO29" s="357"/>
      <c r="AP29" s="358"/>
      <c r="AQ29" s="358"/>
      <c r="AR29" s="358"/>
      <c r="AS29" s="358"/>
      <c r="AT29" s="359"/>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row>
    <row r="30" spans="1:76" ht="15" customHeight="1" x14ac:dyDescent="0.25">
      <c r="A30" s="64"/>
      <c r="B30" s="229"/>
      <c r="C30" s="229"/>
      <c r="D30" s="230"/>
      <c r="E30" s="328"/>
      <c r="F30" s="327"/>
      <c r="G30" s="327"/>
      <c r="H30" s="327"/>
      <c r="I30" s="343"/>
      <c r="J30" s="51" t="str">
        <f>IF(AND('Mapa final'!$AD$11="Alta",'Mapa final'!$AF$11="Leve"),CONCATENATE("R2C",'Mapa final'!$S$11),"")</f>
        <v/>
      </c>
      <c r="K30" s="151" t="str">
        <f>IF(AND('Mapa final'!$AD$11="Alta",'Mapa final'!$AF$11="Leve"),CONCATENATE("R2C",'Mapa final'!$S$11),"")</f>
        <v/>
      </c>
      <c r="L30" s="151" t="str">
        <f>IF(AND('Mapa final'!$AD$11="Alta",'Mapa final'!$AF$11="Leve"),CONCATENATE("R2C",'Mapa final'!$S$11),"")</f>
        <v/>
      </c>
      <c r="M30" s="151" t="str">
        <f>IF(AND('Mapa final'!$AD$11="Alta",'Mapa final'!$AF$11="Leve"),CONCATENATE("R2C",'Mapa final'!$S$11),"")</f>
        <v/>
      </c>
      <c r="N30" s="151" t="str">
        <f>IF(AND('Mapa final'!$AD$11="Alta",'Mapa final'!$AF$11="Leve"),CONCATENATE("R2C",'Mapa final'!$S$11),"")</f>
        <v/>
      </c>
      <c r="O30" s="52" t="str">
        <f>IF(AND('Mapa final'!$AD$11="Alta",'Mapa final'!$AF$11="Leve"),CONCATENATE("R2C",'Mapa final'!$S$11),"")</f>
        <v/>
      </c>
      <c r="P30" s="51" t="str">
        <f>IF(AND('Mapa final'!$AD$11="Alta",'Mapa final'!$AF$11="Leve"),CONCATENATE("R2C",'Mapa final'!$S$11),"")</f>
        <v/>
      </c>
      <c r="Q30" s="151" t="str">
        <f>IF(AND('Mapa final'!$AD$11="Alta",'Mapa final'!$AF$11="Leve"),CONCATENATE("R2C",'Mapa final'!$S$11),"")</f>
        <v/>
      </c>
      <c r="R30" s="151" t="str">
        <f>IF(AND('Mapa final'!$AD$11="Alta",'Mapa final'!$AF$11="Leve"),CONCATENATE("R2C",'Mapa final'!$S$11),"")</f>
        <v/>
      </c>
      <c r="S30" s="151" t="str">
        <f>IF(AND('Mapa final'!$AD$11="Alta",'Mapa final'!$AF$11="Leve"),CONCATENATE("R2C",'Mapa final'!$S$11),"")</f>
        <v/>
      </c>
      <c r="T30" s="151" t="str">
        <f>IF(AND('Mapa final'!$AD$11="Alta",'Mapa final'!$AF$11="Leve"),CONCATENATE("R2C",'Mapa final'!$S$11),"")</f>
        <v/>
      </c>
      <c r="U30" s="52" t="str">
        <f>IF(AND('Mapa final'!$AD$11="Alta",'Mapa final'!$AF$11="Leve"),CONCATENATE("R2C",'Mapa final'!$S$11),"")</f>
        <v/>
      </c>
      <c r="V30" s="51" t="str">
        <f>IF(AND('Mapa final'!$AD$11="Alta",'Mapa final'!$AF$11="Leve"),CONCATENATE("R2C",'Mapa final'!$S$11),"")</f>
        <v/>
      </c>
      <c r="W30" s="151" t="str">
        <f>IF(AND('Mapa final'!$AD$11="Alta",'Mapa final'!$AF$11="Leve"),CONCATENATE("R2C",'Mapa final'!$S$11),"")</f>
        <v/>
      </c>
      <c r="X30" s="151" t="str">
        <f>IF(AND('Mapa final'!$AD$11="Alta",'Mapa final'!$AF$11="Leve"),CONCATENATE("R2C",'Mapa final'!$S$11),"")</f>
        <v/>
      </c>
      <c r="Y30" s="151" t="str">
        <f>IF(AND('Mapa final'!$AD$11="Alta",'Mapa final'!$AF$11="Leve"),CONCATENATE("R2C",'Mapa final'!$S$11),"")</f>
        <v/>
      </c>
      <c r="Z30" s="151" t="str">
        <f>IF(AND('Mapa final'!$AD$11="Alta",'Mapa final'!$AF$11="Leve"),CONCATENATE("R2C",'Mapa final'!$S$11),"")</f>
        <v/>
      </c>
      <c r="AA30" s="52" t="str">
        <f>IF(AND('Mapa final'!$AD$11="Alta",'Mapa final'!$AF$11="Leve"),CONCATENATE("R2C",'Mapa final'!$S$11),"")</f>
        <v/>
      </c>
      <c r="AB30" s="38" t="str">
        <f>IF(AND('Mapa final'!$AD$11="Muy Alta",'Mapa final'!$AF$11="Leve"),CONCATENATE("R2C",'Mapa final'!$S$11),"")</f>
        <v/>
      </c>
      <c r="AC30" s="150" t="str">
        <f>IF(AND('Mapa final'!$AD$11="Muy Alta",'Mapa final'!$AF$11="Leve"),CONCATENATE("R2C",'Mapa final'!$S$11),"")</f>
        <v/>
      </c>
      <c r="AD30" s="150" t="str">
        <f>IF(AND('Mapa final'!$AD$11="Muy Alta",'Mapa final'!$AF$11="Leve"),CONCATENATE("R2C",'Mapa final'!$S$11),"")</f>
        <v/>
      </c>
      <c r="AE30" s="150" t="str">
        <f>IF(AND('Mapa final'!$AD$11="Muy Alta",'Mapa final'!$AF$11="Leve"),CONCATENATE("R2C",'Mapa final'!$S$11),"")</f>
        <v/>
      </c>
      <c r="AF30" s="150" t="str">
        <f>IF(AND('Mapa final'!$AD$11="Muy Alta",'Mapa final'!$AF$11="Leve"),CONCATENATE("R2C",'Mapa final'!$S$11),"")</f>
        <v/>
      </c>
      <c r="AG30" s="39" t="str">
        <f>IF(AND('Mapa final'!$AD$11="Muy Alta",'Mapa final'!$AF$11="Leve"),CONCATENATE("R2C",'Mapa final'!$S$11),"")</f>
        <v/>
      </c>
      <c r="AH30" s="40" t="str">
        <f>IF(AND('Mapa final'!$AD$11="Muy Alta",'Mapa final'!$AF$11="Catastrófico"),CONCATENATE("R2C",'Mapa final'!$S$11),"")</f>
        <v/>
      </c>
      <c r="AI30" s="153" t="str">
        <f>IF(AND('Mapa final'!$AD$11="Muy Alta",'Mapa final'!$AF$11="Catastrófico"),CONCATENATE("R2C",'Mapa final'!$S$11),"")</f>
        <v/>
      </c>
      <c r="AJ30" s="153" t="str">
        <f>IF(AND('Mapa final'!$AD$11="Muy Alta",'Mapa final'!$AF$11="Catastrófico"),CONCATENATE("R2C",'Mapa final'!$S$11),"")</f>
        <v/>
      </c>
      <c r="AK30" s="153" t="str">
        <f>IF(AND('Mapa final'!$AD$11="Muy Alta",'Mapa final'!$AF$11="Catastrófico"),CONCATENATE("R2C",'Mapa final'!$S$11),"")</f>
        <v/>
      </c>
      <c r="AL30" s="153" t="str">
        <f>IF(AND('Mapa final'!$AD$11="Muy Alta",'Mapa final'!$AF$11="Catastrófico"),CONCATENATE("R2C",'Mapa final'!$S$11),"")</f>
        <v/>
      </c>
      <c r="AM30" s="41" t="str">
        <f>IF(AND('Mapa final'!$AD$11="Muy Alta",'Mapa final'!$AF$11="Catastrófico"),CONCATENATE("R2C",'Mapa final'!$S$11),"")</f>
        <v/>
      </c>
      <c r="AN30" s="64"/>
      <c r="AO30" s="357"/>
      <c r="AP30" s="358"/>
      <c r="AQ30" s="358"/>
      <c r="AR30" s="358"/>
      <c r="AS30" s="358"/>
      <c r="AT30" s="359"/>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row>
    <row r="31" spans="1:76" ht="15" customHeight="1" x14ac:dyDescent="0.25">
      <c r="A31" s="64"/>
      <c r="B31" s="229"/>
      <c r="C31" s="229"/>
      <c r="D31" s="230"/>
      <c r="E31" s="328"/>
      <c r="F31" s="327"/>
      <c r="G31" s="327"/>
      <c r="H31" s="327"/>
      <c r="I31" s="343"/>
      <c r="J31" s="51" t="str">
        <f>IF(AND('Mapa final'!$AD$11="Alta",'Mapa final'!$AF$11="Leve"),CONCATENATE("R2C",'Mapa final'!$S$11),"")</f>
        <v/>
      </c>
      <c r="K31" s="151" t="str">
        <f>IF(AND('Mapa final'!$AD$11="Alta",'Mapa final'!$AF$11="Leve"),CONCATENATE("R2C",'Mapa final'!$S$11),"")</f>
        <v/>
      </c>
      <c r="L31" s="151" t="str">
        <f>IF(AND('Mapa final'!$AD$11="Alta",'Mapa final'!$AF$11="Leve"),CONCATENATE("R2C",'Mapa final'!$S$11),"")</f>
        <v/>
      </c>
      <c r="M31" s="151" t="str">
        <f>IF(AND('Mapa final'!$AD$11="Alta",'Mapa final'!$AF$11="Leve"),CONCATENATE("R2C",'Mapa final'!$S$11),"")</f>
        <v/>
      </c>
      <c r="N31" s="151" t="str">
        <f>IF(AND('Mapa final'!$AD$11="Alta",'Mapa final'!$AF$11="Leve"),CONCATENATE("R2C",'Mapa final'!$S$11),"")</f>
        <v/>
      </c>
      <c r="O31" s="52" t="str">
        <f>IF(AND('Mapa final'!$AD$11="Alta",'Mapa final'!$AF$11="Leve"),CONCATENATE("R2C",'Mapa final'!$S$11),"")</f>
        <v/>
      </c>
      <c r="P31" s="51" t="str">
        <f>IF(AND('Mapa final'!$AD$11="Alta",'Mapa final'!$AF$11="Leve"),CONCATENATE("R2C",'Mapa final'!$S$11),"")</f>
        <v/>
      </c>
      <c r="Q31" s="151" t="str">
        <f>IF(AND('Mapa final'!$AD$11="Alta",'Mapa final'!$AF$11="Leve"),CONCATENATE("R2C",'Mapa final'!$S$11),"")</f>
        <v/>
      </c>
      <c r="R31" s="151" t="str">
        <f>IF(AND('Mapa final'!$AD$11="Alta",'Mapa final'!$AF$11="Leve"),CONCATENATE("R2C",'Mapa final'!$S$11),"")</f>
        <v/>
      </c>
      <c r="S31" s="151" t="str">
        <f>IF(AND('Mapa final'!$AD$11="Alta",'Mapa final'!$AF$11="Leve"),CONCATENATE("R2C",'Mapa final'!$S$11),"")</f>
        <v/>
      </c>
      <c r="T31" s="151" t="str">
        <f>IF(AND('Mapa final'!$AD$11="Alta",'Mapa final'!$AF$11="Leve"),CONCATENATE("R2C",'Mapa final'!$S$11),"")</f>
        <v/>
      </c>
      <c r="U31" s="52" t="str">
        <f>IF(AND('Mapa final'!$AD$11="Alta",'Mapa final'!$AF$11="Leve"),CONCATENATE("R2C",'Mapa final'!$S$11),"")</f>
        <v/>
      </c>
      <c r="V31" s="51" t="str">
        <f>IF(AND('Mapa final'!$AD$11="Alta",'Mapa final'!$AF$11="Leve"),CONCATENATE("R2C",'Mapa final'!$S$11),"")</f>
        <v/>
      </c>
      <c r="W31" s="151" t="str">
        <f>IF(AND('Mapa final'!$AD$11="Alta",'Mapa final'!$AF$11="Leve"),CONCATENATE("R2C",'Mapa final'!$S$11),"")</f>
        <v/>
      </c>
      <c r="X31" s="151" t="str">
        <f>IF(AND('Mapa final'!$AD$11="Alta",'Mapa final'!$AF$11="Leve"),CONCATENATE("R2C",'Mapa final'!$S$11),"")</f>
        <v/>
      </c>
      <c r="Y31" s="151" t="str">
        <f>IF(AND('Mapa final'!$AD$11="Alta",'Mapa final'!$AF$11="Leve"),CONCATENATE("R2C",'Mapa final'!$S$11),"")</f>
        <v/>
      </c>
      <c r="Z31" s="151" t="str">
        <f>IF(AND('Mapa final'!$AD$11="Alta",'Mapa final'!$AF$11="Leve"),CONCATENATE("R2C",'Mapa final'!$S$11),"")</f>
        <v/>
      </c>
      <c r="AA31" s="52" t="str">
        <f>IF(AND('Mapa final'!$AD$11="Alta",'Mapa final'!$AF$11="Leve"),CONCATENATE("R2C",'Mapa final'!$S$11),"")</f>
        <v/>
      </c>
      <c r="AB31" s="38" t="str">
        <f>IF(AND('Mapa final'!$AD$11="Muy Alta",'Mapa final'!$AF$11="Leve"),CONCATENATE("R2C",'Mapa final'!$S$11),"")</f>
        <v/>
      </c>
      <c r="AC31" s="150" t="str">
        <f>IF(AND('Mapa final'!$AD$11="Muy Alta",'Mapa final'!$AF$11="Leve"),CONCATENATE("R2C",'Mapa final'!$S$11),"")</f>
        <v/>
      </c>
      <c r="AD31" s="150" t="str">
        <f>IF(AND('Mapa final'!$AD$11="Muy Alta",'Mapa final'!$AF$11="Leve"),CONCATENATE("R2C",'Mapa final'!$S$11),"")</f>
        <v/>
      </c>
      <c r="AE31" s="150" t="str">
        <f>IF(AND('Mapa final'!$AD$11="Muy Alta",'Mapa final'!$AF$11="Leve"),CONCATENATE("R2C",'Mapa final'!$S$11),"")</f>
        <v/>
      </c>
      <c r="AF31" s="150" t="str">
        <f>IF(AND('Mapa final'!$AD$11="Muy Alta",'Mapa final'!$AF$11="Leve"),CONCATENATE("R2C",'Mapa final'!$S$11),"")</f>
        <v/>
      </c>
      <c r="AG31" s="39" t="str">
        <f>IF(AND('Mapa final'!$AD$11="Muy Alta",'Mapa final'!$AF$11="Leve"),CONCATENATE("R2C",'Mapa final'!$S$11),"")</f>
        <v/>
      </c>
      <c r="AH31" s="40" t="str">
        <f>IF(AND('Mapa final'!$AD$11="Muy Alta",'Mapa final'!$AF$11="Catastrófico"),CONCATENATE("R2C",'Mapa final'!$S$11),"")</f>
        <v/>
      </c>
      <c r="AI31" s="153" t="str">
        <f>IF(AND('Mapa final'!$AD$11="Muy Alta",'Mapa final'!$AF$11="Catastrófico"),CONCATENATE("R2C",'Mapa final'!$S$11),"")</f>
        <v/>
      </c>
      <c r="AJ31" s="153" t="str">
        <f>IF(AND('Mapa final'!$AD$11="Muy Alta",'Mapa final'!$AF$11="Catastrófico"),CONCATENATE("R2C",'Mapa final'!$S$11),"")</f>
        <v/>
      </c>
      <c r="AK31" s="153" t="str">
        <f>IF(AND('Mapa final'!$AD$11="Muy Alta",'Mapa final'!$AF$11="Catastrófico"),CONCATENATE("R2C",'Mapa final'!$S$11),"")</f>
        <v/>
      </c>
      <c r="AL31" s="153" t="str">
        <f>IF(AND('Mapa final'!$AD$11="Muy Alta",'Mapa final'!$AF$11="Catastrófico"),CONCATENATE("R2C",'Mapa final'!$S$11),"")</f>
        <v/>
      </c>
      <c r="AM31" s="41" t="str">
        <f>IF(AND('Mapa final'!$AD$11="Muy Alta",'Mapa final'!$AF$11="Catastrófico"),CONCATENATE("R2C",'Mapa final'!$S$11),"")</f>
        <v/>
      </c>
      <c r="AN31" s="64"/>
      <c r="AO31" s="357"/>
      <c r="AP31" s="358"/>
      <c r="AQ31" s="358"/>
      <c r="AR31" s="358"/>
      <c r="AS31" s="358"/>
      <c r="AT31" s="359"/>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row>
    <row r="32" spans="1:76" ht="15" customHeight="1" x14ac:dyDescent="0.25">
      <c r="A32" s="64"/>
      <c r="B32" s="229"/>
      <c r="C32" s="229"/>
      <c r="D32" s="230"/>
      <c r="E32" s="328"/>
      <c r="F32" s="327"/>
      <c r="G32" s="327"/>
      <c r="H32" s="327"/>
      <c r="I32" s="343"/>
      <c r="J32" s="51" t="str">
        <f>IF(AND('Mapa final'!$AD$11="Alta",'Mapa final'!$AF$11="Leve"),CONCATENATE("R2C",'Mapa final'!$S$11),"")</f>
        <v/>
      </c>
      <c r="K32" s="151" t="str">
        <f>IF(AND('Mapa final'!$AD$11="Alta",'Mapa final'!$AF$11="Leve"),CONCATENATE("R2C",'Mapa final'!$S$11),"")</f>
        <v/>
      </c>
      <c r="L32" s="151" t="str">
        <f>IF(AND('Mapa final'!$AD$11="Alta",'Mapa final'!$AF$11="Leve"),CONCATENATE("R2C",'Mapa final'!$S$11),"")</f>
        <v/>
      </c>
      <c r="M32" s="151" t="str">
        <f>IF(AND('Mapa final'!$AD$11="Alta",'Mapa final'!$AF$11="Leve"),CONCATENATE("R2C",'Mapa final'!$S$11),"")</f>
        <v/>
      </c>
      <c r="N32" s="151" t="str">
        <f>IF(AND('Mapa final'!$AD$11="Alta",'Mapa final'!$AF$11="Leve"),CONCATENATE("R2C",'Mapa final'!$S$11),"")</f>
        <v/>
      </c>
      <c r="O32" s="52" t="str">
        <f>IF(AND('Mapa final'!$AD$11="Alta",'Mapa final'!$AF$11="Leve"),CONCATENATE("R2C",'Mapa final'!$S$11),"")</f>
        <v/>
      </c>
      <c r="P32" s="51" t="str">
        <f>IF(AND('Mapa final'!$AD$11="Alta",'Mapa final'!$AF$11="Leve"),CONCATENATE("R2C",'Mapa final'!$S$11),"")</f>
        <v/>
      </c>
      <c r="Q32" s="151" t="str">
        <f>IF(AND('Mapa final'!$AD$11="Alta",'Mapa final'!$AF$11="Leve"),CONCATENATE("R2C",'Mapa final'!$S$11),"")</f>
        <v/>
      </c>
      <c r="R32" s="151" t="str">
        <f>IF(AND('Mapa final'!$AD$11="Alta",'Mapa final'!$AF$11="Leve"),CONCATENATE("R2C",'Mapa final'!$S$11),"")</f>
        <v/>
      </c>
      <c r="S32" s="151" t="str">
        <f>IF(AND('Mapa final'!$AD$11="Alta",'Mapa final'!$AF$11="Leve"),CONCATENATE("R2C",'Mapa final'!$S$11),"")</f>
        <v/>
      </c>
      <c r="T32" s="151" t="str">
        <f>IF(AND('Mapa final'!$AD$11="Alta",'Mapa final'!$AF$11="Leve"),CONCATENATE("R2C",'Mapa final'!$S$11),"")</f>
        <v/>
      </c>
      <c r="U32" s="52" t="str">
        <f>IF(AND('Mapa final'!$AD$11="Alta",'Mapa final'!$AF$11="Leve"),CONCATENATE("R2C",'Mapa final'!$S$11),"")</f>
        <v/>
      </c>
      <c r="V32" s="51" t="str">
        <f>IF(AND('Mapa final'!$AD$11="Alta",'Mapa final'!$AF$11="Leve"),CONCATENATE("R2C",'Mapa final'!$S$11),"")</f>
        <v/>
      </c>
      <c r="W32" s="151" t="str">
        <f>IF(AND('Mapa final'!$AD$11="Alta",'Mapa final'!$AF$11="Leve"),CONCATENATE("R2C",'Mapa final'!$S$11),"")</f>
        <v/>
      </c>
      <c r="X32" s="151" t="str">
        <f>IF(AND('Mapa final'!$AD$11="Alta",'Mapa final'!$AF$11="Leve"),CONCATENATE("R2C",'Mapa final'!$S$11),"")</f>
        <v/>
      </c>
      <c r="Y32" s="151" t="str">
        <f>IF(AND('Mapa final'!$AD$11="Alta",'Mapa final'!$AF$11="Leve"),CONCATENATE("R2C",'Mapa final'!$S$11),"")</f>
        <v/>
      </c>
      <c r="Z32" s="151" t="str">
        <f>IF(AND('Mapa final'!$AD$11="Alta",'Mapa final'!$AF$11="Leve"),CONCATENATE("R2C",'Mapa final'!$S$11),"")</f>
        <v/>
      </c>
      <c r="AA32" s="52" t="str">
        <f>IF(AND('Mapa final'!$AD$11="Alta",'Mapa final'!$AF$11="Leve"),CONCATENATE("R2C",'Mapa final'!$S$11),"")</f>
        <v/>
      </c>
      <c r="AB32" s="38" t="str">
        <f>IF(AND('Mapa final'!$AD$11="Muy Alta",'Mapa final'!$AF$11="Leve"),CONCATENATE("R2C",'Mapa final'!$S$11),"")</f>
        <v/>
      </c>
      <c r="AC32" s="150" t="str">
        <f>IF(AND('Mapa final'!$AD$11="Muy Alta",'Mapa final'!$AF$11="Leve"),CONCATENATE("R2C",'Mapa final'!$S$11),"")</f>
        <v/>
      </c>
      <c r="AD32" s="150" t="str">
        <f>IF(AND('Mapa final'!$AD$11="Muy Alta",'Mapa final'!$AF$11="Leve"),CONCATENATE("R2C",'Mapa final'!$S$11),"")</f>
        <v/>
      </c>
      <c r="AE32" s="150" t="str">
        <f>IF(AND('Mapa final'!$AD$11="Muy Alta",'Mapa final'!$AF$11="Leve"),CONCATENATE("R2C",'Mapa final'!$S$11),"")</f>
        <v/>
      </c>
      <c r="AF32" s="150" t="str">
        <f>IF(AND('Mapa final'!$AD$11="Muy Alta",'Mapa final'!$AF$11="Leve"),CONCATENATE("R2C",'Mapa final'!$S$11),"")</f>
        <v/>
      </c>
      <c r="AG32" s="39" t="str">
        <f>IF(AND('Mapa final'!$AD$11="Muy Alta",'Mapa final'!$AF$11="Leve"),CONCATENATE("R2C",'Mapa final'!$S$11),"")</f>
        <v/>
      </c>
      <c r="AH32" s="40" t="str">
        <f>IF(AND('Mapa final'!$AD$11="Muy Alta",'Mapa final'!$AF$11="Catastrófico"),CONCATENATE("R2C",'Mapa final'!$S$11),"")</f>
        <v/>
      </c>
      <c r="AI32" s="153" t="str">
        <f>IF(AND('Mapa final'!$AD$11="Muy Alta",'Mapa final'!$AF$11="Catastrófico"),CONCATENATE("R2C",'Mapa final'!$S$11),"")</f>
        <v/>
      </c>
      <c r="AJ32" s="153" t="str">
        <f>IF(AND('Mapa final'!$AD$11="Muy Alta",'Mapa final'!$AF$11="Catastrófico"),CONCATENATE("R2C",'Mapa final'!$S$11),"")</f>
        <v/>
      </c>
      <c r="AK32" s="153" t="str">
        <f>IF(AND('Mapa final'!$AD$11="Muy Alta",'Mapa final'!$AF$11="Catastrófico"),CONCATENATE("R2C",'Mapa final'!$S$11),"")</f>
        <v/>
      </c>
      <c r="AL32" s="153" t="str">
        <f>IF(AND('Mapa final'!$AD$11="Muy Alta",'Mapa final'!$AF$11="Catastrófico"),CONCATENATE("R2C",'Mapa final'!$S$11),"")</f>
        <v/>
      </c>
      <c r="AM32" s="41" t="str">
        <f>IF(AND('Mapa final'!$AD$11="Muy Alta",'Mapa final'!$AF$11="Catastrófico"),CONCATENATE("R2C",'Mapa final'!$S$11),"")</f>
        <v/>
      </c>
      <c r="AN32" s="64"/>
      <c r="AO32" s="357"/>
      <c r="AP32" s="358"/>
      <c r="AQ32" s="358"/>
      <c r="AR32" s="358"/>
      <c r="AS32" s="358"/>
      <c r="AT32" s="359"/>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row>
    <row r="33" spans="1:80" ht="15" customHeight="1" x14ac:dyDescent="0.25">
      <c r="A33" s="64"/>
      <c r="B33" s="229"/>
      <c r="C33" s="229"/>
      <c r="D33" s="230"/>
      <c r="E33" s="328"/>
      <c r="F33" s="327"/>
      <c r="G33" s="327"/>
      <c r="H33" s="327"/>
      <c r="I33" s="343"/>
      <c r="J33" s="51" t="str">
        <f>IF(AND('Mapa final'!$AD$11="Alta",'Mapa final'!$AF$11="Leve"),CONCATENATE("R2C",'Mapa final'!$S$11),"")</f>
        <v/>
      </c>
      <c r="K33" s="151" t="str">
        <f>IF(AND('Mapa final'!$AD$11="Alta",'Mapa final'!$AF$11="Leve"),CONCATENATE("R2C",'Mapa final'!$S$11),"")</f>
        <v/>
      </c>
      <c r="L33" s="151" t="str">
        <f>IF(AND('Mapa final'!$AD$11="Alta",'Mapa final'!$AF$11="Leve"),CONCATENATE("R2C",'Mapa final'!$S$11),"")</f>
        <v/>
      </c>
      <c r="M33" s="151" t="str">
        <f>IF(AND('Mapa final'!$AD$11="Alta",'Mapa final'!$AF$11="Leve"),CONCATENATE("R2C",'Mapa final'!$S$11),"")</f>
        <v/>
      </c>
      <c r="N33" s="151" t="str">
        <f>IF(AND('Mapa final'!$AD$11="Alta",'Mapa final'!$AF$11="Leve"),CONCATENATE("R2C",'Mapa final'!$S$11),"")</f>
        <v/>
      </c>
      <c r="O33" s="52" t="str">
        <f>IF(AND('Mapa final'!$AD$11="Alta",'Mapa final'!$AF$11="Leve"),CONCATENATE("R2C",'Mapa final'!$S$11),"")</f>
        <v/>
      </c>
      <c r="P33" s="51" t="str">
        <f>IF(AND('Mapa final'!$AD$11="Alta",'Mapa final'!$AF$11="Leve"),CONCATENATE("R2C",'Mapa final'!$S$11),"")</f>
        <v/>
      </c>
      <c r="Q33" s="151" t="str">
        <f>IF(AND('Mapa final'!$AD$11="Alta",'Mapa final'!$AF$11="Leve"),CONCATENATE("R2C",'Mapa final'!$S$11),"")</f>
        <v/>
      </c>
      <c r="R33" s="151" t="str">
        <f>IF(AND('Mapa final'!$AD$11="Alta",'Mapa final'!$AF$11="Leve"),CONCATENATE("R2C",'Mapa final'!$S$11),"")</f>
        <v/>
      </c>
      <c r="S33" s="151" t="str">
        <f>IF(AND('Mapa final'!$AD$11="Alta",'Mapa final'!$AF$11="Leve"),CONCATENATE("R2C",'Mapa final'!$S$11),"")</f>
        <v/>
      </c>
      <c r="T33" s="151" t="str">
        <f>IF(AND('Mapa final'!$AD$11="Alta",'Mapa final'!$AF$11="Leve"),CONCATENATE("R2C",'Mapa final'!$S$11),"")</f>
        <v/>
      </c>
      <c r="U33" s="52" t="str">
        <f>IF(AND('Mapa final'!$AD$11="Alta",'Mapa final'!$AF$11="Leve"),CONCATENATE("R2C",'Mapa final'!$S$11),"")</f>
        <v/>
      </c>
      <c r="V33" s="51" t="str">
        <f>IF(AND('Mapa final'!$AD$11="Alta",'Mapa final'!$AF$11="Leve"),CONCATENATE("R2C",'Mapa final'!$S$11),"")</f>
        <v/>
      </c>
      <c r="W33" s="151" t="str">
        <f>IF(AND('Mapa final'!$AD$11="Alta",'Mapa final'!$AF$11="Leve"),CONCATENATE("R2C",'Mapa final'!$S$11),"")</f>
        <v/>
      </c>
      <c r="X33" s="151" t="str">
        <f>IF(AND('Mapa final'!$AD$11="Alta",'Mapa final'!$AF$11="Leve"),CONCATENATE("R2C",'Mapa final'!$S$11),"")</f>
        <v/>
      </c>
      <c r="Y33" s="151" t="str">
        <f>IF(AND('Mapa final'!$AD$11="Alta",'Mapa final'!$AF$11="Leve"),CONCATENATE("R2C",'Mapa final'!$S$11),"")</f>
        <v/>
      </c>
      <c r="Z33" s="151" t="str">
        <f>IF(AND('Mapa final'!$AD$11="Alta",'Mapa final'!$AF$11="Leve"),CONCATENATE("R2C",'Mapa final'!$S$11),"")</f>
        <v/>
      </c>
      <c r="AA33" s="52" t="str">
        <f>IF(AND('Mapa final'!$AD$11="Alta",'Mapa final'!$AF$11="Leve"),CONCATENATE("R2C",'Mapa final'!$S$11),"")</f>
        <v/>
      </c>
      <c r="AB33" s="38" t="str">
        <f>IF(AND('Mapa final'!$AD$11="Muy Alta",'Mapa final'!$AF$11="Leve"),CONCATENATE("R2C",'Mapa final'!$S$11),"")</f>
        <v/>
      </c>
      <c r="AC33" s="150" t="str">
        <f>IF(AND('Mapa final'!$AD$11="Muy Alta",'Mapa final'!$AF$11="Leve"),CONCATENATE("R2C",'Mapa final'!$S$11),"")</f>
        <v/>
      </c>
      <c r="AD33" s="150" t="str">
        <f>IF(AND('Mapa final'!$AD$11="Muy Alta",'Mapa final'!$AF$11="Leve"),CONCATENATE("R2C",'Mapa final'!$S$11),"")</f>
        <v/>
      </c>
      <c r="AE33" s="150" t="str">
        <f>IF(AND('Mapa final'!$AD$11="Muy Alta",'Mapa final'!$AF$11="Leve"),CONCATENATE("R2C",'Mapa final'!$S$11),"")</f>
        <v/>
      </c>
      <c r="AF33" s="150" t="str">
        <f>IF(AND('Mapa final'!$AD$11="Muy Alta",'Mapa final'!$AF$11="Leve"),CONCATENATE("R2C",'Mapa final'!$S$11),"")</f>
        <v/>
      </c>
      <c r="AG33" s="39" t="str">
        <f>IF(AND('Mapa final'!$AD$11="Muy Alta",'Mapa final'!$AF$11="Leve"),CONCATENATE("R2C",'Mapa final'!$S$11),"")</f>
        <v/>
      </c>
      <c r="AH33" s="40" t="str">
        <f>IF(AND('Mapa final'!$AD$11="Muy Alta",'Mapa final'!$AF$11="Catastrófico"),CONCATENATE("R2C",'Mapa final'!$S$11),"")</f>
        <v/>
      </c>
      <c r="AI33" s="153" t="str">
        <f>IF(AND('Mapa final'!$AD$11="Muy Alta",'Mapa final'!$AF$11="Catastrófico"),CONCATENATE("R2C",'Mapa final'!$S$11),"")</f>
        <v/>
      </c>
      <c r="AJ33" s="153" t="str">
        <f>IF(AND('Mapa final'!$AD$11="Muy Alta",'Mapa final'!$AF$11="Catastrófico"),CONCATENATE("R2C",'Mapa final'!$S$11),"")</f>
        <v/>
      </c>
      <c r="AK33" s="153" t="str">
        <f>IF(AND('Mapa final'!$AD$11="Muy Alta",'Mapa final'!$AF$11="Catastrófico"),CONCATENATE("R2C",'Mapa final'!$S$11),"")</f>
        <v/>
      </c>
      <c r="AL33" s="153" t="str">
        <f>IF(AND('Mapa final'!$AD$11="Muy Alta",'Mapa final'!$AF$11="Catastrófico"),CONCATENATE("R2C",'Mapa final'!$S$11),"")</f>
        <v/>
      </c>
      <c r="AM33" s="41" t="str">
        <f>IF(AND('Mapa final'!$AD$11="Muy Alta",'Mapa final'!$AF$11="Catastrófico"),CONCATENATE("R2C",'Mapa final'!$S$11),"")</f>
        <v/>
      </c>
      <c r="AN33" s="64"/>
      <c r="AO33" s="357"/>
      <c r="AP33" s="358"/>
      <c r="AQ33" s="358"/>
      <c r="AR33" s="358"/>
      <c r="AS33" s="358"/>
      <c r="AT33" s="359"/>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row>
    <row r="34" spans="1:80" ht="15" customHeight="1" x14ac:dyDescent="0.25">
      <c r="A34" s="64"/>
      <c r="B34" s="229"/>
      <c r="C34" s="229"/>
      <c r="D34" s="230"/>
      <c r="E34" s="328"/>
      <c r="F34" s="327"/>
      <c r="G34" s="327"/>
      <c r="H34" s="327"/>
      <c r="I34" s="343"/>
      <c r="J34" s="51" t="str">
        <f>IF(AND('Mapa final'!$AD$11="Alta",'Mapa final'!$AF$11="Leve"),CONCATENATE("R2C",'Mapa final'!$S$11),"")</f>
        <v/>
      </c>
      <c r="K34" s="151" t="str">
        <f>IF(AND('Mapa final'!$AD$11="Alta",'Mapa final'!$AF$11="Leve"),CONCATENATE("R2C",'Mapa final'!$S$11),"")</f>
        <v/>
      </c>
      <c r="L34" s="151" t="str">
        <f>IF(AND('Mapa final'!$AD$11="Alta",'Mapa final'!$AF$11="Leve"),CONCATENATE("R2C",'Mapa final'!$S$11),"")</f>
        <v/>
      </c>
      <c r="M34" s="151" t="str">
        <f>IF(AND('Mapa final'!$AD$11="Alta",'Mapa final'!$AF$11="Leve"),CONCATENATE("R2C",'Mapa final'!$S$11),"")</f>
        <v/>
      </c>
      <c r="N34" s="151" t="str">
        <f>IF(AND('Mapa final'!$AD$11="Alta",'Mapa final'!$AF$11="Leve"),CONCATENATE("R2C",'Mapa final'!$S$11),"")</f>
        <v/>
      </c>
      <c r="O34" s="52" t="str">
        <f>IF(AND('Mapa final'!$AD$11="Alta",'Mapa final'!$AF$11="Leve"),CONCATENATE("R2C",'Mapa final'!$S$11),"")</f>
        <v/>
      </c>
      <c r="P34" s="51" t="str">
        <f>IF(AND('Mapa final'!$AD$11="Alta",'Mapa final'!$AF$11="Leve"),CONCATENATE("R2C",'Mapa final'!$S$11),"")</f>
        <v/>
      </c>
      <c r="Q34" s="151" t="str">
        <f>IF(AND('Mapa final'!$AD$11="Alta",'Mapa final'!$AF$11="Leve"),CONCATENATE("R2C",'Mapa final'!$S$11),"")</f>
        <v/>
      </c>
      <c r="R34" s="151" t="str">
        <f>IF(AND('Mapa final'!$AD$11="Alta",'Mapa final'!$AF$11="Leve"),CONCATENATE("R2C",'Mapa final'!$S$11),"")</f>
        <v/>
      </c>
      <c r="S34" s="151" t="str">
        <f>IF(AND('Mapa final'!$AD$11="Alta",'Mapa final'!$AF$11="Leve"),CONCATENATE("R2C",'Mapa final'!$S$11),"")</f>
        <v/>
      </c>
      <c r="T34" s="151" t="str">
        <f>IF(AND('Mapa final'!$AD$11="Alta",'Mapa final'!$AF$11="Leve"),CONCATENATE("R2C",'Mapa final'!$S$11),"")</f>
        <v/>
      </c>
      <c r="U34" s="52" t="str">
        <f>IF(AND('Mapa final'!$AD$11="Alta",'Mapa final'!$AF$11="Leve"),CONCATENATE("R2C",'Mapa final'!$S$11),"")</f>
        <v/>
      </c>
      <c r="V34" s="51" t="str">
        <f>IF(AND('Mapa final'!$AD$11="Alta",'Mapa final'!$AF$11="Leve"),CONCATENATE("R2C",'Mapa final'!$S$11),"")</f>
        <v/>
      </c>
      <c r="W34" s="151" t="str">
        <f>IF(AND('Mapa final'!$AD$11="Alta",'Mapa final'!$AF$11="Leve"),CONCATENATE("R2C",'Mapa final'!$S$11),"")</f>
        <v/>
      </c>
      <c r="X34" s="151" t="str">
        <f>IF(AND('Mapa final'!$AD$11="Alta",'Mapa final'!$AF$11="Leve"),CONCATENATE("R2C",'Mapa final'!$S$11),"")</f>
        <v/>
      </c>
      <c r="Y34" s="151" t="str">
        <f>IF(AND('Mapa final'!$AD$11="Alta",'Mapa final'!$AF$11="Leve"),CONCATENATE("R2C",'Mapa final'!$S$11),"")</f>
        <v/>
      </c>
      <c r="Z34" s="151" t="str">
        <f>IF(AND('Mapa final'!$AD$11="Alta",'Mapa final'!$AF$11="Leve"),CONCATENATE("R2C",'Mapa final'!$S$11),"")</f>
        <v/>
      </c>
      <c r="AA34" s="52" t="str">
        <f>IF(AND('Mapa final'!$AD$11="Alta",'Mapa final'!$AF$11="Leve"),CONCATENATE("R2C",'Mapa final'!$S$11),"")</f>
        <v/>
      </c>
      <c r="AB34" s="38" t="str">
        <f>IF(AND('Mapa final'!$AD$11="Muy Alta",'Mapa final'!$AF$11="Leve"),CONCATENATE("R2C",'Mapa final'!$S$11),"")</f>
        <v/>
      </c>
      <c r="AC34" s="150" t="str">
        <f>IF(AND('Mapa final'!$AD$11="Muy Alta",'Mapa final'!$AF$11="Leve"),CONCATENATE("R2C",'Mapa final'!$S$11),"")</f>
        <v/>
      </c>
      <c r="AD34" s="150" t="str">
        <f>IF(AND('Mapa final'!$AD$11="Muy Alta",'Mapa final'!$AF$11="Leve"),CONCATENATE("R2C",'Mapa final'!$S$11),"")</f>
        <v/>
      </c>
      <c r="AE34" s="150" t="str">
        <f>IF(AND('Mapa final'!$AD$11="Muy Alta",'Mapa final'!$AF$11="Leve"),CONCATENATE("R2C",'Mapa final'!$S$11),"")</f>
        <v/>
      </c>
      <c r="AF34" s="150" t="str">
        <f>IF(AND('Mapa final'!$AD$11="Muy Alta",'Mapa final'!$AF$11="Leve"),CONCATENATE("R2C",'Mapa final'!$S$11),"")</f>
        <v/>
      </c>
      <c r="AG34" s="39" t="str">
        <f>IF(AND('Mapa final'!$AD$11="Muy Alta",'Mapa final'!$AF$11="Leve"),CONCATENATE("R2C",'Mapa final'!$S$11),"")</f>
        <v/>
      </c>
      <c r="AH34" s="40" t="str">
        <f>IF(AND('Mapa final'!$AD$11="Muy Alta",'Mapa final'!$AF$11="Catastrófico"),CONCATENATE("R2C",'Mapa final'!$S$11),"")</f>
        <v/>
      </c>
      <c r="AI34" s="153" t="str">
        <f>IF(AND('Mapa final'!$AD$11="Muy Alta",'Mapa final'!$AF$11="Catastrófico"),CONCATENATE("R2C",'Mapa final'!$S$11),"")</f>
        <v/>
      </c>
      <c r="AJ34" s="153" t="str">
        <f>IF(AND('Mapa final'!$AD$11="Muy Alta",'Mapa final'!$AF$11="Catastrófico"),CONCATENATE("R2C",'Mapa final'!$S$11),"")</f>
        <v/>
      </c>
      <c r="AK34" s="153" t="str">
        <f>IF(AND('Mapa final'!$AD$11="Muy Alta",'Mapa final'!$AF$11="Catastrófico"),CONCATENATE("R2C",'Mapa final'!$S$11),"")</f>
        <v/>
      </c>
      <c r="AL34" s="153" t="str">
        <f>IF(AND('Mapa final'!$AD$11="Muy Alta",'Mapa final'!$AF$11="Catastrófico"),CONCATENATE("R2C",'Mapa final'!$S$11),"")</f>
        <v/>
      </c>
      <c r="AM34" s="41" t="str">
        <f>IF(AND('Mapa final'!$AD$11="Muy Alta",'Mapa final'!$AF$11="Catastrófico"),CONCATENATE("R2C",'Mapa final'!$S$11),"")</f>
        <v/>
      </c>
      <c r="AN34" s="64"/>
      <c r="AO34" s="357"/>
      <c r="AP34" s="358"/>
      <c r="AQ34" s="358"/>
      <c r="AR34" s="358"/>
      <c r="AS34" s="358"/>
      <c r="AT34" s="359"/>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row>
    <row r="35" spans="1:80" ht="15.75" customHeight="1" thickBot="1" x14ac:dyDescent="0.3">
      <c r="A35" s="64"/>
      <c r="B35" s="229"/>
      <c r="C35" s="229"/>
      <c r="D35" s="230"/>
      <c r="E35" s="329"/>
      <c r="F35" s="330"/>
      <c r="G35" s="330"/>
      <c r="H35" s="330"/>
      <c r="I35" s="344"/>
      <c r="J35" s="51" t="str">
        <f>IF(AND('Mapa final'!$AD$11="Alta",'Mapa final'!$AF$11="Leve"),CONCATENATE("R2C",'Mapa final'!$S$11),"")</f>
        <v/>
      </c>
      <c r="K35" s="151" t="str">
        <f>IF(AND('Mapa final'!$AD$11="Alta",'Mapa final'!$AF$11="Leve"),CONCATENATE("R2C",'Mapa final'!$S$11),"")</f>
        <v/>
      </c>
      <c r="L35" s="151" t="str">
        <f>IF(AND('Mapa final'!$AD$11="Alta",'Mapa final'!$AF$11="Leve"),CONCATENATE("R2C",'Mapa final'!$S$11),"")</f>
        <v/>
      </c>
      <c r="M35" s="151" t="str">
        <f>IF(AND('Mapa final'!$AD$11="Alta",'Mapa final'!$AF$11="Leve"),CONCATENATE("R2C",'Mapa final'!$S$11),"")</f>
        <v/>
      </c>
      <c r="N35" s="151" t="str">
        <f>IF(AND('Mapa final'!$AD$11="Alta",'Mapa final'!$AF$11="Leve"),CONCATENATE("R2C",'Mapa final'!$S$11),"")</f>
        <v/>
      </c>
      <c r="O35" s="52" t="str">
        <f>IF(AND('Mapa final'!$AD$11="Alta",'Mapa final'!$AF$11="Leve"),CONCATENATE("R2C",'Mapa final'!$S$11),"")</f>
        <v/>
      </c>
      <c r="P35" s="53" t="str">
        <f>IF(AND('Mapa final'!$AD$11="Alta",'Mapa final'!$AF$11="Leve"),CONCATENATE("R2C",'Mapa final'!$S$11),"")</f>
        <v/>
      </c>
      <c r="Q35" s="54" t="str">
        <f>IF(AND('Mapa final'!$AD$11="Alta",'Mapa final'!$AF$11="Leve"),CONCATENATE("R2C",'Mapa final'!$S$11),"")</f>
        <v/>
      </c>
      <c r="R35" s="54" t="str">
        <f>IF(AND('Mapa final'!$AD$11="Alta",'Mapa final'!$AF$11="Leve"),CONCATENATE("R2C",'Mapa final'!$S$11),"")</f>
        <v/>
      </c>
      <c r="S35" s="54" t="str">
        <f>IF(AND('Mapa final'!$AD$11="Alta",'Mapa final'!$AF$11="Leve"),CONCATENATE("R2C",'Mapa final'!$S$11),"")</f>
        <v/>
      </c>
      <c r="T35" s="54" t="str">
        <f>IF(AND('Mapa final'!$AD$11="Alta",'Mapa final'!$AF$11="Leve"),CONCATENATE("R2C",'Mapa final'!$S$11),"")</f>
        <v/>
      </c>
      <c r="U35" s="55" t="str">
        <f>IF(AND('Mapa final'!$AD$11="Alta",'Mapa final'!$AF$11="Leve"),CONCATENATE("R2C",'Mapa final'!$S$11),"")</f>
        <v/>
      </c>
      <c r="V35" s="53" t="str">
        <f>IF(AND('Mapa final'!$AD$11="Alta",'Mapa final'!$AF$11="Leve"),CONCATENATE("R2C",'Mapa final'!$S$11),"")</f>
        <v/>
      </c>
      <c r="W35" s="54" t="str">
        <f>IF(AND('Mapa final'!$AD$11="Alta",'Mapa final'!$AF$11="Leve"),CONCATENATE("R2C",'Mapa final'!$S$11),"")</f>
        <v/>
      </c>
      <c r="X35" s="54" t="str">
        <f>IF(AND('Mapa final'!$AD$11="Alta",'Mapa final'!$AF$11="Leve"),CONCATENATE("R2C",'Mapa final'!$S$11),"")</f>
        <v/>
      </c>
      <c r="Y35" s="54" t="str">
        <f>IF(AND('Mapa final'!$AD$11="Alta",'Mapa final'!$AF$11="Leve"),CONCATENATE("R2C",'Mapa final'!$S$11),"")</f>
        <v/>
      </c>
      <c r="Z35" s="54" t="str">
        <f>IF(AND('Mapa final'!$AD$11="Alta",'Mapa final'!$AF$11="Leve"),CONCATENATE("R2C",'Mapa final'!$S$11),"")</f>
        <v/>
      </c>
      <c r="AA35" s="55" t="str">
        <f>IF(AND('Mapa final'!$AD$11="Alta",'Mapa final'!$AF$11="Leve"),CONCATENATE("R2C",'Mapa final'!$S$11),"")</f>
        <v/>
      </c>
      <c r="AB35" s="42" t="str">
        <f>IF(AND('Mapa final'!$AD$11="Muy Alta",'Mapa final'!$AF$11="Leve"),CONCATENATE("R2C",'Mapa final'!$S$11),"")</f>
        <v/>
      </c>
      <c r="AC35" s="43" t="str">
        <f>IF(AND('Mapa final'!$AD$11="Muy Alta",'Mapa final'!$AF$11="Leve"),CONCATENATE("R2C",'Mapa final'!$S$11),"")</f>
        <v/>
      </c>
      <c r="AD35" s="43" t="str">
        <f>IF(AND('Mapa final'!$AD$11="Muy Alta",'Mapa final'!$AF$11="Leve"),CONCATENATE("R2C",'Mapa final'!$S$11),"")</f>
        <v/>
      </c>
      <c r="AE35" s="43" t="str">
        <f>IF(AND('Mapa final'!$AD$11="Muy Alta",'Mapa final'!$AF$11="Leve"),CONCATENATE("R2C",'Mapa final'!$S$11),"")</f>
        <v/>
      </c>
      <c r="AF35" s="43" t="str">
        <f>IF(AND('Mapa final'!$AD$11="Muy Alta",'Mapa final'!$AF$11="Leve"),CONCATENATE("R2C",'Mapa final'!$S$11),"")</f>
        <v/>
      </c>
      <c r="AG35" s="44" t="str">
        <f>IF(AND('Mapa final'!$AD$11="Muy Alta",'Mapa final'!$AF$11="Leve"),CONCATENATE("R2C",'Mapa final'!$S$11),"")</f>
        <v/>
      </c>
      <c r="AH35" s="45" t="str">
        <f>IF(AND('Mapa final'!$AD$11="Muy Alta",'Mapa final'!$AF$11="Catastrófico"),CONCATENATE("R2C",'Mapa final'!$S$11),"")</f>
        <v/>
      </c>
      <c r="AI35" s="46" t="str">
        <f>IF(AND('Mapa final'!$AD$11="Muy Alta",'Mapa final'!$AF$11="Catastrófico"),CONCATENATE("R2C",'Mapa final'!$S$11),"")</f>
        <v/>
      </c>
      <c r="AJ35" s="46" t="str">
        <f>IF(AND('Mapa final'!$AD$11="Muy Alta",'Mapa final'!$AF$11="Catastrófico"),CONCATENATE("R2C",'Mapa final'!$S$11),"")</f>
        <v/>
      </c>
      <c r="AK35" s="46" t="str">
        <f>IF(AND('Mapa final'!$AD$11="Muy Alta",'Mapa final'!$AF$11="Catastrófico"),CONCATENATE("R2C",'Mapa final'!$S$11),"")</f>
        <v/>
      </c>
      <c r="AL35" s="46" t="str">
        <f>IF(AND('Mapa final'!$AD$11="Muy Alta",'Mapa final'!$AF$11="Catastrófico"),CONCATENATE("R2C",'Mapa final'!$S$11),"")</f>
        <v/>
      </c>
      <c r="AM35" s="47" t="str">
        <f>IF(AND('Mapa final'!$AD$11="Muy Alta",'Mapa final'!$AF$11="Catastrófico"),CONCATENATE("R2C",'Mapa final'!$S$11),"")</f>
        <v/>
      </c>
      <c r="AN35" s="64"/>
      <c r="AO35" s="360"/>
      <c r="AP35" s="361"/>
      <c r="AQ35" s="361"/>
      <c r="AR35" s="361"/>
      <c r="AS35" s="361"/>
      <c r="AT35" s="362"/>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row>
    <row r="36" spans="1:80" ht="15" customHeight="1" x14ac:dyDescent="0.25">
      <c r="A36" s="64"/>
      <c r="B36" s="229"/>
      <c r="C36" s="229"/>
      <c r="D36" s="230"/>
      <c r="E36" s="324" t="s">
        <v>159</v>
      </c>
      <c r="F36" s="325"/>
      <c r="G36" s="325"/>
      <c r="H36" s="325"/>
      <c r="I36" s="325"/>
      <c r="J36" s="56" t="str">
        <f>IF(AND('Mapa final'!$AD$11="Baja",'Mapa final'!$AF$11="Leve"),CONCATENATE("R2C",'Mapa final'!$S$11),"")</f>
        <v/>
      </c>
      <c r="K36" s="57" t="str">
        <f>IF(AND('Mapa final'!$AD$11="Baja",'Mapa final'!$AF$11="Leve"),CONCATENATE("R2C",'Mapa final'!$S$11),"")</f>
        <v/>
      </c>
      <c r="L36" s="57" t="str">
        <f>IF(AND('Mapa final'!$AD$11="Baja",'Mapa final'!$AF$11="Leve"),CONCATENATE("R2C",'Mapa final'!$S$11),"")</f>
        <v/>
      </c>
      <c r="M36" s="57" t="str">
        <f>IF(AND('Mapa final'!$AD$11="Baja",'Mapa final'!$AF$11="Leve"),CONCATENATE("R2C",'Mapa final'!$S$11),"")</f>
        <v/>
      </c>
      <c r="N36" s="57" t="str">
        <f>IF(AND('Mapa final'!$AD$11="Baja",'Mapa final'!$AF$11="Leve"),CONCATENATE("R2C",'Mapa final'!$S$11),"")</f>
        <v/>
      </c>
      <c r="O36" s="58" t="str">
        <f>IF(AND('Mapa final'!$AD$11="Baja",'Mapa final'!$AF$11="Leve"),CONCATENATE("R2C",'Mapa final'!$S$11),"")</f>
        <v/>
      </c>
      <c r="P36" s="49" t="str">
        <f>IF(AND('Mapa final'!$AD$11="Alta",'Mapa final'!$AF$11="Leve"),CONCATENATE("R2C",'Mapa final'!$S$11),"")</f>
        <v/>
      </c>
      <c r="Q36" s="49" t="str">
        <f>IF(AND('Mapa final'!$AD$11="Alta",'Mapa final'!$AF$11="Leve"),CONCATENATE("R2C",'Mapa final'!$S$11),"")</f>
        <v/>
      </c>
      <c r="R36" s="49" t="str">
        <f>IF(AND('Mapa final'!$AD$11="Alta",'Mapa final'!$AF$11="Leve"),CONCATENATE("R2C",'Mapa final'!$S$11),"")</f>
        <v/>
      </c>
      <c r="S36" s="49" t="str">
        <f>IF(AND('Mapa final'!$AD$11="Alta",'Mapa final'!$AF$11="Leve"),CONCATENATE("R2C",'Mapa final'!$S$11),"")</f>
        <v/>
      </c>
      <c r="T36" s="49" t="str">
        <f>IF(AND('Mapa final'!$AD$11="Alta",'Mapa final'!$AF$11="Leve"),CONCATENATE("R2C",'Mapa final'!$S$11),"")</f>
        <v/>
      </c>
      <c r="U36" s="50" t="str">
        <f>IF(AND('Mapa final'!$AD$11="Alta",'Mapa final'!$AF$11="Leve"),CONCATENATE("R2C",'Mapa final'!$S$11),"")</f>
        <v/>
      </c>
      <c r="V36" s="48" t="str">
        <f>IF(AND('Mapa final'!$AD$11="baja",'Mapa final'!$AF$11="moderado"),CONCATENATE("R1C",'Mapa final'!$S$11),"")</f>
        <v>R1C1</v>
      </c>
      <c r="W36" s="49" t="str">
        <f>IF(AND('Mapa final'!$AD$11="Alta",'Mapa final'!$AF$11="Leve"),CONCATENATE("R2C",'Mapa final'!$S$11),"")</f>
        <v/>
      </c>
      <c r="X36" s="49" t="str">
        <f>IF(AND('Mapa final'!$AD$11="Alta",'Mapa final'!$AF$11="Leve"),CONCATENATE("R2C",'Mapa final'!$S$11),"")</f>
        <v/>
      </c>
      <c r="Y36" s="49" t="str">
        <f>IF(AND('Mapa final'!$AD$11="Alta",'Mapa final'!$AF$11="Leve"),CONCATENATE("R2C",'Mapa final'!$S$11),"")</f>
        <v/>
      </c>
      <c r="Z36" s="49" t="str">
        <f>IF(AND('Mapa final'!$AD$11="Alta",'Mapa final'!$AF$11="Leve"),CONCATENATE("R2C",'Mapa final'!$S$11),"")</f>
        <v/>
      </c>
      <c r="AA36" s="50" t="str">
        <f>IF(AND('Mapa final'!$AD$11="Alta",'Mapa final'!$AF$11="Leve"),CONCATENATE("R2C",'Mapa final'!$S$11),"")</f>
        <v/>
      </c>
      <c r="AB36" s="32" t="str">
        <f>IF(AND('Mapa final'!$AD$11="Muy Alta",'Mapa final'!$AF$11="Leve"),CONCATENATE("R2C",'Mapa final'!$S$11),"")</f>
        <v/>
      </c>
      <c r="AC36" s="33" t="str">
        <f>IF(AND('Mapa final'!$AD$11="Muy Alta",'Mapa final'!$AF$11="Leve"),CONCATENATE("R2C",'Mapa final'!$S$11),"")</f>
        <v/>
      </c>
      <c r="AD36" s="33" t="str">
        <f>IF(AND('Mapa final'!$AD$11="Muy Alta",'Mapa final'!$AF$11="Leve"),CONCATENATE("R2C",'Mapa final'!$S$11),"")</f>
        <v/>
      </c>
      <c r="AE36" s="33" t="str">
        <f>IF(AND('Mapa final'!$AD$11="Muy Alta",'Mapa final'!$AF$11="Leve"),CONCATENATE("R2C",'Mapa final'!$S$11),"")</f>
        <v/>
      </c>
      <c r="AF36" s="33" t="str">
        <f>IF(AND('Mapa final'!$AD$11="Muy Alta",'Mapa final'!$AF$11="Leve"),CONCATENATE("R2C",'Mapa final'!$S$11),"")</f>
        <v/>
      </c>
      <c r="AG36" s="34" t="str">
        <f>IF(AND('Mapa final'!$AD$11="Muy Alta",'Mapa final'!$AF$11="Leve"),CONCATENATE("R2C",'Mapa final'!$S$11),"")</f>
        <v/>
      </c>
      <c r="AH36" s="35" t="str">
        <f>IF(AND('Mapa final'!$AD$11="Muy Alta",'Mapa final'!$AF$11="Catastrófico"),CONCATENATE("R2C",'Mapa final'!$S$11),"")</f>
        <v/>
      </c>
      <c r="AI36" s="36" t="str">
        <f>IF(AND('Mapa final'!$AD$11="Muy Alta",'Mapa final'!$AF$11="Catastrófico"),CONCATENATE("R2C",'Mapa final'!$S$11),"")</f>
        <v/>
      </c>
      <c r="AJ36" s="36" t="str">
        <f>IF(AND('Mapa final'!$AD$11="Muy Alta",'Mapa final'!$AF$11="Catastrófico"),CONCATENATE("R2C",'Mapa final'!$S$11),"")</f>
        <v/>
      </c>
      <c r="AK36" s="36" t="str">
        <f>IF(AND('Mapa final'!$AD$11="Muy Alta",'Mapa final'!$AF$11="Catastrófico"),CONCATENATE("R2C",'Mapa final'!$S$11),"")</f>
        <v/>
      </c>
      <c r="AL36" s="36" t="str">
        <f>IF(AND('Mapa final'!$AD$11="Muy Alta",'Mapa final'!$AF$11="Catastrófico"),CONCATENATE("R2C",'Mapa final'!$S$11),"")</f>
        <v/>
      </c>
      <c r="AM36" s="37" t="str">
        <f>IF(AND('Mapa final'!$AD$11="Muy Alta",'Mapa final'!$AF$11="Catastrófico"),CONCATENATE("R2C",'Mapa final'!$S$11),"")</f>
        <v/>
      </c>
      <c r="AN36" s="64"/>
      <c r="AO36" s="345" t="s">
        <v>160</v>
      </c>
      <c r="AP36" s="346"/>
      <c r="AQ36" s="346"/>
      <c r="AR36" s="346"/>
      <c r="AS36" s="346"/>
      <c r="AT36" s="347"/>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row>
    <row r="37" spans="1:80" ht="15" customHeight="1" x14ac:dyDescent="0.25">
      <c r="A37" s="64"/>
      <c r="B37" s="229"/>
      <c r="C37" s="229"/>
      <c r="D37" s="230"/>
      <c r="E37" s="326"/>
      <c r="F37" s="327"/>
      <c r="G37" s="327"/>
      <c r="H37" s="327"/>
      <c r="I37" s="327"/>
      <c r="J37" s="59" t="str">
        <f>IF(AND('Mapa final'!$AD$11="Baja",'Mapa final'!$AF$11="Leve"),CONCATENATE("R2C",'Mapa final'!$S$11),"")</f>
        <v/>
      </c>
      <c r="K37" s="152" t="str">
        <f>IF(AND('Mapa final'!$AD$11="Baja",'Mapa final'!$AF$11="Leve"),CONCATENATE("R2C",'Mapa final'!$S$11),"")</f>
        <v/>
      </c>
      <c r="L37" s="152" t="str">
        <f>IF(AND('Mapa final'!$AD$11="Baja",'Mapa final'!$AF$11="Leve"),CONCATENATE("R2C",'Mapa final'!$S$11),"")</f>
        <v/>
      </c>
      <c r="M37" s="152" t="str">
        <f>IF(AND('Mapa final'!$AD$11="Baja",'Mapa final'!$AF$11="Leve"),CONCATENATE("R2C",'Mapa final'!$S$11),"")</f>
        <v/>
      </c>
      <c r="N37" s="152" t="str">
        <f>IF(AND('Mapa final'!$AD$11="Baja",'Mapa final'!$AF$11="Leve"),CONCATENATE("R2C",'Mapa final'!$S$11),"")</f>
        <v/>
      </c>
      <c r="O37" s="60" t="str">
        <f>IF(AND('Mapa final'!$AD$11="Baja",'Mapa final'!$AF$11="Leve"),CONCATENATE("R2C",'Mapa final'!$S$11),"")</f>
        <v/>
      </c>
      <c r="P37" s="151" t="str">
        <f>IF(AND('Mapa final'!$AD$11="Alta",'Mapa final'!$AF$11="Leve"),CONCATENATE("R2C",'Mapa final'!$S$11),"")</f>
        <v/>
      </c>
      <c r="Q37" s="151" t="str">
        <f>IF(AND('Mapa final'!$AD$11="Alta",'Mapa final'!$AF$11="Leve"),CONCATENATE("R2C",'Mapa final'!$S$11),"")</f>
        <v/>
      </c>
      <c r="R37" s="151" t="str">
        <f>IF(AND('Mapa final'!$AD$11="Alta",'Mapa final'!$AF$11="Leve"),CONCATENATE("R2C",'Mapa final'!$S$11),"")</f>
        <v/>
      </c>
      <c r="S37" s="151" t="str">
        <f>IF(AND('Mapa final'!$AD$11="Alta",'Mapa final'!$AF$11="Leve"),CONCATENATE("R2C",'Mapa final'!$S$11),"")</f>
        <v/>
      </c>
      <c r="T37" s="151" t="str">
        <f>IF(AND('Mapa final'!$AD$11="Alta",'Mapa final'!$AF$11="Leve"),CONCATENATE("R2C",'Mapa final'!$S$11),"")</f>
        <v/>
      </c>
      <c r="U37" s="52" t="str">
        <f>IF(AND('Mapa final'!$AD$11="Alta",'Mapa final'!$AF$11="Leve"),CONCATENATE("R2C",'Mapa final'!$S$11),"")</f>
        <v/>
      </c>
      <c r="V37" s="51" t="str">
        <f>IF(AND('Mapa final'!$AD$11="Alta",'Mapa final'!$AF$11="Leve"),CONCATENATE("R2C",'Mapa final'!$S$11),"")</f>
        <v/>
      </c>
      <c r="W37" s="151" t="str">
        <f>IF(AND('Mapa final'!$AD$11="Alta",'Mapa final'!$AF$11="Leve"),CONCATENATE("R2C",'Mapa final'!$S$11),"")</f>
        <v/>
      </c>
      <c r="X37" s="151" t="str">
        <f>IF(AND('Mapa final'!$AD$11="Alta",'Mapa final'!$AF$11="Leve"),CONCATENATE("R2C",'Mapa final'!$S$11),"")</f>
        <v/>
      </c>
      <c r="Y37" s="151" t="str">
        <f>IF(AND('Mapa final'!$AD$11="Alta",'Mapa final'!$AF$11="Leve"),CONCATENATE("R2C",'Mapa final'!$S$11),"")</f>
        <v/>
      </c>
      <c r="Z37" s="151" t="str">
        <f>IF(AND('Mapa final'!$AD$11="Alta",'Mapa final'!$AF$11="Leve"),CONCATENATE("R2C",'Mapa final'!$S$11),"")</f>
        <v/>
      </c>
      <c r="AA37" s="52" t="str">
        <f>IF(AND('Mapa final'!$AD$11="Alta",'Mapa final'!$AF$11="Leve"),CONCATENATE("R2C",'Mapa final'!$S$11),"")</f>
        <v/>
      </c>
      <c r="AB37" s="38" t="str">
        <f>IF(AND('Mapa final'!$AD$11="Muy Alta",'Mapa final'!$AF$11="Leve"),CONCATENATE("R2C",'Mapa final'!$S$11),"")</f>
        <v/>
      </c>
      <c r="AC37" s="150" t="str">
        <f>IF(AND('Mapa final'!$AD$11="Muy Alta",'Mapa final'!$AF$11="Leve"),CONCATENATE("R2C",'Mapa final'!$S$11),"")</f>
        <v/>
      </c>
      <c r="AD37" s="150" t="str">
        <f>IF(AND('Mapa final'!$AD$11="Muy Alta",'Mapa final'!$AF$11="Leve"),CONCATENATE("R2C",'Mapa final'!$S$11),"")</f>
        <v/>
      </c>
      <c r="AE37" s="150" t="str">
        <f>IF(AND('Mapa final'!$AD$11="Muy Alta",'Mapa final'!$AF$11="Leve"),CONCATENATE("R2C",'Mapa final'!$S$11),"")</f>
        <v/>
      </c>
      <c r="AF37" s="150" t="str">
        <f>IF(AND('Mapa final'!$AD$11="Muy Alta",'Mapa final'!$AF$11="Leve"),CONCATENATE("R2C",'Mapa final'!$S$11),"")</f>
        <v/>
      </c>
      <c r="AG37" s="39" t="str">
        <f>IF(AND('Mapa final'!$AD$11="Muy Alta",'Mapa final'!$AF$11="Leve"),CONCATENATE("R2C",'Mapa final'!$S$11),"")</f>
        <v/>
      </c>
      <c r="AH37" s="40" t="str">
        <f>IF(AND('Mapa final'!$AD$11="Muy Alta",'Mapa final'!$AF$11="Catastrófico"),CONCATENATE("R2C",'Mapa final'!$S$11),"")</f>
        <v/>
      </c>
      <c r="AI37" s="153" t="str">
        <f>IF(AND('Mapa final'!$AD$11="Muy Alta",'Mapa final'!$AF$11="Catastrófico"),CONCATENATE("R2C",'Mapa final'!$S$11),"")</f>
        <v/>
      </c>
      <c r="AJ37" s="153" t="str">
        <f>IF(AND('Mapa final'!$AD$11="Muy Alta",'Mapa final'!$AF$11="Catastrófico"),CONCATENATE("R2C",'Mapa final'!$S$11),"")</f>
        <v/>
      </c>
      <c r="AK37" s="153" t="str">
        <f>IF(AND('Mapa final'!$AD$11="Muy Alta",'Mapa final'!$AF$11="Catastrófico"),CONCATENATE("R2C",'Mapa final'!$S$11),"")</f>
        <v/>
      </c>
      <c r="AL37" s="153" t="str">
        <f>IF(AND('Mapa final'!$AD$11="Muy Alta",'Mapa final'!$AF$11="Catastrófico"),CONCATENATE("R2C",'Mapa final'!$S$11),"")</f>
        <v/>
      </c>
      <c r="AM37" s="41" t="str">
        <f>IF(AND('Mapa final'!$AD$11="Muy Alta",'Mapa final'!$AF$11="Catastrófico"),CONCATENATE("R2C",'Mapa final'!$S$11),"")</f>
        <v/>
      </c>
      <c r="AN37" s="64"/>
      <c r="AO37" s="348"/>
      <c r="AP37" s="349"/>
      <c r="AQ37" s="349"/>
      <c r="AR37" s="349"/>
      <c r="AS37" s="349"/>
      <c r="AT37" s="350"/>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row>
    <row r="38" spans="1:80" ht="15" customHeight="1" x14ac:dyDescent="0.25">
      <c r="A38" s="64"/>
      <c r="B38" s="229"/>
      <c r="C38" s="229"/>
      <c r="D38" s="230"/>
      <c r="E38" s="328"/>
      <c r="F38" s="327"/>
      <c r="G38" s="327"/>
      <c r="H38" s="327"/>
      <c r="I38" s="327"/>
      <c r="J38" s="59" t="str">
        <f>IF(AND('Mapa final'!$AD$11="Baja",'Mapa final'!$AF$11="Leve"),CONCATENATE("R2C",'Mapa final'!$S$11),"")</f>
        <v/>
      </c>
      <c r="K38" s="152" t="str">
        <f>IF(AND('Mapa final'!$AD$11="Baja",'Mapa final'!$AF$11="Leve"),CONCATENATE("R2C",'Mapa final'!$S$11),"")</f>
        <v/>
      </c>
      <c r="L38" s="152" t="str">
        <f>IF(AND('Mapa final'!$AD$11="Baja",'Mapa final'!$AF$11="Leve"),CONCATENATE("R2C",'Mapa final'!$S$11),"")</f>
        <v/>
      </c>
      <c r="M38" s="152" t="str">
        <f>IF(AND('Mapa final'!$AD$11="Baja",'Mapa final'!$AF$11="Leve"),CONCATENATE("R2C",'Mapa final'!$S$11),"")</f>
        <v/>
      </c>
      <c r="N38" s="152" t="str">
        <f>IF(AND('Mapa final'!$AD$11="Baja",'Mapa final'!$AF$11="Leve"),CONCATENATE("R2C",'Mapa final'!$S$11),"")</f>
        <v/>
      </c>
      <c r="O38" s="60" t="str">
        <f>IF(AND('Mapa final'!$AD$11="Baja",'Mapa final'!$AF$11="Leve"),CONCATENATE("R2C",'Mapa final'!$S$11),"")</f>
        <v/>
      </c>
      <c r="P38" s="151" t="str">
        <f>IF(AND('Mapa final'!$AD$11="Alta",'Mapa final'!$AF$11="Leve"),CONCATENATE("R2C",'Mapa final'!$S$11),"")</f>
        <v/>
      </c>
      <c r="Q38" s="151" t="str">
        <f>IF(AND('Mapa final'!$AD$11="Alta",'Mapa final'!$AF$11="Leve"),CONCATENATE("R2C",'Mapa final'!$S$11),"")</f>
        <v/>
      </c>
      <c r="R38" s="151" t="str">
        <f>IF(AND('Mapa final'!$AD$11="Alta",'Mapa final'!$AF$11="Leve"),CONCATENATE("R2C",'Mapa final'!$S$11),"")</f>
        <v/>
      </c>
      <c r="S38" s="151" t="str">
        <f>IF(AND('Mapa final'!$AD$11="Alta",'Mapa final'!$AF$11="Leve"),CONCATENATE("R2C",'Mapa final'!$S$11),"")</f>
        <v/>
      </c>
      <c r="T38" s="151" t="str">
        <f>IF(AND('Mapa final'!$AD$11="Alta",'Mapa final'!$AF$11="Leve"),CONCATENATE("R2C",'Mapa final'!$S$11),"")</f>
        <v/>
      </c>
      <c r="U38" s="52" t="str">
        <f>IF(AND('Mapa final'!$AD$11="Alta",'Mapa final'!$AF$11="Leve"),CONCATENATE("R2C",'Mapa final'!$S$11),"")</f>
        <v/>
      </c>
      <c r="V38" s="51" t="str">
        <f>IF(AND('Mapa final'!$AD$11="Alta",'Mapa final'!$AF$11="Leve"),CONCATENATE("R2C",'Mapa final'!$S$11),"")</f>
        <v/>
      </c>
      <c r="W38" s="151" t="str">
        <f>IF(AND('Mapa final'!$AD$12="baja",'Mapa final'!$AF$12="moderado"),CONCATENATE("R2C",'Mapa final'!$S$12),"")</f>
        <v>R2C1</v>
      </c>
      <c r="X38" s="151" t="str">
        <f>IF(AND('Mapa final'!$AD$11="Alta",'Mapa final'!$AF$11="Leve"),CONCATENATE("R2C",'Mapa final'!$S$11),"")</f>
        <v/>
      </c>
      <c r="Y38" s="151" t="str">
        <f>IF(AND('Mapa final'!$AD$11="Alta",'Mapa final'!$AF$11="Leve"),CONCATENATE("R2C",'Mapa final'!$S$11),"")</f>
        <v/>
      </c>
      <c r="Z38" s="151" t="str">
        <f>IF(AND('Mapa final'!$AD$11="Alta",'Mapa final'!$AF$11="Leve"),CONCATENATE("R2C",'Mapa final'!$S$11),"")</f>
        <v/>
      </c>
      <c r="AA38" s="52" t="str">
        <f>IF(AND('Mapa final'!$AD$11="Alta",'Mapa final'!$AF$11="Leve"),CONCATENATE("R2C",'Mapa final'!$S$11),"")</f>
        <v/>
      </c>
      <c r="AB38" s="38" t="str">
        <f>IF(AND('Mapa final'!$AD$11="Muy Alta",'Mapa final'!$AF$11="Leve"),CONCATENATE("R2C",'Mapa final'!$S$11),"")</f>
        <v/>
      </c>
      <c r="AC38" s="150" t="str">
        <f>IF(AND('Mapa final'!$AD$11="Muy Alta",'Mapa final'!$AF$11="Leve"),CONCATENATE("R2C",'Mapa final'!$S$11),"")</f>
        <v/>
      </c>
      <c r="AD38" s="150" t="str">
        <f>IF(AND('Mapa final'!$AD$11="Muy Alta",'Mapa final'!$AF$11="Leve"),CONCATENATE("R2C",'Mapa final'!$S$11),"")</f>
        <v/>
      </c>
      <c r="AE38" s="150" t="str">
        <f>IF(AND('Mapa final'!$AD$11="Muy Alta",'Mapa final'!$AF$11="Leve"),CONCATENATE("R2C",'Mapa final'!$S$11),"")</f>
        <v/>
      </c>
      <c r="AF38" s="150" t="str">
        <f>IF(AND('Mapa final'!$AD$11="Muy Alta",'Mapa final'!$AF$11="Leve"),CONCATENATE("R2C",'Mapa final'!$S$11),"")</f>
        <v/>
      </c>
      <c r="AG38" s="39" t="str">
        <f>IF(AND('Mapa final'!$AD$11="Muy Alta",'Mapa final'!$AF$11="Leve"),CONCATENATE("R2C",'Mapa final'!$S$11),"")</f>
        <v/>
      </c>
      <c r="AH38" s="40" t="str">
        <f>IF(AND('Mapa final'!$AD$11="Muy Alta",'Mapa final'!$AF$11="Catastrófico"),CONCATENATE("R2C",'Mapa final'!$S$11),"")</f>
        <v/>
      </c>
      <c r="AI38" s="153" t="str">
        <f>IF(AND('Mapa final'!$AD$11="Muy Alta",'Mapa final'!$AF$11="Catastrófico"),CONCATENATE("R2C",'Mapa final'!$S$11),"")</f>
        <v/>
      </c>
      <c r="AJ38" s="153" t="str">
        <f>IF(AND('Mapa final'!$AD$11="Muy Alta",'Mapa final'!$AF$11="Catastrófico"),CONCATENATE("R2C",'Mapa final'!$S$11),"")</f>
        <v/>
      </c>
      <c r="AK38" s="153" t="str">
        <f>IF(AND('Mapa final'!$AD$11="Muy Alta",'Mapa final'!$AF$11="Catastrófico"),CONCATENATE("R2C",'Mapa final'!$S$11),"")</f>
        <v/>
      </c>
      <c r="AL38" s="153" t="str">
        <f>IF(AND('Mapa final'!$AD$11="Muy Alta",'Mapa final'!$AF$11="Catastrófico"),CONCATENATE("R2C",'Mapa final'!$S$11),"")</f>
        <v/>
      </c>
      <c r="AM38" s="41" t="str">
        <f>IF(AND('Mapa final'!$AD$11="Muy Alta",'Mapa final'!$AF$11="Catastrófico"),CONCATENATE("R2C",'Mapa final'!$S$11),"")</f>
        <v/>
      </c>
      <c r="AN38" s="64"/>
      <c r="AO38" s="348"/>
      <c r="AP38" s="349"/>
      <c r="AQ38" s="349"/>
      <c r="AR38" s="349"/>
      <c r="AS38" s="349"/>
      <c r="AT38" s="350"/>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row>
    <row r="39" spans="1:80" ht="15" customHeight="1" x14ac:dyDescent="0.25">
      <c r="A39" s="64"/>
      <c r="B39" s="229"/>
      <c r="C39" s="229"/>
      <c r="D39" s="230"/>
      <c r="E39" s="328"/>
      <c r="F39" s="327"/>
      <c r="G39" s="327"/>
      <c r="H39" s="327"/>
      <c r="I39" s="327"/>
      <c r="J39" s="59" t="str">
        <f>IF(AND('Mapa final'!$AD$11="Baja",'Mapa final'!$AF$11="Leve"),CONCATENATE("R2C",'Mapa final'!$S$11),"")</f>
        <v/>
      </c>
      <c r="K39" s="152" t="str">
        <f>IF(AND('Mapa final'!$AD$11="Baja",'Mapa final'!$AF$11="Leve"),CONCATENATE("R2C",'Mapa final'!$S$11),"")</f>
        <v/>
      </c>
      <c r="L39" s="152" t="str">
        <f>IF(AND('Mapa final'!$AD$11="Baja",'Mapa final'!$AF$11="Leve"),CONCATENATE("R2C",'Mapa final'!$S$11),"")</f>
        <v/>
      </c>
      <c r="M39" s="152" t="str">
        <f>IF(AND('Mapa final'!$AD$11="Baja",'Mapa final'!$AF$11="Leve"),CONCATENATE("R2C",'Mapa final'!$S$11),"")</f>
        <v/>
      </c>
      <c r="N39" s="152" t="str">
        <f>IF(AND('Mapa final'!$AD$11="Baja",'Mapa final'!$AF$11="Leve"),CONCATENATE("R2C",'Mapa final'!$S$11),"")</f>
        <v/>
      </c>
      <c r="O39" s="60" t="str">
        <f>IF(AND('Mapa final'!$AD$11="Baja",'Mapa final'!$AF$11="Leve"),CONCATENATE("R2C",'Mapa final'!$S$11),"")</f>
        <v/>
      </c>
      <c r="P39" s="151" t="str">
        <f>IF(AND('Mapa final'!$AD$11="Alta",'Mapa final'!$AF$11="Leve"),CONCATENATE("R2C",'Mapa final'!$S$11),"")</f>
        <v/>
      </c>
      <c r="Q39" s="151" t="str">
        <f>IF(AND('Mapa final'!$AD$11="Alta",'Mapa final'!$AF$11="Leve"),CONCATENATE("R2C",'Mapa final'!$S$11),"")</f>
        <v/>
      </c>
      <c r="R39" s="151" t="str">
        <f>IF(AND('Mapa final'!$AD$11="Alta",'Mapa final'!$AF$11="Leve"),CONCATENATE("R2C",'Mapa final'!$S$11),"")</f>
        <v/>
      </c>
      <c r="S39" s="151" t="str">
        <f>IF(AND('Mapa final'!$AD$13="baja",'Mapa final'!$AF$13="menor"),CONCATENATE("R3C",'Mapa final'!$S$13),"")</f>
        <v>R3C1</v>
      </c>
      <c r="T39" s="151" t="str">
        <f>IF(AND('Mapa final'!$AD$11="Alta",'Mapa final'!$AF$11="Leve"),CONCATENATE("R2C",'Mapa final'!$S$11),"")</f>
        <v/>
      </c>
      <c r="U39" s="52" t="str">
        <f>IF(AND('Mapa final'!$AD$11="Alta",'Mapa final'!$AF$11="Leve"),CONCATENATE("R2C",'Mapa final'!$S$11),"")</f>
        <v/>
      </c>
      <c r="V39" s="51" t="str">
        <f>IF(AND('Mapa final'!$AD$11="Alta",'Mapa final'!$AF$11="Leve"),CONCATENATE("R2C",'Mapa final'!$S$11),"")</f>
        <v/>
      </c>
      <c r="W39" s="151" t="str">
        <f>IF(AND('Mapa final'!$AD$11="Alta",'Mapa final'!$AF$11="Leve"),CONCATENATE("R2C",'Mapa final'!$S$11),"")</f>
        <v/>
      </c>
      <c r="X39" s="151" t="str">
        <f>IF(AND('Mapa final'!$AD$11="Alta",'Mapa final'!$AF$11="Leve"),CONCATENATE("R2C",'Mapa final'!$S$11),"")</f>
        <v/>
      </c>
      <c r="Y39" s="151" t="str">
        <f>IF(AND('Mapa final'!$AD$11="Alta",'Mapa final'!$AF$11="Leve"),CONCATENATE("R2C",'Mapa final'!$S$11),"")</f>
        <v/>
      </c>
      <c r="Z39" s="151" t="str">
        <f>IF(AND('Mapa final'!$AD$11="Alta",'Mapa final'!$AF$11="Leve"),CONCATENATE("R2C",'Mapa final'!$S$11),"")</f>
        <v/>
      </c>
      <c r="AA39" s="52" t="str">
        <f>IF(AND('Mapa final'!$AD$11="Alta",'Mapa final'!$AF$11="Leve"),CONCATENATE("R2C",'Mapa final'!$S$11),"")</f>
        <v/>
      </c>
      <c r="AB39" s="38" t="str">
        <f>IF(AND('Mapa final'!$AD$11="Muy Alta",'Mapa final'!$AF$11="Leve"),CONCATENATE("R2C",'Mapa final'!$S$11),"")</f>
        <v/>
      </c>
      <c r="AC39" s="150" t="str">
        <f>IF(AND('Mapa final'!$AD$11="Muy Alta",'Mapa final'!$AF$11="Leve"),CONCATENATE("R2C",'Mapa final'!$S$11),"")</f>
        <v/>
      </c>
      <c r="AD39" s="150" t="str">
        <f>IF(AND('Mapa final'!$AD$11="Muy Alta",'Mapa final'!$AF$11="Leve"),CONCATENATE("R2C",'Mapa final'!$S$11),"")</f>
        <v/>
      </c>
      <c r="AE39" s="150" t="str">
        <f>IF(AND('Mapa final'!$AD$11="Muy Alta",'Mapa final'!$AF$11="Leve"),CONCATENATE("R2C",'Mapa final'!$S$11),"")</f>
        <v/>
      </c>
      <c r="AF39" s="150" t="str">
        <f>IF(AND('Mapa final'!$AD$11="Muy Alta",'Mapa final'!$AF$11="Leve"),CONCATENATE("R2C",'Mapa final'!$S$11),"")</f>
        <v/>
      </c>
      <c r="AG39" s="39" t="str">
        <f>IF(AND('Mapa final'!$AD$11="Muy Alta",'Mapa final'!$AF$11="Leve"),CONCATENATE("R2C",'Mapa final'!$S$11),"")</f>
        <v/>
      </c>
      <c r="AH39" s="40" t="str">
        <f>IF(AND('Mapa final'!$AD$11="Muy Alta",'Mapa final'!$AF$11="Catastrófico"),CONCATENATE("R2C",'Mapa final'!$S$11),"")</f>
        <v/>
      </c>
      <c r="AI39" s="153" t="str">
        <f>IF(AND('Mapa final'!$AD$11="Muy Alta",'Mapa final'!$AF$11="Catastrófico"),CONCATENATE("R2C",'Mapa final'!$S$11),"")</f>
        <v/>
      </c>
      <c r="AJ39" s="153" t="str">
        <f>IF(AND('Mapa final'!$AD$11="Muy Alta",'Mapa final'!$AF$11="Catastrófico"),CONCATENATE("R2C",'Mapa final'!$S$11),"")</f>
        <v/>
      </c>
      <c r="AK39" s="153" t="str">
        <f>IF(AND('Mapa final'!$AD$11="Muy Alta",'Mapa final'!$AF$11="Catastrófico"),CONCATENATE("R2C",'Mapa final'!$S$11),"")</f>
        <v/>
      </c>
      <c r="AL39" s="153" t="str">
        <f>IF(AND('Mapa final'!$AD$11="Muy Alta",'Mapa final'!$AF$11="Catastrófico"),CONCATENATE("R2C",'Mapa final'!$S$11),"")</f>
        <v/>
      </c>
      <c r="AM39" s="41" t="str">
        <f>IF(AND('Mapa final'!$AD$11="Muy Alta",'Mapa final'!$AF$11="Catastrófico"),CONCATENATE("R2C",'Mapa final'!$S$11),"")</f>
        <v/>
      </c>
      <c r="AN39" s="64"/>
      <c r="AO39" s="348"/>
      <c r="AP39" s="349"/>
      <c r="AQ39" s="349"/>
      <c r="AR39" s="349"/>
      <c r="AS39" s="349"/>
      <c r="AT39" s="350"/>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row>
    <row r="40" spans="1:80" ht="15" customHeight="1" x14ac:dyDescent="0.25">
      <c r="A40" s="64"/>
      <c r="B40" s="229"/>
      <c r="C40" s="229"/>
      <c r="D40" s="230"/>
      <c r="E40" s="328"/>
      <c r="F40" s="327"/>
      <c r="G40" s="327"/>
      <c r="H40" s="327"/>
      <c r="I40" s="327"/>
      <c r="J40" s="59" t="str">
        <f>IF(AND('Mapa final'!$AD$11="Baja",'Mapa final'!$AF$11="Leve"),CONCATENATE("R2C",'Mapa final'!$S$11),"")</f>
        <v/>
      </c>
      <c r="K40" s="152" t="str">
        <f>IF(AND('Mapa final'!$AD$11="Baja",'Mapa final'!$AF$11="Leve"),CONCATENATE("R2C",'Mapa final'!$S$11),"")</f>
        <v/>
      </c>
      <c r="L40" s="152" t="str">
        <f>IF(AND('Mapa final'!$AD$11="Baja",'Mapa final'!$AF$11="Leve"),CONCATENATE("R2C",'Mapa final'!$S$11),"")</f>
        <v/>
      </c>
      <c r="M40" s="152" t="str">
        <f>IF(AND('Mapa final'!$AD$11="Baja",'Mapa final'!$AF$11="Leve"),CONCATENATE("R2C",'Mapa final'!$S$11),"")</f>
        <v/>
      </c>
      <c r="N40" s="152" t="str">
        <f>IF(AND('Mapa final'!$AD$11="Baja",'Mapa final'!$AF$11="Leve"),CONCATENATE("R2C",'Mapa final'!$S$11),"")</f>
        <v/>
      </c>
      <c r="O40" s="60" t="str">
        <f>IF(AND('Mapa final'!$AD$11="Baja",'Mapa final'!$AF$11="Leve"),CONCATENATE("R2C",'Mapa final'!$S$11),"")</f>
        <v/>
      </c>
      <c r="P40" s="151" t="str">
        <f>IF(AND('Mapa final'!$AD$11="Alta",'Mapa final'!$AF$11="Leve"),CONCATENATE("R2C",'Mapa final'!$S$11),"")</f>
        <v/>
      </c>
      <c r="Q40" s="151" t="str">
        <f>IF(AND('Mapa final'!$AD$11="Alta",'Mapa final'!$AF$11="Leve"),CONCATENATE("R2C",'Mapa final'!$S$11),"")</f>
        <v/>
      </c>
      <c r="R40" s="151" t="str">
        <f>IF(AND('Mapa final'!$AD$11="Alta",'Mapa final'!$AF$11="Leve"),CONCATENATE("R2C",'Mapa final'!$S$11),"")</f>
        <v/>
      </c>
      <c r="S40" s="151" t="str">
        <f>IF(AND('Mapa final'!$AD$11="Alta",'Mapa final'!$AF$11="Leve"),CONCATENATE("R2C",'Mapa final'!$S$11),"")</f>
        <v/>
      </c>
      <c r="T40" s="151" t="str">
        <f>IF(AND('Mapa final'!$AD$11="Alta",'Mapa final'!$AF$11="Leve"),CONCATENATE("R2C",'Mapa final'!$S$11),"")</f>
        <v/>
      </c>
      <c r="U40" s="52" t="str">
        <f>IF(AND('Mapa final'!$AD$11="Alta",'Mapa final'!$AF$11="Leve"),CONCATENATE("R2C",'Mapa final'!$S$11),"")</f>
        <v/>
      </c>
      <c r="V40" s="51" t="str">
        <f>IF(AND('Mapa final'!$AD$11="Alta",'Mapa final'!$AF$11="Leve"),CONCATENATE("R2C",'Mapa final'!$S$11),"")</f>
        <v/>
      </c>
      <c r="W40" s="151" t="str">
        <f>IF(AND('Mapa final'!$AD$11="Alta",'Mapa final'!$AF$11="Leve"),CONCATENATE("R2C",'Mapa final'!$S$11),"")</f>
        <v/>
      </c>
      <c r="X40" s="151" t="str">
        <f>IF(AND('Mapa final'!$AD$11="Alta",'Mapa final'!$AF$11="Leve"),CONCATENATE("R2C",'Mapa final'!$S$11),"")</f>
        <v/>
      </c>
      <c r="Y40" s="151" t="str">
        <f>IF(AND('Mapa final'!$AD$11="Alta",'Mapa final'!$AF$11="Leve"),CONCATENATE("R2C",'Mapa final'!$S$11),"")</f>
        <v/>
      </c>
      <c r="Z40" s="151" t="str">
        <f>IF(AND('Mapa final'!$AD$11="Alta",'Mapa final'!$AF$11="Leve"),CONCATENATE("R2C",'Mapa final'!$S$11),"")</f>
        <v/>
      </c>
      <c r="AA40" s="52" t="str">
        <f>IF(AND('Mapa final'!$AD$11="Alta",'Mapa final'!$AF$11="Leve"),CONCATENATE("R2C",'Mapa final'!$S$11),"")</f>
        <v/>
      </c>
      <c r="AB40" s="38" t="str">
        <f>IF(AND('Mapa final'!$AD$11="Muy Alta",'Mapa final'!$AF$11="Leve"),CONCATENATE("R2C",'Mapa final'!$S$11),"")</f>
        <v/>
      </c>
      <c r="AC40" s="150" t="str">
        <f>IF(AND('Mapa final'!$AD$11="Muy Alta",'Mapa final'!$AF$11="Leve"),CONCATENATE("R2C",'Mapa final'!$S$11),"")</f>
        <v/>
      </c>
      <c r="AD40" s="150" t="str">
        <f>IF(AND('Mapa final'!$AD$11="Muy Alta",'Mapa final'!$AF$11="Leve"),CONCATENATE("R2C",'Mapa final'!$S$11),"")</f>
        <v/>
      </c>
      <c r="AE40" s="150" t="str">
        <f>IF(AND('Mapa final'!$AD$11="Muy Alta",'Mapa final'!$AF$11="Leve"),CONCATENATE("R2C",'Mapa final'!$S$11),"")</f>
        <v/>
      </c>
      <c r="AF40" s="150" t="str">
        <f>IF(AND('Mapa final'!$AD$11="Muy Alta",'Mapa final'!$AF$11="Leve"),CONCATENATE("R2C",'Mapa final'!$S$11),"")</f>
        <v/>
      </c>
      <c r="AG40" s="39" t="str">
        <f>IF(AND('Mapa final'!$AD$11="Muy Alta",'Mapa final'!$AF$11="Leve"),CONCATENATE("R2C",'Mapa final'!$S$11),"")</f>
        <v/>
      </c>
      <c r="AH40" s="40" t="str">
        <f>IF(AND('Mapa final'!$AD$11="Muy Alta",'Mapa final'!$AF$11="Catastrófico"),CONCATENATE("R2C",'Mapa final'!$S$11),"")</f>
        <v/>
      </c>
      <c r="AI40" s="153" t="str">
        <f>IF(AND('Mapa final'!$AD$11="Muy Alta",'Mapa final'!$AF$11="Catastrófico"),CONCATENATE("R2C",'Mapa final'!$S$11),"")</f>
        <v/>
      </c>
      <c r="AJ40" s="153" t="str">
        <f>IF(AND('Mapa final'!$AD$11="Muy Alta",'Mapa final'!$AF$11="Catastrófico"),CONCATENATE("R2C",'Mapa final'!$S$11),"")</f>
        <v/>
      </c>
      <c r="AK40" s="153" t="str">
        <f>IF(AND('Mapa final'!$AD$11="Muy Alta",'Mapa final'!$AF$11="Catastrófico"),CONCATENATE("R2C",'Mapa final'!$S$11),"")</f>
        <v/>
      </c>
      <c r="AL40" s="153" t="str">
        <f>IF(AND('Mapa final'!$AD$11="Muy Alta",'Mapa final'!$AF$11="Catastrófico"),CONCATENATE("R2C",'Mapa final'!$S$11),"")</f>
        <v/>
      </c>
      <c r="AM40" s="41" t="str">
        <f>IF(AND('Mapa final'!$AD$11="Muy Alta",'Mapa final'!$AF$11="Catastrófico"),CONCATENATE("R2C",'Mapa final'!$S$11),"")</f>
        <v/>
      </c>
      <c r="AN40" s="64"/>
      <c r="AO40" s="348"/>
      <c r="AP40" s="349"/>
      <c r="AQ40" s="349"/>
      <c r="AR40" s="349"/>
      <c r="AS40" s="349"/>
      <c r="AT40" s="350"/>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row>
    <row r="41" spans="1:80" ht="15" customHeight="1" x14ac:dyDescent="0.25">
      <c r="A41" s="64"/>
      <c r="B41" s="229"/>
      <c r="C41" s="229"/>
      <c r="D41" s="230"/>
      <c r="E41" s="328"/>
      <c r="F41" s="327"/>
      <c r="G41" s="327"/>
      <c r="H41" s="327"/>
      <c r="I41" s="327"/>
      <c r="J41" s="59" t="str">
        <f>IF(AND('Mapa final'!$AD$11="Baja",'Mapa final'!$AF$11="Leve"),CONCATENATE("R2C",'Mapa final'!$S$11),"")</f>
        <v/>
      </c>
      <c r="K41" s="152" t="str">
        <f>IF(AND('Mapa final'!$AD$11="Baja",'Mapa final'!$AF$11="Leve"),CONCATENATE("R2C",'Mapa final'!$S$11),"")</f>
        <v/>
      </c>
      <c r="L41" s="152" t="str">
        <f>IF(AND('Mapa final'!$AD$11="Baja",'Mapa final'!$AF$11="Leve"),CONCATENATE("R2C",'Mapa final'!$S$11),"")</f>
        <v/>
      </c>
      <c r="M41" s="152" t="str">
        <f>IF(AND('Mapa final'!$AD$11="Baja",'Mapa final'!$AF$11="Leve"),CONCATENATE("R2C",'Mapa final'!$S$11),"")</f>
        <v/>
      </c>
      <c r="N41" s="152" t="str">
        <f>IF(AND('Mapa final'!$AD$11="Baja",'Mapa final'!$AF$11="Leve"),CONCATENATE("R2C",'Mapa final'!$S$11),"")</f>
        <v/>
      </c>
      <c r="O41" s="60" t="str">
        <f>IF(AND('Mapa final'!$AD$11="Baja",'Mapa final'!$AF$11="Leve"),CONCATENATE("R2C",'Mapa final'!$S$11),"")</f>
        <v/>
      </c>
      <c r="P41" s="151" t="str">
        <f>IF(AND('Mapa final'!$AD$11="Alta",'Mapa final'!$AF$11="Leve"),CONCATENATE("R2C",'Mapa final'!$S$11),"")</f>
        <v/>
      </c>
      <c r="Q41" s="151" t="str">
        <f>IF(AND('Mapa final'!$AD$11="Alta",'Mapa final'!$AF$11="Leve"),CONCATENATE("R2C",'Mapa final'!$S$11),"")</f>
        <v/>
      </c>
      <c r="R41" s="151" t="str">
        <f>IF(AND('Mapa final'!$AD$11="Alta",'Mapa final'!$AF$11="Leve"),CONCATENATE("R2C",'Mapa final'!$S$11),"")</f>
        <v/>
      </c>
      <c r="S41" s="151" t="str">
        <f>IF(AND('Mapa final'!$AD$11="Alta",'Mapa final'!$AF$11="Leve"),CONCATENATE("R2C",'Mapa final'!$S$11),"")</f>
        <v/>
      </c>
      <c r="T41" s="151" t="str">
        <f>IF(AND('Mapa final'!$AD$11="Alta",'Mapa final'!$AF$11="Leve"),CONCATENATE("R2C",'Mapa final'!$S$11),"")</f>
        <v/>
      </c>
      <c r="U41" s="52" t="str">
        <f>IF(AND('Mapa final'!$AD$11="Alta",'Mapa final'!$AF$11="Leve"),CONCATENATE("R2C",'Mapa final'!$S$11),"")</f>
        <v/>
      </c>
      <c r="V41" s="51" t="str">
        <f>IF(AND('Mapa final'!$AD$11="Alta",'Mapa final'!$AF$11="Leve"),CONCATENATE("R2C",'Mapa final'!$S$11),"")</f>
        <v/>
      </c>
      <c r="W41" s="151" t="str">
        <f>IF(AND('Mapa final'!$AD$11="Alta",'Mapa final'!$AF$11="Leve"),CONCATENATE("R2C",'Mapa final'!$S$11),"")</f>
        <v/>
      </c>
      <c r="X41" s="151" t="str">
        <f>IF(AND('Mapa final'!$AD$11="Alta",'Mapa final'!$AF$11="Leve"),CONCATENATE("R2C",'Mapa final'!$S$11),"")</f>
        <v/>
      </c>
      <c r="Y41" s="151" t="str">
        <f>IF(AND('Mapa final'!$AD$13="baja",'Mapa final'!$AF$13="moderado"),CONCATENATE("R3C",'Mapa final'!$S$13),"")</f>
        <v/>
      </c>
      <c r="Z41" s="151" t="str">
        <f>IF(AND('Mapa final'!$AD$11="Alta",'Mapa final'!$AF$11="Leve"),CONCATENATE("R2C",'Mapa final'!$S$11),"")</f>
        <v/>
      </c>
      <c r="AA41" s="52" t="str">
        <f>IF(AND('Mapa final'!$AD$11="Alta",'Mapa final'!$AF$11="Leve"),CONCATENATE("R2C",'Mapa final'!$S$11),"")</f>
        <v/>
      </c>
      <c r="AB41" s="38" t="str">
        <f>IF(AND('Mapa final'!$AD$11="Muy Alta",'Mapa final'!$AF$11="Leve"),CONCATENATE("R2C",'Mapa final'!$S$11),"")</f>
        <v/>
      </c>
      <c r="AC41" s="150" t="str">
        <f>IF(AND('Mapa final'!$AD$11="Muy Alta",'Mapa final'!$AF$11="Leve"),CONCATENATE("R2C",'Mapa final'!$S$11),"")</f>
        <v/>
      </c>
      <c r="AD41" s="150" t="str">
        <f>IF(AND('Mapa final'!$AD$11="Muy Alta",'Mapa final'!$AF$11="Leve"),CONCATENATE("R2C",'Mapa final'!$S$11),"")</f>
        <v/>
      </c>
      <c r="AE41" s="150" t="str">
        <f>IF(AND('Mapa final'!$AD$11="Muy Alta",'Mapa final'!$AF$11="Leve"),CONCATENATE("R2C",'Mapa final'!$S$11),"")</f>
        <v/>
      </c>
      <c r="AF41" s="150" t="str">
        <f>IF(AND('Mapa final'!$AD$11="Muy Alta",'Mapa final'!$AF$11="Leve"),CONCATENATE("R2C",'Mapa final'!$S$11),"")</f>
        <v/>
      </c>
      <c r="AG41" s="39" t="str">
        <f>IF(AND('Mapa final'!$AD$11="Muy Alta",'Mapa final'!$AF$11="Leve"),CONCATENATE("R2C",'Mapa final'!$S$11),"")</f>
        <v/>
      </c>
      <c r="AH41" s="40" t="str">
        <f>IF(AND('Mapa final'!$AD$11="Muy Alta",'Mapa final'!$AF$11="Catastrófico"),CONCATENATE("R2C",'Mapa final'!$S$11),"")</f>
        <v/>
      </c>
      <c r="AI41" s="153" t="str">
        <f>IF(AND('Mapa final'!$AD$11="Muy Alta",'Mapa final'!$AF$11="Catastrófico"),CONCATENATE("R2C",'Mapa final'!$S$11),"")</f>
        <v/>
      </c>
      <c r="AJ41" s="153" t="str">
        <f>IF(AND('Mapa final'!$AD$11="Muy Alta",'Mapa final'!$AF$11="Catastrófico"),CONCATENATE("R2C",'Mapa final'!$S$11),"")</f>
        <v/>
      </c>
      <c r="AK41" s="153" t="str">
        <f>IF(AND('Mapa final'!$AD$11="Muy Alta",'Mapa final'!$AF$11="Catastrófico"),CONCATENATE("R2C",'Mapa final'!$S$11),"")</f>
        <v/>
      </c>
      <c r="AL41" s="153" t="str">
        <f>IF(AND('Mapa final'!$AD$11="Muy Alta",'Mapa final'!$AF$11="Catastrófico"),CONCATENATE("R2C",'Mapa final'!$S$11),"")</f>
        <v/>
      </c>
      <c r="AM41" s="41" t="str">
        <f>IF(AND('Mapa final'!$AD$11="Muy Alta",'Mapa final'!$AF$11="Catastrófico"),CONCATENATE("R2C",'Mapa final'!$S$11),"")</f>
        <v/>
      </c>
      <c r="AN41" s="64"/>
      <c r="AO41" s="348"/>
      <c r="AP41" s="349"/>
      <c r="AQ41" s="349"/>
      <c r="AR41" s="349"/>
      <c r="AS41" s="349"/>
      <c r="AT41" s="350"/>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row>
    <row r="42" spans="1:80" ht="15" customHeight="1" x14ac:dyDescent="0.25">
      <c r="A42" s="64"/>
      <c r="B42" s="229"/>
      <c r="C42" s="229"/>
      <c r="D42" s="230"/>
      <c r="E42" s="328"/>
      <c r="F42" s="327"/>
      <c r="G42" s="327"/>
      <c r="H42" s="327"/>
      <c r="I42" s="327"/>
      <c r="J42" s="59" t="str">
        <f>IF(AND('Mapa final'!$AD$11="Baja",'Mapa final'!$AF$11="Leve"),CONCATENATE("R2C",'Mapa final'!$S$11),"")</f>
        <v/>
      </c>
      <c r="K42" s="152" t="str">
        <f>IF(AND('Mapa final'!$AD$11="Baja",'Mapa final'!$AF$11="Leve"),CONCATENATE("R2C",'Mapa final'!$S$11),"")</f>
        <v/>
      </c>
      <c r="L42" s="152" t="str">
        <f>IF(AND('Mapa final'!$AD$11="Baja",'Mapa final'!$AF$11="Leve"),CONCATENATE("R2C",'Mapa final'!$S$11),"")</f>
        <v/>
      </c>
      <c r="M42" s="152" t="str">
        <f>IF(AND('Mapa final'!$AD$11="Baja",'Mapa final'!$AF$11="Leve"),CONCATENATE("R2C",'Mapa final'!$S$11),"")</f>
        <v/>
      </c>
      <c r="N42" s="152" t="str">
        <f>IF(AND('Mapa final'!$AD$11="Baja",'Mapa final'!$AF$11="Leve"),CONCATENATE("R2C",'Mapa final'!$S$11),"")</f>
        <v/>
      </c>
      <c r="O42" s="60" t="str">
        <f>IF(AND('Mapa final'!$AD$11="Baja",'Mapa final'!$AF$11="Leve"),CONCATENATE("R2C",'Mapa final'!$S$11),"")</f>
        <v/>
      </c>
      <c r="P42" s="151" t="str">
        <f>IF(AND('Mapa final'!$AD$11="Alta",'Mapa final'!$AF$11="Leve"),CONCATENATE("R2C",'Mapa final'!$S$11),"")</f>
        <v/>
      </c>
      <c r="Q42" s="151" t="str">
        <f>IF(AND('Mapa final'!$AD$11="Alta",'Mapa final'!$AF$11="Leve"),CONCATENATE("R2C",'Mapa final'!$S$11),"")</f>
        <v/>
      </c>
      <c r="R42" s="151" t="str">
        <f>IF(AND('Mapa final'!$AD$11="Alta",'Mapa final'!$AF$11="Leve"),CONCATENATE("R2C",'Mapa final'!$S$11),"")</f>
        <v/>
      </c>
      <c r="S42" s="151" t="str">
        <f>IF(AND('Mapa final'!$AD$11="Alta",'Mapa final'!$AF$11="Leve"),CONCATENATE("R2C",'Mapa final'!$S$11),"")</f>
        <v/>
      </c>
      <c r="T42" s="151" t="str">
        <f>IF(AND('Mapa final'!$AD$11="Alta",'Mapa final'!$AF$11="Leve"),CONCATENATE("R2C",'Mapa final'!$S$11),"")</f>
        <v/>
      </c>
      <c r="U42" s="52" t="str">
        <f>IF(AND('Mapa final'!$AD$11="Alta",'Mapa final'!$AF$11="Leve"),CONCATENATE("R2C",'Mapa final'!$S$11),"")</f>
        <v/>
      </c>
      <c r="V42" s="51" t="str">
        <f>IF(AND('Mapa final'!$AD$11="Alta",'Mapa final'!$AF$11="Leve"),CONCATENATE("R2C",'Mapa final'!$S$11),"")</f>
        <v/>
      </c>
      <c r="W42" s="151" t="str">
        <f>IF(AND('Mapa final'!$AD$11="Alta",'Mapa final'!$AF$11="Leve"),CONCATENATE("R2C",'Mapa final'!$S$11),"")</f>
        <v/>
      </c>
      <c r="X42" s="151" t="str">
        <f>IF(AND('Mapa final'!$AD$11="Alta",'Mapa final'!$AF$11="Leve"),CONCATENATE("R2C",'Mapa final'!$S$11),"")</f>
        <v/>
      </c>
      <c r="Y42" s="151" t="str">
        <f>IF(AND('Mapa final'!$AD$11="Alta",'Mapa final'!$AF$11="Leve"),CONCATENATE("R2C",'Mapa final'!$S$11),"")</f>
        <v/>
      </c>
      <c r="Z42" s="151" t="str">
        <f>IF(AND('Mapa final'!$AD$11="Alta",'Mapa final'!$AF$11="Leve"),CONCATENATE("R2C",'Mapa final'!$S$11),"")</f>
        <v/>
      </c>
      <c r="AA42" s="52" t="str">
        <f>IF(AND('Mapa final'!$AD$11="Alta",'Mapa final'!$AF$11="Leve"),CONCATENATE("R2C",'Mapa final'!$S$11),"")</f>
        <v/>
      </c>
      <c r="AB42" s="38" t="str">
        <f>IF(AND('Mapa final'!$AD$11="Muy Alta",'Mapa final'!$AF$11="Leve"),CONCATENATE("R2C",'Mapa final'!$S$11),"")</f>
        <v/>
      </c>
      <c r="AC42" s="150" t="str">
        <f>IF(AND('Mapa final'!$AD$11="Muy Alta",'Mapa final'!$AF$11="Leve"),CONCATENATE("R2C",'Mapa final'!$S$11),"")</f>
        <v/>
      </c>
      <c r="AD42" s="150" t="str">
        <f>IF(AND('Mapa final'!$AD$11="Muy Alta",'Mapa final'!$AF$11="Leve"),CONCATENATE("R2C",'Mapa final'!$S$11),"")</f>
        <v/>
      </c>
      <c r="AE42" s="150" t="str">
        <f>IF(AND('Mapa final'!$AD$11="Muy Alta",'Mapa final'!$AF$11="Leve"),CONCATENATE("R2C",'Mapa final'!$S$11),"")</f>
        <v/>
      </c>
      <c r="AF42" s="150" t="str">
        <f>IF(AND('Mapa final'!$AD$11="Muy Alta",'Mapa final'!$AF$11="Leve"),CONCATENATE("R2C",'Mapa final'!$S$11),"")</f>
        <v/>
      </c>
      <c r="AG42" s="39" t="str">
        <f>IF(AND('Mapa final'!$AD$11="Muy Alta",'Mapa final'!$AF$11="Leve"),CONCATENATE("R2C",'Mapa final'!$S$11),"")</f>
        <v/>
      </c>
      <c r="AH42" s="40" t="str">
        <f>IF(AND('Mapa final'!$AD$11="Muy Alta",'Mapa final'!$AF$11="Catastrófico"),CONCATENATE("R2C",'Mapa final'!$S$11),"")</f>
        <v/>
      </c>
      <c r="AI42" s="153" t="str">
        <f>IF(AND('Mapa final'!$AD$11="Muy Alta",'Mapa final'!$AF$11="Catastrófico"),CONCATENATE("R2C",'Mapa final'!$S$11),"")</f>
        <v/>
      </c>
      <c r="AJ42" s="153" t="str">
        <f>IF(AND('Mapa final'!$AD$11="Muy Alta",'Mapa final'!$AF$11="Catastrófico"),CONCATENATE("R2C",'Mapa final'!$S$11),"")</f>
        <v/>
      </c>
      <c r="AK42" s="153" t="str">
        <f>IF(AND('Mapa final'!$AD$11="Muy Alta",'Mapa final'!$AF$11="Catastrófico"),CONCATENATE("R2C",'Mapa final'!$S$11),"")</f>
        <v/>
      </c>
      <c r="AL42" s="153" t="str">
        <f>IF(AND('Mapa final'!$AD$11="Muy Alta",'Mapa final'!$AF$11="Catastrófico"),CONCATENATE("R2C",'Mapa final'!$S$11),"")</f>
        <v/>
      </c>
      <c r="AM42" s="41" t="str">
        <f>IF(AND('Mapa final'!$AD$11="Muy Alta",'Mapa final'!$AF$11="Catastrófico"),CONCATENATE("R2C",'Mapa final'!$S$11),"")</f>
        <v/>
      </c>
      <c r="AN42" s="64"/>
      <c r="AO42" s="348"/>
      <c r="AP42" s="349"/>
      <c r="AQ42" s="349"/>
      <c r="AR42" s="349"/>
      <c r="AS42" s="349"/>
      <c r="AT42" s="350"/>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row>
    <row r="43" spans="1:80" ht="15" customHeight="1" x14ac:dyDescent="0.25">
      <c r="A43" s="64"/>
      <c r="B43" s="229"/>
      <c r="C43" s="229"/>
      <c r="D43" s="230"/>
      <c r="E43" s="328"/>
      <c r="F43" s="327"/>
      <c r="G43" s="327"/>
      <c r="H43" s="327"/>
      <c r="I43" s="327"/>
      <c r="J43" s="59" t="str">
        <f>IF(AND('Mapa final'!$AD$11="Baja",'Mapa final'!$AF$11="Leve"),CONCATENATE("R2C",'Mapa final'!$S$11),"")</f>
        <v/>
      </c>
      <c r="K43" s="152" t="str">
        <f>IF(AND('Mapa final'!$AD$11="Baja",'Mapa final'!$AF$11="Leve"),CONCATENATE("R2C",'Mapa final'!$S$11),"")</f>
        <v/>
      </c>
      <c r="L43" s="152" t="str">
        <f>IF(AND('Mapa final'!$AD$11="Baja",'Mapa final'!$AF$11="Leve"),CONCATENATE("R2C",'Mapa final'!$S$11),"")</f>
        <v/>
      </c>
      <c r="M43" s="152" t="str">
        <f>IF(AND('Mapa final'!$AD$11="Baja",'Mapa final'!$AF$11="Leve"),CONCATENATE("R2C",'Mapa final'!$S$11),"")</f>
        <v/>
      </c>
      <c r="N43" s="152" t="str">
        <f>IF(AND('Mapa final'!$AD$11="Baja",'Mapa final'!$AF$11="Leve"),CONCATENATE("R2C",'Mapa final'!$S$11),"")</f>
        <v/>
      </c>
      <c r="O43" s="60" t="str">
        <f>IF(AND('Mapa final'!$AD$11="Baja",'Mapa final'!$AF$11="Leve"),CONCATENATE("R2C",'Mapa final'!$S$11),"")</f>
        <v/>
      </c>
      <c r="P43" s="151" t="str">
        <f>IF(AND('Mapa final'!$AD$11="Alta",'Mapa final'!$AF$11="Leve"),CONCATENATE("R2C",'Mapa final'!$S$11),"")</f>
        <v/>
      </c>
      <c r="Q43" s="151" t="str">
        <f>IF(AND('Mapa final'!$AD$11="Alta",'Mapa final'!$AF$11="Leve"),CONCATENATE("R2C",'Mapa final'!$S$11),"")</f>
        <v/>
      </c>
      <c r="R43" s="151" t="str">
        <f>IF(AND('Mapa final'!$AD$11="Alta",'Mapa final'!$AF$11="Leve"),CONCATENATE("R2C",'Mapa final'!$S$11),"")</f>
        <v/>
      </c>
      <c r="S43" s="151" t="str">
        <f>IF(AND('Mapa final'!$AD$11="Alta",'Mapa final'!$AF$11="Leve"),CONCATENATE("R2C",'Mapa final'!$S$11),"")</f>
        <v/>
      </c>
      <c r="T43" s="151" t="str">
        <f>IF(AND('Mapa final'!$AD$11="Alta",'Mapa final'!$AF$11="Leve"),CONCATENATE("R2C",'Mapa final'!$S$11),"")</f>
        <v/>
      </c>
      <c r="U43" s="52" t="str">
        <f>IF(AND('Mapa final'!$AD$11="Alta",'Mapa final'!$AF$11="Leve"),CONCATENATE("R2C",'Mapa final'!$S$11),"")</f>
        <v/>
      </c>
      <c r="V43" s="51" t="str">
        <f>IF(AND('Mapa final'!$AD$11="Alta",'Mapa final'!$AF$11="Leve"),CONCATENATE("R2C",'Mapa final'!$S$11),"")</f>
        <v/>
      </c>
      <c r="W43" s="151" t="str">
        <f>IF(AND('Mapa final'!$AD$11="Alta",'Mapa final'!$AF$11="Leve"),CONCATENATE("R2C",'Mapa final'!$S$11),"")</f>
        <v/>
      </c>
      <c r="X43" s="151" t="str">
        <f>IF(AND('Mapa final'!$AD$11="Alta",'Mapa final'!$AF$11="Leve"),CONCATENATE("R2C",'Mapa final'!$S$11),"")</f>
        <v/>
      </c>
      <c r="Y43" s="151" t="str">
        <f>IF(AND('Mapa final'!$AD$11="Alta",'Mapa final'!$AF$11="Leve"),CONCATENATE("R2C",'Mapa final'!$S$11),"")</f>
        <v/>
      </c>
      <c r="Z43" s="151" t="str">
        <f>IF(AND('Mapa final'!$AD$11="Alta",'Mapa final'!$AF$11="Leve"),CONCATENATE("R2C",'Mapa final'!$S$11),"")</f>
        <v/>
      </c>
      <c r="AA43" s="52" t="str">
        <f>IF(AND('Mapa final'!$AD$11="Alta",'Mapa final'!$AF$11="Leve"),CONCATENATE("R2C",'Mapa final'!$S$11),"")</f>
        <v/>
      </c>
      <c r="AB43" s="38" t="str">
        <f>IF(AND('Mapa final'!$AD$11="Muy Alta",'Mapa final'!$AF$11="Leve"),CONCATENATE("R2C",'Mapa final'!$S$11),"")</f>
        <v/>
      </c>
      <c r="AC43" s="150" t="str">
        <f>IF(AND('Mapa final'!$AD$11="Muy Alta",'Mapa final'!$AF$11="Leve"),CONCATENATE("R2C",'Mapa final'!$S$11),"")</f>
        <v/>
      </c>
      <c r="AD43" s="150" t="str">
        <f>IF(AND('Mapa final'!$AD$11="Muy Alta",'Mapa final'!$AF$11="Leve"),CONCATENATE("R2C",'Mapa final'!$S$11),"")</f>
        <v/>
      </c>
      <c r="AE43" s="150" t="str">
        <f>IF(AND('Mapa final'!$AD$11="Muy Alta",'Mapa final'!$AF$11="Leve"),CONCATENATE("R2C",'Mapa final'!$S$11),"")</f>
        <v/>
      </c>
      <c r="AF43" s="150" t="str">
        <f>IF(AND('Mapa final'!$AD$11="Muy Alta",'Mapa final'!$AF$11="Leve"),CONCATENATE("R2C",'Mapa final'!$S$11),"")</f>
        <v/>
      </c>
      <c r="AG43" s="39" t="str">
        <f>IF(AND('Mapa final'!$AD$11="Muy Alta",'Mapa final'!$AF$11="Leve"),CONCATENATE("R2C",'Mapa final'!$S$11),"")</f>
        <v/>
      </c>
      <c r="AH43" s="40" t="str">
        <f>IF(AND('Mapa final'!$AD$11="Muy Alta",'Mapa final'!$AF$11="Catastrófico"),CONCATENATE("R2C",'Mapa final'!$S$11),"")</f>
        <v/>
      </c>
      <c r="AI43" s="153" t="str">
        <f>IF(AND('Mapa final'!$AD$11="Muy Alta",'Mapa final'!$AF$11="Catastrófico"),CONCATENATE("R2C",'Mapa final'!$S$11),"")</f>
        <v/>
      </c>
      <c r="AJ43" s="153" t="str">
        <f>IF(AND('Mapa final'!$AD$11="Muy Alta",'Mapa final'!$AF$11="Catastrófico"),CONCATENATE("R2C",'Mapa final'!$S$11),"")</f>
        <v/>
      </c>
      <c r="AK43" s="153" t="str">
        <f>IF(AND('Mapa final'!$AD$11="Muy Alta",'Mapa final'!$AF$11="Catastrófico"),CONCATENATE("R2C",'Mapa final'!$S$11),"")</f>
        <v/>
      </c>
      <c r="AL43" s="153" t="str">
        <f>IF(AND('Mapa final'!$AD$11="Muy Alta",'Mapa final'!$AF$11="Catastrófico"),CONCATENATE("R2C",'Mapa final'!$S$11),"")</f>
        <v/>
      </c>
      <c r="AM43" s="41" t="str">
        <f>IF(AND('Mapa final'!$AD$11="Muy Alta",'Mapa final'!$AF$11="Catastrófico"),CONCATENATE("R2C",'Mapa final'!$S$11),"")</f>
        <v/>
      </c>
      <c r="AN43" s="64"/>
      <c r="AO43" s="348"/>
      <c r="AP43" s="349"/>
      <c r="AQ43" s="349"/>
      <c r="AR43" s="349"/>
      <c r="AS43" s="349"/>
      <c r="AT43" s="350"/>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row>
    <row r="44" spans="1:80" ht="15" customHeight="1" x14ac:dyDescent="0.25">
      <c r="A44" s="64"/>
      <c r="B44" s="229"/>
      <c r="C44" s="229"/>
      <c r="D44" s="230"/>
      <c r="E44" s="328"/>
      <c r="F44" s="327"/>
      <c r="G44" s="327"/>
      <c r="H44" s="327"/>
      <c r="I44" s="327"/>
      <c r="J44" s="59" t="str">
        <f>IF(AND('Mapa final'!$AD$11="Baja",'Mapa final'!$AF$11="Leve"),CONCATENATE("R2C",'Mapa final'!$S$11),"")</f>
        <v/>
      </c>
      <c r="K44" s="152" t="str">
        <f>IF(AND('Mapa final'!$AD$11="Baja",'Mapa final'!$AF$11="Leve"),CONCATENATE("R2C",'Mapa final'!$S$11),"")</f>
        <v/>
      </c>
      <c r="L44" s="152" t="str">
        <f>IF(AND('Mapa final'!$AD$11="Baja",'Mapa final'!$AF$11="Leve"),CONCATENATE("R2C",'Mapa final'!$S$11),"")</f>
        <v/>
      </c>
      <c r="M44" s="152" t="str">
        <f>IF(AND('Mapa final'!$AD$11="Baja",'Mapa final'!$AF$11="Leve"),CONCATENATE("R2C",'Mapa final'!$S$11),"")</f>
        <v/>
      </c>
      <c r="N44" s="152" t="str">
        <f>IF(AND('Mapa final'!$AD$11="Baja",'Mapa final'!$AF$11="Leve"),CONCATENATE("R2C",'Mapa final'!$S$11),"")</f>
        <v/>
      </c>
      <c r="O44" s="60" t="str">
        <f>IF(AND('Mapa final'!$AD$11="Baja",'Mapa final'!$AF$11="Leve"),CONCATENATE("R2C",'Mapa final'!$S$11),"")</f>
        <v/>
      </c>
      <c r="P44" s="151" t="str">
        <f>IF(AND('Mapa final'!$AD$11="Alta",'Mapa final'!$AF$11="Leve"),CONCATENATE("R2C",'Mapa final'!$S$11),"")</f>
        <v/>
      </c>
      <c r="Q44" s="151" t="str">
        <f>IF(AND('Mapa final'!$AD$11="Alta",'Mapa final'!$AF$11="Leve"),CONCATENATE("R2C",'Mapa final'!$S$11),"")</f>
        <v/>
      </c>
      <c r="R44" s="151" t="str">
        <f>IF(AND('Mapa final'!$AD$11="Alta",'Mapa final'!$AF$11="Leve"),CONCATENATE("R2C",'Mapa final'!$S$11),"")</f>
        <v/>
      </c>
      <c r="S44" s="151" t="str">
        <f>IF(AND('Mapa final'!$AD$11="Alta",'Mapa final'!$AF$11="Leve"),CONCATENATE("R2C",'Mapa final'!$S$11),"")</f>
        <v/>
      </c>
      <c r="T44" s="151" t="str">
        <f>IF(AND('Mapa final'!$AD$11="Alta",'Mapa final'!$AF$11="Leve"),CONCATENATE("R2C",'Mapa final'!$S$11),"")</f>
        <v/>
      </c>
      <c r="U44" s="52" t="str">
        <f>IF(AND('Mapa final'!$AD$11="Alta",'Mapa final'!$AF$11="Leve"),CONCATENATE("R2C",'Mapa final'!$S$11),"")</f>
        <v/>
      </c>
      <c r="V44" s="51" t="str">
        <f>IF(AND('Mapa final'!$AD$11="Alta",'Mapa final'!$AF$11="Leve"),CONCATENATE("R2C",'Mapa final'!$S$11),"")</f>
        <v/>
      </c>
      <c r="W44" s="151" t="str">
        <f>IF(AND('Mapa final'!$AD$11="Alta",'Mapa final'!$AF$11="Leve"),CONCATENATE("R2C",'Mapa final'!$S$11),"")</f>
        <v/>
      </c>
      <c r="X44" s="151" t="str">
        <f>IF(AND('Mapa final'!$AD$11="Alta",'Mapa final'!$AF$11="Leve"),CONCATENATE("R2C",'Mapa final'!$S$11),"")</f>
        <v/>
      </c>
      <c r="Y44" s="151" t="str">
        <f>IF(AND('Mapa final'!$AD$11="Alta",'Mapa final'!$AF$11="Leve"),CONCATENATE("R2C",'Mapa final'!$S$11),"")</f>
        <v/>
      </c>
      <c r="Z44" s="151" t="str">
        <f>IF(AND('Mapa final'!$AD$11="Alta",'Mapa final'!$AF$11="Leve"),CONCATENATE("R2C",'Mapa final'!$S$11),"")</f>
        <v/>
      </c>
      <c r="AA44" s="52" t="str">
        <f>IF(AND('Mapa final'!$AD$11="Alta",'Mapa final'!$AF$11="Leve"),CONCATENATE("R2C",'Mapa final'!$S$11),"")</f>
        <v/>
      </c>
      <c r="AB44" s="38" t="str">
        <f>IF(AND('Mapa final'!$AD$11="Muy Alta",'Mapa final'!$AF$11="Leve"),CONCATENATE("R2C",'Mapa final'!$S$11),"")</f>
        <v/>
      </c>
      <c r="AC44" s="150" t="str">
        <f>IF(AND('Mapa final'!$AD$11="Muy Alta",'Mapa final'!$AF$11="Leve"),CONCATENATE("R2C",'Mapa final'!$S$11),"")</f>
        <v/>
      </c>
      <c r="AD44" s="150" t="str">
        <f>IF(AND('Mapa final'!$AD$11="Muy Alta",'Mapa final'!$AF$11="Leve"),CONCATENATE("R2C",'Mapa final'!$S$11),"")</f>
        <v/>
      </c>
      <c r="AE44" s="150" t="str">
        <f>IF(AND('Mapa final'!$AD$11="Muy Alta",'Mapa final'!$AF$11="Leve"),CONCATENATE("R2C",'Mapa final'!$S$11),"")</f>
        <v/>
      </c>
      <c r="AF44" s="150" t="str">
        <f>IF(AND('Mapa final'!$AD$11="Muy Alta",'Mapa final'!$AF$11="Leve"),CONCATENATE("R2C",'Mapa final'!$S$11),"")</f>
        <v/>
      </c>
      <c r="AG44" s="39" t="str">
        <f>IF(AND('Mapa final'!$AD$11="Muy Alta",'Mapa final'!$AF$11="Leve"),CONCATENATE("R2C",'Mapa final'!$S$11),"")</f>
        <v/>
      </c>
      <c r="AH44" s="40" t="str">
        <f>IF(AND('Mapa final'!$AD$11="Muy Alta",'Mapa final'!$AF$11="Catastrófico"),CONCATENATE("R2C",'Mapa final'!$S$11),"")</f>
        <v/>
      </c>
      <c r="AI44" s="153" t="str">
        <f>IF(AND('Mapa final'!$AD$11="Muy Alta",'Mapa final'!$AF$11="Catastrófico"),CONCATENATE("R2C",'Mapa final'!$S$11),"")</f>
        <v/>
      </c>
      <c r="AJ44" s="153" t="str">
        <f>IF(AND('Mapa final'!$AD$11="Muy Alta",'Mapa final'!$AF$11="Catastrófico"),CONCATENATE("R2C",'Mapa final'!$S$11),"")</f>
        <v/>
      </c>
      <c r="AK44" s="153" t="str">
        <f>IF(AND('Mapa final'!$AD$11="Muy Alta",'Mapa final'!$AF$11="Catastrófico"),CONCATENATE("R2C",'Mapa final'!$S$11),"")</f>
        <v/>
      </c>
      <c r="AL44" s="153" t="str">
        <f>IF(AND('Mapa final'!$AD$11="Muy Alta",'Mapa final'!$AF$11="Catastrófico"),CONCATENATE("R2C",'Mapa final'!$S$11),"")</f>
        <v/>
      </c>
      <c r="AM44" s="41" t="str">
        <f>IF(AND('Mapa final'!$AD$11="Muy Alta",'Mapa final'!$AF$11="Catastrófico"),CONCATENATE("R2C",'Mapa final'!$S$11),"")</f>
        <v/>
      </c>
      <c r="AN44" s="64"/>
      <c r="AO44" s="348"/>
      <c r="AP44" s="349"/>
      <c r="AQ44" s="349"/>
      <c r="AR44" s="349"/>
      <c r="AS44" s="349"/>
      <c r="AT44" s="350"/>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row>
    <row r="45" spans="1:80" ht="15.75" customHeight="1" thickBot="1" x14ac:dyDescent="0.3">
      <c r="A45" s="64"/>
      <c r="B45" s="229"/>
      <c r="C45" s="229"/>
      <c r="D45" s="230"/>
      <c r="E45" s="329"/>
      <c r="F45" s="330"/>
      <c r="G45" s="330"/>
      <c r="H45" s="330"/>
      <c r="I45" s="330"/>
      <c r="J45" s="61" t="str">
        <f>IF(AND('Mapa final'!$AD$11="Baja",'Mapa final'!$AF$11="Leve"),CONCATENATE("R2C",'Mapa final'!$S$11),"")</f>
        <v/>
      </c>
      <c r="K45" s="62" t="str">
        <f>IF(AND('Mapa final'!$AD$11="Baja",'Mapa final'!$AF$11="Leve"),CONCATENATE("R2C",'Mapa final'!$S$11),"")</f>
        <v/>
      </c>
      <c r="L45" s="62" t="str">
        <f>IF(AND('Mapa final'!$AD$11="Baja",'Mapa final'!$AF$11="Leve"),CONCATENATE("R2C",'Mapa final'!$S$11),"")</f>
        <v/>
      </c>
      <c r="M45" s="62" t="str">
        <f>IF(AND('Mapa final'!$AD$11="Baja",'Mapa final'!$AF$11="Leve"),CONCATENATE("R2C",'Mapa final'!$S$11),"")</f>
        <v/>
      </c>
      <c r="N45" s="62" t="str">
        <f>IF(AND('Mapa final'!$AD$11="Baja",'Mapa final'!$AF$11="Leve"),CONCATENATE("R2C",'Mapa final'!$S$11),"")</f>
        <v/>
      </c>
      <c r="O45" s="63" t="str">
        <f>IF(AND('Mapa final'!$AD$11="Baja",'Mapa final'!$AF$11="Leve"),CONCATENATE("R2C",'Mapa final'!$S$11),"")</f>
        <v/>
      </c>
      <c r="P45" s="54" t="str">
        <f>IF(AND('Mapa final'!$AD$11="Alta",'Mapa final'!$AF$11="Leve"),CONCATENATE("R2C",'Mapa final'!$S$11),"")</f>
        <v/>
      </c>
      <c r="Q45" s="54" t="str">
        <f>IF(AND('Mapa final'!$AD$11="Alta",'Mapa final'!$AF$11="Leve"),CONCATENATE("R2C",'Mapa final'!$S$11),"")</f>
        <v/>
      </c>
      <c r="R45" s="54" t="str">
        <f>IF(AND('Mapa final'!$AD$11="Alta",'Mapa final'!$AF$11="Leve"),CONCATENATE("R2C",'Mapa final'!$S$11),"")</f>
        <v/>
      </c>
      <c r="S45" s="54" t="str">
        <f>IF(AND('Mapa final'!$AD$11="Alta",'Mapa final'!$AF$11="Leve"),CONCATENATE("R2C",'Mapa final'!$S$11),"")</f>
        <v/>
      </c>
      <c r="T45" s="54" t="str">
        <f>IF(AND('Mapa final'!$AD$11="Alta",'Mapa final'!$AF$11="Leve"),CONCATENATE("R2C",'Mapa final'!$S$11),"")</f>
        <v/>
      </c>
      <c r="U45" s="55" t="str">
        <f>IF(AND('Mapa final'!$AD$11="Alta",'Mapa final'!$AF$11="Leve"),CONCATENATE("R2C",'Mapa final'!$S$11),"")</f>
        <v/>
      </c>
      <c r="V45" s="53" t="str">
        <f>IF(AND('Mapa final'!$AD$11="Alta",'Mapa final'!$AF$11="Leve"),CONCATENATE("R2C",'Mapa final'!$S$11),"")</f>
        <v/>
      </c>
      <c r="W45" s="54" t="str">
        <f>IF(AND('Mapa final'!$AD$11="Alta",'Mapa final'!$AF$11="Leve"),CONCATENATE("R2C",'Mapa final'!$S$11),"")</f>
        <v/>
      </c>
      <c r="X45" s="54" t="str">
        <f>IF(AND('Mapa final'!$AD$11="Alta",'Mapa final'!$AF$11="Leve"),CONCATENATE("R2C",'Mapa final'!$S$11),"")</f>
        <v/>
      </c>
      <c r="Y45" s="54" t="str">
        <f>IF(AND('Mapa final'!$AD$11="Alta",'Mapa final'!$AF$11="Leve"),CONCATENATE("R2C",'Mapa final'!$S$11),"")</f>
        <v/>
      </c>
      <c r="Z45" s="54" t="str">
        <f>IF(AND('Mapa final'!$AD$11="Alta",'Mapa final'!$AF$11="Leve"),CONCATENATE("R2C",'Mapa final'!$S$11),"")</f>
        <v/>
      </c>
      <c r="AA45" s="55" t="str">
        <f>IF(AND('Mapa final'!$AD$11="Alta",'Mapa final'!$AF$11="Leve"),CONCATENATE("R2C",'Mapa final'!$S$11),"")</f>
        <v/>
      </c>
      <c r="AB45" s="42" t="str">
        <f>IF(AND('Mapa final'!$AD$11="Muy Alta",'Mapa final'!$AF$11="Leve"),CONCATENATE("R2C",'Mapa final'!$S$11),"")</f>
        <v/>
      </c>
      <c r="AC45" s="43" t="str">
        <f>IF(AND('Mapa final'!$AD$11="Muy Alta",'Mapa final'!$AF$11="Leve"),CONCATENATE("R2C",'Mapa final'!$S$11),"")</f>
        <v/>
      </c>
      <c r="AD45" s="43" t="str">
        <f>IF(AND('Mapa final'!$AD$11="Muy Alta",'Mapa final'!$AF$11="Leve"),CONCATENATE("R2C",'Mapa final'!$S$11),"")</f>
        <v/>
      </c>
      <c r="AE45" s="43" t="str">
        <f>IF(AND('Mapa final'!$AD$11="Muy Alta",'Mapa final'!$AF$11="Leve"),CONCATENATE("R2C",'Mapa final'!$S$11),"")</f>
        <v/>
      </c>
      <c r="AF45" s="43" t="str">
        <f>IF(AND('Mapa final'!$AD$11="Muy Alta",'Mapa final'!$AF$11="Leve"),CONCATENATE("R2C",'Mapa final'!$S$11),"")</f>
        <v/>
      </c>
      <c r="AG45" s="44" t="str">
        <f>IF(AND('Mapa final'!$AD$11="Muy Alta",'Mapa final'!$AF$11="Leve"),CONCATENATE("R2C",'Mapa final'!$S$11),"")</f>
        <v/>
      </c>
      <c r="AH45" s="45" t="str">
        <f>IF(AND('Mapa final'!$AD$11="Muy Alta",'Mapa final'!$AF$11="Catastrófico"),CONCATENATE("R2C",'Mapa final'!$S$11),"")</f>
        <v/>
      </c>
      <c r="AI45" s="46" t="str">
        <f>IF(AND('Mapa final'!$AD$11="Muy Alta",'Mapa final'!$AF$11="Catastrófico"),CONCATENATE("R2C",'Mapa final'!$S$11),"")</f>
        <v/>
      </c>
      <c r="AJ45" s="46" t="str">
        <f>IF(AND('Mapa final'!$AD$11="Muy Alta",'Mapa final'!$AF$11="Catastrófico"),CONCATENATE("R2C",'Mapa final'!$S$11),"")</f>
        <v/>
      </c>
      <c r="AK45" s="46" t="str">
        <f>IF(AND('Mapa final'!$AD$11="Muy Alta",'Mapa final'!$AF$11="Catastrófico"),CONCATENATE("R2C",'Mapa final'!$S$11),"")</f>
        <v/>
      </c>
      <c r="AL45" s="46" t="str">
        <f>IF(AND('Mapa final'!$AD$11="Muy Alta",'Mapa final'!$AF$11="Catastrófico"),CONCATENATE("R2C",'Mapa final'!$S$11),"")</f>
        <v/>
      </c>
      <c r="AM45" s="47" t="str">
        <f>IF(AND('Mapa final'!$AD$11="Muy Alta",'Mapa final'!$AF$11="Catastrófico"),CONCATENATE("R2C",'Mapa final'!$S$11),"")</f>
        <v/>
      </c>
      <c r="AN45" s="64"/>
      <c r="AO45" s="351"/>
      <c r="AP45" s="352"/>
      <c r="AQ45" s="352"/>
      <c r="AR45" s="352"/>
      <c r="AS45" s="352"/>
      <c r="AT45" s="353"/>
    </row>
    <row r="46" spans="1:80" ht="19.5" customHeight="1" x14ac:dyDescent="0.25">
      <c r="A46" s="64"/>
      <c r="B46" s="229"/>
      <c r="C46" s="229"/>
      <c r="D46" s="230"/>
      <c r="E46" s="324" t="s">
        <v>161</v>
      </c>
      <c r="F46" s="325"/>
      <c r="G46" s="325"/>
      <c r="H46" s="325"/>
      <c r="I46" s="342"/>
      <c r="J46" s="56" t="str">
        <f>IF(AND('Mapa final'!$AD$11="Baja",'Mapa final'!$AF$11="Leve"),CONCATENATE("R2C",'Mapa final'!$S$11),"")</f>
        <v/>
      </c>
      <c r="K46" s="57" t="str">
        <f>IF(AND('Mapa final'!$AD$11="Baja",'Mapa final'!$AF$11="Leve"),CONCATENATE("R2C",'Mapa final'!$S$11),"")</f>
        <v/>
      </c>
      <c r="L46" s="57" t="str">
        <f>IF(AND('Mapa final'!$AD$11="Baja",'Mapa final'!$AF$11="Leve"),CONCATENATE("R2C",'Mapa final'!$S$11),"")</f>
        <v/>
      </c>
      <c r="M46" s="57" t="str">
        <f>IF(AND('Mapa final'!$AD$11="Baja",'Mapa final'!$AF$11="Leve"),CONCATENATE("R2C",'Mapa final'!$S$11),"")</f>
        <v/>
      </c>
      <c r="N46" s="57" t="str">
        <f>IF(AND('Mapa final'!$AD$11="Baja",'Mapa final'!$AF$11="Leve"),CONCATENATE("R2C",'Mapa final'!$S$11),"")</f>
        <v/>
      </c>
      <c r="O46" s="58" t="str">
        <f>IF(AND('Mapa final'!$AD$11="Baja",'Mapa final'!$AF$11="Leve"),CONCATENATE("R2C",'Mapa final'!$S$11),"")</f>
        <v/>
      </c>
      <c r="P46" s="56" t="str">
        <f>IF(AND('Mapa final'!$AD$11="Baja",'Mapa final'!$AF$11="Leve"),CONCATENATE("R2C",'Mapa final'!$S$11),"")</f>
        <v/>
      </c>
      <c r="Q46" s="57" t="str">
        <f>IF(AND('Mapa final'!$AD$11="Baja",'Mapa final'!$AF$11="Leve"),CONCATENATE("R2C",'Mapa final'!$S$11),"")</f>
        <v/>
      </c>
      <c r="R46" s="57" t="str">
        <f>IF(AND('Mapa final'!$AD$11="Baja",'Mapa final'!$AF$11="Leve"),CONCATENATE("R2C",'Mapa final'!$S$11),"")</f>
        <v/>
      </c>
      <c r="S46" s="57" t="str">
        <f>IF(AND('Mapa final'!$AD$11="Baja",'Mapa final'!$AF$11="Leve"),CONCATENATE("R2C",'Mapa final'!$S$11),"")</f>
        <v/>
      </c>
      <c r="T46" s="57" t="str">
        <f>IF(AND('Mapa final'!$AD$11="Baja",'Mapa final'!$AF$11="Leve"),CONCATENATE("R2C",'Mapa final'!$S$11),"")</f>
        <v/>
      </c>
      <c r="U46" s="58" t="str">
        <f>IF(AND('Mapa final'!$AD$11="Baja",'Mapa final'!$AF$11="Leve"),CONCATENATE("R2C",'Mapa final'!$S$11),"")</f>
        <v/>
      </c>
      <c r="V46" s="48" t="str">
        <f>IF(AND('Mapa final'!$AD$11="Alta",'Mapa final'!$AF$11="Leve"),CONCATENATE("R2C",'Mapa final'!$S$11),"")</f>
        <v/>
      </c>
      <c r="W46" s="49" t="str">
        <f>IF(AND('Mapa final'!$AD$11="Alta",'Mapa final'!$AF$11="Leve"),CONCATENATE("R2C",'Mapa final'!$S$11),"")</f>
        <v/>
      </c>
      <c r="X46" s="49" t="str">
        <f>IF(AND('Mapa final'!$AD$11="Alta",'Mapa final'!$AF$11="Leve"),CONCATENATE("R2C",'Mapa final'!$S$11),"")</f>
        <v/>
      </c>
      <c r="Y46" s="49" t="str">
        <f>IF(AND('Mapa final'!$AD$11="Alta",'Mapa final'!$AF$11="Leve"),CONCATENATE("R2C",'Mapa final'!$S$11),"")</f>
        <v/>
      </c>
      <c r="Z46" s="49" t="str">
        <f>IF(AND('Mapa final'!$AD$11="Alta",'Mapa final'!$AF$11="Leve"),CONCATENATE("R2C",'Mapa final'!$S$11),"")</f>
        <v/>
      </c>
      <c r="AA46" s="50" t="str">
        <f>IF(AND('Mapa final'!$AD$11="Alta",'Mapa final'!$AF$11="Leve"),CONCATENATE("R2C",'Mapa final'!$S$11),"")</f>
        <v/>
      </c>
      <c r="AB46" s="32" t="str">
        <f>IF(AND('Mapa final'!$AD$11="Muy Alta",'Mapa final'!$AF$11="Leve"),CONCATENATE("R2C",'Mapa final'!$S$11),"")</f>
        <v/>
      </c>
      <c r="AC46" s="33" t="str">
        <f>IF(AND('Mapa final'!$AD$11="Muy Alta",'Mapa final'!$AF$11="Leve"),CONCATENATE("R2C",'Mapa final'!$S$11),"")</f>
        <v/>
      </c>
      <c r="AD46" s="33" t="str">
        <f>IF(AND('Mapa final'!$AD$11="Muy Alta",'Mapa final'!$AF$11="Leve"),CONCATENATE("R2C",'Mapa final'!$S$11),"")</f>
        <v/>
      </c>
      <c r="AE46" s="33" t="str">
        <f>IF(AND('Mapa final'!$AD$11="Muy Alta",'Mapa final'!$AF$11="Leve"),CONCATENATE("R2C",'Mapa final'!$S$11),"")</f>
        <v/>
      </c>
      <c r="AF46" s="33" t="str">
        <f>IF(AND('Mapa final'!$AD$11="Muy Alta",'Mapa final'!$AF$11="Leve"),CONCATENATE("R2C",'Mapa final'!$S$11),"")</f>
        <v/>
      </c>
      <c r="AG46" s="34" t="str">
        <f>IF(AND('Mapa final'!$AD$11="Muy Alta",'Mapa final'!$AF$11="Leve"),CONCATENATE("R2C",'Mapa final'!$S$11),"")</f>
        <v/>
      </c>
      <c r="AH46" s="35" t="str">
        <f>IF(AND('Mapa final'!$AD$11="Muy Alta",'Mapa final'!$AF$11="Catastrófico"),CONCATENATE("R2C",'Mapa final'!$S$11),"")</f>
        <v/>
      </c>
      <c r="AI46" s="36" t="str">
        <f>IF(AND('Mapa final'!$AD$11="Muy Alta",'Mapa final'!$AF$11="Catastrófico"),CONCATENATE("R2C",'Mapa final'!$S$11),"")</f>
        <v/>
      </c>
      <c r="AJ46" s="36" t="str">
        <f>IF(AND('Mapa final'!$AD$11="Muy Alta",'Mapa final'!$AF$11="Catastrófico"),CONCATENATE("R2C",'Mapa final'!$S$11),"")</f>
        <v/>
      </c>
      <c r="AK46" s="36" t="str">
        <f>IF(AND('Mapa final'!$AD$11="Muy Alta",'Mapa final'!$AF$11="Catastrófico"),CONCATENATE("R2C",'Mapa final'!$S$11),"")</f>
        <v/>
      </c>
      <c r="AL46" s="36" t="str">
        <f>IF(AND('Mapa final'!$AD$11="Muy Alta",'Mapa final'!$AF$11="Catastrófico"),CONCATENATE("R2C",'Mapa final'!$S$11),"")</f>
        <v/>
      </c>
      <c r="AM46" s="37" t="str">
        <f>IF(AND('Mapa final'!$AD$11="Muy Alta",'Mapa final'!$AF$11="Catastrófico"),CONCATENATE("R2C",'Mapa final'!$S$11),"")</f>
        <v/>
      </c>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ht="19.5" customHeight="1" x14ac:dyDescent="0.25">
      <c r="A47" s="64"/>
      <c r="B47" s="229"/>
      <c r="C47" s="229"/>
      <c r="D47" s="230"/>
      <c r="E47" s="326"/>
      <c r="F47" s="327"/>
      <c r="G47" s="327"/>
      <c r="H47" s="327"/>
      <c r="I47" s="343"/>
      <c r="J47" s="59" t="str">
        <f>IF(AND('Mapa final'!$AD$11="Baja",'Mapa final'!$AF$11="Leve"),CONCATENATE("R2C",'Mapa final'!$S$11),"")</f>
        <v/>
      </c>
      <c r="K47" s="152" t="str">
        <f>IF(AND('Mapa final'!$AD$11="Baja",'Mapa final'!$AF$11="Leve"),CONCATENATE("R2C",'Mapa final'!$S$11),"")</f>
        <v/>
      </c>
      <c r="L47" s="152" t="str">
        <f>IF(AND('Mapa final'!$AD$11="Baja",'Mapa final'!$AF$11="Leve"),CONCATENATE("R2C",'Mapa final'!$S$11),"")</f>
        <v/>
      </c>
      <c r="M47" s="152" t="str">
        <f>IF(AND('Mapa final'!$AD$11="Baja",'Mapa final'!$AF$11="Leve"),CONCATENATE("R2C",'Mapa final'!$S$11),"")</f>
        <v/>
      </c>
      <c r="N47" s="152" t="str">
        <f>IF(AND('Mapa final'!$AD$11="Baja",'Mapa final'!$AF$11="Leve"),CONCATENATE("R2C",'Mapa final'!$S$11),"")</f>
        <v/>
      </c>
      <c r="O47" s="60" t="str">
        <f>IF(AND('Mapa final'!$AD$11="Baja",'Mapa final'!$AF$11="Leve"),CONCATENATE("R2C",'Mapa final'!$S$11),"")</f>
        <v/>
      </c>
      <c r="P47" s="59" t="str">
        <f>IF(AND('Mapa final'!$AD$11="Baja",'Mapa final'!$AF$11="Leve"),CONCATENATE("R2C",'Mapa final'!$S$11),"")</f>
        <v/>
      </c>
      <c r="Q47" s="152" t="str">
        <f>IF(AND('Mapa final'!$AD$11="Baja",'Mapa final'!$AF$11="Leve"),CONCATENATE("R2C",'Mapa final'!$S$11),"")</f>
        <v/>
      </c>
      <c r="R47" s="152" t="str">
        <f>IF(AND('Mapa final'!$AD$11="Baja",'Mapa final'!$AF$11="Leve"),CONCATENATE("R2C",'Mapa final'!$S$11),"")</f>
        <v/>
      </c>
      <c r="S47" s="152" t="str">
        <f>IF(AND('Mapa final'!$AD$11="Baja",'Mapa final'!$AF$11="Leve"),CONCATENATE("R2C",'Mapa final'!$S$11),"")</f>
        <v/>
      </c>
      <c r="T47" s="152" t="str">
        <f>IF(AND('Mapa final'!$AD$11="Baja",'Mapa final'!$AF$11="Leve"),CONCATENATE("R2C",'Mapa final'!$S$11),"")</f>
        <v/>
      </c>
      <c r="U47" s="60" t="str">
        <f>IF(AND('Mapa final'!$AD$11="Baja",'Mapa final'!$AF$11="Leve"),CONCATENATE("R2C",'Mapa final'!$S$11),"")</f>
        <v/>
      </c>
      <c r="V47" s="51" t="str">
        <f>IF(AND('Mapa final'!$AD$11="Alta",'Mapa final'!$AF$11="Leve"),CONCATENATE("R2C",'Mapa final'!$S$11),"")</f>
        <v/>
      </c>
      <c r="W47" s="151" t="str">
        <f>IF(AND('Mapa final'!$AD$11="Alta",'Mapa final'!$AF$11="Leve"),CONCATENATE("R2C",'Mapa final'!$S$11),"")</f>
        <v/>
      </c>
      <c r="X47" s="151" t="str">
        <f>IF(AND('Mapa final'!$AD$11="Alta",'Mapa final'!$AF$11="Leve"),CONCATENATE("R2C",'Mapa final'!$S$11),"")</f>
        <v/>
      </c>
      <c r="Y47" s="151" t="str">
        <f>IF(AND('Mapa final'!$AD$11="Alta",'Mapa final'!$AF$11="Leve"),CONCATENATE("R2C",'Mapa final'!$S$11),"")</f>
        <v/>
      </c>
      <c r="Z47" s="151" t="str">
        <f>IF(AND('Mapa final'!$AD$11="Alta",'Mapa final'!$AF$11="Leve"),CONCATENATE("R2C",'Mapa final'!$S$11),"")</f>
        <v/>
      </c>
      <c r="AA47" s="52" t="str">
        <f>IF(AND('Mapa final'!$AD$11="Alta",'Mapa final'!$AF$11="Leve"),CONCATENATE("R2C",'Mapa final'!$S$11),"")</f>
        <v/>
      </c>
      <c r="AB47" s="38" t="str">
        <f>IF(AND('Mapa final'!$AD$11="Muy Alta",'Mapa final'!$AF$11="Leve"),CONCATENATE("R2C",'Mapa final'!$S$11),"")</f>
        <v/>
      </c>
      <c r="AC47" s="150" t="str">
        <f>IF(AND('Mapa final'!$AD$11="Muy Alta",'Mapa final'!$AF$11="Leve"),CONCATENATE("R2C",'Mapa final'!$S$11),"")</f>
        <v/>
      </c>
      <c r="AD47" s="150" t="str">
        <f>IF(AND('Mapa final'!$AD$11="Muy Alta",'Mapa final'!$AF$11="Leve"),CONCATENATE("R2C",'Mapa final'!$S$11),"")</f>
        <v/>
      </c>
      <c r="AE47" s="150" t="str">
        <f>IF(AND('Mapa final'!$AD$11="Muy Alta",'Mapa final'!$AF$11="Leve"),CONCATENATE("R2C",'Mapa final'!$S$11),"")</f>
        <v/>
      </c>
      <c r="AF47" s="150" t="str">
        <f>IF(AND('Mapa final'!$AD$11="Muy Alta",'Mapa final'!$AF$11="Leve"),CONCATENATE("R2C",'Mapa final'!$S$11),"")</f>
        <v/>
      </c>
      <c r="AG47" s="39" t="str">
        <f>IF(AND('Mapa final'!$AD$11="Muy Alta",'Mapa final'!$AF$11="Leve"),CONCATENATE("R2C",'Mapa final'!$S$11),"")</f>
        <v/>
      </c>
      <c r="AH47" s="40" t="str">
        <f>IF(AND('Mapa final'!$AD$11="Muy Alta",'Mapa final'!$AF$11="Catastrófico"),CONCATENATE("R2C",'Mapa final'!$S$11),"")</f>
        <v/>
      </c>
      <c r="AI47" s="153" t="str">
        <f>IF(AND('Mapa final'!$AD$11="Muy Alta",'Mapa final'!$AF$11="Catastrófico"),CONCATENATE("R2C",'Mapa final'!$S$11),"")</f>
        <v/>
      </c>
      <c r="AJ47" s="153" t="str">
        <f>IF(AND('Mapa final'!$AD$11="Muy Alta",'Mapa final'!$AF$11="Catastrófico"),CONCATENATE("R2C",'Mapa final'!$S$11),"")</f>
        <v/>
      </c>
      <c r="AK47" s="153" t="str">
        <f>IF(AND('Mapa final'!$AD$11="Muy Alta",'Mapa final'!$AF$11="Catastrófico"),CONCATENATE("R2C",'Mapa final'!$S$11),"")</f>
        <v/>
      </c>
      <c r="AL47" s="153" t="str">
        <f>IF(AND('Mapa final'!$AD$11="Muy Alta",'Mapa final'!$AF$11="Catastrófico"),CONCATENATE("R2C",'Mapa final'!$S$11),"")</f>
        <v/>
      </c>
      <c r="AM47" s="41" t="str">
        <f>IF(AND('Mapa final'!$AD$11="Muy Alta",'Mapa final'!$AF$11="Catastrófico"),CONCATENATE("R2C",'Mapa final'!$S$11),"")</f>
        <v/>
      </c>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ht="15" customHeight="1" x14ac:dyDescent="0.25">
      <c r="A48" s="64"/>
      <c r="B48" s="229"/>
      <c r="C48" s="229"/>
      <c r="D48" s="230"/>
      <c r="E48" s="326"/>
      <c r="F48" s="327"/>
      <c r="G48" s="327"/>
      <c r="H48" s="327"/>
      <c r="I48" s="343"/>
      <c r="J48" s="59" t="str">
        <f>IF(AND('Mapa final'!$AD$11="Baja",'Mapa final'!$AF$11="Leve"),CONCATENATE("R2C",'Mapa final'!$S$11),"")</f>
        <v/>
      </c>
      <c r="K48" s="152" t="str">
        <f>IF(AND('Mapa final'!$AD$11="Baja",'Mapa final'!$AF$11="Leve"),CONCATENATE("R2C",'Mapa final'!$S$11),"")</f>
        <v/>
      </c>
      <c r="L48" s="152" t="str">
        <f>IF(AND('Mapa final'!$AD$11="Baja",'Mapa final'!$AF$11="Leve"),CONCATENATE("R2C",'Mapa final'!$S$11),"")</f>
        <v/>
      </c>
      <c r="M48" s="152" t="str">
        <f>IF(AND('Mapa final'!$AD$11="Baja",'Mapa final'!$AF$11="Leve"),CONCATENATE("R2C",'Mapa final'!$S$11),"")</f>
        <v/>
      </c>
      <c r="N48" s="152" t="str">
        <f>IF(AND('Mapa final'!$AD$11="Baja",'Mapa final'!$AF$11="Leve"),CONCATENATE("R2C",'Mapa final'!$S$11),"")</f>
        <v/>
      </c>
      <c r="O48" s="60" t="str">
        <f>IF(AND('Mapa final'!$AD$11="Baja",'Mapa final'!$AF$11="Leve"),CONCATENATE("R2C",'Mapa final'!$S$11),"")</f>
        <v/>
      </c>
      <c r="P48" s="59" t="str">
        <f>IF(AND('Mapa final'!$AD$11="Baja",'Mapa final'!$AF$11="Leve"),CONCATENATE("R2C",'Mapa final'!$S$11),"")</f>
        <v/>
      </c>
      <c r="Q48" s="152" t="str">
        <f>IF(AND('Mapa final'!$AD$11="Baja",'Mapa final'!$AF$11="Leve"),CONCATENATE("R2C",'Mapa final'!$S$11),"")</f>
        <v/>
      </c>
      <c r="R48" s="152" t="str">
        <f>IF(AND('Mapa final'!$AD$11="Baja",'Mapa final'!$AF$11="Leve"),CONCATENATE("R2C",'Mapa final'!$S$11),"")</f>
        <v/>
      </c>
      <c r="S48" s="152" t="str">
        <f>IF(AND('Mapa final'!$AD$11="Baja",'Mapa final'!$AF$11="Leve"),CONCATENATE("R2C",'Mapa final'!$S$11),"")</f>
        <v/>
      </c>
      <c r="T48" s="152" t="str">
        <f>IF(AND('Mapa final'!$AD$11="Baja",'Mapa final'!$AF$11="Leve"),CONCATENATE("R2C",'Mapa final'!$S$11),"")</f>
        <v/>
      </c>
      <c r="U48" s="60" t="str">
        <f>IF(AND('Mapa final'!$AD$11="Baja",'Mapa final'!$AF$11="Leve"),CONCATENATE("R2C",'Mapa final'!$S$11),"")</f>
        <v/>
      </c>
      <c r="V48" s="51" t="str">
        <f>IF(AND('Mapa final'!$AD$11="Alta",'Mapa final'!$AF$11="Leve"),CONCATENATE("R2C",'Mapa final'!$S$11),"")</f>
        <v/>
      </c>
      <c r="W48" s="151" t="str">
        <f>IF(AND('Mapa final'!$AD$11="Alta",'Mapa final'!$AF$11="Leve"),CONCATENATE("R2C",'Mapa final'!$S$11),"")</f>
        <v/>
      </c>
      <c r="X48" s="151" t="str">
        <f>IF(AND('Mapa final'!$AD$11="Alta",'Mapa final'!$AF$11="Leve"),CONCATENATE("R2C",'Mapa final'!$S$11),"")</f>
        <v/>
      </c>
      <c r="Y48" s="151" t="str">
        <f>IF(AND('Mapa final'!$AD$11="Alta",'Mapa final'!$AF$11="Leve"),CONCATENATE("R2C",'Mapa final'!$S$11),"")</f>
        <v/>
      </c>
      <c r="Z48" s="151" t="str">
        <f>IF(AND('Mapa final'!$AD$11="Alta",'Mapa final'!$AF$11="Leve"),CONCATENATE("R2C",'Mapa final'!$S$11),"")</f>
        <v/>
      </c>
      <c r="AA48" s="52" t="str">
        <f>IF(AND('Mapa final'!$AD$11="Alta",'Mapa final'!$AF$11="Leve"),CONCATENATE("R2C",'Mapa final'!$S$11),"")</f>
        <v/>
      </c>
      <c r="AB48" s="38" t="str">
        <f>IF(AND('Mapa final'!$AD$11="Muy Alta",'Mapa final'!$AF$11="Leve"),CONCATENATE("R2C",'Mapa final'!$S$11),"")</f>
        <v/>
      </c>
      <c r="AC48" s="150" t="str">
        <f>IF(AND('Mapa final'!$AD$11="Muy Alta",'Mapa final'!$AF$11="Leve"),CONCATENATE("R2C",'Mapa final'!$S$11),"")</f>
        <v/>
      </c>
      <c r="AD48" s="150" t="str">
        <f>IF(AND('Mapa final'!$AD$11="Muy Alta",'Mapa final'!$AF$11="Leve"),CONCATENATE("R2C",'Mapa final'!$S$11),"")</f>
        <v/>
      </c>
      <c r="AE48" s="150" t="str">
        <f>IF(AND('Mapa final'!$AD$11="Muy Alta",'Mapa final'!$AF$11="Leve"),CONCATENATE("R2C",'Mapa final'!$S$11),"")</f>
        <v/>
      </c>
      <c r="AF48" s="150" t="str">
        <f>IF(AND('Mapa final'!$AD$11="Muy Alta",'Mapa final'!$AF$11="Leve"),CONCATENATE("R2C",'Mapa final'!$S$11),"")</f>
        <v/>
      </c>
      <c r="AG48" s="39" t="str">
        <f>IF(AND('Mapa final'!$AD$11="Muy Alta",'Mapa final'!$AF$11="Leve"),CONCATENATE("R2C",'Mapa final'!$S$11),"")</f>
        <v/>
      </c>
      <c r="AH48" s="40" t="str">
        <f>IF(AND('Mapa final'!$AD$11="Muy Alta",'Mapa final'!$AF$11="Catastrófico"),CONCATENATE("R2C",'Mapa final'!$S$11),"")</f>
        <v/>
      </c>
      <c r="AI48" s="153" t="str">
        <f>IF(AND('Mapa final'!$AD$11="Muy Alta",'Mapa final'!$AF$11="Catastrófico"),CONCATENATE("R2C",'Mapa final'!$S$11),"")</f>
        <v/>
      </c>
      <c r="AJ48" s="153" t="str">
        <f>IF(AND('Mapa final'!$AD$11="Muy Alta",'Mapa final'!$AF$11="Catastrófico"),CONCATENATE("R2C",'Mapa final'!$S$11),"")</f>
        <v/>
      </c>
      <c r="AK48" s="153" t="str">
        <f>IF(AND('Mapa final'!$AD$11="Muy Alta",'Mapa final'!$AF$11="Catastrófico"),CONCATENATE("R2C",'Mapa final'!$S$11),"")</f>
        <v/>
      </c>
      <c r="AL48" s="153" t="str">
        <f>IF(AND('Mapa final'!$AD$11="Muy Alta",'Mapa final'!$AF$11="Catastrófico"),CONCATENATE("R2C",'Mapa final'!$S$11),"")</f>
        <v/>
      </c>
      <c r="AM48" s="41" t="str">
        <f>IF(AND('Mapa final'!$AD$11="Muy Alta",'Mapa final'!$AF$11="Catastrófico"),CONCATENATE("R2C",'Mapa final'!$S$11),"")</f>
        <v/>
      </c>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ht="15" customHeight="1" x14ac:dyDescent="0.25">
      <c r="A49" s="64"/>
      <c r="B49" s="229"/>
      <c r="C49" s="229"/>
      <c r="D49" s="230"/>
      <c r="E49" s="328"/>
      <c r="F49" s="327"/>
      <c r="G49" s="327"/>
      <c r="H49" s="327"/>
      <c r="I49" s="343"/>
      <c r="J49" s="59" t="str">
        <f>IF(AND('Mapa final'!$AD$11="Baja",'Mapa final'!$AF$11="Leve"),CONCATENATE("R2C",'Mapa final'!$S$11),"")</f>
        <v/>
      </c>
      <c r="K49" s="152" t="str">
        <f>IF(AND('Mapa final'!$AD$11="Baja",'Mapa final'!$AF$11="Leve"),CONCATENATE("R2C",'Mapa final'!$S$11),"")</f>
        <v/>
      </c>
      <c r="L49" s="152" t="str">
        <f>IF(AND('Mapa final'!$AD$11="Baja",'Mapa final'!$AF$11="Leve"),CONCATENATE("R2C",'Mapa final'!$S$11),"")</f>
        <v/>
      </c>
      <c r="M49" s="152" t="str">
        <f>IF(AND('Mapa final'!$AD$11="Baja",'Mapa final'!$AF$11="Leve"),CONCATENATE("R2C",'Mapa final'!$S$11),"")</f>
        <v/>
      </c>
      <c r="N49" s="152" t="str">
        <f>IF(AND('Mapa final'!$AD$11="Baja",'Mapa final'!$AF$11="Leve"),CONCATENATE("R2C",'Mapa final'!$S$11),"")</f>
        <v/>
      </c>
      <c r="O49" s="60" t="str">
        <f>IF(AND('Mapa final'!$AD$11="Baja",'Mapa final'!$AF$11="Leve"),CONCATENATE("R2C",'Mapa final'!$S$11),"")</f>
        <v/>
      </c>
      <c r="P49" s="59" t="str">
        <f>IF(AND('Mapa final'!$AD$11="Baja",'Mapa final'!$AF$11="Leve"),CONCATENATE("R2C",'Mapa final'!$S$11),"")</f>
        <v/>
      </c>
      <c r="Q49" s="152" t="str">
        <f>IF(AND('Mapa final'!$AD$11="Baja",'Mapa final'!$AF$11="Leve"),CONCATENATE("R2C",'Mapa final'!$S$11),"")</f>
        <v/>
      </c>
      <c r="R49" s="152" t="str">
        <f>IF(AND('Mapa final'!$AD$11="Baja",'Mapa final'!$AF$11="Leve"),CONCATENATE("R2C",'Mapa final'!$S$11),"")</f>
        <v/>
      </c>
      <c r="S49" s="152" t="str">
        <f>IF(AND('Mapa final'!$AD$11="Baja",'Mapa final'!$AF$11="Leve"),CONCATENATE("R2C",'Mapa final'!$S$11),"")</f>
        <v/>
      </c>
      <c r="T49" s="152" t="str">
        <f>IF(AND('Mapa final'!$AD$11="Baja",'Mapa final'!$AF$11="Leve"),CONCATENATE("R2C",'Mapa final'!$S$11),"")</f>
        <v/>
      </c>
      <c r="U49" s="60" t="str">
        <f>IF(AND('Mapa final'!$AD$11="Baja",'Mapa final'!$AF$11="Leve"),CONCATENATE("R2C",'Mapa final'!$S$11),"")</f>
        <v/>
      </c>
      <c r="V49" s="51" t="str">
        <f>IF(AND('Mapa final'!$AD$11="Alta",'Mapa final'!$AF$11="Leve"),CONCATENATE("R2C",'Mapa final'!$S$11),"")</f>
        <v/>
      </c>
      <c r="W49" s="151" t="str">
        <f>IF(AND('Mapa final'!$AD$11="Alta",'Mapa final'!$AF$11="Leve"),CONCATENATE("R2C",'Mapa final'!$S$11),"")</f>
        <v/>
      </c>
      <c r="X49" s="151" t="str">
        <f>IF(AND('Mapa final'!$AD$11="Alta",'Mapa final'!$AF$11="Leve"),CONCATENATE("R2C",'Mapa final'!$S$11),"")</f>
        <v/>
      </c>
      <c r="Y49" s="151" t="str">
        <f>IF(AND('Mapa final'!$AD$11="Alta",'Mapa final'!$AF$11="Leve"),CONCATENATE("R2C",'Mapa final'!$S$11),"")</f>
        <v/>
      </c>
      <c r="Z49" s="151" t="str">
        <f>IF(AND('Mapa final'!$AD$11="Alta",'Mapa final'!$AF$11="Leve"),CONCATENATE("R2C",'Mapa final'!$S$11),"")</f>
        <v/>
      </c>
      <c r="AA49" s="52" t="str">
        <f>IF(AND('Mapa final'!$AD$11="Alta",'Mapa final'!$AF$11="Leve"),CONCATENATE("R2C",'Mapa final'!$S$11),"")</f>
        <v/>
      </c>
      <c r="AB49" s="38" t="str">
        <f>IF(AND('Mapa final'!$AD$11="Muy Alta",'Mapa final'!$AF$11="Leve"),CONCATENATE("R2C",'Mapa final'!$S$11),"")</f>
        <v/>
      </c>
      <c r="AC49" s="150" t="str">
        <f>IF(AND('Mapa final'!$AD$11="Muy Alta",'Mapa final'!$AF$11="Leve"),CONCATENATE("R2C",'Mapa final'!$S$11),"")</f>
        <v/>
      </c>
      <c r="AD49" s="150" t="str">
        <f>IF(AND('Mapa final'!$AD$11="Muy Alta",'Mapa final'!$AF$11="Leve"),CONCATENATE("R2C",'Mapa final'!$S$11),"")</f>
        <v/>
      </c>
      <c r="AE49" s="150" t="str">
        <f>IF(AND('Mapa final'!$AD$11="Muy Alta",'Mapa final'!$AF$11="Leve"),CONCATENATE("R2C",'Mapa final'!$S$11),"")</f>
        <v/>
      </c>
      <c r="AF49" s="150" t="str">
        <f>IF(AND('Mapa final'!$AD$11="Muy Alta",'Mapa final'!$AF$11="Leve"),CONCATENATE("R2C",'Mapa final'!$S$11),"")</f>
        <v/>
      </c>
      <c r="AG49" s="39" t="str">
        <f>IF(AND('Mapa final'!$AD$11="Muy Alta",'Mapa final'!$AF$11="Leve"),CONCATENATE("R2C",'Mapa final'!$S$11),"")</f>
        <v/>
      </c>
      <c r="AH49" s="40" t="str">
        <f>IF(AND('Mapa final'!$AD$11="Muy Alta",'Mapa final'!$AF$11="Catastrófico"),CONCATENATE("R2C",'Mapa final'!$S$11),"")</f>
        <v/>
      </c>
      <c r="AI49" s="153" t="str">
        <f>IF(AND('Mapa final'!$AD$11="Muy Alta",'Mapa final'!$AF$11="Catastrófico"),CONCATENATE("R2C",'Mapa final'!$S$11),"")</f>
        <v/>
      </c>
      <c r="AJ49" s="153" t="str">
        <f>IF(AND('Mapa final'!$AD$11="Muy Alta",'Mapa final'!$AF$11="Catastrófico"),CONCATENATE("R2C",'Mapa final'!$S$11),"")</f>
        <v/>
      </c>
      <c r="AK49" s="153" t="str">
        <f>IF(AND('Mapa final'!$AD$11="Muy Alta",'Mapa final'!$AF$11="Catastrófico"),CONCATENATE("R2C",'Mapa final'!$S$11),"")</f>
        <v/>
      </c>
      <c r="AL49" s="153" t="str">
        <f>IF(AND('Mapa final'!$AD$11="Muy Alta",'Mapa final'!$AF$11="Catastrófico"),CONCATENATE("R2C",'Mapa final'!$S$11),"")</f>
        <v/>
      </c>
      <c r="AM49" s="41" t="str">
        <f>IF(AND('Mapa final'!$AD$11="Muy Alta",'Mapa final'!$AF$11="Catastrófico"),CONCATENATE("R2C",'Mapa final'!$S$11),"")</f>
        <v/>
      </c>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ht="15" customHeight="1" x14ac:dyDescent="0.25">
      <c r="A50" s="64"/>
      <c r="B50" s="229"/>
      <c r="C50" s="229"/>
      <c r="D50" s="230"/>
      <c r="E50" s="328"/>
      <c r="F50" s="327"/>
      <c r="G50" s="327"/>
      <c r="H50" s="327"/>
      <c r="I50" s="343"/>
      <c r="J50" s="59" t="str">
        <f>IF(AND('Mapa final'!$AD$11="Baja",'Mapa final'!$AF$11="Leve"),CONCATENATE("R2C",'Mapa final'!$S$11),"")</f>
        <v/>
      </c>
      <c r="K50" s="152" t="str">
        <f>IF(AND('Mapa final'!$AD$11="Baja",'Mapa final'!$AF$11="Leve"),CONCATENATE("R2C",'Mapa final'!$S$11),"")</f>
        <v/>
      </c>
      <c r="L50" s="152" t="str">
        <f>IF(AND('Mapa final'!$AD$11="Baja",'Mapa final'!$AF$11="Leve"),CONCATENATE("R2C",'Mapa final'!$S$11),"")</f>
        <v/>
      </c>
      <c r="M50" s="152" t="str">
        <f>IF(AND('Mapa final'!$AD$11="Baja",'Mapa final'!$AF$11="Leve"),CONCATENATE("R2C",'Mapa final'!$S$11),"")</f>
        <v/>
      </c>
      <c r="N50" s="152" t="str">
        <f>IF(AND('Mapa final'!$AD$11="Baja",'Mapa final'!$AF$11="Leve"),CONCATENATE("R2C",'Mapa final'!$S$11),"")</f>
        <v/>
      </c>
      <c r="O50" s="60" t="str">
        <f>IF(AND('Mapa final'!$AD$11="Baja",'Mapa final'!$AF$11="Leve"),CONCATENATE("R2C",'Mapa final'!$S$11),"")</f>
        <v/>
      </c>
      <c r="P50" s="59" t="str">
        <f>IF(AND('Mapa final'!$AD$11="Baja",'Mapa final'!$AF$11="Leve"),CONCATENATE("R2C",'Mapa final'!$S$11),"")</f>
        <v/>
      </c>
      <c r="Q50" s="152" t="str">
        <f>IF(AND('Mapa final'!$AD$11="Baja",'Mapa final'!$AF$11="Leve"),CONCATENATE("R2C",'Mapa final'!$S$11),"")</f>
        <v/>
      </c>
      <c r="R50" s="152" t="str">
        <f>IF(AND('Mapa final'!$AD$11="Baja",'Mapa final'!$AF$11="Leve"),CONCATENATE("R2C",'Mapa final'!$S$11),"")</f>
        <v/>
      </c>
      <c r="S50" s="152" t="str">
        <f>IF(AND('Mapa final'!$AD$11="Baja",'Mapa final'!$AF$11="Leve"),CONCATENATE("R2C",'Mapa final'!$S$11),"")</f>
        <v/>
      </c>
      <c r="T50" s="152" t="str">
        <f>IF(AND('Mapa final'!$AD$11="Baja",'Mapa final'!$AF$11="Leve"),CONCATENATE("R2C",'Mapa final'!$S$11),"")</f>
        <v/>
      </c>
      <c r="U50" s="60" t="str">
        <f>IF(AND('Mapa final'!$AD$11="Baja",'Mapa final'!$AF$11="Leve"),CONCATENATE("R2C",'Mapa final'!$S$11),"")</f>
        <v/>
      </c>
      <c r="V50" s="51" t="str">
        <f>IF(AND('Mapa final'!$AD$11="Alta",'Mapa final'!$AF$11="Leve"),CONCATENATE("R2C",'Mapa final'!$S$11),"")</f>
        <v/>
      </c>
      <c r="W50" s="151" t="str">
        <f>IF(AND('Mapa final'!$AD$11="Alta",'Mapa final'!$AF$11="Leve"),CONCATENATE("R2C",'Mapa final'!$S$11),"")</f>
        <v/>
      </c>
      <c r="X50" s="151" t="str">
        <f>IF(AND('Mapa final'!$AD$11="Alta",'Mapa final'!$AF$11="Leve"),CONCATENATE("R2C",'Mapa final'!$S$11),"")</f>
        <v/>
      </c>
      <c r="Y50" s="151" t="str">
        <f>IF(AND('Mapa final'!$AD$11="Alta",'Mapa final'!$AF$11="Leve"),CONCATENATE("R2C",'Mapa final'!$S$11),"")</f>
        <v/>
      </c>
      <c r="Z50" s="151" t="str">
        <f>IF(AND('Mapa final'!$AD$11="Alta",'Mapa final'!$AF$11="Leve"),CONCATENATE("R2C",'Mapa final'!$S$11),"")</f>
        <v/>
      </c>
      <c r="AA50" s="52" t="str">
        <f>IF(AND('Mapa final'!$AD$11="Alta",'Mapa final'!$AF$11="Leve"),CONCATENATE("R2C",'Mapa final'!$S$11),"")</f>
        <v/>
      </c>
      <c r="AB50" s="38" t="str">
        <f>IF(AND('Mapa final'!$AD$11="Muy Alta",'Mapa final'!$AF$11="Leve"),CONCATENATE("R2C",'Mapa final'!$S$11),"")</f>
        <v/>
      </c>
      <c r="AC50" s="150" t="str">
        <f>IF(AND('Mapa final'!$AD$11="Muy Alta",'Mapa final'!$AF$11="Leve"),CONCATENATE("R2C",'Mapa final'!$S$11),"")</f>
        <v/>
      </c>
      <c r="AD50" s="150" t="str">
        <f>IF(AND('Mapa final'!$AD$11="Muy Alta",'Mapa final'!$AF$11="Leve"),CONCATENATE("R2C",'Mapa final'!$S$11),"")</f>
        <v/>
      </c>
      <c r="AE50" s="150" t="str">
        <f>IF(AND('Mapa final'!$AD$11="Muy Alta",'Mapa final'!$AF$11="Leve"),CONCATENATE("R2C",'Mapa final'!$S$11),"")</f>
        <v/>
      </c>
      <c r="AF50" s="150" t="str">
        <f>IF(AND('Mapa final'!$AD$11="Muy Alta",'Mapa final'!$AF$11="Leve"),CONCATENATE("R2C",'Mapa final'!$S$11),"")</f>
        <v/>
      </c>
      <c r="AG50" s="39" t="str">
        <f>IF(AND('Mapa final'!$AD$11="Muy Alta",'Mapa final'!$AF$11="Leve"),CONCATENATE("R2C",'Mapa final'!$S$11),"")</f>
        <v/>
      </c>
      <c r="AH50" s="40" t="str">
        <f>IF(AND('Mapa final'!$AD$11="Muy Alta",'Mapa final'!$AF$11="Catastrófico"),CONCATENATE("R2C",'Mapa final'!$S$11),"")</f>
        <v/>
      </c>
      <c r="AI50" s="153" t="str">
        <f>IF(AND('Mapa final'!$AD$11="Muy Alta",'Mapa final'!$AF$11="Catastrófico"),CONCATENATE("R2C",'Mapa final'!$S$11),"")</f>
        <v/>
      </c>
      <c r="AJ50" s="153" t="str">
        <f>IF(AND('Mapa final'!$AD$11="Muy Alta",'Mapa final'!$AF$11="Catastrófico"),CONCATENATE("R2C",'Mapa final'!$S$11),"")</f>
        <v/>
      </c>
      <c r="AK50" s="153" t="str">
        <f>IF(AND('Mapa final'!$AD$11="Muy Alta",'Mapa final'!$AF$11="Catastrófico"),CONCATENATE("R2C",'Mapa final'!$S$11),"")</f>
        <v/>
      </c>
      <c r="AL50" s="153" t="str">
        <f>IF(AND('Mapa final'!$AD$11="Muy Alta",'Mapa final'!$AF$11="Catastrófico"),CONCATENATE("R2C",'Mapa final'!$S$11),"")</f>
        <v/>
      </c>
      <c r="AM50" s="41" t="str">
        <f>IF(AND('Mapa final'!$AD$11="Muy Alta",'Mapa final'!$AF$11="Catastrófico"),CONCATENATE("R2C",'Mapa final'!$S$11),"")</f>
        <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 customHeight="1" x14ac:dyDescent="0.25">
      <c r="A51" s="64"/>
      <c r="B51" s="229"/>
      <c r="C51" s="229"/>
      <c r="D51" s="230"/>
      <c r="E51" s="328"/>
      <c r="F51" s="327"/>
      <c r="G51" s="327"/>
      <c r="H51" s="327"/>
      <c r="I51" s="343"/>
      <c r="J51" s="59" t="str">
        <f>IF(AND('Mapa final'!$AD$11="Baja",'Mapa final'!$AF$11="Leve"),CONCATENATE("R2C",'Mapa final'!$S$11),"")</f>
        <v/>
      </c>
      <c r="K51" s="152" t="str">
        <f>IF(AND('Mapa final'!$AD$11="Baja",'Mapa final'!$AF$11="Leve"),CONCATENATE("R2C",'Mapa final'!$S$11),"")</f>
        <v/>
      </c>
      <c r="L51" s="152" t="str">
        <f>IF(AND('Mapa final'!$AD$11="Baja",'Mapa final'!$AF$11="Leve"),CONCATENATE("R2C",'Mapa final'!$S$11),"")</f>
        <v/>
      </c>
      <c r="M51" s="152" t="str">
        <f>IF(AND('Mapa final'!$AD$11="Baja",'Mapa final'!$AF$11="Leve"),CONCATENATE("R2C",'Mapa final'!$S$11),"")</f>
        <v/>
      </c>
      <c r="N51" s="152" t="str">
        <f>IF(AND('Mapa final'!$AD$11="Baja",'Mapa final'!$AF$11="Leve"),CONCATENATE("R2C",'Mapa final'!$S$11),"")</f>
        <v/>
      </c>
      <c r="O51" s="60" t="str">
        <f>IF(AND('Mapa final'!$AD$11="Baja",'Mapa final'!$AF$11="Leve"),CONCATENATE("R2C",'Mapa final'!$S$11),"")</f>
        <v/>
      </c>
      <c r="P51" s="59" t="str">
        <f>IF(AND('Mapa final'!$AD$11="Baja",'Mapa final'!$AF$11="Leve"),CONCATENATE("R2C",'Mapa final'!$S$11),"")</f>
        <v/>
      </c>
      <c r="Q51" s="152" t="str">
        <f>IF(AND('Mapa final'!$AD$11="Baja",'Mapa final'!$AF$11="Leve"),CONCATENATE("R2C",'Mapa final'!$S$11),"")</f>
        <v/>
      </c>
      <c r="R51" s="152" t="str">
        <f>IF(AND('Mapa final'!$AD$11="Baja",'Mapa final'!$AF$11="Leve"),CONCATENATE("R2C",'Mapa final'!$S$11),"")</f>
        <v/>
      </c>
      <c r="S51" s="152" t="str">
        <f>IF(AND('Mapa final'!$AD$11="Baja",'Mapa final'!$AF$11="Leve"),CONCATENATE("R2C",'Mapa final'!$S$11),"")</f>
        <v/>
      </c>
      <c r="T51" s="152" t="str">
        <f>IF(AND('Mapa final'!$AD$11="Baja",'Mapa final'!$AF$11="Leve"),CONCATENATE("R2C",'Mapa final'!$S$11),"")</f>
        <v/>
      </c>
      <c r="U51" s="60" t="str">
        <f>IF(AND('Mapa final'!$AD$11="Baja",'Mapa final'!$AF$11="Leve"),CONCATENATE("R2C",'Mapa final'!$S$11),"")</f>
        <v/>
      </c>
      <c r="V51" s="51" t="str">
        <f>IF(AND('Mapa final'!$AD$11="Alta",'Mapa final'!$AF$11="Leve"),CONCATENATE("R2C",'Mapa final'!$S$11),"")</f>
        <v/>
      </c>
      <c r="W51" s="151" t="str">
        <f>IF(AND('Mapa final'!$AD$11="Alta",'Mapa final'!$AF$11="Leve"),CONCATENATE("R2C",'Mapa final'!$S$11),"")</f>
        <v/>
      </c>
      <c r="X51" s="151" t="str">
        <f>IF(AND('Mapa final'!$AD$11="Alta",'Mapa final'!$AF$11="Leve"),CONCATENATE("R2C",'Mapa final'!$S$11),"")</f>
        <v/>
      </c>
      <c r="Y51" s="151" t="str">
        <f>IF(AND('Mapa final'!$AD$11="Alta",'Mapa final'!$AF$11="Leve"),CONCATENATE("R2C",'Mapa final'!$S$11),"")</f>
        <v/>
      </c>
      <c r="Z51" s="151" t="str">
        <f>IF(AND('Mapa final'!$AD$11="Alta",'Mapa final'!$AF$11="Leve"),CONCATENATE("R2C",'Mapa final'!$S$11),"")</f>
        <v/>
      </c>
      <c r="AA51" s="52" t="str">
        <f>IF(AND('Mapa final'!$AD$11="Alta",'Mapa final'!$AF$11="Leve"),CONCATENATE("R2C",'Mapa final'!$S$11),"")</f>
        <v/>
      </c>
      <c r="AB51" s="38" t="str">
        <f>IF(AND('Mapa final'!$AD$11="Muy Alta",'Mapa final'!$AF$11="Leve"),CONCATENATE("R2C",'Mapa final'!$S$11),"")</f>
        <v/>
      </c>
      <c r="AC51" s="150" t="str">
        <f>IF(AND('Mapa final'!$AD$11="Muy Alta",'Mapa final'!$AF$11="Leve"),CONCATENATE("R2C",'Mapa final'!$S$11),"")</f>
        <v/>
      </c>
      <c r="AD51" s="150" t="str">
        <f>IF(AND('Mapa final'!$AD$11="Muy Alta",'Mapa final'!$AF$11="Leve"),CONCATENATE("R2C",'Mapa final'!$S$11),"")</f>
        <v/>
      </c>
      <c r="AE51" s="150" t="str">
        <f>IF(AND('Mapa final'!$AD$11="Muy Alta",'Mapa final'!$AF$11="Leve"),CONCATENATE("R2C",'Mapa final'!$S$11),"")</f>
        <v/>
      </c>
      <c r="AF51" s="150" t="str">
        <f>IF(AND('Mapa final'!$AD$11="Muy Alta",'Mapa final'!$AF$11="Leve"),CONCATENATE("R2C",'Mapa final'!$S$11),"")</f>
        <v/>
      </c>
      <c r="AG51" s="39" t="str">
        <f>IF(AND('Mapa final'!$AD$11="Muy Alta",'Mapa final'!$AF$11="Leve"),CONCATENATE("R2C",'Mapa final'!$S$11),"")</f>
        <v/>
      </c>
      <c r="AH51" s="40" t="str">
        <f>IF(AND('Mapa final'!$AD$11="Muy Alta",'Mapa final'!$AF$11="Catastrófico"),CONCATENATE("R2C",'Mapa final'!$S$11),"")</f>
        <v/>
      </c>
      <c r="AI51" s="153" t="str">
        <f>IF(AND('Mapa final'!$AD$11="Muy Alta",'Mapa final'!$AF$11="Catastrófico"),CONCATENATE("R2C",'Mapa final'!$S$11),"")</f>
        <v/>
      </c>
      <c r="AJ51" s="153" t="str">
        <f>IF(AND('Mapa final'!$AD$11="Muy Alta",'Mapa final'!$AF$11="Catastrófico"),CONCATENATE("R2C",'Mapa final'!$S$11),"")</f>
        <v/>
      </c>
      <c r="AK51" s="153" t="str">
        <f>IF(AND('Mapa final'!$AD$11="Muy Alta",'Mapa final'!$AF$11="Catastrófico"),CONCATENATE("R2C",'Mapa final'!$S$11),"")</f>
        <v/>
      </c>
      <c r="AL51" s="153" t="str">
        <f>IF(AND('Mapa final'!$AD$11="Muy Alta",'Mapa final'!$AF$11="Catastrófico"),CONCATENATE("R2C",'Mapa final'!$S$11),"")</f>
        <v/>
      </c>
      <c r="AM51" s="41" t="str">
        <f>IF(AND('Mapa final'!$AD$11="Muy Alta",'Mapa final'!$AF$11="Catastrófico"),CONCATENATE("R2C",'Mapa final'!$S$11),"")</f>
        <v/>
      </c>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ht="15" customHeight="1" x14ac:dyDescent="0.25">
      <c r="A52" s="64"/>
      <c r="B52" s="229"/>
      <c r="C52" s="229"/>
      <c r="D52" s="230"/>
      <c r="E52" s="328"/>
      <c r="F52" s="327"/>
      <c r="G52" s="327"/>
      <c r="H52" s="327"/>
      <c r="I52" s="343"/>
      <c r="J52" s="59" t="str">
        <f>IF(AND('Mapa final'!$AD$11="Baja",'Mapa final'!$AF$11="Leve"),CONCATENATE("R2C",'Mapa final'!$S$11),"")</f>
        <v/>
      </c>
      <c r="K52" s="152" t="str">
        <f>IF(AND('Mapa final'!$AD$11="Baja",'Mapa final'!$AF$11="Leve"),CONCATENATE("R2C",'Mapa final'!$S$11),"")</f>
        <v/>
      </c>
      <c r="L52" s="152" t="str">
        <f>IF(AND('Mapa final'!$AD$11="Baja",'Mapa final'!$AF$11="Leve"),CONCATENATE("R2C",'Mapa final'!$S$11),"")</f>
        <v/>
      </c>
      <c r="M52" s="152" t="str">
        <f>IF(AND('Mapa final'!$AD$11="Baja",'Mapa final'!$AF$11="Leve"),CONCATENATE("R2C",'Mapa final'!$S$11),"")</f>
        <v/>
      </c>
      <c r="N52" s="152" t="str">
        <f>IF(AND('Mapa final'!$AD$11="Baja",'Mapa final'!$AF$11="Leve"),CONCATENATE("R2C",'Mapa final'!$S$11),"")</f>
        <v/>
      </c>
      <c r="O52" s="60" t="str">
        <f>IF(AND('Mapa final'!$AD$11="Baja",'Mapa final'!$AF$11="Leve"),CONCATENATE("R2C",'Mapa final'!$S$11),"")</f>
        <v/>
      </c>
      <c r="P52" s="59" t="str">
        <f>IF(AND('Mapa final'!$AD$11="Baja",'Mapa final'!$AF$11="Leve"),CONCATENATE("R2C",'Mapa final'!$S$11),"")</f>
        <v/>
      </c>
      <c r="Q52" s="152" t="str">
        <f>IF(AND('Mapa final'!$AD$11="Baja",'Mapa final'!$AF$11="Leve"),CONCATENATE("R2C",'Mapa final'!$S$11),"")</f>
        <v/>
      </c>
      <c r="R52" s="152" t="str">
        <f>IF(AND('Mapa final'!$AD$11="Baja",'Mapa final'!$AF$11="Leve"),CONCATENATE("R2C",'Mapa final'!$S$11),"")</f>
        <v/>
      </c>
      <c r="S52" s="152" t="str">
        <f>IF(AND('Mapa final'!$AD$11="Baja",'Mapa final'!$AF$11="Leve"),CONCATENATE("R2C",'Mapa final'!$S$11),"")</f>
        <v/>
      </c>
      <c r="T52" s="152" t="str">
        <f>IF(AND('Mapa final'!$AD$11="Baja",'Mapa final'!$AF$11="Leve"),CONCATENATE("R2C",'Mapa final'!$S$11),"")</f>
        <v/>
      </c>
      <c r="U52" s="60" t="str">
        <f>IF(AND('Mapa final'!$AD$11="Baja",'Mapa final'!$AF$11="Leve"),CONCATENATE("R2C",'Mapa final'!$S$11),"")</f>
        <v/>
      </c>
      <c r="V52" s="51" t="str">
        <f>IF(AND('Mapa final'!$AD$11="Alta",'Mapa final'!$AF$11="Leve"),CONCATENATE("R2C",'Mapa final'!$S$11),"")</f>
        <v/>
      </c>
      <c r="W52" s="151" t="str">
        <f>IF(AND('Mapa final'!$AD$11="Alta",'Mapa final'!$AF$11="Leve"),CONCATENATE("R2C",'Mapa final'!$S$11),"")</f>
        <v/>
      </c>
      <c r="X52" s="151" t="str">
        <f>IF(AND('Mapa final'!$AD$11="Alta",'Mapa final'!$AF$11="Leve"),CONCATENATE("R2C",'Mapa final'!$S$11),"")</f>
        <v/>
      </c>
      <c r="Y52" s="151" t="str">
        <f>IF(AND('Mapa final'!$AD$11="Alta",'Mapa final'!$AF$11="Leve"),CONCATENATE("R2C",'Mapa final'!$S$11),"")</f>
        <v/>
      </c>
      <c r="Z52" s="151" t="str">
        <f>IF(AND('Mapa final'!$AD$11="Alta",'Mapa final'!$AF$11="Leve"),CONCATENATE("R2C",'Mapa final'!$S$11),"")</f>
        <v/>
      </c>
      <c r="AA52" s="52" t="str">
        <f>IF(AND('Mapa final'!$AD$11="Alta",'Mapa final'!$AF$11="Leve"),CONCATENATE("R2C",'Mapa final'!$S$11),"")</f>
        <v/>
      </c>
      <c r="AB52" s="38" t="str">
        <f>IF(AND('Mapa final'!$AD$11="Muy Alta",'Mapa final'!$AF$11="Leve"),CONCATENATE("R2C",'Mapa final'!$S$11),"")</f>
        <v/>
      </c>
      <c r="AC52" s="150" t="str">
        <f>IF(AND('Mapa final'!$AD$11="Muy Alta",'Mapa final'!$AF$11="Leve"),CONCATENATE("R2C",'Mapa final'!$S$11),"")</f>
        <v/>
      </c>
      <c r="AD52" s="150" t="str">
        <f>IF(AND('Mapa final'!$AD$11="Muy Alta",'Mapa final'!$AF$11="Leve"),CONCATENATE("R2C",'Mapa final'!$S$11),"")</f>
        <v/>
      </c>
      <c r="AE52" s="150" t="str">
        <f>IF(AND('Mapa final'!$AD$11="Muy Alta",'Mapa final'!$AF$11="Leve"),CONCATENATE("R2C",'Mapa final'!$S$11),"")</f>
        <v/>
      </c>
      <c r="AF52" s="150" t="str">
        <f>IF(AND('Mapa final'!$AD$11="Muy Alta",'Mapa final'!$AF$11="Leve"),CONCATENATE("R2C",'Mapa final'!$S$11),"")</f>
        <v/>
      </c>
      <c r="AG52" s="39" t="str">
        <f>IF(AND('Mapa final'!$AD$11="Muy Alta",'Mapa final'!$AF$11="Leve"),CONCATENATE("R2C",'Mapa final'!$S$11),"")</f>
        <v/>
      </c>
      <c r="AH52" s="40" t="str">
        <f>IF(AND('Mapa final'!$AD$11="Muy Alta",'Mapa final'!$AF$11="Catastrófico"),CONCATENATE("R2C",'Mapa final'!$S$11),"")</f>
        <v/>
      </c>
      <c r="AI52" s="153" t="str">
        <f>IF(AND('Mapa final'!$AD$11="Muy Alta",'Mapa final'!$AF$11="Catastrófico"),CONCATENATE("R2C",'Mapa final'!$S$11),"")</f>
        <v/>
      </c>
      <c r="AJ52" s="153" t="str">
        <f>IF(AND('Mapa final'!$AD$11="Muy Alta",'Mapa final'!$AF$11="Catastrófico"),CONCATENATE("R2C",'Mapa final'!$S$11),"")</f>
        <v/>
      </c>
      <c r="AK52" s="153" t="str">
        <f>IF(AND('Mapa final'!$AD$11="Muy Alta",'Mapa final'!$AF$11="Catastrófico"),CONCATENATE("R2C",'Mapa final'!$S$11),"")</f>
        <v/>
      </c>
      <c r="AL52" s="153" t="str">
        <f>IF(AND('Mapa final'!$AD$11="Muy Alta",'Mapa final'!$AF$11="Catastrófico"),CONCATENATE("R2C",'Mapa final'!$S$11),"")</f>
        <v/>
      </c>
      <c r="AM52" s="41" t="str">
        <f>IF(AND('Mapa final'!$AD$11="Muy Alta",'Mapa final'!$AF$11="Catastrófico"),CONCATENATE("R2C",'Mapa final'!$S$11),"")</f>
        <v/>
      </c>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229"/>
      <c r="C53" s="229"/>
      <c r="D53" s="230"/>
      <c r="E53" s="328"/>
      <c r="F53" s="327"/>
      <c r="G53" s="327"/>
      <c r="H53" s="327"/>
      <c r="I53" s="343"/>
      <c r="J53" s="59" t="str">
        <f>IF(AND('Mapa final'!$AD$11="Baja",'Mapa final'!$AF$11="Leve"),CONCATENATE("R2C",'Mapa final'!$S$11),"")</f>
        <v/>
      </c>
      <c r="K53" s="152" t="str">
        <f>IF(AND('Mapa final'!$AD$11="Baja",'Mapa final'!$AF$11="Leve"),CONCATENATE("R2C",'Mapa final'!$S$11),"")</f>
        <v/>
      </c>
      <c r="L53" s="152" t="str">
        <f>IF(AND('Mapa final'!$AD$11="Baja",'Mapa final'!$AF$11="Leve"),CONCATENATE("R2C",'Mapa final'!$S$11),"")</f>
        <v/>
      </c>
      <c r="M53" s="152" t="str">
        <f>IF(AND('Mapa final'!$AD$11="Baja",'Mapa final'!$AF$11="Leve"),CONCATENATE("R2C",'Mapa final'!$S$11),"")</f>
        <v/>
      </c>
      <c r="N53" s="152" t="str">
        <f>IF(AND('Mapa final'!$AD$11="Baja",'Mapa final'!$AF$11="Leve"),CONCATENATE("R2C",'Mapa final'!$S$11),"")</f>
        <v/>
      </c>
      <c r="O53" s="60" t="str">
        <f>IF(AND('Mapa final'!$AD$11="Baja",'Mapa final'!$AF$11="Leve"),CONCATENATE("R2C",'Mapa final'!$S$11),"")</f>
        <v/>
      </c>
      <c r="P53" s="59" t="str">
        <f>IF(AND('Mapa final'!$AD$11="Baja",'Mapa final'!$AF$11="Leve"),CONCATENATE("R2C",'Mapa final'!$S$11),"")</f>
        <v/>
      </c>
      <c r="Q53" s="152" t="str">
        <f>IF(AND('Mapa final'!$AD$11="Baja",'Mapa final'!$AF$11="Leve"),CONCATENATE("R2C",'Mapa final'!$S$11),"")</f>
        <v/>
      </c>
      <c r="R53" s="152" t="str">
        <f>IF(AND('Mapa final'!$AD$11="Baja",'Mapa final'!$AF$11="Leve"),CONCATENATE("R2C",'Mapa final'!$S$11),"")</f>
        <v/>
      </c>
      <c r="S53" s="152" t="str">
        <f>IF(AND('Mapa final'!$AD$11="Baja",'Mapa final'!$AF$11="Leve"),CONCATENATE("R2C",'Mapa final'!$S$11),"")</f>
        <v/>
      </c>
      <c r="T53" s="152" t="str">
        <f>IF(AND('Mapa final'!$AD$11="Baja",'Mapa final'!$AF$11="Leve"),CONCATENATE("R2C",'Mapa final'!$S$11),"")</f>
        <v/>
      </c>
      <c r="U53" s="60" t="str">
        <f>IF(AND('Mapa final'!$AD$11="Baja",'Mapa final'!$AF$11="Leve"),CONCATENATE("R2C",'Mapa final'!$S$11),"")</f>
        <v/>
      </c>
      <c r="V53" s="51" t="str">
        <f>IF(AND('Mapa final'!$AD$11="Alta",'Mapa final'!$AF$11="Leve"),CONCATENATE("R2C",'Mapa final'!$S$11),"")</f>
        <v/>
      </c>
      <c r="W53" s="151" t="str">
        <f>IF(AND('Mapa final'!$AD$11="Alta",'Mapa final'!$AF$11="Leve"),CONCATENATE("R2C",'Mapa final'!$S$11),"")</f>
        <v/>
      </c>
      <c r="X53" s="151" t="str">
        <f>IF(AND('Mapa final'!$AD$11="Alta",'Mapa final'!$AF$11="Leve"),CONCATENATE("R2C",'Mapa final'!$S$11),"")</f>
        <v/>
      </c>
      <c r="Y53" s="151" t="str">
        <f>IF(AND('Mapa final'!$AD$11="Alta",'Mapa final'!$AF$11="Leve"),CONCATENATE("R2C",'Mapa final'!$S$11),"")</f>
        <v/>
      </c>
      <c r="Z53" s="151" t="str">
        <f>IF(AND('Mapa final'!$AD$11="Alta",'Mapa final'!$AF$11="Leve"),CONCATENATE("R2C",'Mapa final'!$S$11),"")</f>
        <v/>
      </c>
      <c r="AA53" s="52" t="str">
        <f>IF(AND('Mapa final'!$AD$11="Alta",'Mapa final'!$AF$11="Leve"),CONCATENATE("R2C",'Mapa final'!$S$11),"")</f>
        <v/>
      </c>
      <c r="AB53" s="38" t="str">
        <f>IF(AND('Mapa final'!$AD$11="Muy Alta",'Mapa final'!$AF$11="Leve"),CONCATENATE("R2C",'Mapa final'!$S$11),"")</f>
        <v/>
      </c>
      <c r="AC53" s="150" t="str">
        <f>IF(AND('Mapa final'!$AD$11="Muy Alta",'Mapa final'!$AF$11="Leve"),CONCATENATE("R2C",'Mapa final'!$S$11),"")</f>
        <v/>
      </c>
      <c r="AD53" s="150" t="str">
        <f>IF(AND('Mapa final'!$AD$11="Muy Alta",'Mapa final'!$AF$11="Leve"),CONCATENATE("R2C",'Mapa final'!$S$11),"")</f>
        <v/>
      </c>
      <c r="AE53" s="150" t="str">
        <f>IF(AND('Mapa final'!$AD$11="Muy Alta",'Mapa final'!$AF$11="Leve"),CONCATENATE("R2C",'Mapa final'!$S$11),"")</f>
        <v/>
      </c>
      <c r="AF53" s="150" t="str">
        <f>IF(AND('Mapa final'!$AD$11="Muy Alta",'Mapa final'!$AF$11="Leve"),CONCATENATE("R2C",'Mapa final'!$S$11),"")</f>
        <v/>
      </c>
      <c r="AG53" s="39" t="str">
        <f>IF(AND('Mapa final'!$AD$11="Muy Alta",'Mapa final'!$AF$11="Leve"),CONCATENATE("R2C",'Mapa final'!$S$11),"")</f>
        <v/>
      </c>
      <c r="AH53" s="40" t="str">
        <f>IF(AND('Mapa final'!$AD$11="Muy Alta",'Mapa final'!$AF$11="Catastrófico"),CONCATENATE("R2C",'Mapa final'!$S$11),"")</f>
        <v/>
      </c>
      <c r="AI53" s="153" t="str">
        <f>IF(AND('Mapa final'!$AD$11="Muy Alta",'Mapa final'!$AF$11="Catastrófico"),CONCATENATE("R2C",'Mapa final'!$S$11),"")</f>
        <v/>
      </c>
      <c r="AJ53" s="153" t="str">
        <f>IF(AND('Mapa final'!$AD$11="Muy Alta",'Mapa final'!$AF$11="Catastrófico"),CONCATENATE("R2C",'Mapa final'!$S$11),"")</f>
        <v/>
      </c>
      <c r="AK53" s="153" t="str">
        <f>IF(AND('Mapa final'!$AD$11="Muy Alta",'Mapa final'!$AF$11="Catastrófico"),CONCATENATE("R2C",'Mapa final'!$S$11),"")</f>
        <v/>
      </c>
      <c r="AL53" s="153" t="str">
        <f>IF(AND('Mapa final'!$AD$11="Muy Alta",'Mapa final'!$AF$11="Catastrófico"),CONCATENATE("R2C",'Mapa final'!$S$11),"")</f>
        <v/>
      </c>
      <c r="AM53" s="41" t="str">
        <f>IF(AND('Mapa final'!$AD$11="Muy Alta",'Mapa final'!$AF$11="Catastrófico"),CONCATENATE("R2C",'Mapa final'!$S$11),"")</f>
        <v/>
      </c>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229"/>
      <c r="C54" s="229"/>
      <c r="D54" s="230"/>
      <c r="E54" s="328"/>
      <c r="F54" s="327"/>
      <c r="G54" s="327"/>
      <c r="H54" s="327"/>
      <c r="I54" s="343"/>
      <c r="J54" s="59" t="str">
        <f>IF(AND('Mapa final'!$AD$11="Baja",'Mapa final'!$AF$11="Leve"),CONCATENATE("R2C",'Mapa final'!$S$11),"")</f>
        <v/>
      </c>
      <c r="K54" s="152" t="str">
        <f>IF(AND('Mapa final'!$AD$11="Baja",'Mapa final'!$AF$11="Leve"),CONCATENATE("R2C",'Mapa final'!$S$11),"")</f>
        <v/>
      </c>
      <c r="L54" s="152" t="str">
        <f>IF(AND('Mapa final'!$AD$11="Baja",'Mapa final'!$AF$11="Leve"),CONCATENATE("R2C",'Mapa final'!$S$11),"")</f>
        <v/>
      </c>
      <c r="M54" s="152" t="str">
        <f>IF(AND('Mapa final'!$AD$11="Baja",'Mapa final'!$AF$11="Leve"),CONCATENATE("R2C",'Mapa final'!$S$11),"")</f>
        <v/>
      </c>
      <c r="N54" s="152" t="str">
        <f>IF(AND('Mapa final'!$AD$11="Baja",'Mapa final'!$AF$11="Leve"),CONCATENATE("R2C",'Mapa final'!$S$11),"")</f>
        <v/>
      </c>
      <c r="O54" s="60" t="str">
        <f>IF(AND('Mapa final'!$AD$11="Baja",'Mapa final'!$AF$11="Leve"),CONCATENATE("R2C",'Mapa final'!$S$11),"")</f>
        <v/>
      </c>
      <c r="P54" s="59" t="str">
        <f>IF(AND('Mapa final'!$AD$11="Baja",'Mapa final'!$AF$11="Leve"),CONCATENATE("R2C",'Mapa final'!$S$11),"")</f>
        <v/>
      </c>
      <c r="Q54" s="152" t="str">
        <f>IF(AND('Mapa final'!$AD$11="Baja",'Mapa final'!$AF$11="Leve"),CONCATENATE("R2C",'Mapa final'!$S$11),"")</f>
        <v/>
      </c>
      <c r="R54" s="152" t="str">
        <f>IF(AND('Mapa final'!$AD$11="Baja",'Mapa final'!$AF$11="Leve"),CONCATENATE("R2C",'Mapa final'!$S$11),"")</f>
        <v/>
      </c>
      <c r="S54" s="152" t="str">
        <f>IF(AND('Mapa final'!$AD$11="Baja",'Mapa final'!$AF$11="Leve"),CONCATENATE("R2C",'Mapa final'!$S$11),"")</f>
        <v/>
      </c>
      <c r="T54" s="152" t="str">
        <f>IF(AND('Mapa final'!$AD$11="Baja",'Mapa final'!$AF$11="Leve"),CONCATENATE("R2C",'Mapa final'!$S$11),"")</f>
        <v/>
      </c>
      <c r="U54" s="60" t="str">
        <f>IF(AND('Mapa final'!$AD$11="Baja",'Mapa final'!$AF$11="Leve"),CONCATENATE("R2C",'Mapa final'!$S$11),"")</f>
        <v/>
      </c>
      <c r="V54" s="51" t="str">
        <f>IF(AND('Mapa final'!$AD$11="Alta",'Mapa final'!$AF$11="Leve"),CONCATENATE("R2C",'Mapa final'!$S$11),"")</f>
        <v/>
      </c>
      <c r="W54" s="151" t="str">
        <f>IF(AND('Mapa final'!$AD$11="Alta",'Mapa final'!$AF$11="Leve"),CONCATENATE("R2C",'Mapa final'!$S$11),"")</f>
        <v/>
      </c>
      <c r="X54" s="151" t="str">
        <f>IF(AND('Mapa final'!$AD$11="Alta",'Mapa final'!$AF$11="Leve"),CONCATENATE("R2C",'Mapa final'!$S$11),"")</f>
        <v/>
      </c>
      <c r="Y54" s="151" t="str">
        <f>IF(AND('Mapa final'!$AD$11="Alta",'Mapa final'!$AF$11="Leve"),CONCATENATE("R2C",'Mapa final'!$S$11),"")</f>
        <v/>
      </c>
      <c r="Z54" s="151" t="str">
        <f>IF(AND('Mapa final'!$AD$11="Alta",'Mapa final'!$AF$11="Leve"),CONCATENATE("R2C",'Mapa final'!$S$11),"")</f>
        <v/>
      </c>
      <c r="AA54" s="52" t="str">
        <f>IF(AND('Mapa final'!$AD$11="Alta",'Mapa final'!$AF$11="Leve"),CONCATENATE("R2C",'Mapa final'!$S$11),"")</f>
        <v/>
      </c>
      <c r="AB54" s="38" t="str">
        <f>IF(AND('Mapa final'!$AD$11="Muy Alta",'Mapa final'!$AF$11="Leve"),CONCATENATE("R2C",'Mapa final'!$S$11),"")</f>
        <v/>
      </c>
      <c r="AC54" s="150" t="str">
        <f>IF(AND('Mapa final'!$AD$11="Muy Alta",'Mapa final'!$AF$11="Leve"),CONCATENATE("R2C",'Mapa final'!$S$11),"")</f>
        <v/>
      </c>
      <c r="AD54" s="150" t="str">
        <f>IF(AND('Mapa final'!$AD$11="Muy Alta",'Mapa final'!$AF$11="Leve"),CONCATENATE("R2C",'Mapa final'!$S$11),"")</f>
        <v/>
      </c>
      <c r="AE54" s="150" t="str">
        <f>IF(AND('Mapa final'!$AD$11="Muy Alta",'Mapa final'!$AF$11="Leve"),CONCATENATE("R2C",'Mapa final'!$S$11),"")</f>
        <v/>
      </c>
      <c r="AF54" s="150" t="str">
        <f>IF(AND('Mapa final'!$AD$11="Muy Alta",'Mapa final'!$AF$11="Leve"),CONCATENATE("R2C",'Mapa final'!$S$11),"")</f>
        <v/>
      </c>
      <c r="AG54" s="39" t="str">
        <f>IF(AND('Mapa final'!$AD$11="Muy Alta",'Mapa final'!$AF$11="Leve"),CONCATENATE("R2C",'Mapa final'!$S$11),"")</f>
        <v/>
      </c>
      <c r="AH54" s="40" t="str">
        <f>IF(AND('Mapa final'!$AD$11="Muy Alta",'Mapa final'!$AF$11="Catastrófico"),CONCATENATE("R2C",'Mapa final'!$S$11),"")</f>
        <v/>
      </c>
      <c r="AI54" s="153" t="str">
        <f>IF(AND('Mapa final'!$AD$11="Muy Alta",'Mapa final'!$AF$11="Catastrófico"),CONCATENATE("R2C",'Mapa final'!$S$11),"")</f>
        <v/>
      </c>
      <c r="AJ54" s="153" t="str">
        <f>IF(AND('Mapa final'!$AD$11="Muy Alta",'Mapa final'!$AF$11="Catastrófico"),CONCATENATE("R2C",'Mapa final'!$S$11),"")</f>
        <v/>
      </c>
      <c r="AK54" s="153" t="str">
        <f>IF(AND('Mapa final'!$AD$11="Muy Alta",'Mapa final'!$AF$11="Catastrófico"),CONCATENATE("R2C",'Mapa final'!$S$11),"")</f>
        <v/>
      </c>
      <c r="AL54" s="153" t="str">
        <f>IF(AND('Mapa final'!$AD$11="Muy Alta",'Mapa final'!$AF$11="Catastrófico"),CONCATENATE("R2C",'Mapa final'!$S$11),"")</f>
        <v/>
      </c>
      <c r="AM54" s="41" t="str">
        <f>IF(AND('Mapa final'!$AD$11="Muy Alta",'Mapa final'!$AF$11="Catastrófico"),CONCATENATE("R2C",'Mapa final'!$S$11),"")</f>
        <v/>
      </c>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ht="15.75" customHeight="1" thickBot="1" x14ac:dyDescent="0.3">
      <c r="A55" s="64"/>
      <c r="B55" s="229"/>
      <c r="C55" s="229"/>
      <c r="D55" s="230"/>
      <c r="E55" s="329"/>
      <c r="F55" s="330"/>
      <c r="G55" s="330"/>
      <c r="H55" s="330"/>
      <c r="I55" s="344"/>
      <c r="J55" s="61" t="str">
        <f>IF(AND('Mapa final'!$AD$11="Baja",'Mapa final'!$AF$11="Leve"),CONCATENATE("R2C",'Mapa final'!$S$11),"")</f>
        <v/>
      </c>
      <c r="K55" s="62" t="str">
        <f>IF(AND('Mapa final'!$AD$11="Baja",'Mapa final'!$AF$11="Leve"),CONCATENATE("R2C",'Mapa final'!$S$11),"")</f>
        <v/>
      </c>
      <c r="L55" s="62" t="str">
        <f>IF(AND('Mapa final'!$AD$11="Baja",'Mapa final'!$AF$11="Leve"),CONCATENATE("R2C",'Mapa final'!$S$11),"")</f>
        <v/>
      </c>
      <c r="M55" s="62" t="str">
        <f>IF(AND('Mapa final'!$AD$11="Baja",'Mapa final'!$AF$11="Leve"),CONCATENATE("R2C",'Mapa final'!$S$11),"")</f>
        <v/>
      </c>
      <c r="N55" s="62" t="str">
        <f>IF(AND('Mapa final'!$AD$11="Baja",'Mapa final'!$AF$11="Leve"),CONCATENATE("R2C",'Mapa final'!$S$11),"")</f>
        <v/>
      </c>
      <c r="O55" s="63" t="str">
        <f>IF(AND('Mapa final'!$AD$11="Baja",'Mapa final'!$AF$11="Leve"),CONCATENATE("R2C",'Mapa final'!$S$11),"")</f>
        <v/>
      </c>
      <c r="P55" s="61" t="str">
        <f>IF(AND('Mapa final'!$AD$11="Baja",'Mapa final'!$AF$11="Leve"),CONCATENATE("R2C",'Mapa final'!$S$11),"")</f>
        <v/>
      </c>
      <c r="Q55" s="62" t="str">
        <f>IF(AND('Mapa final'!$AD$11="Baja",'Mapa final'!$AF$11="Leve"),CONCATENATE("R2C",'Mapa final'!$S$11),"")</f>
        <v/>
      </c>
      <c r="R55" s="62" t="str">
        <f>IF(AND('Mapa final'!$AD$11="Baja",'Mapa final'!$AF$11="Leve"),CONCATENATE("R2C",'Mapa final'!$S$11),"")</f>
        <v/>
      </c>
      <c r="S55" s="62" t="str">
        <f>IF(AND('Mapa final'!$AD$11="Baja",'Mapa final'!$AF$11="Leve"),CONCATENATE("R2C",'Mapa final'!$S$11),"")</f>
        <v/>
      </c>
      <c r="T55" s="62" t="str">
        <f>IF(AND('Mapa final'!$AD$11="Baja",'Mapa final'!$AF$11="Leve"),CONCATENATE("R2C",'Mapa final'!$S$11),"")</f>
        <v/>
      </c>
      <c r="U55" s="63" t="str">
        <f>IF(AND('Mapa final'!$AD$11="Baja",'Mapa final'!$AF$11="Leve"),CONCATENATE("R2C",'Mapa final'!$S$11),"")</f>
        <v/>
      </c>
      <c r="V55" s="53" t="str">
        <f>IF(AND('Mapa final'!$AD$11="Alta",'Mapa final'!$AF$11="Leve"),CONCATENATE("R2C",'Mapa final'!$S$11),"")</f>
        <v/>
      </c>
      <c r="W55" s="54" t="str">
        <f>IF(AND('Mapa final'!$AD$11="Alta",'Mapa final'!$AF$11="Leve"),CONCATENATE("R2C",'Mapa final'!$S$11),"")</f>
        <v/>
      </c>
      <c r="X55" s="54" t="str">
        <f>IF(AND('Mapa final'!$AD$11="Alta",'Mapa final'!$AF$11="Leve"),CONCATENATE("R2C",'Mapa final'!$S$11),"")</f>
        <v/>
      </c>
      <c r="Y55" s="54" t="str">
        <f>IF(AND('Mapa final'!$AD$11="Alta",'Mapa final'!$AF$11="Leve"),CONCATENATE("R2C",'Mapa final'!$S$11),"")</f>
        <v/>
      </c>
      <c r="Z55" s="54" t="str">
        <f>IF(AND('Mapa final'!$AD$11="Alta",'Mapa final'!$AF$11="Leve"),CONCATENATE("R2C",'Mapa final'!$S$11),"")</f>
        <v/>
      </c>
      <c r="AA55" s="55" t="str">
        <f>IF(AND('Mapa final'!$AD$11="Alta",'Mapa final'!$AF$11="Leve"),CONCATENATE("R2C",'Mapa final'!$S$11),"")</f>
        <v/>
      </c>
      <c r="AB55" s="42" t="str">
        <f>IF(AND('Mapa final'!$AD$11="Muy Alta",'Mapa final'!$AF$11="Leve"),CONCATENATE("R2C",'Mapa final'!$S$11),"")</f>
        <v/>
      </c>
      <c r="AC55" s="43" t="str">
        <f>IF(AND('Mapa final'!$AD$11="Muy Alta",'Mapa final'!$AF$11="Leve"),CONCATENATE("R2C",'Mapa final'!$S$11),"")</f>
        <v/>
      </c>
      <c r="AD55" s="43" t="str">
        <f>IF(AND('Mapa final'!$AD$11="Muy Alta",'Mapa final'!$AF$11="Leve"),CONCATENATE("R2C",'Mapa final'!$S$11),"")</f>
        <v/>
      </c>
      <c r="AE55" s="43" t="str">
        <f>IF(AND('Mapa final'!$AD$11="Muy Alta",'Mapa final'!$AF$11="Leve"),CONCATENATE("R2C",'Mapa final'!$S$11),"")</f>
        <v/>
      </c>
      <c r="AF55" s="43" t="str">
        <f>IF(AND('Mapa final'!$AD$11="Muy Alta",'Mapa final'!$AF$11="Leve"),CONCATENATE("R2C",'Mapa final'!$S$11),"")</f>
        <v/>
      </c>
      <c r="AG55" s="44" t="str">
        <f>IF(AND('Mapa final'!$AD$11="Muy Alta",'Mapa final'!$AF$11="Leve"),CONCATENATE("R2C",'Mapa final'!$S$11),"")</f>
        <v/>
      </c>
      <c r="AH55" s="45" t="str">
        <f>IF(AND('Mapa final'!$AD$11="Muy Alta",'Mapa final'!$AF$11="Catastrófico"),CONCATENATE("R2C",'Mapa final'!$S$11),"")</f>
        <v/>
      </c>
      <c r="AI55" s="46" t="str">
        <f>IF(AND('Mapa final'!$AD$11="Muy Alta",'Mapa final'!$AF$11="Catastrófico"),CONCATENATE("R2C",'Mapa final'!$S$11),"")</f>
        <v/>
      </c>
      <c r="AJ55" s="46" t="str">
        <f>IF(AND('Mapa final'!$AD$11="Muy Alta",'Mapa final'!$AF$11="Catastrófico"),CONCATENATE("R2C",'Mapa final'!$S$11),"")</f>
        <v/>
      </c>
      <c r="AK55" s="46" t="str">
        <f>IF(AND('Mapa final'!$AD$11="Muy Alta",'Mapa final'!$AF$11="Catastrófico"),CONCATENATE("R2C",'Mapa final'!$S$11),"")</f>
        <v/>
      </c>
      <c r="AL55" s="46" t="str">
        <f>IF(AND('Mapa final'!$AD$11="Muy Alta",'Mapa final'!$AF$11="Catastrófico"),CONCATENATE("R2C",'Mapa final'!$S$11),"")</f>
        <v/>
      </c>
      <c r="AM55" s="47" t="str">
        <f>IF(AND('Mapa final'!$AD$11="Muy Alta",'Mapa final'!$AF$11="Catastrófico"),CONCATENATE("R2C",'Mapa final'!$S$11),"")</f>
        <v/>
      </c>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324" t="s">
        <v>162</v>
      </c>
      <c r="K56" s="325"/>
      <c r="L56" s="325"/>
      <c r="M56" s="325"/>
      <c r="N56" s="325"/>
      <c r="O56" s="342"/>
      <c r="P56" s="324" t="s">
        <v>163</v>
      </c>
      <c r="Q56" s="325"/>
      <c r="R56" s="325"/>
      <c r="S56" s="325"/>
      <c r="T56" s="325"/>
      <c r="U56" s="342"/>
      <c r="V56" s="324" t="s">
        <v>164</v>
      </c>
      <c r="W56" s="325"/>
      <c r="X56" s="325"/>
      <c r="Y56" s="325"/>
      <c r="Z56" s="325"/>
      <c r="AA56" s="342"/>
      <c r="AB56" s="324" t="s">
        <v>165</v>
      </c>
      <c r="AC56" s="363"/>
      <c r="AD56" s="325"/>
      <c r="AE56" s="325"/>
      <c r="AF56" s="325"/>
      <c r="AG56" s="342"/>
      <c r="AH56" s="324" t="s">
        <v>166</v>
      </c>
      <c r="AI56" s="325"/>
      <c r="AJ56" s="325"/>
      <c r="AK56" s="325"/>
      <c r="AL56" s="325"/>
      <c r="AM56" s="342"/>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328"/>
      <c r="K57" s="327"/>
      <c r="L57" s="327"/>
      <c r="M57" s="327"/>
      <c r="N57" s="327"/>
      <c r="O57" s="343"/>
      <c r="P57" s="328"/>
      <c r="Q57" s="327"/>
      <c r="R57" s="327"/>
      <c r="S57" s="327"/>
      <c r="T57" s="327"/>
      <c r="U57" s="343"/>
      <c r="V57" s="328"/>
      <c r="W57" s="327"/>
      <c r="X57" s="327"/>
      <c r="Y57" s="327"/>
      <c r="Z57" s="327"/>
      <c r="AA57" s="343"/>
      <c r="AB57" s="328"/>
      <c r="AC57" s="327"/>
      <c r="AD57" s="327"/>
      <c r="AE57" s="327"/>
      <c r="AF57" s="327"/>
      <c r="AG57" s="343"/>
      <c r="AH57" s="328"/>
      <c r="AI57" s="327"/>
      <c r="AJ57" s="327"/>
      <c r="AK57" s="327"/>
      <c r="AL57" s="327"/>
      <c r="AM57" s="343"/>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328"/>
      <c r="K58" s="327"/>
      <c r="L58" s="327"/>
      <c r="M58" s="327"/>
      <c r="N58" s="327"/>
      <c r="O58" s="343"/>
      <c r="P58" s="328"/>
      <c r="Q58" s="327"/>
      <c r="R58" s="327"/>
      <c r="S58" s="327"/>
      <c r="T58" s="327"/>
      <c r="U58" s="343"/>
      <c r="V58" s="328"/>
      <c r="W58" s="327"/>
      <c r="X58" s="327"/>
      <c r="Y58" s="327"/>
      <c r="Z58" s="327"/>
      <c r="AA58" s="343"/>
      <c r="AB58" s="328"/>
      <c r="AC58" s="327"/>
      <c r="AD58" s="327"/>
      <c r="AE58" s="327"/>
      <c r="AF58" s="327"/>
      <c r="AG58" s="343"/>
      <c r="AH58" s="328"/>
      <c r="AI58" s="327"/>
      <c r="AJ58" s="327"/>
      <c r="AK58" s="327"/>
      <c r="AL58" s="327"/>
      <c r="AM58" s="343"/>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328"/>
      <c r="K59" s="327"/>
      <c r="L59" s="327"/>
      <c r="M59" s="327"/>
      <c r="N59" s="327"/>
      <c r="O59" s="343"/>
      <c r="P59" s="328"/>
      <c r="Q59" s="327"/>
      <c r="R59" s="327"/>
      <c r="S59" s="327"/>
      <c r="T59" s="327"/>
      <c r="U59" s="343"/>
      <c r="V59" s="328"/>
      <c r="W59" s="327"/>
      <c r="X59" s="327"/>
      <c r="Y59" s="327"/>
      <c r="Z59" s="327"/>
      <c r="AA59" s="343"/>
      <c r="AB59" s="328"/>
      <c r="AC59" s="327"/>
      <c r="AD59" s="327"/>
      <c r="AE59" s="327"/>
      <c r="AF59" s="327"/>
      <c r="AG59" s="343"/>
      <c r="AH59" s="328"/>
      <c r="AI59" s="327"/>
      <c r="AJ59" s="327"/>
      <c r="AK59" s="327"/>
      <c r="AL59" s="327"/>
      <c r="AM59" s="343"/>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328"/>
      <c r="K60" s="327"/>
      <c r="L60" s="327"/>
      <c r="M60" s="327"/>
      <c r="N60" s="327"/>
      <c r="O60" s="343"/>
      <c r="P60" s="328"/>
      <c r="Q60" s="327"/>
      <c r="R60" s="327"/>
      <c r="S60" s="327"/>
      <c r="T60" s="327"/>
      <c r="U60" s="343"/>
      <c r="V60" s="328"/>
      <c r="W60" s="327"/>
      <c r="X60" s="327"/>
      <c r="Y60" s="327"/>
      <c r="Z60" s="327"/>
      <c r="AA60" s="343"/>
      <c r="AB60" s="328"/>
      <c r="AC60" s="327"/>
      <c r="AD60" s="327"/>
      <c r="AE60" s="327"/>
      <c r="AF60" s="327"/>
      <c r="AG60" s="343"/>
      <c r="AH60" s="328"/>
      <c r="AI60" s="327"/>
      <c r="AJ60" s="327"/>
      <c r="AK60" s="327"/>
      <c r="AL60" s="327"/>
      <c r="AM60" s="343"/>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ht="15.75" thickBot="1" x14ac:dyDescent="0.3">
      <c r="A61" s="64"/>
      <c r="B61" s="64"/>
      <c r="C61" s="64"/>
      <c r="D61" s="64"/>
      <c r="E61" s="64"/>
      <c r="F61" s="64"/>
      <c r="G61" s="64"/>
      <c r="H61" s="64"/>
      <c r="I61" s="64"/>
      <c r="J61" s="329"/>
      <c r="K61" s="330"/>
      <c r="L61" s="330"/>
      <c r="M61" s="330"/>
      <c r="N61" s="330"/>
      <c r="O61" s="344"/>
      <c r="P61" s="329"/>
      <c r="Q61" s="330"/>
      <c r="R61" s="330"/>
      <c r="S61" s="330"/>
      <c r="T61" s="330"/>
      <c r="U61" s="344"/>
      <c r="V61" s="329"/>
      <c r="W61" s="330"/>
      <c r="X61" s="330"/>
      <c r="Y61" s="330"/>
      <c r="Z61" s="330"/>
      <c r="AA61" s="344"/>
      <c r="AB61" s="329"/>
      <c r="AC61" s="330"/>
      <c r="AD61" s="330"/>
      <c r="AE61" s="330"/>
      <c r="AF61" s="330"/>
      <c r="AG61" s="344"/>
      <c r="AH61" s="329"/>
      <c r="AI61" s="330"/>
      <c r="AJ61" s="330"/>
      <c r="AK61" s="330"/>
      <c r="AL61" s="330"/>
      <c r="AM61" s="34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row>
    <row r="63" spans="1:80" ht="15" customHeight="1" x14ac:dyDescent="0.25">
      <c r="A63" s="6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4"/>
      <c r="AV63" s="64"/>
      <c r="AW63" s="64"/>
      <c r="AX63" s="64"/>
      <c r="AY63" s="64"/>
      <c r="AZ63" s="64"/>
      <c r="BA63" s="64"/>
      <c r="BB63" s="64"/>
      <c r="BC63" s="64"/>
      <c r="BD63" s="64"/>
      <c r="BE63" s="64"/>
      <c r="BF63" s="64"/>
      <c r="BG63" s="64"/>
      <c r="BH63" s="64"/>
    </row>
    <row r="64" spans="1:80" ht="15" customHeight="1" x14ac:dyDescent="0.25">
      <c r="A64" s="64"/>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4"/>
      <c r="AV64" s="64"/>
      <c r="AW64" s="64"/>
      <c r="AX64" s="64"/>
      <c r="AY64" s="64"/>
      <c r="AZ64" s="64"/>
      <c r="BA64" s="64"/>
      <c r="BB64" s="64"/>
      <c r="BC64" s="64"/>
      <c r="BD64" s="64"/>
      <c r="BE64" s="64"/>
      <c r="BF64" s="64"/>
      <c r="BG64" s="64"/>
      <c r="BH64" s="64"/>
    </row>
    <row r="65" spans="1:6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row>
    <row r="66" spans="1:6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row>
    <row r="67" spans="1:6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row>
    <row r="68" spans="1:6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row>
    <row r="69" spans="1:6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row>
    <row r="70" spans="1:6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row>
    <row r="71" spans="1:6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row>
    <row r="72" spans="1:6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row>
    <row r="73" spans="1:6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row>
    <row r="74" spans="1:6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row>
    <row r="75" spans="1:6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row>
    <row r="76" spans="1:6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row>
    <row r="77" spans="1:6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row>
    <row r="78" spans="1:6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row>
    <row r="79" spans="1:6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row>
    <row r="80" spans="1:6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row>
    <row r="81" spans="1:60"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row>
    <row r="82" spans="1:60"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row>
    <row r="83" spans="1:60"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row>
    <row r="84" spans="1:60"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row>
    <row r="85" spans="1:60"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row>
    <row r="86" spans="1:60"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row>
    <row r="87" spans="1:60"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row>
    <row r="88" spans="1:60"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1:60"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row r="90" spans="1:60"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row>
    <row r="91" spans="1:60"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row>
    <row r="92" spans="1:60"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row>
    <row r="93" spans="1:60"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row>
    <row r="94" spans="1:60"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row>
    <row r="95" spans="1:60"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row>
    <row r="96" spans="1:60"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row>
    <row r="97" spans="1:60"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row>
    <row r="98" spans="1:60"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row>
    <row r="99" spans="1:60"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row>
    <row r="100" spans="1:60"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row>
    <row r="101" spans="1:60"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row>
    <row r="102" spans="1:60"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row>
    <row r="103" spans="1:60"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row>
    <row r="104" spans="1:60"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row>
    <row r="105" spans="1:60"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row>
    <row r="106" spans="1:60"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row>
    <row r="107" spans="1:60"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row>
    <row r="108" spans="1:60"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row>
    <row r="109" spans="1:60"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row>
    <row r="110" spans="1:60"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row>
    <row r="111" spans="1:60"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row>
    <row r="112" spans="1:60"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row>
    <row r="113" spans="1:60"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row>
    <row r="114" spans="1:60"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row>
    <row r="115" spans="1:60"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row>
    <row r="116" spans="1:60"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row>
    <row r="118" spans="1:60"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row>
    <row r="119" spans="1:60"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row>
    <row r="120" spans="1:60"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row>
    <row r="121" spans="1:60"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row>
    <row r="122" spans="1:60"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row>
    <row r="123" spans="1:60"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row>
    <row r="124" spans="1:60"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row>
    <row r="125" spans="1:60"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row>
    <row r="126" spans="1:60"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row>
    <row r="127" spans="1:60"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row>
    <row r="128" spans="1:60"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row>
    <row r="129" spans="1:60"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row>
    <row r="130" spans="1:60"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row>
    <row r="131" spans="1:60"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row>
    <row r="132" spans="1:60"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row>
    <row r="133" spans="1:60"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row>
    <row r="134" spans="1:60"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row>
    <row r="135" spans="1:60"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row>
    <row r="136" spans="1:60"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row>
    <row r="137" spans="1:60"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row>
    <row r="138" spans="1:60"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row>
    <row r="139" spans="1:60"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row>
    <row r="140" spans="1:60"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row>
    <row r="141" spans="1:60"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row>
    <row r="142" spans="1:60"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row>
    <row r="143" spans="1:60"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row>
    <row r="144" spans="1:60"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c r="BG144" s="64"/>
      <c r="BH144" s="64"/>
    </row>
    <row r="145" spans="1:60"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c r="BG145" s="64"/>
      <c r="BH145" s="64"/>
    </row>
    <row r="146" spans="1:60"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c r="BG146" s="64"/>
      <c r="BH146" s="64"/>
    </row>
    <row r="147" spans="1:60"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64"/>
    </row>
    <row r="148" spans="1:60"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row>
    <row r="149" spans="1:60"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row>
    <row r="150" spans="1:60"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64"/>
    </row>
    <row r="151" spans="1:60"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row>
    <row r="152" spans="1:60"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row>
    <row r="153" spans="1:60"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row>
    <row r="154" spans="1:60"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row>
    <row r="155" spans="1:60"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row>
    <row r="156" spans="1:60"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row>
    <row r="157" spans="1:60"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row>
    <row r="158" spans="1:60"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row>
    <row r="159" spans="1:60"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row>
    <row r="160" spans="1:60"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row>
    <row r="161" spans="1:60"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row>
    <row r="162" spans="1:60"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row>
    <row r="163" spans="1:60"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row>
    <row r="164" spans="1:60"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row>
    <row r="165" spans="1:60"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row>
    <row r="166" spans="1:60"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row>
    <row r="167" spans="1:60"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row>
    <row r="168" spans="1:60"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row>
    <row r="169" spans="1:60"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row>
    <row r="170" spans="1:60"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row>
    <row r="171" spans="1:60"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row>
    <row r="172" spans="1:60"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row>
    <row r="173" spans="1:60"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row>
    <row r="174" spans="1:60"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64"/>
    </row>
    <row r="175" spans="1:60"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64"/>
    </row>
    <row r="176" spans="1:60"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row>
    <row r="177" spans="1:60"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c r="BG177" s="64"/>
      <c r="BH177" s="64"/>
    </row>
    <row r="178" spans="1:60"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c r="BG178" s="64"/>
      <c r="BH178" s="64"/>
    </row>
    <row r="179" spans="1:60"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row>
    <row r="180" spans="1:60"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c r="BG180" s="64"/>
      <c r="BH180" s="64"/>
    </row>
    <row r="181" spans="1:60"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64"/>
    </row>
    <row r="182" spans="1:60"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c r="BG182" s="64"/>
      <c r="BH182" s="64"/>
    </row>
    <row r="183" spans="1:60"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c r="BG183" s="64"/>
      <c r="BH183" s="64"/>
    </row>
    <row r="184" spans="1:60"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row>
    <row r="185" spans="1:60"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row>
    <row r="186" spans="1:60"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row>
    <row r="187" spans="1:60"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row>
    <row r="188" spans="1:60"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row>
    <row r="189" spans="1:60"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row>
    <row r="190" spans="1:60"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64"/>
    </row>
    <row r="191" spans="1:60" x14ac:dyDescent="0.25">
      <c r="A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64"/>
    </row>
    <row r="192" spans="1:60" x14ac:dyDescent="0.25">
      <c r="A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row>
    <row r="193" spans="1:60" x14ac:dyDescent="0.25">
      <c r="A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row>
    <row r="194" spans="1:60" x14ac:dyDescent="0.25">
      <c r="A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64"/>
    </row>
    <row r="195" spans="1:60" x14ac:dyDescent="0.25">
      <c r="A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64"/>
    </row>
    <row r="196" spans="1:60" x14ac:dyDescent="0.25">
      <c r="A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64"/>
    </row>
    <row r="197" spans="1:60" x14ac:dyDescent="0.25">
      <c r="A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row>
    <row r="198" spans="1:60" x14ac:dyDescent="0.25">
      <c r="A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64"/>
    </row>
    <row r="199" spans="1:60" x14ac:dyDescent="0.25">
      <c r="A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row>
    <row r="200" spans="1:60" x14ac:dyDescent="0.25">
      <c r="A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row>
    <row r="201" spans="1:60" x14ac:dyDescent="0.25">
      <c r="A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row>
    <row r="202" spans="1:60" x14ac:dyDescent="0.25">
      <c r="A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row>
    <row r="203" spans="1:60" x14ac:dyDescent="0.25">
      <c r="A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row>
    <row r="204" spans="1:60" x14ac:dyDescent="0.25">
      <c r="A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row>
    <row r="205" spans="1:60" x14ac:dyDescent="0.25">
      <c r="A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row>
    <row r="206" spans="1:60" x14ac:dyDescent="0.25">
      <c r="A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row>
    <row r="207" spans="1:60" x14ac:dyDescent="0.25">
      <c r="A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row>
    <row r="208" spans="1:60" x14ac:dyDescent="0.25">
      <c r="A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row>
    <row r="209" spans="1:60" x14ac:dyDescent="0.25">
      <c r="A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row>
    <row r="210" spans="1:60" x14ac:dyDescent="0.25">
      <c r="A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row>
    <row r="211" spans="1:60" x14ac:dyDescent="0.25">
      <c r="A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row>
    <row r="212" spans="1:60" x14ac:dyDescent="0.25">
      <c r="A212" s="64"/>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row>
    <row r="213" spans="1:60" x14ac:dyDescent="0.25">
      <c r="A213" s="64"/>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64"/>
    </row>
    <row r="214" spans="1:60" x14ac:dyDescent="0.25">
      <c r="A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c r="AQ214" s="64"/>
      <c r="AR214" s="64"/>
      <c r="AS214" s="64"/>
      <c r="AT214" s="64"/>
      <c r="AU214" s="64"/>
      <c r="AV214" s="64"/>
      <c r="AW214" s="64"/>
      <c r="AX214" s="64"/>
      <c r="AY214" s="64"/>
      <c r="AZ214" s="64"/>
      <c r="BA214" s="64"/>
      <c r="BB214" s="64"/>
      <c r="BC214" s="64"/>
      <c r="BD214" s="64"/>
      <c r="BE214" s="64"/>
      <c r="BF214" s="64"/>
      <c r="BG214" s="64"/>
      <c r="BH214" s="64"/>
    </row>
    <row r="215" spans="1:60" x14ac:dyDescent="0.25">
      <c r="A215" s="64"/>
      <c r="J215" s="64"/>
      <c r="K215" s="64"/>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c r="AQ215" s="64"/>
      <c r="AR215" s="64"/>
      <c r="AS215" s="64"/>
      <c r="AT215" s="64"/>
      <c r="AU215" s="64"/>
      <c r="AV215" s="64"/>
      <c r="AW215" s="64"/>
      <c r="AX215" s="64"/>
      <c r="AY215" s="64"/>
      <c r="AZ215" s="64"/>
      <c r="BA215" s="64"/>
      <c r="BB215" s="64"/>
      <c r="BC215" s="64"/>
      <c r="BD215" s="64"/>
      <c r="BE215" s="64"/>
      <c r="BF215" s="64"/>
      <c r="BG215" s="64"/>
      <c r="BH215" s="64"/>
    </row>
    <row r="216" spans="1:60" x14ac:dyDescent="0.25">
      <c r="A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row>
    <row r="217" spans="1:60" x14ac:dyDescent="0.25">
      <c r="A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row>
    <row r="218" spans="1:60" x14ac:dyDescent="0.25">
      <c r="A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row>
    <row r="219" spans="1:60" x14ac:dyDescent="0.25">
      <c r="A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row>
    <row r="220" spans="1:60" x14ac:dyDescent="0.25">
      <c r="A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row>
    <row r="221" spans="1:60" x14ac:dyDescent="0.25">
      <c r="A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row>
    <row r="222" spans="1:60" x14ac:dyDescent="0.25">
      <c r="A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64"/>
    </row>
    <row r="223" spans="1:60" x14ac:dyDescent="0.25">
      <c r="A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64"/>
      <c r="BD223" s="64"/>
      <c r="BE223" s="64"/>
      <c r="BF223" s="64"/>
      <c r="BG223" s="64"/>
      <c r="BH223" s="64"/>
    </row>
    <row r="224" spans="1:60" x14ac:dyDescent="0.25">
      <c r="A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64"/>
      <c r="BD224" s="64"/>
      <c r="BE224" s="64"/>
      <c r="BF224" s="64"/>
      <c r="BG224" s="64"/>
      <c r="BH224" s="64"/>
    </row>
    <row r="225" spans="1:60" x14ac:dyDescent="0.25">
      <c r="A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c r="AR225" s="64"/>
      <c r="AS225" s="64"/>
      <c r="AT225" s="64"/>
      <c r="AU225" s="64"/>
      <c r="AV225" s="64"/>
      <c r="AW225" s="64"/>
      <c r="AX225" s="64"/>
      <c r="AY225" s="64"/>
      <c r="AZ225" s="64"/>
      <c r="BA225" s="64"/>
      <c r="BB225" s="64"/>
      <c r="BC225" s="64"/>
      <c r="BD225" s="64"/>
      <c r="BE225" s="64"/>
      <c r="BF225" s="64"/>
      <c r="BG225" s="64"/>
      <c r="BH225" s="64"/>
    </row>
    <row r="226" spans="1:60" x14ac:dyDescent="0.25">
      <c r="A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c r="AV226" s="64"/>
      <c r="AW226" s="64"/>
      <c r="AX226" s="64"/>
      <c r="AY226" s="64"/>
      <c r="AZ226" s="64"/>
      <c r="BA226" s="64"/>
      <c r="BB226" s="64"/>
      <c r="BC226" s="64"/>
      <c r="BD226" s="64"/>
      <c r="BE226" s="64"/>
      <c r="BF226" s="64"/>
      <c r="BG226" s="64"/>
      <c r="BH226" s="64"/>
    </row>
    <row r="227" spans="1:60" x14ac:dyDescent="0.25">
      <c r="A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64"/>
    </row>
    <row r="228" spans="1:60" x14ac:dyDescent="0.25">
      <c r="A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c r="BB228" s="64"/>
      <c r="BC228" s="64"/>
      <c r="BD228" s="64"/>
      <c r="BE228" s="64"/>
      <c r="BF228" s="64"/>
      <c r="BG228" s="64"/>
      <c r="BH228" s="64"/>
    </row>
    <row r="229" spans="1:60" x14ac:dyDescent="0.25">
      <c r="A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c r="BH229" s="64"/>
    </row>
    <row r="230" spans="1:60" x14ac:dyDescent="0.25">
      <c r="A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64"/>
    </row>
    <row r="231" spans="1:60" x14ac:dyDescent="0.25">
      <c r="A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64"/>
    </row>
    <row r="232" spans="1:60" x14ac:dyDescent="0.25">
      <c r="A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row>
    <row r="233" spans="1:60" x14ac:dyDescent="0.25">
      <c r="A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row>
    <row r="234" spans="1:60" x14ac:dyDescent="0.25">
      <c r="A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row>
    <row r="235" spans="1:60" x14ac:dyDescent="0.25">
      <c r="A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row>
    <row r="236" spans="1:60" x14ac:dyDescent="0.25">
      <c r="A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row>
    <row r="237" spans="1:60" x14ac:dyDescent="0.25">
      <c r="A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row>
    <row r="238" spans="1:60" x14ac:dyDescent="0.25">
      <c r="A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row>
    <row r="239" spans="1:60" x14ac:dyDescent="0.25">
      <c r="A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64"/>
    </row>
    <row r="240" spans="1:60" x14ac:dyDescent="0.25">
      <c r="A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64"/>
    </row>
    <row r="241" spans="1:60" x14ac:dyDescent="0.25">
      <c r="A241" s="64"/>
      <c r="J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64"/>
    </row>
    <row r="242" spans="1:60" x14ac:dyDescent="0.25">
      <c r="A242" s="64"/>
      <c r="J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64"/>
    </row>
    <row r="243" spans="1:60" x14ac:dyDescent="0.25">
      <c r="A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64"/>
    </row>
    <row r="244" spans="1:60" x14ac:dyDescent="0.25">
      <c r="A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row>
    <row r="245" spans="1:60" x14ac:dyDescent="0.25">
      <c r="A245" s="64"/>
    </row>
    <row r="246" spans="1:60" x14ac:dyDescent="0.25">
      <c r="A246" s="64"/>
    </row>
    <row r="247" spans="1:60" x14ac:dyDescent="0.25">
      <c r="A247" s="64"/>
    </row>
    <row r="248" spans="1:60" x14ac:dyDescent="0.25">
      <c r="A248" s="6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64"/>
      <c r="B1" s="364" t="s">
        <v>168</v>
      </c>
      <c r="C1" s="364"/>
      <c r="D1" s="364"/>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7" x14ac:dyDescent="0.2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7" ht="25.5" x14ac:dyDescent="0.25">
      <c r="A3" s="64"/>
      <c r="B3" s="3"/>
      <c r="C3" s="4" t="s">
        <v>169</v>
      </c>
      <c r="D3" s="4" t="s">
        <v>152</v>
      </c>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7" ht="51" x14ac:dyDescent="0.25">
      <c r="A4" s="64"/>
      <c r="B4" s="5" t="s">
        <v>170</v>
      </c>
      <c r="C4" s="6" t="s">
        <v>171</v>
      </c>
      <c r="D4" s="7">
        <v>0.2</v>
      </c>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7" ht="51" x14ac:dyDescent="0.25">
      <c r="A5" s="64"/>
      <c r="B5" s="8" t="s">
        <v>172</v>
      </c>
      <c r="C5" s="9" t="s">
        <v>173</v>
      </c>
      <c r="D5" s="10">
        <v>0.4</v>
      </c>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7" ht="51" x14ac:dyDescent="0.25">
      <c r="A6" s="64"/>
      <c r="B6" s="11" t="s">
        <v>174</v>
      </c>
      <c r="C6" s="9" t="s">
        <v>175</v>
      </c>
      <c r="D6" s="10">
        <v>0.6</v>
      </c>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1:37" ht="76.5" x14ac:dyDescent="0.25">
      <c r="A7" s="64"/>
      <c r="B7" s="12" t="s">
        <v>176</v>
      </c>
      <c r="C7" s="9" t="s">
        <v>177</v>
      </c>
      <c r="D7" s="10">
        <v>0.8</v>
      </c>
      <c r="E7" s="64"/>
      <c r="F7" s="64"/>
      <c r="G7" s="64"/>
      <c r="H7" s="64"/>
      <c r="I7" s="64"/>
      <c r="J7" s="64"/>
      <c r="K7" s="64"/>
      <c r="L7" s="64"/>
      <c r="M7" s="64"/>
      <c r="N7" s="64"/>
      <c r="O7" s="64"/>
      <c r="P7" s="64"/>
      <c r="Q7" s="64"/>
      <c r="R7" s="64"/>
      <c r="S7" s="64"/>
      <c r="T7" s="64"/>
      <c r="U7" s="64"/>
      <c r="V7" s="64"/>
      <c r="W7" s="64"/>
      <c r="X7" s="64"/>
      <c r="Y7" s="64"/>
      <c r="Z7" s="64"/>
      <c r="AA7" s="64"/>
      <c r="AB7" s="64"/>
      <c r="AC7" s="64"/>
      <c r="AD7" s="64"/>
      <c r="AE7" s="64"/>
    </row>
    <row r="8" spans="1:37" ht="51" x14ac:dyDescent="0.25">
      <c r="A8" s="64"/>
      <c r="B8" s="13" t="s">
        <v>178</v>
      </c>
      <c r="C8" s="9" t="s">
        <v>179</v>
      </c>
      <c r="D8" s="10">
        <v>1</v>
      </c>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7" x14ac:dyDescent="0.25">
      <c r="A9" s="64"/>
      <c r="B9" s="84"/>
      <c r="C9" s="84"/>
      <c r="D9" s="8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row>
    <row r="10" spans="1:37" ht="16.5" x14ac:dyDescent="0.25">
      <c r="A10" s="64"/>
      <c r="B10" s="85"/>
      <c r="C10" s="84"/>
      <c r="D10" s="8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row>
    <row r="11" spans="1:37" x14ac:dyDescent="0.25">
      <c r="A11" s="64"/>
      <c r="B11" s="84"/>
      <c r="C11" s="84"/>
      <c r="D11" s="8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1:37" x14ac:dyDescent="0.25">
      <c r="A12" s="64"/>
      <c r="B12" s="84"/>
      <c r="C12" s="84"/>
      <c r="D12" s="8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1:37" x14ac:dyDescent="0.25">
      <c r="A13" s="64"/>
      <c r="B13" s="84"/>
      <c r="C13" s="84"/>
      <c r="D13" s="8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row>
    <row r="14" spans="1:37" x14ac:dyDescent="0.25">
      <c r="A14" s="64"/>
      <c r="B14" s="84"/>
      <c r="C14" s="84"/>
      <c r="D14" s="8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row>
    <row r="15" spans="1:37" x14ac:dyDescent="0.25">
      <c r="A15" s="64"/>
      <c r="B15" s="84"/>
      <c r="C15" s="84"/>
      <c r="D15" s="8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row>
    <row r="16" spans="1:37" x14ac:dyDescent="0.25">
      <c r="A16" s="64"/>
      <c r="B16" s="84"/>
      <c r="C16" s="84"/>
      <c r="D16" s="8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x14ac:dyDescent="0.25">
      <c r="A17" s="64"/>
      <c r="B17" s="84"/>
      <c r="C17" s="84"/>
      <c r="D17" s="8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x14ac:dyDescent="0.25">
      <c r="A18" s="64"/>
      <c r="B18" s="84"/>
      <c r="C18" s="84"/>
      <c r="D18" s="8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1:37" x14ac:dyDescent="0.2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row>
    <row r="20" spans="1:37" x14ac:dyDescent="0.2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row>
    <row r="21" spans="1:37" x14ac:dyDescent="0.2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1:37" x14ac:dyDescent="0.2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1:37" x14ac:dyDescent="0.2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x14ac:dyDescent="0.2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row>
    <row r="25" spans="1:37" x14ac:dyDescent="0.2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row>
    <row r="26" spans="1:37" x14ac:dyDescent="0.2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row>
    <row r="27" spans="1:37" x14ac:dyDescent="0.2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1:37"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row>
    <row r="30" spans="1:37"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31" x14ac:dyDescent="0.25">
      <c r="A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row>
    <row r="34" spans="1:31" x14ac:dyDescent="0.25">
      <c r="A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x14ac:dyDescent="0.25">
      <c r="A35" s="64"/>
    </row>
    <row r="36" spans="1:31" x14ac:dyDescent="0.25">
      <c r="A36" s="64"/>
    </row>
    <row r="37" spans="1:31" x14ac:dyDescent="0.25">
      <c r="A37" s="64"/>
    </row>
    <row r="38" spans="1:31" x14ac:dyDescent="0.25">
      <c r="A38" s="64"/>
    </row>
    <row r="39" spans="1:31" x14ac:dyDescent="0.25">
      <c r="A39" s="64"/>
    </row>
    <row r="40" spans="1:31" x14ac:dyDescent="0.25">
      <c r="A40" s="64"/>
    </row>
    <row r="41" spans="1:31" x14ac:dyDescent="0.25">
      <c r="A41" s="64"/>
    </row>
    <row r="42" spans="1:31" x14ac:dyDescent="0.25">
      <c r="A42" s="64"/>
    </row>
    <row r="43" spans="1:31" x14ac:dyDescent="0.25">
      <c r="A43" s="64"/>
    </row>
    <row r="44" spans="1:31" x14ac:dyDescent="0.25">
      <c r="A44" s="64"/>
    </row>
    <row r="45" spans="1:31" x14ac:dyDescent="0.25">
      <c r="A45" s="64"/>
    </row>
    <row r="46" spans="1:31" x14ac:dyDescent="0.25">
      <c r="A46" s="64"/>
    </row>
    <row r="47" spans="1:31" x14ac:dyDescent="0.25">
      <c r="A47" s="64"/>
    </row>
    <row r="48" spans="1:31" x14ac:dyDescent="0.25">
      <c r="A48" s="64"/>
    </row>
    <row r="49" spans="1:1" x14ac:dyDescent="0.25">
      <c r="A49" s="64"/>
    </row>
    <row r="50" spans="1:1" x14ac:dyDescent="0.25">
      <c r="A50" s="64"/>
    </row>
    <row r="51" spans="1:1" x14ac:dyDescent="0.25">
      <c r="A51" s="64"/>
    </row>
    <row r="52" spans="1:1" x14ac:dyDescent="0.25">
      <c r="A52" s="64"/>
    </row>
    <row r="53" spans="1:1" x14ac:dyDescent="0.25">
      <c r="A53" s="64"/>
    </row>
    <row r="54" spans="1:1" x14ac:dyDescent="0.25">
      <c r="A54" s="64"/>
    </row>
    <row r="55" spans="1:1" x14ac:dyDescent="0.25">
      <c r="A55" s="6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4"/>
      <c r="B1" s="365" t="s">
        <v>180</v>
      </c>
      <c r="C1" s="365"/>
      <c r="D1" s="365"/>
      <c r="E1" s="64"/>
      <c r="F1" s="64"/>
      <c r="G1" s="64"/>
      <c r="H1" s="64"/>
      <c r="I1" s="64"/>
      <c r="J1" s="64"/>
      <c r="K1" s="64"/>
      <c r="L1" s="64"/>
      <c r="M1" s="64"/>
      <c r="N1" s="64"/>
      <c r="O1" s="64"/>
      <c r="P1" s="64"/>
      <c r="Q1" s="64"/>
      <c r="R1" s="64"/>
      <c r="S1" s="64"/>
      <c r="T1" s="64"/>
      <c r="U1" s="64"/>
    </row>
    <row r="2" spans="1:21" x14ac:dyDescent="0.25">
      <c r="A2" s="64"/>
      <c r="B2" s="64"/>
      <c r="C2" s="64"/>
      <c r="D2" s="64"/>
      <c r="E2" s="64"/>
      <c r="F2" s="64"/>
      <c r="G2" s="64"/>
      <c r="H2" s="64"/>
      <c r="I2" s="64"/>
      <c r="J2" s="64"/>
      <c r="K2" s="64"/>
      <c r="L2" s="64"/>
      <c r="M2" s="64"/>
      <c r="N2" s="64"/>
      <c r="O2" s="64"/>
      <c r="P2" s="64"/>
      <c r="Q2" s="64"/>
      <c r="R2" s="64"/>
      <c r="S2" s="64"/>
      <c r="T2" s="64"/>
      <c r="U2" s="64"/>
    </row>
    <row r="3" spans="1:21" ht="60" x14ac:dyDescent="0.25">
      <c r="A3" s="64"/>
      <c r="B3" s="81"/>
      <c r="C3" s="22" t="s">
        <v>181</v>
      </c>
      <c r="D3" s="22" t="s">
        <v>182</v>
      </c>
      <c r="E3" s="64"/>
      <c r="F3" s="64"/>
      <c r="G3" s="64"/>
      <c r="H3" s="64"/>
      <c r="I3" s="64"/>
      <c r="J3" s="64"/>
      <c r="K3" s="64"/>
      <c r="L3" s="64"/>
      <c r="M3" s="64"/>
      <c r="N3" s="64"/>
      <c r="O3" s="64"/>
      <c r="P3" s="64"/>
      <c r="Q3" s="64"/>
      <c r="R3" s="64"/>
      <c r="S3" s="64"/>
      <c r="T3" s="64"/>
      <c r="U3" s="64"/>
    </row>
    <row r="4" spans="1:21" ht="33.75" x14ac:dyDescent="0.25">
      <c r="A4" s="80" t="s">
        <v>183</v>
      </c>
      <c r="B4" s="25" t="s">
        <v>184</v>
      </c>
      <c r="C4" s="30" t="s">
        <v>185</v>
      </c>
      <c r="D4" s="23" t="s">
        <v>186</v>
      </c>
      <c r="E4" s="64"/>
      <c r="F4" s="64"/>
      <c r="G4" s="64"/>
      <c r="H4" s="64"/>
      <c r="I4" s="64"/>
      <c r="J4" s="64"/>
      <c r="K4" s="64"/>
      <c r="L4" s="64"/>
      <c r="M4" s="64"/>
      <c r="N4" s="64"/>
      <c r="O4" s="64"/>
      <c r="P4" s="64"/>
      <c r="Q4" s="64"/>
      <c r="R4" s="64"/>
      <c r="S4" s="64"/>
      <c r="T4" s="64"/>
      <c r="U4" s="64"/>
    </row>
    <row r="5" spans="1:21" ht="101.25" x14ac:dyDescent="0.25">
      <c r="A5" s="80" t="s">
        <v>187</v>
      </c>
      <c r="B5" s="26" t="s">
        <v>188</v>
      </c>
      <c r="C5" s="31" t="s">
        <v>189</v>
      </c>
      <c r="D5" s="24" t="s">
        <v>190</v>
      </c>
      <c r="E5" s="64"/>
      <c r="F5" s="64"/>
      <c r="G5" s="64"/>
      <c r="H5" s="64"/>
      <c r="I5" s="64"/>
      <c r="J5" s="64"/>
      <c r="K5" s="64"/>
      <c r="L5" s="64"/>
      <c r="M5" s="64"/>
      <c r="N5" s="64"/>
      <c r="O5" s="64"/>
      <c r="P5" s="64"/>
      <c r="Q5" s="64"/>
      <c r="R5" s="64"/>
      <c r="S5" s="64"/>
      <c r="T5" s="64"/>
      <c r="U5" s="64"/>
    </row>
    <row r="6" spans="1:21" ht="67.5" x14ac:dyDescent="0.25">
      <c r="A6" s="80" t="s">
        <v>158</v>
      </c>
      <c r="B6" s="27" t="s">
        <v>191</v>
      </c>
      <c r="C6" s="31" t="s">
        <v>192</v>
      </c>
      <c r="D6" s="24" t="s">
        <v>193</v>
      </c>
      <c r="E6" s="64"/>
      <c r="F6" s="64"/>
      <c r="G6" s="64"/>
      <c r="H6" s="64"/>
      <c r="I6" s="64"/>
      <c r="J6" s="64"/>
      <c r="K6" s="64"/>
      <c r="L6" s="64"/>
      <c r="M6" s="64"/>
      <c r="N6" s="64"/>
      <c r="O6" s="64"/>
      <c r="P6" s="64"/>
      <c r="Q6" s="64"/>
      <c r="R6" s="64"/>
      <c r="S6" s="64"/>
      <c r="T6" s="64"/>
      <c r="U6" s="64"/>
    </row>
    <row r="7" spans="1:21" ht="101.25" x14ac:dyDescent="0.25">
      <c r="A7" s="80" t="s">
        <v>194</v>
      </c>
      <c r="B7" s="28" t="s">
        <v>195</v>
      </c>
      <c r="C7" s="31" t="s">
        <v>196</v>
      </c>
      <c r="D7" s="24" t="s">
        <v>197</v>
      </c>
      <c r="E7" s="64"/>
      <c r="F7" s="64"/>
      <c r="G7" s="64"/>
      <c r="H7" s="64"/>
      <c r="I7" s="64"/>
      <c r="J7" s="64"/>
      <c r="K7" s="64"/>
      <c r="L7" s="64"/>
      <c r="M7" s="64"/>
      <c r="N7" s="64"/>
      <c r="O7" s="64"/>
      <c r="P7" s="64"/>
      <c r="Q7" s="64"/>
      <c r="R7" s="64"/>
      <c r="S7" s="64"/>
      <c r="T7" s="64"/>
      <c r="U7" s="64"/>
    </row>
    <row r="8" spans="1:21" ht="67.5" x14ac:dyDescent="0.25">
      <c r="A8" s="80" t="s">
        <v>198</v>
      </c>
      <c r="B8" s="29" t="s">
        <v>199</v>
      </c>
      <c r="C8" s="31" t="s">
        <v>200</v>
      </c>
      <c r="D8" s="24" t="s">
        <v>201</v>
      </c>
      <c r="E8" s="64"/>
      <c r="F8" s="64"/>
      <c r="G8" s="64"/>
      <c r="H8" s="64"/>
      <c r="I8" s="64"/>
      <c r="J8" s="64"/>
      <c r="K8" s="64"/>
      <c r="L8" s="64"/>
      <c r="M8" s="64"/>
      <c r="N8" s="64"/>
      <c r="O8" s="64"/>
      <c r="P8" s="64"/>
      <c r="Q8" s="64"/>
      <c r="R8" s="64"/>
      <c r="S8" s="64"/>
      <c r="T8" s="64"/>
      <c r="U8" s="64"/>
    </row>
    <row r="9" spans="1:21" ht="20.25" x14ac:dyDescent="0.25">
      <c r="A9" s="80"/>
      <c r="B9" s="80"/>
      <c r="C9" s="82"/>
      <c r="D9" s="82"/>
      <c r="E9" s="64"/>
      <c r="F9" s="64"/>
      <c r="G9" s="64"/>
      <c r="H9" s="64"/>
      <c r="I9" s="64"/>
      <c r="J9" s="64"/>
      <c r="K9" s="64"/>
      <c r="L9" s="64"/>
      <c r="M9" s="64"/>
      <c r="N9" s="64"/>
      <c r="O9" s="64"/>
      <c r="P9" s="64"/>
      <c r="Q9" s="64"/>
      <c r="R9" s="64"/>
      <c r="S9" s="64"/>
      <c r="T9" s="64"/>
      <c r="U9" s="64"/>
    </row>
    <row r="10" spans="1:21" ht="16.5" x14ac:dyDescent="0.25">
      <c r="A10" s="80"/>
      <c r="B10" s="83"/>
      <c r="C10" s="83"/>
      <c r="D10" s="83"/>
      <c r="E10" s="64"/>
      <c r="F10" s="64"/>
      <c r="G10" s="64"/>
      <c r="H10" s="64"/>
      <c r="I10" s="64"/>
      <c r="J10" s="64"/>
      <c r="K10" s="64"/>
      <c r="L10" s="64"/>
      <c r="M10" s="64"/>
      <c r="N10" s="64"/>
      <c r="O10" s="64"/>
      <c r="P10" s="64"/>
      <c r="Q10" s="64"/>
      <c r="R10" s="64"/>
      <c r="S10" s="64"/>
      <c r="T10" s="64"/>
      <c r="U10" s="64"/>
    </row>
    <row r="11" spans="1:21" x14ac:dyDescent="0.25">
      <c r="A11" s="80"/>
      <c r="B11" s="80" t="s">
        <v>202</v>
      </c>
      <c r="C11" s="80" t="s">
        <v>203</v>
      </c>
      <c r="D11" s="80" t="s">
        <v>204</v>
      </c>
      <c r="E11" s="64"/>
      <c r="F11" s="64"/>
      <c r="G11" s="64"/>
      <c r="H11" s="64"/>
      <c r="I11" s="64"/>
      <c r="J11" s="64"/>
      <c r="K11" s="64"/>
      <c r="L11" s="64"/>
      <c r="M11" s="64"/>
      <c r="N11" s="64"/>
      <c r="O11" s="64"/>
      <c r="P11" s="64"/>
      <c r="Q11" s="64"/>
      <c r="R11" s="64"/>
      <c r="S11" s="64"/>
      <c r="T11" s="64"/>
      <c r="U11" s="64"/>
    </row>
    <row r="12" spans="1:21" x14ac:dyDescent="0.25">
      <c r="A12" s="80"/>
      <c r="B12" s="80" t="s">
        <v>205</v>
      </c>
      <c r="C12" s="80" t="s">
        <v>206</v>
      </c>
      <c r="D12" s="80" t="s">
        <v>207</v>
      </c>
      <c r="E12" s="64"/>
      <c r="F12" s="64"/>
      <c r="G12" s="64"/>
      <c r="H12" s="64"/>
      <c r="I12" s="64"/>
      <c r="J12" s="64"/>
      <c r="K12" s="64"/>
      <c r="L12" s="64"/>
      <c r="M12" s="64"/>
      <c r="N12" s="64"/>
      <c r="O12" s="64"/>
      <c r="P12" s="64"/>
      <c r="Q12" s="64"/>
      <c r="R12" s="64"/>
      <c r="S12" s="64"/>
      <c r="T12" s="64"/>
      <c r="U12" s="64"/>
    </row>
    <row r="13" spans="1:21" x14ac:dyDescent="0.25">
      <c r="A13" s="80"/>
      <c r="B13" s="80"/>
      <c r="C13" s="80" t="s">
        <v>208</v>
      </c>
      <c r="D13" s="80" t="s">
        <v>112</v>
      </c>
      <c r="E13" s="64"/>
      <c r="F13" s="64"/>
      <c r="G13" s="64"/>
      <c r="H13" s="64"/>
      <c r="I13" s="64"/>
      <c r="J13" s="64"/>
      <c r="K13" s="64"/>
      <c r="L13" s="64"/>
      <c r="M13" s="64"/>
      <c r="N13" s="64"/>
      <c r="O13" s="64"/>
      <c r="P13" s="64"/>
      <c r="Q13" s="64"/>
      <c r="R13" s="64"/>
      <c r="S13" s="64"/>
      <c r="T13" s="64"/>
      <c r="U13" s="64"/>
    </row>
    <row r="14" spans="1:21" x14ac:dyDescent="0.25">
      <c r="A14" s="80"/>
      <c r="B14" s="80"/>
      <c r="C14" s="80" t="s">
        <v>209</v>
      </c>
      <c r="D14" s="80" t="s">
        <v>210</v>
      </c>
      <c r="E14" s="64"/>
      <c r="F14" s="64"/>
      <c r="G14" s="64"/>
      <c r="H14" s="64"/>
      <c r="I14" s="64"/>
      <c r="J14" s="64"/>
      <c r="K14" s="64"/>
      <c r="L14" s="64"/>
      <c r="M14" s="64"/>
      <c r="N14" s="64"/>
      <c r="O14" s="64"/>
      <c r="P14" s="64"/>
      <c r="Q14" s="64"/>
      <c r="R14" s="64"/>
      <c r="S14" s="64"/>
      <c r="T14" s="64"/>
      <c r="U14" s="64"/>
    </row>
    <row r="15" spans="1:21" x14ac:dyDescent="0.25">
      <c r="A15" s="80"/>
      <c r="B15" s="80"/>
      <c r="C15" s="80" t="s">
        <v>211</v>
      </c>
      <c r="D15" s="80" t="s">
        <v>212</v>
      </c>
      <c r="E15" s="64"/>
      <c r="F15" s="64"/>
      <c r="G15" s="64"/>
      <c r="H15" s="64"/>
      <c r="I15" s="64"/>
      <c r="J15" s="64"/>
      <c r="K15" s="64"/>
      <c r="L15" s="64"/>
      <c r="M15" s="64"/>
      <c r="N15" s="64"/>
      <c r="O15" s="64"/>
      <c r="P15" s="64"/>
      <c r="Q15" s="64"/>
      <c r="R15" s="64"/>
      <c r="S15" s="64"/>
      <c r="T15" s="64"/>
      <c r="U15" s="64"/>
    </row>
    <row r="16" spans="1:21" x14ac:dyDescent="0.25">
      <c r="A16" s="80"/>
      <c r="B16" s="80"/>
      <c r="C16" s="80"/>
      <c r="D16" s="80"/>
      <c r="E16" s="64"/>
      <c r="F16" s="64"/>
      <c r="G16" s="64"/>
      <c r="H16" s="64"/>
      <c r="I16" s="64"/>
      <c r="J16" s="64"/>
      <c r="K16" s="64"/>
      <c r="L16" s="64"/>
      <c r="M16" s="64"/>
      <c r="N16" s="64"/>
      <c r="O16" s="64"/>
    </row>
    <row r="17" spans="1:15" x14ac:dyDescent="0.25">
      <c r="A17" s="80"/>
      <c r="B17" s="80"/>
      <c r="C17" s="80"/>
      <c r="D17" s="80"/>
      <c r="E17" s="64"/>
      <c r="F17" s="64"/>
      <c r="G17" s="64"/>
      <c r="H17" s="64"/>
      <c r="I17" s="64"/>
      <c r="J17" s="64"/>
      <c r="K17" s="64"/>
      <c r="L17" s="64"/>
      <c r="M17" s="64"/>
      <c r="N17" s="64"/>
      <c r="O17" s="64"/>
    </row>
    <row r="18" spans="1:15" x14ac:dyDescent="0.25">
      <c r="A18" s="80"/>
      <c r="B18" s="84"/>
      <c r="C18" s="84"/>
      <c r="D18" s="84"/>
      <c r="E18" s="64"/>
      <c r="F18" s="64"/>
      <c r="G18" s="64"/>
      <c r="H18" s="64"/>
      <c r="I18" s="64"/>
      <c r="J18" s="64"/>
      <c r="K18" s="64"/>
      <c r="L18" s="64"/>
      <c r="M18" s="64"/>
      <c r="N18" s="64"/>
      <c r="O18" s="64"/>
    </row>
    <row r="19" spans="1:15" x14ac:dyDescent="0.25">
      <c r="A19" s="80"/>
      <c r="B19" s="84"/>
      <c r="C19" s="84"/>
      <c r="D19" s="84"/>
      <c r="E19" s="64"/>
      <c r="F19" s="64"/>
      <c r="G19" s="64"/>
      <c r="H19" s="64"/>
      <c r="I19" s="64"/>
      <c r="J19" s="64"/>
      <c r="K19" s="64"/>
      <c r="L19" s="64"/>
      <c r="M19" s="64"/>
      <c r="N19" s="64"/>
      <c r="O19" s="64"/>
    </row>
    <row r="20" spans="1:15" x14ac:dyDescent="0.25">
      <c r="A20" s="80"/>
      <c r="B20" s="84"/>
      <c r="C20" s="84"/>
      <c r="D20" s="84"/>
      <c r="E20" s="64"/>
      <c r="F20" s="64"/>
      <c r="G20" s="64"/>
      <c r="H20" s="64"/>
      <c r="I20" s="64"/>
      <c r="J20" s="64"/>
      <c r="K20" s="64"/>
      <c r="L20" s="64"/>
      <c r="M20" s="64"/>
      <c r="N20" s="64"/>
      <c r="O20" s="64"/>
    </row>
    <row r="21" spans="1:15" x14ac:dyDescent="0.25">
      <c r="A21" s="80"/>
      <c r="B21" s="84"/>
      <c r="C21" s="84"/>
      <c r="D21" s="84"/>
      <c r="E21" s="64"/>
      <c r="F21" s="64"/>
      <c r="G21" s="64"/>
      <c r="H21" s="64"/>
      <c r="I21" s="64"/>
      <c r="J21" s="64"/>
      <c r="K21" s="64"/>
      <c r="L21" s="64"/>
      <c r="M21" s="64"/>
      <c r="N21" s="64"/>
      <c r="O21" s="64"/>
    </row>
    <row r="22" spans="1:15" ht="20.25" x14ac:dyDescent="0.25">
      <c r="A22" s="80"/>
      <c r="B22" s="80"/>
      <c r="C22" s="82"/>
      <c r="D22" s="82"/>
      <c r="E22" s="64"/>
      <c r="F22" s="64"/>
      <c r="G22" s="64"/>
      <c r="H22" s="64"/>
      <c r="I22" s="64"/>
      <c r="J22" s="64"/>
      <c r="K22" s="64"/>
      <c r="L22" s="64"/>
      <c r="M22" s="64"/>
      <c r="N22" s="64"/>
      <c r="O22" s="64"/>
    </row>
    <row r="23" spans="1:15" ht="20.25" x14ac:dyDescent="0.25">
      <c r="A23" s="80"/>
      <c r="B23" s="80"/>
      <c r="C23" s="82"/>
      <c r="D23" s="82"/>
      <c r="E23" s="64"/>
      <c r="F23" s="64"/>
      <c r="G23" s="64"/>
      <c r="H23" s="64"/>
      <c r="I23" s="64"/>
      <c r="J23" s="64"/>
      <c r="K23" s="64"/>
      <c r="L23" s="64"/>
      <c r="M23" s="64"/>
      <c r="N23" s="64"/>
      <c r="O23" s="64"/>
    </row>
    <row r="24" spans="1:15" ht="20.25" x14ac:dyDescent="0.25">
      <c r="A24" s="80"/>
      <c r="B24" s="80"/>
      <c r="C24" s="82"/>
      <c r="D24" s="82"/>
      <c r="E24" s="64"/>
      <c r="F24" s="64"/>
      <c r="G24" s="64"/>
      <c r="H24" s="64"/>
      <c r="I24" s="64"/>
      <c r="J24" s="64"/>
      <c r="K24" s="64"/>
      <c r="L24" s="64"/>
      <c r="M24" s="64"/>
      <c r="N24" s="64"/>
      <c r="O24" s="64"/>
    </row>
    <row r="25" spans="1:15" ht="20.25" x14ac:dyDescent="0.25">
      <c r="A25" s="80"/>
      <c r="B25" s="80"/>
      <c r="C25" s="82"/>
      <c r="D25" s="82"/>
      <c r="E25" s="64"/>
      <c r="F25" s="64"/>
      <c r="G25" s="64"/>
      <c r="H25" s="64"/>
      <c r="I25" s="64"/>
      <c r="J25" s="64"/>
      <c r="K25" s="64"/>
      <c r="L25" s="64"/>
      <c r="M25" s="64"/>
      <c r="N25" s="64"/>
      <c r="O25" s="64"/>
    </row>
    <row r="26" spans="1:15" ht="20.25" x14ac:dyDescent="0.25">
      <c r="A26" s="80"/>
      <c r="B26" s="80"/>
      <c r="C26" s="82"/>
      <c r="D26" s="82"/>
      <c r="E26" s="64"/>
      <c r="F26" s="64"/>
      <c r="G26" s="64"/>
      <c r="H26" s="64"/>
      <c r="I26" s="64"/>
      <c r="J26" s="64"/>
      <c r="K26" s="64"/>
      <c r="L26" s="64"/>
      <c r="M26" s="64"/>
      <c r="N26" s="64"/>
      <c r="O26" s="64"/>
    </row>
    <row r="27" spans="1:15" ht="20.25" x14ac:dyDescent="0.25">
      <c r="A27" s="80"/>
      <c r="B27" s="80"/>
      <c r="C27" s="82"/>
      <c r="D27" s="82"/>
      <c r="E27" s="64"/>
      <c r="F27" s="64"/>
      <c r="G27" s="64"/>
      <c r="H27" s="64"/>
      <c r="I27" s="64"/>
      <c r="J27" s="64"/>
      <c r="K27" s="64"/>
      <c r="L27" s="64"/>
      <c r="M27" s="64"/>
      <c r="N27" s="64"/>
      <c r="O27" s="64"/>
    </row>
    <row r="28" spans="1:15" ht="20.25" x14ac:dyDescent="0.25">
      <c r="A28" s="80"/>
      <c r="B28" s="80"/>
      <c r="C28" s="82"/>
      <c r="D28" s="82"/>
      <c r="E28" s="64"/>
      <c r="F28" s="64"/>
      <c r="G28" s="64"/>
      <c r="H28" s="64"/>
      <c r="I28" s="64"/>
      <c r="J28" s="64"/>
      <c r="K28" s="64"/>
      <c r="L28" s="64"/>
      <c r="M28" s="64"/>
      <c r="N28" s="64"/>
      <c r="O28" s="64"/>
    </row>
    <row r="29" spans="1:15" ht="20.25" x14ac:dyDescent="0.25">
      <c r="A29" s="80"/>
      <c r="B29" s="80"/>
      <c r="C29" s="82"/>
      <c r="D29" s="82"/>
      <c r="E29" s="64"/>
      <c r="F29" s="64"/>
      <c r="G29" s="64"/>
      <c r="H29" s="64"/>
      <c r="I29" s="64"/>
      <c r="J29" s="64"/>
      <c r="K29" s="64"/>
      <c r="L29" s="64"/>
      <c r="M29" s="64"/>
      <c r="N29" s="64"/>
      <c r="O29" s="64"/>
    </row>
    <row r="30" spans="1:15" ht="20.25" x14ac:dyDescent="0.25">
      <c r="A30" s="80"/>
      <c r="B30" s="80"/>
      <c r="C30" s="82"/>
      <c r="D30" s="82"/>
      <c r="E30" s="64"/>
      <c r="F30" s="64"/>
      <c r="G30" s="64"/>
      <c r="H30" s="64"/>
      <c r="I30" s="64"/>
      <c r="J30" s="64"/>
      <c r="K30" s="64"/>
      <c r="L30" s="64"/>
      <c r="M30" s="64"/>
      <c r="N30" s="64"/>
      <c r="O30" s="64"/>
    </row>
    <row r="31" spans="1:15" ht="20.25" x14ac:dyDescent="0.25">
      <c r="A31" s="80"/>
      <c r="B31" s="80"/>
      <c r="C31" s="82"/>
      <c r="D31" s="82"/>
      <c r="E31" s="64"/>
      <c r="F31" s="64"/>
      <c r="G31" s="64"/>
      <c r="H31" s="64"/>
      <c r="I31" s="64"/>
      <c r="J31" s="64"/>
      <c r="K31" s="64"/>
      <c r="L31" s="64"/>
      <c r="M31" s="64"/>
      <c r="N31" s="64"/>
      <c r="O31" s="64"/>
    </row>
    <row r="32" spans="1:15" ht="20.25" x14ac:dyDescent="0.25">
      <c r="A32" s="80"/>
      <c r="B32" s="80"/>
      <c r="C32" s="82"/>
      <c r="D32" s="82"/>
      <c r="E32" s="64"/>
      <c r="F32" s="64"/>
      <c r="G32" s="64"/>
      <c r="H32" s="64"/>
      <c r="I32" s="64"/>
      <c r="J32" s="64"/>
      <c r="K32" s="64"/>
      <c r="L32" s="64"/>
      <c r="M32" s="64"/>
      <c r="N32" s="64"/>
      <c r="O32" s="64"/>
    </row>
    <row r="33" spans="1:15" ht="20.25" x14ac:dyDescent="0.25">
      <c r="A33" s="80"/>
      <c r="B33" s="80"/>
      <c r="C33" s="82"/>
      <c r="D33" s="82"/>
      <c r="E33" s="64"/>
      <c r="F33" s="64"/>
      <c r="G33" s="64"/>
      <c r="H33" s="64"/>
      <c r="I33" s="64"/>
      <c r="J33" s="64"/>
      <c r="K33" s="64"/>
      <c r="L33" s="64"/>
      <c r="M33" s="64"/>
      <c r="N33" s="64"/>
      <c r="O33" s="64"/>
    </row>
    <row r="34" spans="1:15" ht="20.25" x14ac:dyDescent="0.25">
      <c r="A34" s="80"/>
      <c r="B34" s="80"/>
      <c r="C34" s="82"/>
      <c r="D34" s="82"/>
      <c r="E34" s="64"/>
      <c r="F34" s="64"/>
      <c r="G34" s="64"/>
      <c r="H34" s="64"/>
      <c r="I34" s="64"/>
      <c r="J34" s="64"/>
      <c r="K34" s="64"/>
      <c r="L34" s="64"/>
      <c r="M34" s="64"/>
      <c r="N34" s="64"/>
      <c r="O34" s="64"/>
    </row>
    <row r="35" spans="1:15" ht="20.25" x14ac:dyDescent="0.25">
      <c r="A35" s="80"/>
      <c r="B35" s="80"/>
      <c r="C35" s="82"/>
      <c r="D35" s="82"/>
      <c r="E35" s="64"/>
      <c r="F35" s="64"/>
      <c r="G35" s="64"/>
      <c r="H35" s="64"/>
      <c r="I35" s="64"/>
      <c r="J35" s="64"/>
      <c r="K35" s="64"/>
      <c r="L35" s="64"/>
      <c r="M35" s="64"/>
      <c r="N35" s="64"/>
      <c r="O35" s="64"/>
    </row>
    <row r="36" spans="1:15" ht="20.25" x14ac:dyDescent="0.25">
      <c r="A36" s="80"/>
      <c r="B36" s="80"/>
      <c r="C36" s="82"/>
      <c r="D36" s="82"/>
      <c r="E36" s="64"/>
      <c r="F36" s="64"/>
      <c r="G36" s="64"/>
      <c r="H36" s="64"/>
      <c r="I36" s="64"/>
      <c r="J36" s="64"/>
      <c r="K36" s="64"/>
      <c r="L36" s="64"/>
      <c r="M36" s="64"/>
      <c r="N36" s="64"/>
      <c r="O36" s="64"/>
    </row>
    <row r="37" spans="1:15" ht="20.25" x14ac:dyDescent="0.25">
      <c r="A37" s="80"/>
      <c r="B37" s="80"/>
      <c r="C37" s="82"/>
      <c r="D37" s="82"/>
      <c r="E37" s="64"/>
      <c r="F37" s="64"/>
      <c r="G37" s="64"/>
      <c r="H37" s="64"/>
      <c r="I37" s="64"/>
      <c r="J37" s="64"/>
      <c r="K37" s="64"/>
      <c r="L37" s="64"/>
      <c r="M37" s="64"/>
      <c r="N37" s="64"/>
      <c r="O37" s="64"/>
    </row>
    <row r="38" spans="1:15" ht="20.25" x14ac:dyDescent="0.25">
      <c r="A38" s="80"/>
      <c r="B38" s="80"/>
      <c r="C38" s="82"/>
      <c r="D38" s="82"/>
      <c r="E38" s="64"/>
      <c r="F38" s="64"/>
      <c r="G38" s="64"/>
      <c r="H38" s="64"/>
      <c r="I38" s="64"/>
      <c r="J38" s="64"/>
      <c r="K38" s="64"/>
      <c r="L38" s="64"/>
      <c r="M38" s="64"/>
      <c r="N38" s="64"/>
      <c r="O38" s="64"/>
    </row>
    <row r="39" spans="1:15" ht="20.25" x14ac:dyDescent="0.25">
      <c r="A39" s="80"/>
      <c r="B39" s="80"/>
      <c r="C39" s="82"/>
      <c r="D39" s="82"/>
      <c r="E39" s="64"/>
      <c r="F39" s="64"/>
      <c r="G39" s="64"/>
      <c r="H39" s="64"/>
      <c r="I39" s="64"/>
      <c r="J39" s="64"/>
      <c r="K39" s="64"/>
      <c r="L39" s="64"/>
      <c r="M39" s="64"/>
      <c r="N39" s="64"/>
      <c r="O39" s="64"/>
    </row>
    <row r="40" spans="1:15" ht="20.25" x14ac:dyDescent="0.25">
      <c r="A40" s="80"/>
      <c r="B40" s="80"/>
      <c r="C40" s="82"/>
      <c r="D40" s="82"/>
      <c r="E40" s="64"/>
      <c r="F40" s="64"/>
      <c r="G40" s="64"/>
      <c r="H40" s="64"/>
      <c r="I40" s="64"/>
      <c r="J40" s="64"/>
      <c r="K40" s="64"/>
      <c r="L40" s="64"/>
      <c r="M40" s="64"/>
      <c r="N40" s="64"/>
      <c r="O40" s="64"/>
    </row>
    <row r="41" spans="1:15" ht="20.25" x14ac:dyDescent="0.25">
      <c r="A41" s="80"/>
      <c r="B41" s="80"/>
      <c r="C41" s="82"/>
      <c r="D41" s="82"/>
      <c r="E41" s="64"/>
      <c r="F41" s="64"/>
      <c r="G41" s="64"/>
      <c r="H41" s="64"/>
      <c r="I41" s="64"/>
      <c r="J41" s="64"/>
      <c r="K41" s="64"/>
      <c r="L41" s="64"/>
      <c r="M41" s="64"/>
      <c r="N41" s="64"/>
      <c r="O41" s="64"/>
    </row>
    <row r="42" spans="1:15" ht="20.25" x14ac:dyDescent="0.25">
      <c r="A42" s="80"/>
      <c r="B42" s="80"/>
      <c r="C42" s="82"/>
      <c r="D42" s="82"/>
      <c r="E42" s="64"/>
      <c r="F42" s="64"/>
      <c r="G42" s="64"/>
      <c r="H42" s="64"/>
      <c r="I42" s="64"/>
      <c r="J42" s="64"/>
      <c r="K42" s="64"/>
      <c r="L42" s="64"/>
      <c r="M42" s="64"/>
      <c r="N42" s="64"/>
      <c r="O42" s="64"/>
    </row>
    <row r="43" spans="1:15" ht="20.25" x14ac:dyDescent="0.25">
      <c r="A43" s="80"/>
      <c r="B43" s="80"/>
      <c r="C43" s="82"/>
      <c r="D43" s="82"/>
      <c r="E43" s="64"/>
      <c r="F43" s="64"/>
      <c r="G43" s="64"/>
      <c r="H43" s="64"/>
      <c r="I43" s="64"/>
      <c r="J43" s="64"/>
      <c r="K43" s="64"/>
      <c r="L43" s="64"/>
      <c r="M43" s="64"/>
      <c r="N43" s="64"/>
      <c r="O43" s="64"/>
    </row>
    <row r="44" spans="1:15" ht="20.25" x14ac:dyDescent="0.25">
      <c r="A44" s="80"/>
      <c r="B44" s="80"/>
      <c r="C44" s="82"/>
      <c r="D44" s="82"/>
      <c r="E44" s="64"/>
      <c r="F44" s="64"/>
      <c r="G44" s="64"/>
      <c r="H44" s="64"/>
      <c r="I44" s="64"/>
      <c r="J44" s="64"/>
      <c r="K44" s="64"/>
      <c r="L44" s="64"/>
      <c r="M44" s="64"/>
      <c r="N44" s="64"/>
      <c r="O44" s="64"/>
    </row>
    <row r="45" spans="1:15" ht="20.25" x14ac:dyDescent="0.25">
      <c r="A45" s="80"/>
      <c r="B45" s="80"/>
      <c r="C45" s="82"/>
      <c r="D45" s="82"/>
      <c r="E45" s="64"/>
      <c r="F45" s="64"/>
      <c r="G45" s="64"/>
      <c r="H45" s="64"/>
      <c r="I45" s="64"/>
      <c r="J45" s="64"/>
      <c r="K45" s="64"/>
      <c r="L45" s="64"/>
      <c r="M45" s="64"/>
      <c r="N45" s="64"/>
      <c r="O45" s="64"/>
    </row>
    <row r="46" spans="1:15" ht="20.25" x14ac:dyDescent="0.25">
      <c r="A46" s="80"/>
      <c r="B46" s="80"/>
      <c r="C46" s="82"/>
      <c r="D46" s="82"/>
      <c r="E46" s="64"/>
      <c r="F46" s="64"/>
      <c r="G46" s="64"/>
      <c r="H46" s="64"/>
      <c r="I46" s="64"/>
      <c r="J46" s="64"/>
      <c r="K46" s="64"/>
      <c r="L46" s="64"/>
      <c r="M46" s="64"/>
      <c r="N46" s="64"/>
      <c r="O46" s="64"/>
    </row>
    <row r="47" spans="1:15" ht="20.25" x14ac:dyDescent="0.25">
      <c r="A47" s="80"/>
      <c r="B47" s="80"/>
      <c r="C47" s="82"/>
      <c r="D47" s="82"/>
      <c r="E47" s="64"/>
      <c r="F47" s="64"/>
      <c r="G47" s="64"/>
      <c r="H47" s="64"/>
      <c r="I47" s="64"/>
      <c r="J47" s="64"/>
      <c r="K47" s="64"/>
      <c r="L47" s="64"/>
      <c r="M47" s="64"/>
      <c r="N47" s="64"/>
      <c r="O47" s="64"/>
    </row>
    <row r="48" spans="1:15" ht="20.25" x14ac:dyDescent="0.25">
      <c r="A48" s="80"/>
      <c r="B48" s="80"/>
      <c r="C48" s="82"/>
      <c r="D48" s="82"/>
      <c r="E48" s="64"/>
      <c r="F48" s="64"/>
      <c r="G48" s="64"/>
      <c r="H48" s="64"/>
      <c r="I48" s="64"/>
      <c r="J48" s="64"/>
      <c r="K48" s="64"/>
      <c r="L48" s="64"/>
      <c r="M48" s="64"/>
      <c r="N48" s="64"/>
      <c r="O48" s="64"/>
    </row>
    <row r="49" spans="1:15" ht="20.25" x14ac:dyDescent="0.25">
      <c r="A49" s="80"/>
      <c r="B49" s="80"/>
      <c r="C49" s="82"/>
      <c r="D49" s="82"/>
      <c r="E49" s="64"/>
      <c r="F49" s="64"/>
      <c r="G49" s="64"/>
      <c r="H49" s="64"/>
      <c r="I49" s="64"/>
      <c r="J49" s="64"/>
      <c r="K49" s="64"/>
      <c r="L49" s="64"/>
      <c r="M49" s="64"/>
      <c r="N49" s="64"/>
      <c r="O49" s="64"/>
    </row>
    <row r="50" spans="1:15" ht="20.25" x14ac:dyDescent="0.25">
      <c r="A50" s="80"/>
      <c r="B50" s="80"/>
      <c r="C50" s="82"/>
      <c r="D50" s="82"/>
      <c r="E50" s="64"/>
      <c r="F50" s="64"/>
      <c r="G50" s="64"/>
      <c r="H50" s="64"/>
      <c r="I50" s="64"/>
      <c r="J50" s="64"/>
      <c r="K50" s="64"/>
      <c r="L50" s="64"/>
      <c r="M50" s="64"/>
      <c r="N50" s="64"/>
      <c r="O50" s="64"/>
    </row>
    <row r="51" spans="1:15" ht="20.25" x14ac:dyDescent="0.25">
      <c r="A51" s="80"/>
      <c r="B51" s="80"/>
      <c r="C51" s="82"/>
      <c r="D51" s="82"/>
      <c r="E51" s="64"/>
      <c r="F51" s="64"/>
      <c r="G51" s="64"/>
      <c r="H51" s="64"/>
      <c r="I51" s="64"/>
      <c r="J51" s="64"/>
      <c r="K51" s="64"/>
      <c r="L51" s="64"/>
      <c r="M51" s="64"/>
      <c r="N51" s="64"/>
      <c r="O51" s="64"/>
    </row>
    <row r="52" spans="1:15" ht="20.25" x14ac:dyDescent="0.25">
      <c r="A52" s="80"/>
      <c r="B52" s="15"/>
      <c r="C52" s="20"/>
      <c r="D52" s="20"/>
    </row>
    <row r="53" spans="1:15" ht="20.25" x14ac:dyDescent="0.25">
      <c r="A53" s="80"/>
      <c r="B53" s="15"/>
      <c r="C53" s="20"/>
      <c r="D53" s="20"/>
    </row>
    <row r="54" spans="1:15" ht="20.25" x14ac:dyDescent="0.25">
      <c r="A54" s="80"/>
      <c r="B54" s="15"/>
      <c r="C54" s="20"/>
      <c r="D54" s="20"/>
    </row>
    <row r="55" spans="1:15" ht="20.25" x14ac:dyDescent="0.25">
      <c r="A55" s="80"/>
      <c r="B55" s="15"/>
      <c r="C55" s="20"/>
      <c r="D55" s="20"/>
    </row>
    <row r="56" spans="1:15" ht="20.25" x14ac:dyDescent="0.25">
      <c r="A56" s="80"/>
      <c r="B56" s="15"/>
      <c r="C56" s="20"/>
      <c r="D56" s="20"/>
    </row>
    <row r="57" spans="1:15" ht="20.25" x14ac:dyDescent="0.25">
      <c r="A57" s="80"/>
      <c r="B57" s="15"/>
      <c r="C57" s="20"/>
      <c r="D57" s="20"/>
    </row>
    <row r="58" spans="1:15" ht="20.25" x14ac:dyDescent="0.25">
      <c r="A58" s="80"/>
      <c r="B58" s="15"/>
      <c r="C58" s="20"/>
      <c r="D58" s="20"/>
    </row>
    <row r="59" spans="1:15" ht="20.25" x14ac:dyDescent="0.25">
      <c r="A59" s="80"/>
      <c r="B59" s="15"/>
      <c r="C59" s="20"/>
      <c r="D59" s="20"/>
    </row>
    <row r="60" spans="1:15" ht="20.25" x14ac:dyDescent="0.25">
      <c r="A60" s="80"/>
      <c r="B60" s="15"/>
      <c r="C60" s="20"/>
      <c r="D60" s="20"/>
    </row>
    <row r="61" spans="1:15" ht="20.25" x14ac:dyDescent="0.25">
      <c r="A61" s="80"/>
      <c r="B61" s="15"/>
      <c r="C61" s="20"/>
      <c r="D61" s="20"/>
    </row>
    <row r="62" spans="1:15" ht="20.25" x14ac:dyDescent="0.25">
      <c r="A62" s="80"/>
      <c r="B62" s="15"/>
      <c r="C62" s="20"/>
      <c r="D62" s="20"/>
    </row>
    <row r="63" spans="1:15" ht="20.25" x14ac:dyDescent="0.25">
      <c r="A63" s="80"/>
      <c r="B63" s="15"/>
      <c r="C63" s="20"/>
      <c r="D63" s="20"/>
    </row>
    <row r="64" spans="1:15" ht="20.25" x14ac:dyDescent="0.25">
      <c r="A64" s="80"/>
      <c r="B64" s="15"/>
      <c r="C64" s="20"/>
      <c r="D64" s="20"/>
    </row>
    <row r="65" spans="1:4" ht="20.25" x14ac:dyDescent="0.25">
      <c r="A65" s="80"/>
      <c r="B65" s="15"/>
      <c r="C65" s="20"/>
      <c r="D65" s="20"/>
    </row>
    <row r="66" spans="1:4" ht="20.25" x14ac:dyDescent="0.25">
      <c r="A66" s="80"/>
      <c r="B66" s="15"/>
      <c r="C66" s="20"/>
      <c r="D66" s="20"/>
    </row>
    <row r="67" spans="1:4" ht="20.25" x14ac:dyDescent="0.25">
      <c r="A67" s="80"/>
      <c r="B67" s="15"/>
      <c r="C67" s="20"/>
      <c r="D67" s="20"/>
    </row>
    <row r="68" spans="1:4" ht="20.25" x14ac:dyDescent="0.25">
      <c r="A68" s="80"/>
      <c r="B68" s="15"/>
      <c r="C68" s="20"/>
      <c r="D68" s="20"/>
    </row>
    <row r="69" spans="1:4" ht="20.25" x14ac:dyDescent="0.25">
      <c r="A69" s="80"/>
      <c r="B69" s="15"/>
      <c r="C69" s="20"/>
      <c r="D69" s="20"/>
    </row>
    <row r="70" spans="1:4" ht="20.25" x14ac:dyDescent="0.25">
      <c r="A70" s="80"/>
      <c r="B70" s="15"/>
      <c r="C70" s="20"/>
      <c r="D70" s="20"/>
    </row>
    <row r="71" spans="1:4" ht="20.25" x14ac:dyDescent="0.25">
      <c r="A71" s="80"/>
      <c r="B71" s="15"/>
      <c r="C71" s="20"/>
      <c r="D71" s="20"/>
    </row>
    <row r="72" spans="1:4" ht="20.25" x14ac:dyDescent="0.25">
      <c r="A72" s="80"/>
      <c r="B72" s="15"/>
      <c r="C72" s="20"/>
      <c r="D72" s="20"/>
    </row>
    <row r="73" spans="1:4" ht="20.25" x14ac:dyDescent="0.25">
      <c r="A73" s="80"/>
      <c r="B73" s="15"/>
      <c r="C73" s="20"/>
      <c r="D73" s="20"/>
    </row>
    <row r="74" spans="1:4" ht="20.25" x14ac:dyDescent="0.25">
      <c r="A74" s="80"/>
      <c r="B74" s="15"/>
      <c r="C74" s="20"/>
      <c r="D74" s="20"/>
    </row>
    <row r="75" spans="1:4" ht="20.25" x14ac:dyDescent="0.25">
      <c r="A75" s="80"/>
      <c r="B75" s="15"/>
      <c r="C75" s="20"/>
      <c r="D75" s="20"/>
    </row>
    <row r="76" spans="1:4" ht="20.25" x14ac:dyDescent="0.25">
      <c r="A76" s="80"/>
      <c r="B76" s="15"/>
      <c r="C76" s="20"/>
      <c r="D76" s="20"/>
    </row>
    <row r="77" spans="1:4" ht="20.25" x14ac:dyDescent="0.25">
      <c r="A77" s="80"/>
      <c r="B77" s="15"/>
      <c r="C77" s="20"/>
      <c r="D77" s="20"/>
    </row>
    <row r="78" spans="1:4" ht="20.25" x14ac:dyDescent="0.25">
      <c r="A78" s="80"/>
      <c r="B78" s="15"/>
      <c r="C78" s="20"/>
      <c r="D78" s="20"/>
    </row>
    <row r="79" spans="1:4" ht="20.25" x14ac:dyDescent="0.25">
      <c r="A79" s="80"/>
      <c r="B79" s="15"/>
      <c r="C79" s="20"/>
      <c r="D79" s="20"/>
    </row>
    <row r="80" spans="1:4" ht="20.25" x14ac:dyDescent="0.25">
      <c r="A80" s="80"/>
      <c r="B80" s="15"/>
      <c r="C80" s="20"/>
      <c r="D80" s="20"/>
    </row>
    <row r="81" spans="1:4" ht="20.25" x14ac:dyDescent="0.25">
      <c r="A81" s="80"/>
      <c r="B81" s="15"/>
      <c r="C81" s="20"/>
      <c r="D81" s="20"/>
    </row>
    <row r="82" spans="1:4" ht="20.25" x14ac:dyDescent="0.25">
      <c r="A82" s="80"/>
      <c r="B82" s="15"/>
      <c r="C82" s="20"/>
      <c r="D82" s="20"/>
    </row>
    <row r="83" spans="1:4" ht="20.25" x14ac:dyDescent="0.25">
      <c r="A83" s="80"/>
      <c r="B83" s="15"/>
      <c r="C83" s="20"/>
      <c r="D83" s="20"/>
    </row>
    <row r="84" spans="1:4" ht="20.25" x14ac:dyDescent="0.25">
      <c r="A84" s="80"/>
      <c r="B84" s="15"/>
      <c r="C84" s="20"/>
      <c r="D84" s="20"/>
    </row>
    <row r="85" spans="1:4" ht="20.25" x14ac:dyDescent="0.25">
      <c r="A85" s="80"/>
      <c r="B85" s="15"/>
      <c r="C85" s="20"/>
      <c r="D85" s="20"/>
    </row>
    <row r="86" spans="1:4" ht="20.25" x14ac:dyDescent="0.25">
      <c r="A86" s="80"/>
      <c r="B86" s="15"/>
      <c r="C86" s="20"/>
      <c r="D86" s="20"/>
    </row>
    <row r="87" spans="1:4" ht="20.25" x14ac:dyDescent="0.25">
      <c r="A87" s="80"/>
      <c r="B87" s="15"/>
      <c r="C87" s="20"/>
      <c r="D87" s="20"/>
    </row>
    <row r="88" spans="1:4" ht="20.25" x14ac:dyDescent="0.25">
      <c r="A88" s="80"/>
      <c r="B88" s="15"/>
      <c r="C88" s="20"/>
      <c r="D88" s="20"/>
    </row>
    <row r="89" spans="1:4" ht="20.25" x14ac:dyDescent="0.25">
      <c r="A89" s="80"/>
      <c r="B89" s="15"/>
      <c r="C89" s="20"/>
      <c r="D89" s="20"/>
    </row>
    <row r="90" spans="1:4" ht="20.25" x14ac:dyDescent="0.25">
      <c r="A90" s="80"/>
      <c r="B90" s="15"/>
      <c r="C90" s="20"/>
      <c r="D90" s="20"/>
    </row>
    <row r="91" spans="1:4" ht="20.25" x14ac:dyDescent="0.25">
      <c r="A91" s="80"/>
      <c r="B91" s="15"/>
      <c r="C91" s="20"/>
      <c r="D91" s="20"/>
    </row>
    <row r="92" spans="1:4" ht="20.25" x14ac:dyDescent="0.25">
      <c r="A92" s="80"/>
      <c r="B92" s="15"/>
      <c r="C92" s="20"/>
      <c r="D92" s="20"/>
    </row>
    <row r="93" spans="1:4" ht="20.25" x14ac:dyDescent="0.25">
      <c r="A93" s="80"/>
      <c r="B93" s="15"/>
      <c r="C93" s="20"/>
      <c r="D93" s="20"/>
    </row>
    <row r="94" spans="1:4" ht="20.25" x14ac:dyDescent="0.25">
      <c r="A94" s="80"/>
      <c r="B94" s="15"/>
      <c r="C94" s="20"/>
      <c r="D94" s="20"/>
    </row>
    <row r="95" spans="1:4" ht="20.25" x14ac:dyDescent="0.25">
      <c r="A95" s="80"/>
      <c r="B95" s="15"/>
      <c r="C95" s="20"/>
      <c r="D95" s="20"/>
    </row>
    <row r="96" spans="1:4" ht="20.25" x14ac:dyDescent="0.25">
      <c r="A96" s="80"/>
      <c r="B96" s="15"/>
      <c r="C96" s="20"/>
      <c r="D96" s="20"/>
    </row>
    <row r="97" spans="1:4" ht="20.25" x14ac:dyDescent="0.25">
      <c r="A97" s="80"/>
      <c r="B97" s="15"/>
      <c r="C97" s="20"/>
      <c r="D97" s="20"/>
    </row>
    <row r="98" spans="1:4" ht="20.25" x14ac:dyDescent="0.25">
      <c r="A98" s="80"/>
      <c r="B98" s="15"/>
      <c r="C98" s="20"/>
      <c r="D98" s="20"/>
    </row>
    <row r="99" spans="1:4" ht="20.25" x14ac:dyDescent="0.25">
      <c r="A99" s="80"/>
      <c r="B99" s="15"/>
      <c r="C99" s="20"/>
      <c r="D99" s="20"/>
    </row>
    <row r="100" spans="1:4" ht="20.25" x14ac:dyDescent="0.25">
      <c r="A100" s="80"/>
      <c r="B100" s="15"/>
      <c r="C100" s="20"/>
      <c r="D100" s="20"/>
    </row>
    <row r="101" spans="1:4" ht="20.25" x14ac:dyDescent="0.25">
      <c r="A101" s="80"/>
      <c r="B101" s="15"/>
      <c r="C101" s="20"/>
      <c r="D101" s="20"/>
    </row>
    <row r="102" spans="1:4" ht="20.25" x14ac:dyDescent="0.25">
      <c r="A102" s="80"/>
      <c r="B102" s="15"/>
      <c r="C102" s="20"/>
      <c r="D102" s="20"/>
    </row>
    <row r="103" spans="1:4" ht="20.25" x14ac:dyDescent="0.25">
      <c r="A103" s="80"/>
      <c r="B103" s="15"/>
      <c r="C103" s="20"/>
      <c r="D103" s="20"/>
    </row>
    <row r="104" spans="1:4" ht="20.25" x14ac:dyDescent="0.25">
      <c r="A104" s="80"/>
      <c r="B104" s="15"/>
      <c r="C104" s="20"/>
      <c r="D104" s="20"/>
    </row>
    <row r="105" spans="1:4" ht="20.25" x14ac:dyDescent="0.25">
      <c r="A105" s="80"/>
      <c r="B105" s="15"/>
      <c r="C105" s="20"/>
      <c r="D105" s="20"/>
    </row>
    <row r="106" spans="1:4" ht="20.25" x14ac:dyDescent="0.25">
      <c r="A106" s="80"/>
      <c r="B106" s="15"/>
      <c r="C106" s="20"/>
      <c r="D106" s="20"/>
    </row>
    <row r="107" spans="1:4" ht="20.25" x14ac:dyDescent="0.25">
      <c r="A107" s="80"/>
      <c r="B107" s="15"/>
      <c r="C107" s="20"/>
      <c r="D107" s="20"/>
    </row>
    <row r="108" spans="1:4" ht="20.25" x14ac:dyDescent="0.25">
      <c r="A108" s="80"/>
      <c r="B108" s="15"/>
      <c r="C108" s="20"/>
      <c r="D108" s="20"/>
    </row>
    <row r="109" spans="1:4" ht="20.25" x14ac:dyDescent="0.25">
      <c r="A109" s="80"/>
      <c r="B109" s="15"/>
      <c r="C109" s="20"/>
      <c r="D109" s="20"/>
    </row>
    <row r="110" spans="1:4" ht="20.25" x14ac:dyDescent="0.25">
      <c r="A110" s="80"/>
      <c r="B110" s="15"/>
      <c r="C110" s="20"/>
      <c r="D110" s="20"/>
    </row>
    <row r="111" spans="1:4" ht="20.25" x14ac:dyDescent="0.25">
      <c r="A111" s="80"/>
      <c r="B111" s="15"/>
      <c r="C111" s="20"/>
      <c r="D111" s="20"/>
    </row>
    <row r="112" spans="1:4" ht="20.25" x14ac:dyDescent="0.25">
      <c r="A112" s="80"/>
      <c r="B112" s="15"/>
      <c r="C112" s="20"/>
      <c r="D112" s="20"/>
    </row>
    <row r="113" spans="1:4" ht="20.25" x14ac:dyDescent="0.25">
      <c r="A113" s="80"/>
      <c r="B113" s="15"/>
      <c r="C113" s="20"/>
      <c r="D113" s="20"/>
    </row>
    <row r="114" spans="1:4" ht="20.25" x14ac:dyDescent="0.25">
      <c r="A114" s="80"/>
      <c r="B114" s="15"/>
      <c r="C114" s="20"/>
      <c r="D114" s="20"/>
    </row>
    <row r="115" spans="1:4" ht="20.25" x14ac:dyDescent="0.25">
      <c r="A115" s="80"/>
      <c r="B115" s="15"/>
      <c r="C115" s="20"/>
      <c r="D115" s="20"/>
    </row>
    <row r="116" spans="1:4" ht="20.25" x14ac:dyDescent="0.25">
      <c r="A116" s="80"/>
      <c r="B116" s="15"/>
      <c r="C116" s="20"/>
      <c r="D116" s="20"/>
    </row>
    <row r="117" spans="1:4" ht="20.25" x14ac:dyDescent="0.25">
      <c r="A117" s="80"/>
      <c r="B117" s="15"/>
      <c r="C117" s="20"/>
      <c r="D117" s="20"/>
    </row>
    <row r="118" spans="1:4" ht="20.25" x14ac:dyDescent="0.25">
      <c r="A118" s="80"/>
      <c r="B118" s="15"/>
      <c r="C118" s="20"/>
      <c r="D118" s="20"/>
    </row>
    <row r="119" spans="1:4" ht="20.25" x14ac:dyDescent="0.25">
      <c r="A119" s="80"/>
      <c r="B119" s="15"/>
      <c r="C119" s="20"/>
      <c r="D119" s="20"/>
    </row>
    <row r="120" spans="1:4" ht="20.25" x14ac:dyDescent="0.25">
      <c r="A120" s="80"/>
      <c r="B120" s="15"/>
      <c r="C120" s="20"/>
      <c r="D120" s="20"/>
    </row>
    <row r="121" spans="1:4" ht="20.25" x14ac:dyDescent="0.25">
      <c r="A121" s="80"/>
      <c r="B121" s="15"/>
      <c r="C121" s="20"/>
      <c r="D121" s="20"/>
    </row>
    <row r="122" spans="1:4" ht="20.25" x14ac:dyDescent="0.25">
      <c r="A122" s="80"/>
      <c r="B122" s="15"/>
      <c r="C122" s="20"/>
      <c r="D122" s="20"/>
    </row>
    <row r="123" spans="1:4" ht="20.25" x14ac:dyDescent="0.25">
      <c r="A123" s="80"/>
      <c r="B123" s="15"/>
      <c r="C123" s="20"/>
      <c r="D123" s="20"/>
    </row>
    <row r="124" spans="1:4" ht="20.25" x14ac:dyDescent="0.25">
      <c r="A124" s="80"/>
      <c r="B124" s="15"/>
      <c r="C124" s="20"/>
      <c r="D124" s="20"/>
    </row>
    <row r="125" spans="1:4" ht="20.25" x14ac:dyDescent="0.25">
      <c r="A125" s="80"/>
      <c r="B125" s="15"/>
      <c r="C125" s="20"/>
      <c r="D125" s="20"/>
    </row>
    <row r="126" spans="1:4" ht="20.25" x14ac:dyDescent="0.25">
      <c r="A126" s="80"/>
      <c r="B126" s="15"/>
      <c r="C126" s="20"/>
      <c r="D126" s="20"/>
    </row>
    <row r="127" spans="1:4" ht="20.25" x14ac:dyDescent="0.25">
      <c r="A127" s="80"/>
      <c r="B127" s="15"/>
      <c r="C127" s="20"/>
      <c r="D127" s="20"/>
    </row>
    <row r="128" spans="1:4" ht="20.25" x14ac:dyDescent="0.25">
      <c r="A128" s="80"/>
      <c r="B128" s="15"/>
      <c r="C128" s="20"/>
      <c r="D128" s="20"/>
    </row>
    <row r="129" spans="1:4" ht="20.25" x14ac:dyDescent="0.25">
      <c r="A129" s="80"/>
      <c r="B129" s="15"/>
      <c r="C129" s="20"/>
      <c r="D129" s="20"/>
    </row>
    <row r="130" spans="1:4" ht="20.25" x14ac:dyDescent="0.25">
      <c r="A130" s="80"/>
      <c r="B130" s="15"/>
      <c r="C130" s="20"/>
      <c r="D130" s="20"/>
    </row>
    <row r="131" spans="1:4" ht="20.25" x14ac:dyDescent="0.25">
      <c r="A131" s="80"/>
      <c r="B131" s="15"/>
      <c r="C131" s="20"/>
      <c r="D131" s="20"/>
    </row>
    <row r="132" spans="1:4" ht="20.25" x14ac:dyDescent="0.25">
      <c r="A132" s="80"/>
      <c r="B132" s="15"/>
      <c r="C132" s="20"/>
      <c r="D132" s="20"/>
    </row>
    <row r="133" spans="1:4" ht="20.25" x14ac:dyDescent="0.25">
      <c r="A133" s="80"/>
      <c r="B133" s="15"/>
      <c r="C133" s="20"/>
      <c r="D133" s="20"/>
    </row>
    <row r="134" spans="1:4" ht="20.25" x14ac:dyDescent="0.25">
      <c r="A134" s="80"/>
      <c r="B134" s="15"/>
      <c r="C134" s="20"/>
      <c r="D134" s="20"/>
    </row>
    <row r="135" spans="1:4" ht="20.25" x14ac:dyDescent="0.25">
      <c r="A135" s="80"/>
      <c r="B135" s="15"/>
      <c r="C135" s="20"/>
      <c r="D135" s="20"/>
    </row>
    <row r="136" spans="1:4" ht="20.25" x14ac:dyDescent="0.25">
      <c r="A136" s="80"/>
      <c r="B136" s="15"/>
      <c r="C136" s="20"/>
      <c r="D136" s="20"/>
    </row>
    <row r="137" spans="1:4" ht="20.25" x14ac:dyDescent="0.25">
      <c r="A137" s="80"/>
      <c r="B137" s="15"/>
      <c r="C137" s="20"/>
      <c r="D137" s="20"/>
    </row>
    <row r="138" spans="1:4" ht="20.25" x14ac:dyDescent="0.25">
      <c r="A138" s="80"/>
      <c r="B138" s="15"/>
      <c r="C138" s="20"/>
      <c r="D138" s="20"/>
    </row>
    <row r="139" spans="1:4" ht="20.25" x14ac:dyDescent="0.25">
      <c r="A139" s="80"/>
      <c r="B139" s="15"/>
      <c r="C139" s="20"/>
      <c r="D139" s="20"/>
    </row>
    <row r="140" spans="1:4" ht="20.25" x14ac:dyDescent="0.25">
      <c r="A140" s="80"/>
      <c r="B140" s="15"/>
      <c r="C140" s="20"/>
      <c r="D140" s="20"/>
    </row>
    <row r="141" spans="1:4" ht="20.25" x14ac:dyDescent="0.25">
      <c r="A141" s="80"/>
      <c r="B141" s="15"/>
      <c r="C141" s="20"/>
      <c r="D141" s="20"/>
    </row>
    <row r="142" spans="1:4" ht="20.25" x14ac:dyDescent="0.25">
      <c r="A142" s="80"/>
      <c r="B142" s="15"/>
      <c r="C142" s="20"/>
      <c r="D142" s="20"/>
    </row>
    <row r="143" spans="1:4" ht="20.25" x14ac:dyDescent="0.25">
      <c r="A143" s="80"/>
      <c r="B143" s="15"/>
      <c r="C143" s="20"/>
      <c r="D143" s="20"/>
    </row>
    <row r="144" spans="1:4" ht="20.25" x14ac:dyDescent="0.25">
      <c r="A144" s="80"/>
      <c r="B144" s="15"/>
      <c r="C144" s="20"/>
      <c r="D144" s="20"/>
    </row>
    <row r="145" spans="1:4" ht="20.25" x14ac:dyDescent="0.25">
      <c r="A145" s="80"/>
      <c r="B145" s="15"/>
      <c r="C145" s="20"/>
      <c r="D145" s="20"/>
    </row>
    <row r="146" spans="1:4" ht="20.25" x14ac:dyDescent="0.25">
      <c r="A146" s="80"/>
      <c r="B146" s="15"/>
      <c r="C146" s="20"/>
      <c r="D146" s="20"/>
    </row>
    <row r="147" spans="1:4" ht="20.25" x14ac:dyDescent="0.25">
      <c r="A147" s="80"/>
      <c r="B147" s="15"/>
      <c r="C147" s="20"/>
      <c r="D147" s="20"/>
    </row>
    <row r="148" spans="1:4" ht="20.25" x14ac:dyDescent="0.25">
      <c r="A148" s="80"/>
      <c r="B148" s="15"/>
      <c r="C148" s="20"/>
      <c r="D148" s="20"/>
    </row>
    <row r="149" spans="1:4" ht="20.25" x14ac:dyDescent="0.25">
      <c r="A149" s="80"/>
      <c r="B149" s="15"/>
      <c r="C149" s="20"/>
      <c r="D149" s="20"/>
    </row>
    <row r="150" spans="1:4" ht="20.25" x14ac:dyDescent="0.25">
      <c r="A150" s="80"/>
      <c r="B150" s="15"/>
      <c r="C150" s="20"/>
      <c r="D150" s="20"/>
    </row>
    <row r="151" spans="1:4" ht="20.25" x14ac:dyDescent="0.25">
      <c r="A151" s="80"/>
      <c r="B151" s="15"/>
      <c r="C151" s="20"/>
      <c r="D151" s="20"/>
    </row>
    <row r="152" spans="1:4" ht="20.25" x14ac:dyDescent="0.25">
      <c r="A152" s="80"/>
      <c r="B152" s="15"/>
      <c r="C152" s="20"/>
      <c r="D152" s="20"/>
    </row>
    <row r="153" spans="1:4" ht="20.25" x14ac:dyDescent="0.25">
      <c r="A153" s="80"/>
      <c r="B153" s="15"/>
      <c r="C153" s="20"/>
      <c r="D153" s="20"/>
    </row>
    <row r="154" spans="1:4" ht="20.25" x14ac:dyDescent="0.25">
      <c r="A154" s="80"/>
      <c r="B154" s="15"/>
      <c r="C154" s="20"/>
      <c r="D154" s="20"/>
    </row>
    <row r="155" spans="1:4" ht="20.25" x14ac:dyDescent="0.25">
      <c r="A155" s="80"/>
      <c r="B155" s="15"/>
      <c r="C155" s="20"/>
      <c r="D155" s="20"/>
    </row>
    <row r="156" spans="1:4" ht="20.25" x14ac:dyDescent="0.25">
      <c r="A156" s="80"/>
      <c r="B156" s="15"/>
      <c r="C156" s="20"/>
      <c r="D156" s="20"/>
    </row>
    <row r="157" spans="1:4" ht="20.25" x14ac:dyDescent="0.25">
      <c r="A157" s="80"/>
      <c r="B157" s="15"/>
      <c r="C157" s="20"/>
      <c r="D157" s="20"/>
    </row>
    <row r="158" spans="1:4" ht="20.25" x14ac:dyDescent="0.25">
      <c r="A158" s="80"/>
      <c r="B158" s="15"/>
      <c r="C158" s="20"/>
      <c r="D158" s="20"/>
    </row>
    <row r="159" spans="1:4" ht="20.25" x14ac:dyDescent="0.25">
      <c r="A159" s="80"/>
      <c r="B159" s="15"/>
      <c r="C159" s="20"/>
      <c r="D159" s="20"/>
    </row>
    <row r="160" spans="1:4" ht="20.25" x14ac:dyDescent="0.25">
      <c r="A160" s="80"/>
      <c r="B160" s="15"/>
      <c r="C160" s="20"/>
      <c r="D160" s="20"/>
    </row>
    <row r="161" spans="1:4" ht="20.25" x14ac:dyDescent="0.25">
      <c r="A161" s="80"/>
      <c r="B161" s="15"/>
      <c r="C161" s="20"/>
      <c r="D161" s="20"/>
    </row>
    <row r="162" spans="1:4" ht="20.25" x14ac:dyDescent="0.25">
      <c r="A162" s="80"/>
      <c r="B162" s="15"/>
      <c r="C162" s="20"/>
      <c r="D162" s="20"/>
    </row>
    <row r="163" spans="1:4" ht="20.25" x14ac:dyDescent="0.25">
      <c r="A163" s="80"/>
      <c r="B163" s="15"/>
      <c r="C163" s="20"/>
      <c r="D163" s="20"/>
    </row>
    <row r="164" spans="1:4" ht="20.25" x14ac:dyDescent="0.25">
      <c r="A164" s="80"/>
      <c r="B164" s="15"/>
      <c r="C164" s="20"/>
      <c r="D164" s="20"/>
    </row>
    <row r="165" spans="1:4" ht="20.25" x14ac:dyDescent="0.25">
      <c r="A165" s="80"/>
      <c r="B165" s="15"/>
      <c r="C165" s="20"/>
      <c r="D165" s="20"/>
    </row>
    <row r="166" spans="1:4" ht="20.25" x14ac:dyDescent="0.25">
      <c r="A166" s="80"/>
      <c r="B166" s="15"/>
      <c r="C166" s="20"/>
      <c r="D166" s="20"/>
    </row>
    <row r="167" spans="1:4" ht="20.25" x14ac:dyDescent="0.25">
      <c r="A167" s="80"/>
      <c r="B167" s="15"/>
      <c r="C167" s="20"/>
      <c r="D167" s="20"/>
    </row>
    <row r="168" spans="1:4" ht="20.25" x14ac:dyDescent="0.25">
      <c r="A168" s="80"/>
      <c r="B168" s="15"/>
      <c r="C168" s="20"/>
      <c r="D168" s="20"/>
    </row>
    <row r="169" spans="1:4" ht="20.25" x14ac:dyDescent="0.25">
      <c r="A169" s="80"/>
      <c r="B169" s="15"/>
      <c r="C169" s="20"/>
      <c r="D169" s="20"/>
    </row>
    <row r="170" spans="1:4" ht="20.25" x14ac:dyDescent="0.25">
      <c r="A170" s="80"/>
      <c r="B170" s="15"/>
      <c r="C170" s="20"/>
      <c r="D170" s="20"/>
    </row>
    <row r="171" spans="1:4" ht="20.25" x14ac:dyDescent="0.25">
      <c r="A171" s="80"/>
      <c r="B171" s="15"/>
      <c r="C171" s="20"/>
      <c r="D171" s="20"/>
    </row>
    <row r="172" spans="1:4" ht="20.25" x14ac:dyDescent="0.25">
      <c r="A172" s="80"/>
      <c r="B172" s="15"/>
      <c r="C172" s="20"/>
      <c r="D172" s="20"/>
    </row>
    <row r="173" spans="1:4" ht="20.25" x14ac:dyDescent="0.25">
      <c r="A173" s="80"/>
      <c r="B173" s="15"/>
      <c r="C173" s="20"/>
      <c r="D173" s="20"/>
    </row>
    <row r="174" spans="1:4" ht="20.25" x14ac:dyDescent="0.25">
      <c r="A174" s="80"/>
      <c r="B174" s="15"/>
      <c r="C174" s="20"/>
      <c r="D174" s="20"/>
    </row>
    <row r="175" spans="1:4" ht="20.25" x14ac:dyDescent="0.25">
      <c r="A175" s="80"/>
      <c r="B175" s="15"/>
      <c r="C175" s="20"/>
      <c r="D175" s="20"/>
    </row>
    <row r="176" spans="1:4" ht="20.25" x14ac:dyDescent="0.25">
      <c r="A176" s="80"/>
      <c r="B176" s="15"/>
      <c r="C176" s="20"/>
      <c r="D176" s="20"/>
    </row>
    <row r="177" spans="1:4" ht="20.25" x14ac:dyDescent="0.25">
      <c r="A177" s="80"/>
      <c r="B177" s="15"/>
      <c r="C177" s="20"/>
      <c r="D177" s="20"/>
    </row>
    <row r="178" spans="1:4" ht="20.25" x14ac:dyDescent="0.25">
      <c r="A178" s="80"/>
      <c r="B178" s="15"/>
      <c r="C178" s="20"/>
      <c r="D178" s="20"/>
    </row>
    <row r="179" spans="1:4" ht="20.25" x14ac:dyDescent="0.25">
      <c r="A179" s="80"/>
      <c r="B179" s="15"/>
      <c r="C179" s="20"/>
      <c r="D179" s="20"/>
    </row>
    <row r="180" spans="1:4" ht="20.25" x14ac:dyDescent="0.25">
      <c r="A180" s="80"/>
      <c r="B180" s="15"/>
      <c r="C180" s="20"/>
      <c r="D180" s="20"/>
    </row>
    <row r="181" spans="1:4" ht="20.25" x14ac:dyDescent="0.25">
      <c r="A181" s="80"/>
      <c r="B181" s="15"/>
      <c r="C181" s="20"/>
      <c r="D181" s="20"/>
    </row>
    <row r="182" spans="1:4" ht="20.25" x14ac:dyDescent="0.25">
      <c r="A182" s="80"/>
      <c r="B182" s="15"/>
      <c r="C182" s="20"/>
      <c r="D182" s="20"/>
    </row>
    <row r="183" spans="1:4" ht="20.25" x14ac:dyDescent="0.25">
      <c r="A183" s="80"/>
      <c r="B183" s="15"/>
      <c r="C183" s="20"/>
      <c r="D183" s="20"/>
    </row>
    <row r="184" spans="1:4" ht="20.25" x14ac:dyDescent="0.25">
      <c r="A184" s="80"/>
      <c r="B184" s="15"/>
      <c r="C184" s="20"/>
      <c r="D184" s="20"/>
    </row>
    <row r="185" spans="1:4" ht="20.25" x14ac:dyDescent="0.25">
      <c r="A185" s="80"/>
      <c r="B185" s="15"/>
      <c r="C185" s="20"/>
      <c r="D185" s="20"/>
    </row>
    <row r="186" spans="1:4" ht="20.25" x14ac:dyDescent="0.25">
      <c r="A186" s="80"/>
      <c r="B186" s="15"/>
      <c r="C186" s="20"/>
      <c r="D186" s="20"/>
    </row>
    <row r="187" spans="1:4" ht="20.25" x14ac:dyDescent="0.25">
      <c r="A187" s="80"/>
      <c r="B187" s="15"/>
      <c r="C187" s="20"/>
      <c r="D187" s="20"/>
    </row>
    <row r="188" spans="1:4" ht="20.25" x14ac:dyDescent="0.25">
      <c r="A188" s="80"/>
      <c r="B188" s="15"/>
      <c r="C188" s="20"/>
      <c r="D188" s="20"/>
    </row>
    <row r="189" spans="1:4" ht="20.25" x14ac:dyDescent="0.25">
      <c r="A189" s="80"/>
      <c r="B189" s="15"/>
      <c r="C189" s="20"/>
      <c r="D189" s="20"/>
    </row>
    <row r="190" spans="1:4" ht="20.25" x14ac:dyDescent="0.25">
      <c r="A190" s="80"/>
      <c r="B190" s="15"/>
      <c r="C190" s="20"/>
      <c r="D190" s="20"/>
    </row>
    <row r="191" spans="1:4" ht="20.25" x14ac:dyDescent="0.25">
      <c r="A191" s="80"/>
      <c r="B191" s="15"/>
      <c r="C191" s="20"/>
      <c r="D191" s="20"/>
    </row>
    <row r="192" spans="1:4" ht="20.25" x14ac:dyDescent="0.25">
      <c r="A192" s="80"/>
      <c r="B192" s="15"/>
      <c r="C192" s="20"/>
      <c r="D192" s="20"/>
    </row>
    <row r="193" spans="1:4" ht="20.25" x14ac:dyDescent="0.25">
      <c r="A193" s="80"/>
      <c r="B193" s="15"/>
      <c r="C193" s="20"/>
      <c r="D193" s="20"/>
    </row>
    <row r="194" spans="1:4" ht="20.25" x14ac:dyDescent="0.25">
      <c r="A194" s="80"/>
      <c r="B194" s="15"/>
      <c r="C194" s="20"/>
      <c r="D194" s="20"/>
    </row>
    <row r="195" spans="1:4" ht="20.25" x14ac:dyDescent="0.25">
      <c r="A195" s="80"/>
      <c r="B195" s="15"/>
      <c r="C195" s="20"/>
      <c r="D195" s="20"/>
    </row>
    <row r="196" spans="1:4" ht="20.25" x14ac:dyDescent="0.25">
      <c r="A196" s="80"/>
      <c r="B196" s="15"/>
      <c r="C196" s="20"/>
      <c r="D196" s="20"/>
    </row>
    <row r="197" spans="1:4" ht="20.25" x14ac:dyDescent="0.25">
      <c r="A197" s="80"/>
      <c r="B197" s="15"/>
      <c r="C197" s="20"/>
      <c r="D197" s="20"/>
    </row>
    <row r="198" spans="1:4" ht="20.25" x14ac:dyDescent="0.25">
      <c r="A198" s="80"/>
      <c r="B198" s="15"/>
      <c r="C198" s="20"/>
      <c r="D198" s="20"/>
    </row>
    <row r="199" spans="1:4" ht="20.25" x14ac:dyDescent="0.25">
      <c r="A199" s="80"/>
      <c r="B199" s="15"/>
      <c r="C199" s="20"/>
      <c r="D199" s="20"/>
    </row>
    <row r="200" spans="1:4" ht="20.25" x14ac:dyDescent="0.25">
      <c r="A200" s="80"/>
      <c r="B200" s="15"/>
      <c r="C200" s="20"/>
      <c r="D200" s="20"/>
    </row>
    <row r="201" spans="1:4" ht="20.25" x14ac:dyDescent="0.25">
      <c r="A201" s="80"/>
      <c r="B201" s="15"/>
      <c r="C201" s="20"/>
      <c r="D201" s="20"/>
    </row>
    <row r="202" spans="1:4" ht="20.25" x14ac:dyDescent="0.25">
      <c r="A202" s="80"/>
      <c r="B202" s="15"/>
      <c r="C202" s="20"/>
      <c r="D202" s="20"/>
    </row>
    <row r="203" spans="1:4" ht="20.25" x14ac:dyDescent="0.25">
      <c r="A203" s="80"/>
      <c r="B203" s="15"/>
      <c r="C203" s="20"/>
      <c r="D203" s="20"/>
    </row>
    <row r="204" spans="1:4" ht="20.25" x14ac:dyDescent="0.25">
      <c r="A204" s="80"/>
      <c r="B204" s="15"/>
      <c r="C204" s="20"/>
      <c r="D204" s="20"/>
    </row>
    <row r="205" spans="1:4" ht="20.25" x14ac:dyDescent="0.25">
      <c r="A205" s="80"/>
      <c r="B205" s="15"/>
      <c r="C205" s="20"/>
      <c r="D205" s="20"/>
    </row>
    <row r="206" spans="1:4" ht="20.25" x14ac:dyDescent="0.25">
      <c r="A206" s="80"/>
      <c r="B206" s="15"/>
      <c r="C206" s="20"/>
      <c r="D206" s="20"/>
    </row>
    <row r="207" spans="1:4" ht="20.25" x14ac:dyDescent="0.25">
      <c r="A207" s="80"/>
      <c r="B207" s="15"/>
      <c r="C207" s="20"/>
      <c r="D207" s="20"/>
    </row>
    <row r="208" spans="1:4" x14ac:dyDescent="0.25">
      <c r="A208" s="64"/>
      <c r="B208" s="15"/>
      <c r="C208" s="15"/>
      <c r="D208" s="15"/>
    </row>
    <row r="209" spans="1:8" ht="20.25" x14ac:dyDescent="0.25">
      <c r="A209" s="64"/>
      <c r="B209" s="16" t="s">
        <v>213</v>
      </c>
      <c r="C209" s="16" t="s">
        <v>214</v>
      </c>
      <c r="D209" s="19" t="s">
        <v>213</v>
      </c>
      <c r="E209" s="19" t="s">
        <v>214</v>
      </c>
    </row>
    <row r="210" spans="1:8" ht="21" x14ac:dyDescent="0.35">
      <c r="A210" s="64"/>
      <c r="B210" s="17" t="s">
        <v>215</v>
      </c>
      <c r="C210" s="17" t="s">
        <v>216</v>
      </c>
      <c r="D210" t="s">
        <v>215</v>
      </c>
      <c r="F210" t="str">
        <f>IF(NOT(ISBLANK(D210)),D210,IF(NOT(ISBLANK(E210)),"     "&amp;E210,FALSE))</f>
        <v>Afectación Económica o presupuestal</v>
      </c>
      <c r="G210" t="s">
        <v>215</v>
      </c>
      <c r="H210" t="str">
        <f>IF(NOT(ISERROR(MATCH(G210,_xlfn.ANCHORARRAY(B221),0))),F223&amp;"Por favor no seleccionar los criterios de impacto",G210)</f>
        <v>❌Por favor no seleccionar los criterios de impacto</v>
      </c>
    </row>
    <row r="211" spans="1:8" ht="21" x14ac:dyDescent="0.35">
      <c r="A211" s="64"/>
      <c r="B211" s="17" t="s">
        <v>215</v>
      </c>
      <c r="C211" s="17" t="s">
        <v>189</v>
      </c>
      <c r="E211" t="s">
        <v>216</v>
      </c>
      <c r="F211" t="str">
        <f t="shared" ref="F211:F221" si="0">IF(NOT(ISBLANK(D211)),D211,IF(NOT(ISBLANK(E211)),"     "&amp;E211,FALSE))</f>
        <v xml:space="preserve">     Afectación menor a 10 SMLMV .</v>
      </c>
    </row>
    <row r="212" spans="1:8" ht="21" x14ac:dyDescent="0.35">
      <c r="A212" s="64"/>
      <c r="B212" s="17" t="s">
        <v>215</v>
      </c>
      <c r="C212" s="17" t="s">
        <v>192</v>
      </c>
      <c r="E212" t="s">
        <v>189</v>
      </c>
      <c r="F212" t="str">
        <f t="shared" si="0"/>
        <v xml:space="preserve">     Entre 10 y 50 SMLMV </v>
      </c>
    </row>
    <row r="213" spans="1:8" ht="21" x14ac:dyDescent="0.35">
      <c r="A213" s="64"/>
      <c r="B213" s="17" t="s">
        <v>215</v>
      </c>
      <c r="C213" s="17" t="s">
        <v>196</v>
      </c>
      <c r="E213" t="s">
        <v>192</v>
      </c>
      <c r="F213" t="str">
        <f t="shared" si="0"/>
        <v xml:space="preserve">     Entre 50 y 100 SMLMV </v>
      </c>
    </row>
    <row r="214" spans="1:8" ht="21" x14ac:dyDescent="0.35">
      <c r="A214" s="64"/>
      <c r="B214" s="17" t="s">
        <v>215</v>
      </c>
      <c r="C214" s="17" t="s">
        <v>200</v>
      </c>
      <c r="E214" t="s">
        <v>196</v>
      </c>
      <c r="F214" t="str">
        <f t="shared" si="0"/>
        <v xml:space="preserve">     Entre 100 y 500 SMLMV </v>
      </c>
    </row>
    <row r="215" spans="1:8" ht="21" x14ac:dyDescent="0.35">
      <c r="A215" s="64"/>
      <c r="B215" s="17" t="s">
        <v>182</v>
      </c>
      <c r="C215" s="17" t="s">
        <v>186</v>
      </c>
      <c r="E215" t="s">
        <v>200</v>
      </c>
      <c r="F215" t="str">
        <f t="shared" si="0"/>
        <v xml:space="preserve">     Mayor a 500 SMLMV </v>
      </c>
    </row>
    <row r="216" spans="1:8" ht="21" x14ac:dyDescent="0.35">
      <c r="A216" s="64"/>
      <c r="B216" s="17" t="s">
        <v>182</v>
      </c>
      <c r="C216" s="17" t="s">
        <v>190</v>
      </c>
      <c r="D216" t="s">
        <v>182</v>
      </c>
      <c r="F216" t="str">
        <f t="shared" si="0"/>
        <v>Pérdida Reputacional</v>
      </c>
    </row>
    <row r="217" spans="1:8" ht="21" x14ac:dyDescent="0.35">
      <c r="A217" s="64"/>
      <c r="B217" s="17" t="s">
        <v>182</v>
      </c>
      <c r="C217" s="17" t="s">
        <v>193</v>
      </c>
      <c r="E217" t="s">
        <v>186</v>
      </c>
      <c r="F217" t="str">
        <f t="shared" si="0"/>
        <v xml:space="preserve">     El riesgo afecta la imagen de alguna área de la organización</v>
      </c>
    </row>
    <row r="218" spans="1:8" ht="21" x14ac:dyDescent="0.35">
      <c r="A218" s="64"/>
      <c r="B218" s="17" t="s">
        <v>182</v>
      </c>
      <c r="C218" s="17" t="s">
        <v>217</v>
      </c>
      <c r="E218" t="s">
        <v>190</v>
      </c>
      <c r="F218" t="str">
        <f t="shared" si="0"/>
        <v xml:space="preserve">     El riesgo afecta la imagen de la entidad internamente, de conocimiento general, nivel interno, de junta dircetiva y accionistas y/o de provedores</v>
      </c>
    </row>
    <row r="219" spans="1:8" ht="21" x14ac:dyDescent="0.35">
      <c r="A219" s="64"/>
      <c r="B219" s="17" t="s">
        <v>182</v>
      </c>
      <c r="C219" s="17" t="s">
        <v>201</v>
      </c>
      <c r="E219" t="s">
        <v>193</v>
      </c>
      <c r="F219" t="str">
        <f t="shared" si="0"/>
        <v xml:space="preserve">     El riesgo afecta la imagen de la entidad con algunos usuarios de relevancia frente al logro de los objetivos</v>
      </c>
    </row>
    <row r="220" spans="1:8" x14ac:dyDescent="0.25">
      <c r="A220" s="64"/>
      <c r="B220" s="18"/>
      <c r="C220" s="18"/>
      <c r="E220" t="s">
        <v>217</v>
      </c>
      <c r="F220" t="str">
        <f t="shared" si="0"/>
        <v xml:space="preserve">     El riesgo afecta la imagen de de la entidad con efecto publicitario sostenido a nivel de sector administrativo, nivel departamental o municipal</v>
      </c>
    </row>
    <row r="221" spans="1:8" x14ac:dyDescent="0.25">
      <c r="A221" s="64"/>
      <c r="B221" s="18" t="str" cm="1">
        <f t="array" ref="B221:B223">_xlfn.UNIQUE(Tabla1[[#All],[Criterios]])</f>
        <v>Criterios</v>
      </c>
      <c r="C221" s="18"/>
      <c r="E221" t="s">
        <v>201</v>
      </c>
      <c r="F221" t="str">
        <f t="shared" si="0"/>
        <v xml:space="preserve">     El riesgo afecta la imagen de la entidad a nivel nacional, con efecto publicitarios sostenible a nivel país</v>
      </c>
    </row>
    <row r="222" spans="1:8" x14ac:dyDescent="0.25">
      <c r="A222" s="64"/>
      <c r="B222" s="18" t="str">
        <v>Afectación Económica o presupuestal</v>
      </c>
      <c r="C222" s="18"/>
    </row>
    <row r="223" spans="1:8" x14ac:dyDescent="0.25">
      <c r="B223" s="18" t="str">
        <v>Pérdida Reputacional</v>
      </c>
      <c r="C223" s="18"/>
      <c r="F223" s="21" t="s">
        <v>218</v>
      </c>
    </row>
    <row r="224" spans="1:8" x14ac:dyDescent="0.25">
      <c r="B224" s="14"/>
      <c r="C224" s="14"/>
      <c r="F224" s="21" t="s">
        <v>219</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F8" sqref="F8"/>
    </sheetView>
  </sheetViews>
  <sheetFormatPr baseColWidth="10" defaultColWidth="14.28515625" defaultRowHeight="12.75" x14ac:dyDescent="0.2"/>
  <cols>
    <col min="1" max="2" width="14.28515625" style="69"/>
    <col min="3" max="3" width="17" style="69" customWidth="1"/>
    <col min="4" max="4" width="14.28515625" style="69"/>
    <col min="5" max="5" width="46" style="69" customWidth="1"/>
    <col min="6" max="16384" width="14.28515625" style="69"/>
  </cols>
  <sheetData>
    <row r="1" spans="2:6" ht="24" customHeight="1" thickBot="1" x14ac:dyDescent="0.25">
      <c r="B1" s="366" t="s">
        <v>220</v>
      </c>
      <c r="C1" s="367"/>
      <c r="D1" s="367"/>
      <c r="E1" s="367"/>
      <c r="F1" s="368"/>
    </row>
    <row r="2" spans="2:6" ht="16.5" thickBot="1" x14ac:dyDescent="0.3">
      <c r="B2" s="70"/>
      <c r="C2" s="70"/>
      <c r="D2" s="70"/>
      <c r="E2" s="70"/>
      <c r="F2" s="70"/>
    </row>
    <row r="3" spans="2:6" ht="16.5" thickBot="1" x14ac:dyDescent="0.25">
      <c r="B3" s="370" t="s">
        <v>221</v>
      </c>
      <c r="C3" s="371"/>
      <c r="D3" s="371"/>
      <c r="E3" s="100" t="s">
        <v>222</v>
      </c>
      <c r="F3" s="79" t="s">
        <v>223</v>
      </c>
    </row>
    <row r="4" spans="2:6" ht="31.5" x14ac:dyDescent="0.2">
      <c r="B4" s="372" t="s">
        <v>224</v>
      </c>
      <c r="C4" s="374" t="s">
        <v>78</v>
      </c>
      <c r="D4" s="101" t="s">
        <v>113</v>
      </c>
      <c r="E4" s="71" t="s">
        <v>225</v>
      </c>
      <c r="F4" s="72">
        <v>0.25</v>
      </c>
    </row>
    <row r="5" spans="2:6" ht="47.25" x14ac:dyDescent="0.2">
      <c r="B5" s="373"/>
      <c r="C5" s="375"/>
      <c r="D5" s="102" t="s">
        <v>119</v>
      </c>
      <c r="E5" s="73" t="s">
        <v>226</v>
      </c>
      <c r="F5" s="74">
        <v>0.15</v>
      </c>
    </row>
    <row r="6" spans="2:6" ht="47.25" x14ac:dyDescent="0.2">
      <c r="B6" s="373"/>
      <c r="C6" s="375"/>
      <c r="D6" s="102" t="s">
        <v>227</v>
      </c>
      <c r="E6" s="73" t="s">
        <v>228</v>
      </c>
      <c r="F6" s="74">
        <v>0.1</v>
      </c>
    </row>
    <row r="7" spans="2:6" ht="63" x14ac:dyDescent="0.2">
      <c r="B7" s="373"/>
      <c r="C7" s="375" t="s">
        <v>101</v>
      </c>
      <c r="D7" s="102" t="s">
        <v>229</v>
      </c>
      <c r="E7" s="73" t="s">
        <v>230</v>
      </c>
      <c r="F7" s="74">
        <v>0.25</v>
      </c>
    </row>
    <row r="8" spans="2:6" ht="31.5" x14ac:dyDescent="0.2">
      <c r="B8" s="373"/>
      <c r="C8" s="375"/>
      <c r="D8" s="102" t="s">
        <v>114</v>
      </c>
      <c r="E8" s="73" t="s">
        <v>231</v>
      </c>
      <c r="F8" s="74">
        <v>0.15</v>
      </c>
    </row>
    <row r="9" spans="2:6" ht="47.25" x14ac:dyDescent="0.2">
      <c r="B9" s="373" t="s">
        <v>232</v>
      </c>
      <c r="C9" s="375" t="s">
        <v>103</v>
      </c>
      <c r="D9" s="102" t="s">
        <v>120</v>
      </c>
      <c r="E9" s="73" t="s">
        <v>233</v>
      </c>
      <c r="F9" s="75" t="s">
        <v>234</v>
      </c>
    </row>
    <row r="10" spans="2:6" ht="63" x14ac:dyDescent="0.2">
      <c r="B10" s="373"/>
      <c r="C10" s="375"/>
      <c r="D10" s="102" t="s">
        <v>115</v>
      </c>
      <c r="E10" s="73" t="s">
        <v>235</v>
      </c>
      <c r="F10" s="75" t="s">
        <v>234</v>
      </c>
    </row>
    <row r="11" spans="2:6" ht="47.25" x14ac:dyDescent="0.2">
      <c r="B11" s="373"/>
      <c r="C11" s="375" t="s">
        <v>104</v>
      </c>
      <c r="D11" s="102" t="s">
        <v>121</v>
      </c>
      <c r="E11" s="73" t="s">
        <v>236</v>
      </c>
      <c r="F11" s="75" t="s">
        <v>234</v>
      </c>
    </row>
    <row r="12" spans="2:6" ht="47.25" x14ac:dyDescent="0.2">
      <c r="B12" s="373"/>
      <c r="C12" s="375"/>
      <c r="D12" s="102" t="s">
        <v>116</v>
      </c>
      <c r="E12" s="73" t="s">
        <v>237</v>
      </c>
      <c r="F12" s="75" t="s">
        <v>234</v>
      </c>
    </row>
    <row r="13" spans="2:6" ht="31.5" x14ac:dyDescent="0.2">
      <c r="B13" s="373"/>
      <c r="C13" s="375" t="s">
        <v>105</v>
      </c>
      <c r="D13" s="102" t="s">
        <v>122</v>
      </c>
      <c r="E13" s="73" t="s">
        <v>238</v>
      </c>
      <c r="F13" s="75" t="s">
        <v>234</v>
      </c>
    </row>
    <row r="14" spans="2:6" ht="32.25" thickBot="1" x14ac:dyDescent="0.25">
      <c r="B14" s="376"/>
      <c r="C14" s="377"/>
      <c r="D14" s="103" t="s">
        <v>117</v>
      </c>
      <c r="E14" s="76" t="s">
        <v>239</v>
      </c>
      <c r="F14" s="77" t="s">
        <v>234</v>
      </c>
    </row>
    <row r="15" spans="2:6" ht="49.5" customHeight="1" x14ac:dyDescent="0.2">
      <c r="B15" s="369" t="s">
        <v>240</v>
      </c>
      <c r="C15" s="369"/>
      <c r="D15" s="369"/>
      <c r="E15" s="369"/>
      <c r="F15" s="369"/>
    </row>
    <row r="16" spans="2:6" ht="27" customHeight="1" x14ac:dyDescent="0.25">
      <c r="B16" s="7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ColWidth="11.42578125" defaultRowHeight="15" x14ac:dyDescent="0.25"/>
  <sheetData>
    <row r="2" spans="2:5" x14ac:dyDescent="0.25">
      <c r="B2" t="s">
        <v>241</v>
      </c>
      <c r="E2" t="s">
        <v>124</v>
      </c>
    </row>
    <row r="3" spans="2:5" x14ac:dyDescent="0.25">
      <c r="B3" t="s">
        <v>127</v>
      </c>
      <c r="E3" t="s">
        <v>242</v>
      </c>
    </row>
    <row r="4" spans="2:5" x14ac:dyDescent="0.25">
      <c r="B4" t="s">
        <v>243</v>
      </c>
      <c r="E4" t="s">
        <v>108</v>
      </c>
    </row>
    <row r="5" spans="2:5" x14ac:dyDescent="0.25">
      <c r="B5" t="s">
        <v>118</v>
      </c>
    </row>
    <row r="8" spans="2:5" x14ac:dyDescent="0.25">
      <c r="B8" t="s">
        <v>244</v>
      </c>
    </row>
    <row r="9" spans="2:5" x14ac:dyDescent="0.25">
      <c r="B9" t="s">
        <v>245</v>
      </c>
    </row>
    <row r="10" spans="2:5" x14ac:dyDescent="0.25">
      <c r="B10" t="s">
        <v>246</v>
      </c>
    </row>
    <row r="13" spans="2:5" x14ac:dyDescent="0.25">
      <c r="B13" t="s">
        <v>247</v>
      </c>
    </row>
    <row r="14" spans="2:5" x14ac:dyDescent="0.25">
      <c r="B14" t="s">
        <v>109</v>
      </c>
    </row>
    <row r="15" spans="2:5" x14ac:dyDescent="0.25">
      <c r="B15" t="s">
        <v>248</v>
      </c>
    </row>
    <row r="16" spans="2:5" x14ac:dyDescent="0.25">
      <c r="B16" t="s">
        <v>249</v>
      </c>
    </row>
    <row r="17" spans="2:2" x14ac:dyDescent="0.25">
      <c r="B17" t="s">
        <v>250</v>
      </c>
    </row>
    <row r="18" spans="2:2" x14ac:dyDescent="0.25">
      <c r="B18" t="s">
        <v>251</v>
      </c>
    </row>
    <row r="19" spans="2:2" x14ac:dyDescent="0.25">
      <c r="B19" t="s">
        <v>252</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Plan de Accion ETITC</cp:lastModifiedBy>
  <cp:revision/>
  <cp:lastPrinted>2022-05-11T19:21:30Z</cp:lastPrinted>
  <dcterms:created xsi:type="dcterms:W3CDTF">2020-03-24T23:12:47Z</dcterms:created>
  <dcterms:modified xsi:type="dcterms:W3CDTF">2024-09-12T21:33:00Z</dcterms:modified>
  <cp:category/>
  <cp:contentStatus/>
</cp:coreProperties>
</file>