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https://itceduco-my.sharepoint.com/personal/estadistica_itc_edu_co/Documents/D.F.P.G/6. 2024/4. Riesgos/"/>
    </mc:Choice>
  </mc:AlternateContent>
  <xr:revisionPtr revIDLastSave="5" documentId="14_{F4A55DA0-FB3F-4267-8910-EACF8E415AA0}" xr6:coauthVersionLast="47" xr6:coauthVersionMax="47" xr10:uidLastSave="{8F6DFED3-9E91-4CD4-83E7-9425AE1F8C6F}"/>
  <bookViews>
    <workbookView xWindow="-120" yWindow="-120" windowWidth="20730" windowHeight="1116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 i="1" l="1"/>
  <c r="V11" i="1"/>
  <c r="R13" i="1"/>
  <c r="L14" i="1"/>
  <c r="L13" i="1"/>
  <c r="L12" i="1"/>
  <c r="L11" i="1"/>
  <c r="Y14" i="1" l="1"/>
  <c r="AG14" i="1" s="1"/>
  <c r="AF14" i="1" s="1"/>
  <c r="O14" i="1"/>
  <c r="P14" i="1" s="1"/>
  <c r="X24" i="18" s="1"/>
  <c r="M14" i="1"/>
  <c r="AC14" i="1" s="1"/>
  <c r="AD14" i="1" s="1"/>
  <c r="Y13" i="1"/>
  <c r="AG13" i="1" s="1"/>
  <c r="AF13" i="1" s="1"/>
  <c r="O13" i="1"/>
  <c r="P13" i="1" s="1"/>
  <c r="M13" i="1"/>
  <c r="AC13" i="1" s="1"/>
  <c r="AD13" i="1" s="1"/>
  <c r="Y12" i="1"/>
  <c r="V12" i="1"/>
  <c r="O12" i="1"/>
  <c r="P12" i="1" s="1"/>
  <c r="X32" i="18" s="1"/>
  <c r="M12" i="1"/>
  <c r="Y11" i="1"/>
  <c r="O11" i="1"/>
  <c r="P11" i="1" s="1"/>
  <c r="AD18" i="18" s="1"/>
  <c r="AJ16" i="18" l="1"/>
  <c r="T12" i="18"/>
  <c r="AL16" i="18"/>
  <c r="V12" i="18"/>
  <c r="N18" i="18"/>
  <c r="R10" i="18"/>
  <c r="P18" i="18"/>
  <c r="AF6" i="18"/>
  <c r="L28" i="18"/>
  <c r="AB20" i="18"/>
  <c r="N24" i="18"/>
  <c r="AD16" i="18"/>
  <c r="V28" i="18"/>
  <c r="AF44" i="18"/>
  <c r="V36" i="18"/>
  <c r="AD38" i="18"/>
  <c r="Z32" i="18"/>
  <c r="AB32" i="18"/>
  <c r="P34" i="18"/>
  <c r="AD32" i="18"/>
  <c r="AJ24" i="18"/>
  <c r="N10" i="18"/>
  <c r="AL24" i="18"/>
  <c r="J12" i="18"/>
  <c r="AH18" i="18"/>
  <c r="X12" i="18"/>
  <c r="J20" i="18"/>
  <c r="T10" i="18"/>
  <c r="R18" i="18"/>
  <c r="P8" i="18"/>
  <c r="N28" i="18"/>
  <c r="AD20" i="18"/>
  <c r="P24" i="18"/>
  <c r="AF16" i="18"/>
  <c r="Z28" i="18"/>
  <c r="X14" i="18"/>
  <c r="V22" i="18"/>
  <c r="AB40" i="18"/>
  <c r="X22" i="18"/>
  <c r="AD40" i="18"/>
  <c r="R44" i="18"/>
  <c r="AJ32" i="18"/>
  <c r="T44" i="18"/>
  <c r="AL32" i="18"/>
  <c r="P38" i="18"/>
  <c r="AH26" i="18"/>
  <c r="L12" i="18"/>
  <c r="AJ18" i="18"/>
  <c r="Z12" i="18"/>
  <c r="L20" i="18"/>
  <c r="V10" i="18"/>
  <c r="T18" i="18"/>
  <c r="R8" i="18"/>
  <c r="P28" i="18"/>
  <c r="AF20" i="18"/>
  <c r="T24" i="18"/>
  <c r="X18" i="18"/>
  <c r="L22" i="18"/>
  <c r="AB14" i="18"/>
  <c r="N22" i="18"/>
  <c r="AD14" i="18"/>
  <c r="L44" i="18"/>
  <c r="AJ40" i="18"/>
  <c r="N44" i="18"/>
  <c r="AL40" i="18"/>
  <c r="J38" i="18"/>
  <c r="AH34" i="18"/>
  <c r="R38" i="18"/>
  <c r="AJ26" i="18"/>
  <c r="N12" i="18"/>
  <c r="AL18" i="18"/>
  <c r="AB12" i="18"/>
  <c r="N20" i="18"/>
  <c r="X10" i="18"/>
  <c r="P20" i="18"/>
  <c r="T8" i="18"/>
  <c r="T28" i="18"/>
  <c r="R6" i="18"/>
  <c r="L26" i="18"/>
  <c r="AB18" i="18"/>
  <c r="N26" i="18"/>
  <c r="N34" i="18"/>
  <c r="R28" i="18"/>
  <c r="AL44" i="18"/>
  <c r="P6" i="18"/>
  <c r="L36" i="18"/>
  <c r="P14" i="18"/>
  <c r="AJ8" i="18"/>
  <c r="T6" i="18"/>
  <c r="R20" i="18"/>
  <c r="AB22" i="18"/>
  <c r="V8" i="18"/>
  <c r="J16" i="18"/>
  <c r="AF22" i="18"/>
  <c r="Z8" i="18"/>
  <c r="AF30" i="18"/>
  <c r="T36" i="18"/>
  <c r="AJ22" i="18"/>
  <c r="N8" i="18"/>
  <c r="J22" i="18"/>
  <c r="V42" i="18"/>
  <c r="AB30" i="18"/>
  <c r="Z42" i="18"/>
  <c r="AB10" i="18"/>
  <c r="X36" i="18"/>
  <c r="R32" i="18"/>
  <c r="N14" i="18"/>
  <c r="AB38" i="18"/>
  <c r="AF38" i="18"/>
  <c r="V32" i="18"/>
  <c r="AJ14" i="18"/>
  <c r="AF10" i="18"/>
  <c r="J8" i="18"/>
  <c r="AL20" i="18"/>
  <c r="Z14" i="18"/>
  <c r="T40" i="18"/>
  <c r="X28" i="18"/>
  <c r="AL28" i="18"/>
  <c r="V14" i="18"/>
  <c r="R42" i="18"/>
  <c r="N40" i="18"/>
  <c r="R24" i="18"/>
  <c r="AL36" i="18"/>
  <c r="V18" i="18"/>
  <c r="L42" i="18"/>
  <c r="J26" i="18"/>
  <c r="AJ38" i="18"/>
  <c r="Z18" i="18"/>
  <c r="R11" i="1"/>
  <c r="AJ30" i="18"/>
  <c r="N30" i="18"/>
  <c r="AJ10" i="18"/>
  <c r="V38" i="18"/>
  <c r="AL10" i="18"/>
  <c r="J32" i="18"/>
  <c r="AH42" i="18"/>
  <c r="L38" i="18"/>
  <c r="AJ34" i="18"/>
  <c r="T38" i="18"/>
  <c r="AL26" i="18"/>
  <c r="J6" i="18"/>
  <c r="AH20" i="18"/>
  <c r="AD12" i="18"/>
  <c r="J14" i="18"/>
  <c r="Z10" i="18"/>
  <c r="T20" i="18"/>
  <c r="X8" i="18"/>
  <c r="R14" i="18"/>
  <c r="V6" i="18"/>
  <c r="T14" i="18"/>
  <c r="X6" i="18"/>
  <c r="Z44" i="18"/>
  <c r="AF24" i="18"/>
  <c r="P30" i="18"/>
  <c r="AB26" i="18"/>
  <c r="X38" i="18"/>
  <c r="AH12" i="18"/>
  <c r="L32" i="18"/>
  <c r="AJ42" i="18"/>
  <c r="N38" i="18"/>
  <c r="AL34" i="18"/>
  <c r="P40" i="18"/>
  <c r="AH28" i="18"/>
  <c r="N6" i="18"/>
  <c r="AJ20" i="18"/>
  <c r="AF12" i="18"/>
  <c r="AH14" i="18"/>
  <c r="AD10" i="18"/>
  <c r="L16" i="18"/>
  <c r="AB8" i="18"/>
  <c r="N16" i="18"/>
  <c r="AD8" i="18"/>
  <c r="R34" i="18"/>
  <c r="AF32" i="18"/>
  <c r="T34" i="18"/>
  <c r="AB34" i="18"/>
  <c r="R30" i="18"/>
  <c r="AD26" i="18"/>
  <c r="Z38" i="18"/>
  <c r="AJ12" i="18"/>
  <c r="N32" i="18"/>
  <c r="AL42" i="18"/>
  <c r="J40" i="18"/>
  <c r="AH36" i="18"/>
  <c r="R40" i="18"/>
  <c r="AJ28" i="18"/>
  <c r="R14" i="1"/>
  <c r="AH22" i="18"/>
  <c r="L8" i="18"/>
  <c r="AL14" i="18"/>
  <c r="P12" i="18"/>
  <c r="AH16" i="18"/>
  <c r="R12" i="18"/>
  <c r="Z22" i="18"/>
  <c r="AF40" i="18"/>
  <c r="V24" i="18"/>
  <c r="AB42" i="18"/>
  <c r="V34" i="18"/>
  <c r="AD34" i="18"/>
  <c r="T30" i="18"/>
  <c r="AF26" i="18"/>
  <c r="V40" i="18"/>
  <c r="AL12" i="18"/>
  <c r="J34" i="18"/>
  <c r="AH44" i="18"/>
  <c r="L40" i="18"/>
  <c r="AJ36" i="18"/>
  <c r="P42" i="18"/>
  <c r="AH30" i="18"/>
  <c r="R12" i="1"/>
  <c r="AL22" i="18"/>
  <c r="J10" i="18"/>
  <c r="AH24" i="18"/>
  <c r="L10" i="18"/>
  <c r="S39" i="19"/>
  <c r="Y41" i="19"/>
  <c r="AH13" i="1"/>
  <c r="P22" i="18"/>
  <c r="AF14" i="18"/>
  <c r="R22" i="18"/>
  <c r="V16" i="18"/>
  <c r="Z24" i="18"/>
  <c r="AD42" i="18"/>
  <c r="X34" i="18"/>
  <c r="AF34" i="18"/>
  <c r="X30" i="18"/>
  <c r="AB28" i="18"/>
  <c r="X40" i="18"/>
  <c r="AH6" i="18"/>
  <c r="L34" i="18"/>
  <c r="AJ44" i="18"/>
  <c r="J42" i="18"/>
  <c r="AH38" i="18"/>
  <c r="T42" i="18"/>
  <c r="AL30" i="18"/>
  <c r="P44" i="18"/>
  <c r="AH32" i="18"/>
  <c r="P26" i="18"/>
  <c r="AF18" i="18"/>
  <c r="R26" i="18"/>
  <c r="V20" i="18"/>
  <c r="T22" i="18"/>
  <c r="X16" i="18"/>
  <c r="V26" i="18"/>
  <c r="AF42" i="18"/>
  <c r="Z34" i="18"/>
  <c r="AB36" i="18"/>
  <c r="Z30" i="18"/>
  <c r="AD28" i="18"/>
  <c r="Z40" i="18"/>
  <c r="AL6" i="18"/>
  <c r="J36" i="18"/>
  <c r="AH8" i="18"/>
  <c r="N42" i="18"/>
  <c r="AL38" i="18"/>
  <c r="J44" i="18"/>
  <c r="AH40" i="18"/>
  <c r="Z36" i="18"/>
  <c r="P16" i="18"/>
  <c r="Z6" i="18"/>
  <c r="R16" i="18"/>
  <c r="AB6" i="18"/>
  <c r="T26" i="18"/>
  <c r="X20" i="18"/>
  <c r="J24" i="18"/>
  <c r="Z16" i="18"/>
  <c r="X26" i="18"/>
  <c r="AB44" i="18"/>
  <c r="P36" i="18"/>
  <c r="AD36" i="18"/>
  <c r="P32" i="18"/>
  <c r="AF28" i="18"/>
  <c r="X42" i="18"/>
  <c r="AD22" i="18"/>
  <c r="N36" i="18"/>
  <c r="AL8" i="18"/>
  <c r="J30" i="18"/>
  <c r="AH10" i="18"/>
  <c r="S28" i="19"/>
  <c r="AH14" i="1"/>
  <c r="J18" i="18"/>
  <c r="AF8" i="18"/>
  <c r="L18" i="18"/>
  <c r="P10" i="18"/>
  <c r="T16" i="18"/>
  <c r="AD6" i="18"/>
  <c r="J28" i="18"/>
  <c r="Z20" i="18"/>
  <c r="L24" i="18"/>
  <c r="AB16" i="18"/>
  <c r="Z26" i="18"/>
  <c r="AD44" i="18"/>
  <c r="R36" i="18"/>
  <c r="AF36" i="18"/>
  <c r="T32" i="18"/>
  <c r="AD30" i="18"/>
  <c r="V44" i="18"/>
  <c r="AB24" i="18"/>
  <c r="X44" i="18"/>
  <c r="AD24" i="18"/>
  <c r="V30" i="18"/>
  <c r="AG11" i="1"/>
  <c r="AF11" i="1" s="1"/>
  <c r="Q12" i="1"/>
  <c r="AG12" i="1" s="1"/>
  <c r="AF12" i="1" s="1"/>
  <c r="AE13" i="1"/>
  <c r="AE14" i="1"/>
  <c r="AC12" i="1"/>
  <c r="AD12" i="1" s="1"/>
  <c r="AC11" i="1"/>
  <c r="AD11" i="1" s="1"/>
  <c r="W38" i="19" l="1"/>
  <c r="AH12" i="1"/>
  <c r="AJ16" i="19"/>
  <c r="AJ18" i="19"/>
  <c r="AJ20" i="19"/>
  <c r="AJ22" i="19"/>
  <c r="AJ24" i="19"/>
  <c r="AJ26" i="19"/>
  <c r="AJ28" i="19"/>
  <c r="AJ30" i="19"/>
  <c r="AJ32" i="19"/>
  <c r="AJ34" i="19"/>
  <c r="AJ36" i="19"/>
  <c r="AJ38" i="19"/>
  <c r="AJ40" i="19"/>
  <c r="AJ42" i="19"/>
  <c r="AJ44" i="19"/>
  <c r="AJ46" i="19"/>
  <c r="AJ48" i="19"/>
  <c r="AJ50" i="19"/>
  <c r="AJ52" i="19"/>
  <c r="AJ54" i="19"/>
  <c r="AJ8" i="19"/>
  <c r="AJ10" i="19"/>
  <c r="AJ12" i="19"/>
  <c r="AJ14" i="19"/>
  <c r="AJ6" i="19"/>
  <c r="S46" i="19"/>
  <c r="S48" i="19"/>
  <c r="S50" i="19"/>
  <c r="S52" i="19"/>
  <c r="S54" i="19"/>
  <c r="M46" i="19"/>
  <c r="M48" i="19"/>
  <c r="M50" i="19"/>
  <c r="M52" i="19"/>
  <c r="M54" i="19"/>
  <c r="M38" i="19"/>
  <c r="M40" i="19"/>
  <c r="M42" i="19"/>
  <c r="M44" i="19"/>
  <c r="M36" i="19"/>
  <c r="Z46" i="19"/>
  <c r="Z48" i="19"/>
  <c r="Z50" i="19"/>
  <c r="Z52" i="19"/>
  <c r="Z54" i="19"/>
  <c r="T36" i="19"/>
  <c r="U37" i="19"/>
  <c r="U38" i="19"/>
  <c r="W39" i="19"/>
  <c r="W40" i="19"/>
  <c r="W41" i="19"/>
  <c r="X42" i="19"/>
  <c r="X43" i="19"/>
  <c r="X44" i="19"/>
  <c r="X45" i="19"/>
  <c r="Y27" i="19"/>
  <c r="Y29" i="19"/>
  <c r="Y31" i="19"/>
  <c r="Y33" i="19"/>
  <c r="Y35" i="19"/>
  <c r="S26" i="19"/>
  <c r="S27" i="19"/>
  <c r="T28" i="19"/>
  <c r="T29" i="19"/>
  <c r="T30" i="19"/>
  <c r="T31" i="19"/>
  <c r="T32" i="19"/>
  <c r="T33" i="19"/>
  <c r="T34" i="19"/>
  <c r="T35" i="19"/>
  <c r="T17" i="19"/>
  <c r="T19" i="19"/>
  <c r="T21" i="19"/>
  <c r="T23" i="19"/>
  <c r="T25" i="19"/>
  <c r="N19" i="19"/>
  <c r="N21" i="19"/>
  <c r="N23" i="19"/>
  <c r="N25" i="19"/>
  <c r="N17" i="19"/>
  <c r="AG27" i="19"/>
  <c r="AG29" i="19"/>
  <c r="AG31" i="19"/>
  <c r="AG33" i="19"/>
  <c r="AK16" i="19"/>
  <c r="AK18" i="19"/>
  <c r="AK20" i="19"/>
  <c r="AK22" i="19"/>
  <c r="AK24" i="19"/>
  <c r="AK26" i="19"/>
  <c r="AK28" i="19"/>
  <c r="AK30" i="19"/>
  <c r="AK32" i="19"/>
  <c r="AK34" i="19"/>
  <c r="AK36" i="19"/>
  <c r="AK38" i="19"/>
  <c r="AK40" i="19"/>
  <c r="AK42" i="19"/>
  <c r="AK44" i="19"/>
  <c r="AK46" i="19"/>
  <c r="AK48" i="19"/>
  <c r="AK50" i="19"/>
  <c r="AK52" i="19"/>
  <c r="AK54" i="19"/>
  <c r="AK8" i="19"/>
  <c r="AK10" i="19"/>
  <c r="AK12" i="19"/>
  <c r="AK14" i="19"/>
  <c r="AK6" i="19"/>
  <c r="T46" i="19"/>
  <c r="T48" i="19"/>
  <c r="T50" i="19"/>
  <c r="T52" i="19"/>
  <c r="T54" i="19"/>
  <c r="N46" i="19"/>
  <c r="N48" i="19"/>
  <c r="N50" i="19"/>
  <c r="N52" i="19"/>
  <c r="N54" i="19"/>
  <c r="N38" i="19"/>
  <c r="N40" i="19"/>
  <c r="N42" i="19"/>
  <c r="N44" i="19"/>
  <c r="N36" i="19"/>
  <c r="AA46" i="19"/>
  <c r="AA48" i="19"/>
  <c r="AA50" i="19"/>
  <c r="AA52" i="19"/>
  <c r="AA54" i="19"/>
  <c r="U36" i="19"/>
  <c r="V37" i="19"/>
  <c r="V38" i="19"/>
  <c r="X39" i="19"/>
  <c r="X40" i="19"/>
  <c r="X41" i="19"/>
  <c r="Y42" i="19"/>
  <c r="Y43" i="19"/>
  <c r="Y44" i="19"/>
  <c r="Y45" i="19"/>
  <c r="Z27" i="19"/>
  <c r="Z29" i="19"/>
  <c r="Z31" i="19"/>
  <c r="Z33" i="19"/>
  <c r="Z35" i="19"/>
  <c r="T26" i="19"/>
  <c r="T27" i="19"/>
  <c r="U28" i="19"/>
  <c r="U29" i="19"/>
  <c r="U30" i="19"/>
  <c r="U31" i="19"/>
  <c r="U32" i="19"/>
  <c r="U33" i="19"/>
  <c r="U34" i="19"/>
  <c r="U35" i="19"/>
  <c r="U17" i="19"/>
  <c r="U19" i="19"/>
  <c r="U21" i="19"/>
  <c r="U23" i="19"/>
  <c r="U25" i="19"/>
  <c r="O19" i="19"/>
  <c r="O21" i="19"/>
  <c r="O23" i="19"/>
  <c r="O25" i="19"/>
  <c r="AB26" i="19"/>
  <c r="AB28" i="19"/>
  <c r="AB30" i="19"/>
  <c r="AB32" i="19"/>
  <c r="AB34" i="19"/>
  <c r="AL16" i="19"/>
  <c r="AL18" i="19"/>
  <c r="AL20" i="19"/>
  <c r="AL22" i="19"/>
  <c r="AL24" i="19"/>
  <c r="AL26" i="19"/>
  <c r="AL28" i="19"/>
  <c r="AL30" i="19"/>
  <c r="AL32" i="19"/>
  <c r="AL34" i="19"/>
  <c r="AL36" i="19"/>
  <c r="AL38" i="19"/>
  <c r="AL40" i="19"/>
  <c r="AL42" i="19"/>
  <c r="AL44" i="19"/>
  <c r="AL46" i="19"/>
  <c r="AL48" i="19"/>
  <c r="AL50" i="19"/>
  <c r="AL52" i="19"/>
  <c r="AL54" i="19"/>
  <c r="AL8" i="19"/>
  <c r="AL10" i="19"/>
  <c r="AL12" i="19"/>
  <c r="AL14" i="19"/>
  <c r="AL6" i="19"/>
  <c r="U46" i="19"/>
  <c r="U48" i="19"/>
  <c r="U50" i="19"/>
  <c r="U52" i="19"/>
  <c r="U54" i="19"/>
  <c r="O46" i="19"/>
  <c r="O48" i="19"/>
  <c r="O50" i="19"/>
  <c r="O52" i="19"/>
  <c r="O54" i="19"/>
  <c r="O38" i="19"/>
  <c r="O40" i="19"/>
  <c r="O42" i="19"/>
  <c r="O44" i="19"/>
  <c r="O36" i="19"/>
  <c r="V47" i="19"/>
  <c r="V49" i="19"/>
  <c r="V51" i="19"/>
  <c r="V53" i="19"/>
  <c r="V55" i="19"/>
  <c r="W36" i="19"/>
  <c r="W37" i="19"/>
  <c r="X38" i="19"/>
  <c r="Y39" i="19"/>
  <c r="Y40" i="19"/>
  <c r="Z41" i="19"/>
  <c r="Z42" i="19"/>
  <c r="Z43" i="19"/>
  <c r="Z44" i="19"/>
  <c r="Z45" i="19"/>
  <c r="AA27" i="19"/>
  <c r="AA29" i="19"/>
  <c r="AA31" i="19"/>
  <c r="AA33" i="19"/>
  <c r="AA35" i="19"/>
  <c r="U26" i="19"/>
  <c r="U27" i="19"/>
  <c r="J29" i="19"/>
  <c r="J30" i="19"/>
  <c r="J31" i="19"/>
  <c r="J32" i="19"/>
  <c r="J33" i="19"/>
  <c r="J34" i="19"/>
  <c r="J35" i="19"/>
  <c r="P16" i="19"/>
  <c r="P18" i="19"/>
  <c r="P20" i="19"/>
  <c r="P22" i="19"/>
  <c r="P24" i="19"/>
  <c r="J18" i="19"/>
  <c r="J20" i="19"/>
  <c r="J22" i="19"/>
  <c r="J24" i="19"/>
  <c r="J16" i="19"/>
  <c r="AC26" i="19"/>
  <c r="AC28" i="19"/>
  <c r="AC30" i="19"/>
  <c r="AC32" i="19"/>
  <c r="AM16" i="19"/>
  <c r="AM18" i="19"/>
  <c r="AM20" i="19"/>
  <c r="AM22" i="19"/>
  <c r="AM24" i="19"/>
  <c r="AM26" i="19"/>
  <c r="AM28" i="19"/>
  <c r="AM30" i="19"/>
  <c r="AM32" i="19"/>
  <c r="AM34" i="19"/>
  <c r="AM36" i="19"/>
  <c r="AM38" i="19"/>
  <c r="AM40" i="19"/>
  <c r="AM42" i="19"/>
  <c r="AM44" i="19"/>
  <c r="AM46" i="19"/>
  <c r="AM48" i="19"/>
  <c r="AM50" i="19"/>
  <c r="AM52" i="19"/>
  <c r="AM54" i="19"/>
  <c r="AM8" i="19"/>
  <c r="AM10" i="19"/>
  <c r="AM12" i="19"/>
  <c r="AM14" i="19"/>
  <c r="AM6" i="19"/>
  <c r="P47" i="19"/>
  <c r="P49" i="19"/>
  <c r="P51" i="19"/>
  <c r="P53" i="19"/>
  <c r="P55" i="19"/>
  <c r="J47" i="19"/>
  <c r="J49" i="19"/>
  <c r="J51" i="19"/>
  <c r="J53" i="19"/>
  <c r="J55" i="19"/>
  <c r="J39" i="19"/>
  <c r="J41" i="19"/>
  <c r="J43" i="19"/>
  <c r="J45" i="19"/>
  <c r="K37" i="19"/>
  <c r="W47" i="19"/>
  <c r="W49" i="19"/>
  <c r="W51" i="19"/>
  <c r="W53" i="19"/>
  <c r="W55" i="19"/>
  <c r="X36" i="19"/>
  <c r="X37" i="19"/>
  <c r="Y38" i="19"/>
  <c r="Z39" i="19"/>
  <c r="Z40" i="19"/>
  <c r="AA41" i="19"/>
  <c r="AA42" i="19"/>
  <c r="AA43" i="19"/>
  <c r="AA44" i="19"/>
  <c r="AA45" i="19"/>
  <c r="V28" i="19"/>
  <c r="V30" i="19"/>
  <c r="V32" i="19"/>
  <c r="V34" i="19"/>
  <c r="J26" i="19"/>
  <c r="J27" i="19"/>
  <c r="J28" i="19"/>
  <c r="K29" i="19"/>
  <c r="K30" i="19"/>
  <c r="K31" i="19"/>
  <c r="K32" i="19"/>
  <c r="K33" i="19"/>
  <c r="K34" i="19"/>
  <c r="K35" i="19"/>
  <c r="Q16" i="19"/>
  <c r="Q18" i="19"/>
  <c r="Q20" i="19"/>
  <c r="Q22" i="19"/>
  <c r="Q24" i="19"/>
  <c r="K18" i="19"/>
  <c r="K20" i="19"/>
  <c r="K22" i="19"/>
  <c r="K24" i="19"/>
  <c r="K16" i="19"/>
  <c r="AD26" i="19"/>
  <c r="AD28" i="19"/>
  <c r="AD30" i="19"/>
  <c r="AD32" i="19"/>
  <c r="V36" i="19"/>
  <c r="AH17" i="19"/>
  <c r="AH19" i="19"/>
  <c r="AH21" i="19"/>
  <c r="AH23" i="19"/>
  <c r="AH25" i="19"/>
  <c r="AH27" i="19"/>
  <c r="AH29" i="19"/>
  <c r="AH31" i="19"/>
  <c r="AH33" i="19"/>
  <c r="AH35" i="19"/>
  <c r="AH37" i="19"/>
  <c r="AH39" i="19"/>
  <c r="AH41" i="19"/>
  <c r="AH43" i="19"/>
  <c r="AH45" i="19"/>
  <c r="AH47" i="19"/>
  <c r="AH49" i="19"/>
  <c r="AH51" i="19"/>
  <c r="AH53" i="19"/>
  <c r="AH55" i="19"/>
  <c r="AH9" i="19"/>
  <c r="AH11" i="19"/>
  <c r="AH13" i="19"/>
  <c r="AH15" i="19"/>
  <c r="AI7" i="19"/>
  <c r="Q47" i="19"/>
  <c r="Q49" i="19"/>
  <c r="Q51" i="19"/>
  <c r="Q53" i="19"/>
  <c r="Q55" i="19"/>
  <c r="K47" i="19"/>
  <c r="K49" i="19"/>
  <c r="K51" i="19"/>
  <c r="K53" i="19"/>
  <c r="K55" i="19"/>
  <c r="K39" i="19"/>
  <c r="K41" i="19"/>
  <c r="K43" i="19"/>
  <c r="K45" i="19"/>
  <c r="L37" i="19"/>
  <c r="X47" i="19"/>
  <c r="X49" i="19"/>
  <c r="X51" i="19"/>
  <c r="X53" i="19"/>
  <c r="X55" i="19"/>
  <c r="Y36" i="19"/>
  <c r="Y37" i="19"/>
  <c r="Z38" i="19"/>
  <c r="AA39" i="19"/>
  <c r="AA40" i="19"/>
  <c r="P42" i="19"/>
  <c r="P43" i="19"/>
  <c r="P44" i="19"/>
  <c r="P45" i="19"/>
  <c r="W26" i="19"/>
  <c r="W28" i="19"/>
  <c r="W30" i="19"/>
  <c r="W32" i="19"/>
  <c r="W34" i="19"/>
  <c r="K26" i="19"/>
  <c r="K27" i="19"/>
  <c r="K28" i="19"/>
  <c r="L29" i="19"/>
  <c r="L30" i="19"/>
  <c r="L31" i="19"/>
  <c r="L32" i="19"/>
  <c r="L33" i="19"/>
  <c r="L34" i="19"/>
  <c r="L35" i="19"/>
  <c r="R16" i="19"/>
  <c r="R18" i="19"/>
  <c r="R20" i="19"/>
  <c r="R22" i="19"/>
  <c r="R24" i="19"/>
  <c r="L18" i="19"/>
  <c r="L20" i="19"/>
  <c r="L22" i="19"/>
  <c r="L24" i="19"/>
  <c r="L16" i="19"/>
  <c r="AE26" i="19"/>
  <c r="AE28" i="19"/>
  <c r="V26" i="19"/>
  <c r="AI17" i="19"/>
  <c r="AI19" i="19"/>
  <c r="AI21" i="19"/>
  <c r="AI23" i="19"/>
  <c r="AI25" i="19"/>
  <c r="AI27" i="19"/>
  <c r="AI29" i="19"/>
  <c r="AI31" i="19"/>
  <c r="AI33" i="19"/>
  <c r="AI35" i="19"/>
  <c r="AI37" i="19"/>
  <c r="AI39" i="19"/>
  <c r="AI41" i="19"/>
  <c r="AI43" i="19"/>
  <c r="AI45" i="19"/>
  <c r="AI47" i="19"/>
  <c r="AI49" i="19"/>
  <c r="AI51" i="19"/>
  <c r="AI53" i="19"/>
  <c r="AI55" i="19"/>
  <c r="AI9" i="19"/>
  <c r="AI11" i="19"/>
  <c r="AI13" i="19"/>
  <c r="AI15" i="19"/>
  <c r="AJ7" i="19"/>
  <c r="R47" i="19"/>
  <c r="R49" i="19"/>
  <c r="R51" i="19"/>
  <c r="R53" i="19"/>
  <c r="R55" i="19"/>
  <c r="L47" i="19"/>
  <c r="L49" i="19"/>
  <c r="L51" i="19"/>
  <c r="L53" i="19"/>
  <c r="L55" i="19"/>
  <c r="L39" i="19"/>
  <c r="L41" i="19"/>
  <c r="L43" i="19"/>
  <c r="L45" i="19"/>
  <c r="M37" i="19"/>
  <c r="Y47" i="19"/>
  <c r="Y49" i="19"/>
  <c r="Y51" i="19"/>
  <c r="Y53" i="19"/>
  <c r="Y55" i="19"/>
  <c r="Z36" i="19"/>
  <c r="Z37" i="19"/>
  <c r="AA38" i="19"/>
  <c r="P40" i="19"/>
  <c r="P41" i="19"/>
  <c r="Q42" i="19"/>
  <c r="Q43" i="19"/>
  <c r="Q44" i="19"/>
  <c r="Q45" i="19"/>
  <c r="X26" i="19"/>
  <c r="X28" i="19"/>
  <c r="X30" i="19"/>
  <c r="X32" i="19"/>
  <c r="X34" i="19"/>
  <c r="L26" i="19"/>
  <c r="L27" i="19"/>
  <c r="L28" i="19"/>
  <c r="M29" i="19"/>
  <c r="M30" i="19"/>
  <c r="M31" i="19"/>
  <c r="M32" i="19"/>
  <c r="M33" i="19"/>
  <c r="M34" i="19"/>
  <c r="M35" i="19"/>
  <c r="S16" i="19"/>
  <c r="S18" i="19"/>
  <c r="S20" i="19"/>
  <c r="S22" i="19"/>
  <c r="S24" i="19"/>
  <c r="M18" i="19"/>
  <c r="M20" i="19"/>
  <c r="M22" i="19"/>
  <c r="M24" i="19"/>
  <c r="M16" i="19"/>
  <c r="AF26" i="19"/>
  <c r="AF28" i="19"/>
  <c r="AJ17" i="19"/>
  <c r="AJ19" i="19"/>
  <c r="AJ21" i="19"/>
  <c r="AJ23" i="19"/>
  <c r="AJ25" i="19"/>
  <c r="AJ27" i="19"/>
  <c r="AJ29" i="19"/>
  <c r="AJ31" i="19"/>
  <c r="AJ33" i="19"/>
  <c r="AJ35" i="19"/>
  <c r="AJ37" i="19"/>
  <c r="AJ39" i="19"/>
  <c r="AJ41" i="19"/>
  <c r="AJ43" i="19"/>
  <c r="AJ45" i="19"/>
  <c r="AJ47" i="19"/>
  <c r="AJ49" i="19"/>
  <c r="AJ51" i="19"/>
  <c r="AJ53" i="19"/>
  <c r="AJ55" i="19"/>
  <c r="AJ9" i="19"/>
  <c r="AJ11" i="19"/>
  <c r="AJ13" i="19"/>
  <c r="AJ15" i="19"/>
  <c r="AK7" i="19"/>
  <c r="S47" i="19"/>
  <c r="S49" i="19"/>
  <c r="S51" i="19"/>
  <c r="S53" i="19"/>
  <c r="S55" i="19"/>
  <c r="M47" i="19"/>
  <c r="M49" i="19"/>
  <c r="M51" i="19"/>
  <c r="M53" i="19"/>
  <c r="M55" i="19"/>
  <c r="M39" i="19"/>
  <c r="M41" i="19"/>
  <c r="M43" i="19"/>
  <c r="M45" i="19"/>
  <c r="N37" i="19"/>
  <c r="Z47" i="19"/>
  <c r="Z49" i="19"/>
  <c r="Z51" i="19"/>
  <c r="Z53" i="19"/>
  <c r="Z55" i="19"/>
  <c r="AA36" i="19"/>
  <c r="AA37" i="19"/>
  <c r="P39" i="19"/>
  <c r="Q40" i="19"/>
  <c r="Q41" i="19"/>
  <c r="R42" i="19"/>
  <c r="R43" i="19"/>
  <c r="R44" i="19"/>
  <c r="R45" i="19"/>
  <c r="Y26" i="19"/>
  <c r="Y28" i="19"/>
  <c r="Y30" i="19"/>
  <c r="Y32" i="19"/>
  <c r="Y34" i="19"/>
  <c r="M26" i="19"/>
  <c r="M27" i="19"/>
  <c r="M28" i="19"/>
  <c r="N29" i="19"/>
  <c r="N30" i="19"/>
  <c r="N31" i="19"/>
  <c r="N32" i="19"/>
  <c r="N33" i="19"/>
  <c r="N34" i="19"/>
  <c r="N35" i="19"/>
  <c r="T16" i="19"/>
  <c r="T18" i="19"/>
  <c r="T20" i="19"/>
  <c r="T22" i="19"/>
  <c r="T24" i="19"/>
  <c r="N18" i="19"/>
  <c r="N20" i="19"/>
  <c r="N22" i="19"/>
  <c r="N24" i="19"/>
  <c r="N16" i="19"/>
  <c r="AG26" i="19"/>
  <c r="AK17" i="19"/>
  <c r="AK19" i="19"/>
  <c r="AK21" i="19"/>
  <c r="AK23" i="19"/>
  <c r="AK25" i="19"/>
  <c r="AK27" i="19"/>
  <c r="AK29" i="19"/>
  <c r="AK31" i="19"/>
  <c r="AK33" i="19"/>
  <c r="AK35" i="19"/>
  <c r="AK37" i="19"/>
  <c r="AK39" i="19"/>
  <c r="AK41" i="19"/>
  <c r="AK43" i="19"/>
  <c r="AK45" i="19"/>
  <c r="AK47" i="19"/>
  <c r="AK49" i="19"/>
  <c r="AK51" i="19"/>
  <c r="AK53" i="19"/>
  <c r="AK55" i="19"/>
  <c r="AK9" i="19"/>
  <c r="AK11" i="19"/>
  <c r="AK13" i="19"/>
  <c r="AK15" i="19"/>
  <c r="AL7" i="19"/>
  <c r="T47" i="19"/>
  <c r="T49" i="19"/>
  <c r="T51" i="19"/>
  <c r="T53" i="19"/>
  <c r="T55" i="19"/>
  <c r="N47" i="19"/>
  <c r="N49" i="19"/>
  <c r="N51" i="19"/>
  <c r="N53" i="19"/>
  <c r="N55" i="19"/>
  <c r="N39" i="19"/>
  <c r="N41" i="19"/>
  <c r="N43" i="19"/>
  <c r="N45" i="19"/>
  <c r="O37" i="19"/>
  <c r="AA47" i="19"/>
  <c r="AA49" i="19"/>
  <c r="AA51" i="19"/>
  <c r="AA53" i="19"/>
  <c r="AA55" i="19"/>
  <c r="P37" i="19"/>
  <c r="P38" i="19"/>
  <c r="Q39" i="19"/>
  <c r="R40" i="19"/>
  <c r="R41" i="19"/>
  <c r="S42" i="19"/>
  <c r="S43" i="19"/>
  <c r="S44" i="19"/>
  <c r="S45" i="19"/>
  <c r="Z26" i="19"/>
  <c r="Z28" i="19"/>
  <c r="Z30" i="19"/>
  <c r="Z32" i="19"/>
  <c r="Z34" i="19"/>
  <c r="N26" i="19"/>
  <c r="N27" i="19"/>
  <c r="N28" i="19"/>
  <c r="O29" i="19"/>
  <c r="O30" i="19"/>
  <c r="O31" i="19"/>
  <c r="O32" i="19"/>
  <c r="O33" i="19"/>
  <c r="O34" i="19"/>
  <c r="O35" i="19"/>
  <c r="U16" i="19"/>
  <c r="U18" i="19"/>
  <c r="U20" i="19"/>
  <c r="U22" i="19"/>
  <c r="U24" i="19"/>
  <c r="O18" i="19"/>
  <c r="O20" i="19"/>
  <c r="O22" i="19"/>
  <c r="O24" i="19"/>
  <c r="O16" i="19"/>
  <c r="AB27" i="19"/>
  <c r="AB29" i="19"/>
  <c r="AB31" i="19"/>
  <c r="AB33" i="19"/>
  <c r="AL17" i="19"/>
  <c r="AL19" i="19"/>
  <c r="AL21" i="19"/>
  <c r="AL23" i="19"/>
  <c r="AL25" i="19"/>
  <c r="AL27" i="19"/>
  <c r="AL29" i="19"/>
  <c r="AL31" i="19"/>
  <c r="AL33" i="19"/>
  <c r="AL35" i="19"/>
  <c r="AL37" i="19"/>
  <c r="AL39" i="19"/>
  <c r="AL41" i="19"/>
  <c r="AL43" i="19"/>
  <c r="AL45" i="19"/>
  <c r="AL47" i="19"/>
  <c r="AL49" i="19"/>
  <c r="AL51" i="19"/>
  <c r="AL53" i="19"/>
  <c r="AL55" i="19"/>
  <c r="AL9" i="19"/>
  <c r="AL11" i="19"/>
  <c r="AL13" i="19"/>
  <c r="AL15" i="19"/>
  <c r="AM7" i="19"/>
  <c r="U47" i="19"/>
  <c r="U49" i="19"/>
  <c r="U51" i="19"/>
  <c r="U53" i="19"/>
  <c r="U55" i="19"/>
  <c r="O47" i="19"/>
  <c r="O49" i="19"/>
  <c r="O51" i="19"/>
  <c r="O53" i="19"/>
  <c r="O55" i="19"/>
  <c r="O39" i="19"/>
  <c r="O41" i="19"/>
  <c r="O43" i="19"/>
  <c r="O45" i="19"/>
  <c r="V46" i="19"/>
  <c r="V48" i="19"/>
  <c r="V50" i="19"/>
  <c r="V52" i="19"/>
  <c r="V54" i="19"/>
  <c r="P36" i="19"/>
  <c r="Q37" i="19"/>
  <c r="Q38" i="19"/>
  <c r="R39" i="19"/>
  <c r="S40" i="19"/>
  <c r="S41" i="19"/>
  <c r="T42" i="19"/>
  <c r="T43" i="19"/>
  <c r="T44" i="19"/>
  <c r="T45" i="19"/>
  <c r="AA26" i="19"/>
  <c r="AA28" i="19"/>
  <c r="AA30" i="19"/>
  <c r="AA32" i="19"/>
  <c r="AA34" i="19"/>
  <c r="O26" i="19"/>
  <c r="O27" i="19"/>
  <c r="O28" i="19"/>
  <c r="P29" i="19"/>
  <c r="P30" i="19"/>
  <c r="P31" i="19"/>
  <c r="P32" i="19"/>
  <c r="P33" i="19"/>
  <c r="P34" i="19"/>
  <c r="P35" i="19"/>
  <c r="P17" i="19"/>
  <c r="P19" i="19"/>
  <c r="P21" i="19"/>
  <c r="P23" i="19"/>
  <c r="P25" i="19"/>
  <c r="J19" i="19"/>
  <c r="J21" i="19"/>
  <c r="J23" i="19"/>
  <c r="J25" i="19"/>
  <c r="O17" i="19"/>
  <c r="AC27" i="19"/>
  <c r="AC29" i="19"/>
  <c r="AC31" i="19"/>
  <c r="AC33" i="19"/>
  <c r="AH16" i="19"/>
  <c r="AI16" i="19"/>
  <c r="AI18" i="19"/>
  <c r="AI20" i="19"/>
  <c r="AI22" i="19"/>
  <c r="AI24" i="19"/>
  <c r="AI26" i="19"/>
  <c r="AI28" i="19"/>
  <c r="AI30" i="19"/>
  <c r="AI32" i="19"/>
  <c r="AI34" i="19"/>
  <c r="AI36" i="19"/>
  <c r="AI38" i="19"/>
  <c r="AI40" i="19"/>
  <c r="AI42" i="19"/>
  <c r="AI44" i="19"/>
  <c r="AI46" i="19"/>
  <c r="AI48" i="19"/>
  <c r="AI50" i="19"/>
  <c r="AI52" i="19"/>
  <c r="AI54" i="19"/>
  <c r="AI8" i="19"/>
  <c r="AI10" i="19"/>
  <c r="AI12" i="19"/>
  <c r="AI14" i="19"/>
  <c r="AI6" i="19"/>
  <c r="R46" i="19"/>
  <c r="R48" i="19"/>
  <c r="R50" i="19"/>
  <c r="R52" i="19"/>
  <c r="R54" i="19"/>
  <c r="L46" i="19"/>
  <c r="L48" i="19"/>
  <c r="L50" i="19"/>
  <c r="L52" i="19"/>
  <c r="L54" i="19"/>
  <c r="L38" i="19"/>
  <c r="L40" i="19"/>
  <c r="L42" i="19"/>
  <c r="L44" i="19"/>
  <c r="L36" i="19"/>
  <c r="Y46" i="19"/>
  <c r="Y48" i="19"/>
  <c r="Y50" i="19"/>
  <c r="Y52" i="19"/>
  <c r="Y54" i="19"/>
  <c r="S36" i="19"/>
  <c r="T37" i="19"/>
  <c r="T38" i="19"/>
  <c r="V39" i="19"/>
  <c r="V40" i="19"/>
  <c r="V41" i="19"/>
  <c r="W42" i="19"/>
  <c r="W43" i="19"/>
  <c r="W44" i="19"/>
  <c r="W45" i="19"/>
  <c r="X27" i="19"/>
  <c r="X29" i="19"/>
  <c r="X31" i="19"/>
  <c r="X33" i="19"/>
  <c r="X35" i="19"/>
  <c r="R26" i="19"/>
  <c r="R27" i="19"/>
  <c r="R28" i="19"/>
  <c r="S29" i="19"/>
  <c r="S30" i="19"/>
  <c r="S31" i="19"/>
  <c r="S32" i="19"/>
  <c r="S33" i="19"/>
  <c r="S34" i="19"/>
  <c r="S35" i="19"/>
  <c r="S17" i="19"/>
  <c r="S19" i="19"/>
  <c r="S21" i="19"/>
  <c r="S23" i="19"/>
  <c r="S25" i="19"/>
  <c r="M19" i="19"/>
  <c r="M21" i="19"/>
  <c r="M23" i="19"/>
  <c r="M25" i="19"/>
  <c r="M17" i="19"/>
  <c r="AF27" i="19"/>
  <c r="AF29" i="19"/>
  <c r="AF31" i="19"/>
  <c r="AF33" i="19"/>
  <c r="AF35" i="19"/>
  <c r="AM17" i="19"/>
  <c r="AM29" i="19"/>
  <c r="AM41" i="19"/>
  <c r="AM53" i="19"/>
  <c r="P46" i="19"/>
  <c r="J48" i="19"/>
  <c r="J42" i="19"/>
  <c r="W52" i="19"/>
  <c r="T40" i="19"/>
  <c r="V27" i="19"/>
  <c r="P27" i="19"/>
  <c r="Q33" i="19"/>
  <c r="Q23" i="19"/>
  <c r="K17" i="19"/>
  <c r="AE32" i="19"/>
  <c r="AD35" i="19"/>
  <c r="AE37" i="19"/>
  <c r="AE39" i="19"/>
  <c r="AE41" i="19"/>
  <c r="AE43" i="19"/>
  <c r="AE45" i="19"/>
  <c r="AE47" i="19"/>
  <c r="AE49" i="19"/>
  <c r="AE51" i="19"/>
  <c r="AE53" i="19"/>
  <c r="AE55" i="19"/>
  <c r="AE16" i="19"/>
  <c r="AE17" i="19"/>
  <c r="AE18" i="19"/>
  <c r="AE19" i="19"/>
  <c r="AE20" i="19"/>
  <c r="AE21" i="19"/>
  <c r="AE22" i="19"/>
  <c r="AE23" i="19"/>
  <c r="AE24" i="19"/>
  <c r="AE25" i="19"/>
  <c r="Y6" i="19"/>
  <c r="S7" i="19"/>
  <c r="AE7" i="19"/>
  <c r="Y8" i="19"/>
  <c r="S9" i="19"/>
  <c r="AE9" i="19"/>
  <c r="Y10" i="19"/>
  <c r="S11" i="19"/>
  <c r="AE11" i="19"/>
  <c r="Y12" i="19"/>
  <c r="S13" i="19"/>
  <c r="AE13" i="19"/>
  <c r="Y14" i="19"/>
  <c r="S15" i="19"/>
  <c r="AE15" i="19"/>
  <c r="M9" i="19"/>
  <c r="M11" i="19"/>
  <c r="M13" i="19"/>
  <c r="M15" i="19"/>
  <c r="N7" i="19"/>
  <c r="AH18" i="19"/>
  <c r="AH30" i="19"/>
  <c r="AH42" i="19"/>
  <c r="AH54" i="19"/>
  <c r="Q46" i="19"/>
  <c r="K48" i="19"/>
  <c r="K42" i="19"/>
  <c r="X52" i="19"/>
  <c r="U40" i="19"/>
  <c r="W27" i="19"/>
  <c r="Q27" i="19"/>
  <c r="R33" i="19"/>
  <c r="R23" i="19"/>
  <c r="L17" i="19"/>
  <c r="AF32" i="19"/>
  <c r="AE35" i="19"/>
  <c r="AF37" i="19"/>
  <c r="AF39" i="19"/>
  <c r="AF41" i="19"/>
  <c r="AF43" i="19"/>
  <c r="AF45" i="19"/>
  <c r="AF47" i="19"/>
  <c r="AF49" i="19"/>
  <c r="AF51" i="19"/>
  <c r="AF53" i="19"/>
  <c r="AF55" i="19"/>
  <c r="AF16" i="19"/>
  <c r="AF17" i="19"/>
  <c r="AF18" i="19"/>
  <c r="AF19" i="19"/>
  <c r="AF20" i="19"/>
  <c r="AF21" i="19"/>
  <c r="AF22" i="19"/>
  <c r="AF23" i="19"/>
  <c r="AF24" i="19"/>
  <c r="AF25" i="19"/>
  <c r="Z6" i="19"/>
  <c r="T7" i="19"/>
  <c r="AF7" i="19"/>
  <c r="Z8" i="19"/>
  <c r="T9" i="19"/>
  <c r="AF9" i="19"/>
  <c r="Z10" i="19"/>
  <c r="T11" i="19"/>
  <c r="AF11" i="19"/>
  <c r="Z12" i="19"/>
  <c r="T13" i="19"/>
  <c r="AF13" i="19"/>
  <c r="Z14" i="19"/>
  <c r="T15" i="19"/>
  <c r="AF15" i="19"/>
  <c r="N9" i="19"/>
  <c r="N11" i="19"/>
  <c r="N13" i="19"/>
  <c r="N15" i="19"/>
  <c r="O7" i="19"/>
  <c r="AM19" i="19"/>
  <c r="AM31" i="19"/>
  <c r="AM43" i="19"/>
  <c r="AM55" i="19"/>
  <c r="P48" i="19"/>
  <c r="J50" i="19"/>
  <c r="J44" i="19"/>
  <c r="W54" i="19"/>
  <c r="T41" i="19"/>
  <c r="V29" i="19"/>
  <c r="P28" i="19"/>
  <c r="Q34" i="19"/>
  <c r="Q25" i="19"/>
  <c r="AD27" i="19"/>
  <c r="AG32" i="19"/>
  <c r="AG35" i="19"/>
  <c r="AG37" i="19"/>
  <c r="AG39" i="19"/>
  <c r="AG41" i="19"/>
  <c r="AG43" i="19"/>
  <c r="AG45" i="19"/>
  <c r="AG47" i="19"/>
  <c r="AG49" i="19"/>
  <c r="AG51" i="19"/>
  <c r="AG53" i="19"/>
  <c r="AG55" i="19"/>
  <c r="AG16" i="19"/>
  <c r="AG17" i="19"/>
  <c r="AG18" i="19"/>
  <c r="AG19" i="19"/>
  <c r="AG20" i="19"/>
  <c r="AG21" i="19"/>
  <c r="AG22" i="19"/>
  <c r="AG23" i="19"/>
  <c r="AG24" i="19"/>
  <c r="AG25" i="19"/>
  <c r="AA6" i="19"/>
  <c r="U7" i="19"/>
  <c r="AG7" i="19"/>
  <c r="AA8" i="19"/>
  <c r="U9" i="19"/>
  <c r="AG9" i="19"/>
  <c r="AA10" i="19"/>
  <c r="U11" i="19"/>
  <c r="AG11" i="19"/>
  <c r="AA12" i="19"/>
  <c r="U13" i="19"/>
  <c r="AG13" i="19"/>
  <c r="AA14" i="19"/>
  <c r="U15" i="19"/>
  <c r="AG15" i="19"/>
  <c r="O9" i="19"/>
  <c r="O11" i="19"/>
  <c r="O13" i="19"/>
  <c r="O15" i="19"/>
  <c r="AH20" i="19"/>
  <c r="AH32" i="19"/>
  <c r="AH44" i="19"/>
  <c r="AH8" i="19"/>
  <c r="Q48" i="19"/>
  <c r="K50" i="19"/>
  <c r="K44" i="19"/>
  <c r="X54" i="19"/>
  <c r="U41" i="19"/>
  <c r="W29" i="19"/>
  <c r="Q28" i="19"/>
  <c r="R34" i="19"/>
  <c r="R25" i="19"/>
  <c r="AE27" i="19"/>
  <c r="AD33" i="19"/>
  <c r="AB36" i="19"/>
  <c r="AB38" i="19"/>
  <c r="AB40" i="19"/>
  <c r="AB42" i="19"/>
  <c r="AB44" i="19"/>
  <c r="AB46" i="19"/>
  <c r="AB48" i="19"/>
  <c r="AB50" i="19"/>
  <c r="AB52" i="19"/>
  <c r="AB54" i="19"/>
  <c r="V16" i="19"/>
  <c r="V17" i="19"/>
  <c r="V18" i="19"/>
  <c r="V19" i="19"/>
  <c r="V20" i="19"/>
  <c r="V21" i="19"/>
  <c r="V22" i="19"/>
  <c r="V23" i="19"/>
  <c r="V24" i="19"/>
  <c r="V25" i="19"/>
  <c r="P6" i="19"/>
  <c r="AB6" i="19"/>
  <c r="V7" i="19"/>
  <c r="P8" i="19"/>
  <c r="AB8" i="19"/>
  <c r="V9" i="19"/>
  <c r="P10" i="19"/>
  <c r="AB10" i="19"/>
  <c r="V11" i="19"/>
  <c r="P12" i="19"/>
  <c r="AB12" i="19"/>
  <c r="V13" i="19"/>
  <c r="P14" i="19"/>
  <c r="AB14" i="19"/>
  <c r="V15" i="19"/>
  <c r="J8" i="19"/>
  <c r="J10" i="19"/>
  <c r="J12" i="19"/>
  <c r="J14" i="19"/>
  <c r="J6" i="19"/>
  <c r="AM21" i="19"/>
  <c r="AM33" i="19"/>
  <c r="AM45" i="19"/>
  <c r="AM9" i="19"/>
  <c r="P50" i="19"/>
  <c r="J52" i="19"/>
  <c r="J36" i="19"/>
  <c r="Q36" i="19"/>
  <c r="U42" i="19"/>
  <c r="V31" i="19"/>
  <c r="Q29" i="19"/>
  <c r="Q35" i="19"/>
  <c r="K19" i="19"/>
  <c r="AG28" i="19"/>
  <c r="AE33" i="19"/>
  <c r="AC36" i="19"/>
  <c r="AC38" i="19"/>
  <c r="AC40" i="19"/>
  <c r="AC42" i="19"/>
  <c r="AC44" i="19"/>
  <c r="AC46" i="19"/>
  <c r="AC48" i="19"/>
  <c r="AC50" i="19"/>
  <c r="AC52" i="19"/>
  <c r="AC54" i="19"/>
  <c r="W16" i="19"/>
  <c r="W17" i="19"/>
  <c r="W18" i="19"/>
  <c r="W19" i="19"/>
  <c r="W20" i="19"/>
  <c r="W21" i="19"/>
  <c r="W22" i="19"/>
  <c r="W23" i="19"/>
  <c r="W24" i="19"/>
  <c r="W25" i="19"/>
  <c r="Q6" i="19"/>
  <c r="AC6" i="19"/>
  <c r="W7" i="19"/>
  <c r="Q8" i="19"/>
  <c r="AC8" i="19"/>
  <c r="W9" i="19"/>
  <c r="Q10" i="19"/>
  <c r="AC10" i="19"/>
  <c r="W11" i="19"/>
  <c r="Q12" i="19"/>
  <c r="AC12" i="19"/>
  <c r="W13" i="19"/>
  <c r="Q14" i="19"/>
  <c r="AC14" i="19"/>
  <c r="W15" i="19"/>
  <c r="K8" i="19"/>
  <c r="K10" i="19"/>
  <c r="K12" i="19"/>
  <c r="K14" i="19"/>
  <c r="K6" i="19"/>
  <c r="AH22" i="19"/>
  <c r="AH34" i="19"/>
  <c r="AH46" i="19"/>
  <c r="AH10" i="19"/>
  <c r="Q50" i="19"/>
  <c r="K52" i="19"/>
  <c r="K36" i="19"/>
  <c r="R36" i="19"/>
  <c r="V42" i="19"/>
  <c r="W31" i="19"/>
  <c r="R29" i="19"/>
  <c r="R35" i="19"/>
  <c r="L19" i="19"/>
  <c r="AD29" i="19"/>
  <c r="AC34" i="19"/>
  <c r="AD36" i="19"/>
  <c r="AD38" i="19"/>
  <c r="AD40" i="19"/>
  <c r="AD42" i="19"/>
  <c r="AD44" i="19"/>
  <c r="AD46" i="19"/>
  <c r="AD48" i="19"/>
  <c r="AD50" i="19"/>
  <c r="AD52" i="19"/>
  <c r="AD54" i="19"/>
  <c r="X16" i="19"/>
  <c r="X17" i="19"/>
  <c r="X18" i="19"/>
  <c r="X19" i="19"/>
  <c r="X20" i="19"/>
  <c r="X21" i="19"/>
  <c r="X22" i="19"/>
  <c r="X23" i="19"/>
  <c r="X24" i="19"/>
  <c r="X25" i="19"/>
  <c r="R6" i="19"/>
  <c r="AD6" i="19"/>
  <c r="X7" i="19"/>
  <c r="R8" i="19"/>
  <c r="AD8" i="19"/>
  <c r="X9" i="19"/>
  <c r="R10" i="19"/>
  <c r="AD10" i="19"/>
  <c r="X11" i="19"/>
  <c r="R12" i="19"/>
  <c r="AD12" i="19"/>
  <c r="X13" i="19"/>
  <c r="R14" i="19"/>
  <c r="AD14" i="19"/>
  <c r="X15" i="19"/>
  <c r="L8" i="19"/>
  <c r="L10" i="19"/>
  <c r="L12" i="19"/>
  <c r="L14" i="19"/>
  <c r="L6" i="19"/>
  <c r="AH12" i="19"/>
  <c r="AM23" i="19"/>
  <c r="AM35" i="19"/>
  <c r="AM47" i="19"/>
  <c r="AM11" i="19"/>
  <c r="P52" i="19"/>
  <c r="J54" i="19"/>
  <c r="W46" i="19"/>
  <c r="R37" i="19"/>
  <c r="U43" i="19"/>
  <c r="V33" i="19"/>
  <c r="Q30" i="19"/>
  <c r="Q17" i="19"/>
  <c r="K21" i="19"/>
  <c r="AE29" i="19"/>
  <c r="AD34" i="19"/>
  <c r="AE36" i="19"/>
  <c r="AE38" i="19"/>
  <c r="AE40" i="19"/>
  <c r="AE42" i="19"/>
  <c r="AE44" i="19"/>
  <c r="AE46" i="19"/>
  <c r="AE48" i="19"/>
  <c r="AE50" i="19"/>
  <c r="AE52" i="19"/>
  <c r="AE54" i="19"/>
  <c r="Y16" i="19"/>
  <c r="Y17" i="19"/>
  <c r="Y18" i="19"/>
  <c r="Y19" i="19"/>
  <c r="Y20" i="19"/>
  <c r="Y21" i="19"/>
  <c r="Y22" i="19"/>
  <c r="Y23" i="19"/>
  <c r="Y24" i="19"/>
  <c r="Y25" i="19"/>
  <c r="S6" i="19"/>
  <c r="AE6" i="19"/>
  <c r="Y7" i="19"/>
  <c r="S8" i="19"/>
  <c r="AE8" i="19"/>
  <c r="Y9" i="19"/>
  <c r="S10" i="19"/>
  <c r="AE10" i="19"/>
  <c r="Y11" i="19"/>
  <c r="S12" i="19"/>
  <c r="AE12" i="19"/>
  <c r="Y13" i="19"/>
  <c r="S14" i="19"/>
  <c r="AE14" i="19"/>
  <c r="Y15" i="19"/>
  <c r="M8" i="19"/>
  <c r="M10" i="19"/>
  <c r="M12" i="19"/>
  <c r="M14" i="19"/>
  <c r="M6" i="19"/>
  <c r="AH24" i="19"/>
  <c r="K54" i="19"/>
  <c r="X46" i="19"/>
  <c r="S37" i="19"/>
  <c r="AM25" i="19"/>
  <c r="AM37" i="19"/>
  <c r="AM49" i="19"/>
  <c r="AM13" i="19"/>
  <c r="P54" i="19"/>
  <c r="J38" i="19"/>
  <c r="W48" i="19"/>
  <c r="R38" i="19"/>
  <c r="U44" i="19"/>
  <c r="V35" i="19"/>
  <c r="Q31" i="19"/>
  <c r="Q19" i="19"/>
  <c r="K23" i="19"/>
  <c r="AF30" i="19"/>
  <c r="AF34" i="19"/>
  <c r="AG36" i="19"/>
  <c r="AG38" i="19"/>
  <c r="AG40" i="19"/>
  <c r="AG42" i="19"/>
  <c r="AG44" i="19"/>
  <c r="AG46" i="19"/>
  <c r="AG48" i="19"/>
  <c r="AG50" i="19"/>
  <c r="AG52" i="19"/>
  <c r="AG54" i="19"/>
  <c r="AA16" i="19"/>
  <c r="AA17" i="19"/>
  <c r="AA18" i="19"/>
  <c r="AA19" i="19"/>
  <c r="AA20" i="19"/>
  <c r="AA21" i="19"/>
  <c r="AA22" i="19"/>
  <c r="AA23" i="19"/>
  <c r="AA24" i="19"/>
  <c r="AA25" i="19"/>
  <c r="U6" i="19"/>
  <c r="AG6" i="19"/>
  <c r="AA7" i="19"/>
  <c r="U8" i="19"/>
  <c r="AG8" i="19"/>
  <c r="AA9" i="19"/>
  <c r="U10" i="19"/>
  <c r="AG10" i="19"/>
  <c r="AA11" i="19"/>
  <c r="U12" i="19"/>
  <c r="AG12" i="19"/>
  <c r="AA13" i="19"/>
  <c r="U14" i="19"/>
  <c r="AG14" i="19"/>
  <c r="AA15" i="19"/>
  <c r="O8" i="19"/>
  <c r="O10" i="19"/>
  <c r="O12" i="19"/>
  <c r="O14" i="19"/>
  <c r="O6" i="19"/>
  <c r="AH26" i="19"/>
  <c r="AM27" i="19"/>
  <c r="AM39" i="19"/>
  <c r="AM51" i="19"/>
  <c r="AM15" i="19"/>
  <c r="J46" i="19"/>
  <c r="J40" i="19"/>
  <c r="W50" i="19"/>
  <c r="T39" i="19"/>
  <c r="U45" i="19"/>
  <c r="P26" i="19"/>
  <c r="Q32" i="19"/>
  <c r="Q21" i="19"/>
  <c r="K25" i="19"/>
  <c r="AD31" i="19"/>
  <c r="AB35" i="19"/>
  <c r="AC37" i="19"/>
  <c r="AC39" i="19"/>
  <c r="AC41" i="19"/>
  <c r="AC43" i="19"/>
  <c r="AC45" i="19"/>
  <c r="AC47" i="19"/>
  <c r="AC49" i="19"/>
  <c r="AC51" i="19"/>
  <c r="AC53" i="19"/>
  <c r="AC55" i="19"/>
  <c r="AC16" i="19"/>
  <c r="AC17" i="19"/>
  <c r="AC18" i="19"/>
  <c r="AC19" i="19"/>
  <c r="AC20" i="19"/>
  <c r="AC21" i="19"/>
  <c r="AC22" i="19"/>
  <c r="AC23" i="19"/>
  <c r="AC24" i="19"/>
  <c r="AC25" i="19"/>
  <c r="W6" i="19"/>
  <c r="Q7" i="19"/>
  <c r="AC7" i="19"/>
  <c r="W8" i="19"/>
  <c r="Q9" i="19"/>
  <c r="AC9" i="19"/>
  <c r="W10" i="19"/>
  <c r="Q11" i="19"/>
  <c r="AC11" i="19"/>
  <c r="W12" i="19"/>
  <c r="Q13" i="19"/>
  <c r="AC13" i="19"/>
  <c r="W14" i="19"/>
  <c r="Q15" i="19"/>
  <c r="AC15" i="19"/>
  <c r="K9" i="19"/>
  <c r="K11" i="19"/>
  <c r="K13" i="19"/>
  <c r="K15" i="19"/>
  <c r="L7" i="19"/>
  <c r="AH28" i="19"/>
  <c r="AH40" i="19"/>
  <c r="AH52" i="19"/>
  <c r="AH6" i="19"/>
  <c r="K46" i="19"/>
  <c r="K40" i="19"/>
  <c r="X50" i="19"/>
  <c r="U39" i="19"/>
  <c r="V45" i="19"/>
  <c r="Q26" i="19"/>
  <c r="R32" i="19"/>
  <c r="R21" i="19"/>
  <c r="L25" i="19"/>
  <c r="AE31" i="19"/>
  <c r="AC35" i="19"/>
  <c r="AD37" i="19"/>
  <c r="AD39" i="19"/>
  <c r="AD41" i="19"/>
  <c r="AD43" i="19"/>
  <c r="AD45" i="19"/>
  <c r="AD47" i="19"/>
  <c r="AD49" i="19"/>
  <c r="AD51" i="19"/>
  <c r="AD53" i="19"/>
  <c r="AD55" i="19"/>
  <c r="AD16" i="19"/>
  <c r="AD17" i="19"/>
  <c r="AD18" i="19"/>
  <c r="AD19" i="19"/>
  <c r="AD20" i="19"/>
  <c r="AD21" i="19"/>
  <c r="AD22" i="19"/>
  <c r="AD23" i="19"/>
  <c r="AD24" i="19"/>
  <c r="AD25" i="19"/>
  <c r="X6" i="19"/>
  <c r="R7" i="19"/>
  <c r="AD7" i="19"/>
  <c r="X8" i="19"/>
  <c r="R9" i="19"/>
  <c r="AD9" i="19"/>
  <c r="X10" i="19"/>
  <c r="R11" i="19"/>
  <c r="AD11" i="19"/>
  <c r="X12" i="19"/>
  <c r="R13" i="19"/>
  <c r="AD13" i="19"/>
  <c r="X14" i="19"/>
  <c r="R15" i="19"/>
  <c r="AD15" i="19"/>
  <c r="L9" i="19"/>
  <c r="L11" i="19"/>
  <c r="L13" i="19"/>
  <c r="L15" i="19"/>
  <c r="M7" i="19"/>
  <c r="AH36" i="19"/>
  <c r="W33" i="19"/>
  <c r="AF36" i="19"/>
  <c r="AF48" i="19"/>
  <c r="Z18" i="19"/>
  <c r="Z24" i="19"/>
  <c r="AF8" i="19"/>
  <c r="AF12" i="19"/>
  <c r="N10" i="19"/>
  <c r="AB21" i="19"/>
  <c r="AH38" i="19"/>
  <c r="W35" i="19"/>
  <c r="AB37" i="19"/>
  <c r="AB49" i="19"/>
  <c r="AB18" i="19"/>
  <c r="AB24" i="19"/>
  <c r="P9" i="19"/>
  <c r="P13" i="19"/>
  <c r="J11" i="19"/>
  <c r="AB43" i="19"/>
  <c r="P11" i="19"/>
  <c r="S38" i="19"/>
  <c r="AH48" i="19"/>
  <c r="R30" i="19"/>
  <c r="AF38" i="19"/>
  <c r="AF50" i="19"/>
  <c r="Z19" i="19"/>
  <c r="Z25" i="19"/>
  <c r="Z9" i="19"/>
  <c r="Z13" i="19"/>
  <c r="N12" i="19"/>
  <c r="AF14" i="19"/>
  <c r="AH50" i="19"/>
  <c r="R31" i="19"/>
  <c r="AB39" i="19"/>
  <c r="AB51" i="19"/>
  <c r="AB19" i="19"/>
  <c r="AB25" i="19"/>
  <c r="AB9" i="19"/>
  <c r="AB13" i="19"/>
  <c r="J13" i="19"/>
  <c r="N6" i="19"/>
  <c r="AB55" i="19"/>
  <c r="P7" i="19"/>
  <c r="P15" i="19"/>
  <c r="AH14" i="19"/>
  <c r="R17" i="19"/>
  <c r="AF40" i="19"/>
  <c r="AF52" i="19"/>
  <c r="Z20" i="19"/>
  <c r="T6" i="19"/>
  <c r="T10" i="19"/>
  <c r="T14" i="19"/>
  <c r="N14" i="19"/>
  <c r="K38" i="19"/>
  <c r="K7" i="19"/>
  <c r="AH11" i="1"/>
  <c r="Q52" i="19"/>
  <c r="R19" i="19"/>
  <c r="AB41" i="19"/>
  <c r="AB53" i="19"/>
  <c r="AB20" i="19"/>
  <c r="V6" i="19"/>
  <c r="V10" i="19"/>
  <c r="V14" i="19"/>
  <c r="J15" i="19"/>
  <c r="L23" i="19"/>
  <c r="Q54" i="19"/>
  <c r="L21" i="19"/>
  <c r="AF42" i="19"/>
  <c r="AF54" i="19"/>
  <c r="Z21" i="19"/>
  <c r="AF6" i="19"/>
  <c r="AF10" i="19"/>
  <c r="AB45" i="19"/>
  <c r="X48" i="19"/>
  <c r="AE30" i="19"/>
  <c r="AF44" i="19"/>
  <c r="Z16" i="19"/>
  <c r="Z22" i="19"/>
  <c r="Z7" i="19"/>
  <c r="Z11" i="19"/>
  <c r="Z15" i="19"/>
  <c r="AG30" i="19"/>
  <c r="AB16" i="19"/>
  <c r="AB22" i="19"/>
  <c r="AB7" i="19"/>
  <c r="AB11" i="19"/>
  <c r="AB15" i="19"/>
  <c r="V43" i="19"/>
  <c r="AE34" i="19"/>
  <c r="AF46" i="19"/>
  <c r="Z17" i="19"/>
  <c r="Z23" i="19"/>
  <c r="T8" i="19"/>
  <c r="T12" i="19"/>
  <c r="N8" i="19"/>
  <c r="V44" i="19"/>
  <c r="AG34" i="19"/>
  <c r="AB47" i="19"/>
  <c r="AB17" i="19"/>
  <c r="AB23" i="19"/>
  <c r="V8" i="19"/>
  <c r="V12" i="19"/>
  <c r="J9" i="19"/>
  <c r="AE11" i="1"/>
  <c r="AE12" i="1"/>
  <c r="L19" i="1" l="1"/>
  <c r="F221" i="13" l="1"/>
  <c r="F211" i="13"/>
  <c r="F212" i="13"/>
  <c r="F213" i="13"/>
  <c r="F214" i="13"/>
  <c r="F215" i="13"/>
  <c r="F216" i="13"/>
  <c r="F217" i="13"/>
  <c r="F218" i="13"/>
  <c r="F219" i="13"/>
  <c r="F220" i="13"/>
  <c r="F210" i="13"/>
  <c r="B221" i="13" a="1"/>
  <c r="B221" i="13" l="1"/>
  <c r="H210" i="13" l="1"/>
  <c r="L30" i="18" l="1"/>
  <c r="AJ6" i="18"/>
  <c r="L14" i="18"/>
  <c r="L6" i="18"/>
  <c r="AH7" i="19" l="1"/>
  <c r="J17" i="19"/>
  <c r="J37" i="19"/>
  <c r="J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<sst xmlns="http://schemas.openxmlformats.org/spreadsheetml/2006/main" count="443" uniqueCount="287">
  <si>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</si>
  <si>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</si>
  <si>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</si>
  <si>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</si>
  <si>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</si>
  <si>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</si>
  <si>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</si>
  <si>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</si>
  <si>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</si>
  <si>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</si>
  <si>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</si>
  <si>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</si>
  <si>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</si>
  <si>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</si>
  <si>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</si>
  <si>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</si>
  <si>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</si>
  <si>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</si>
  <si>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</si>
  <si>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</si>
  <si>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</si>
  <si>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</si>
  <si>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</si>
  <si>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</si>
  <si>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</si>
  <si>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</si>
  <si>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</si>
  <si>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</si>
  <si>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</si>
  <si>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</si>
  <si>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</si>
  <si>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</si>
  <si>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</si>
  <si>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</si>
  <si>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</si>
  <si>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</si>
  <si>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</si>
  <si>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</si>
  <si>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</si>
  <si>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</si>
  <si>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</si>
  <si>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</si>
  <si>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</si>
  <si>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</si>
  <si>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</si>
  <si>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</si>
  <si>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</si>
  <si>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</si>
  <si>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</si>
  <si>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</si>
  <si>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</si>
  <si>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</si>
  <si>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</si>
  <si>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</si>
  <si>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</si>
  <si>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</si>
  <si>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</si>
  <si>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</si>
  <si>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</si>
  <si>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</si>
  <si>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Escuela Tecnológica
Instituto Técnico Central</t>
  </si>
  <si>
    <t>MAPA Y PLAN DE TRATAMIENTO DE RIESGOS</t>
  </si>
  <si>
    <t>CÓDIGO:   GDC-FO-09</t>
  </si>
  <si>
    <t>VERSIÓN:  7</t>
  </si>
  <si>
    <t>VIGENCIA: ENERO 25 DE 2022</t>
  </si>
  <si>
    <t>PÁGINA:    1 de 1</t>
  </si>
  <si>
    <t>Proceso:</t>
  </si>
  <si>
    <t>GESTIÓN DE TALENTO HUMANO</t>
  </si>
  <si>
    <t>Objetivo:</t>
  </si>
  <si>
    <t>Generar políticas e Implementar planes y programas de la Gestión del Talento Humano bajo el principio de Justicia, equidad y trasparencia, al realizar, selección, vinculación, inducción, capacitación y formación, evaluación de Desempeño, Bienestar Laboral e incentivos y retiro, Desarrollando y generando conciencia en la seguridad y salud en el trabajo y el desempeño ambiental en los servidores públicos de la ETITC, bajo el marco de la normatividad legal vigente que conlleve al cumplimiento de los objetivos estratégicos de la institución</t>
  </si>
  <si>
    <t>Alcance:</t>
  </si>
  <si>
    <t>Inicia con el requerimiento de personal de las diferentes áreas, continuando con la selección, vinculación, inducción, capacitación y formación, evaluación de desempeño, Bienestar Laboral e incentivos y termina con la desvinculación laboral</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</si>
  <si>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</si>
  <si>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</si>
  <si>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</si>
  <si>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</si>
  <si>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</si>
  <si>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</si>
  <si>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</si>
  <si>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</si>
  <si>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</si>
  <si>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</si>
  <si>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</si>
  <si>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</si>
  <si>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</si>
  <si>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</si>
  <si>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</si>
  <si>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</si>
  <si>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</si>
  <si>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</si>
  <si>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</si>
  <si>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</si>
  <si>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</si>
  <si>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</si>
  <si>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</si>
  <si>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</si>
  <si>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</si>
  <si>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</si>
  <si>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</si>
  <si>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</si>
  <si>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Seguimiento
3º línea de defensa
(Noviembre)</t>
  </si>
  <si>
    <t>Implementación</t>
  </si>
  <si>
    <t>Calificación</t>
  </si>
  <si>
    <t>Documentación</t>
  </si>
  <si>
    <t>Frecuencia</t>
  </si>
  <si>
    <t>Evidencia</t>
  </si>
  <si>
    <t>Corrupción</t>
  </si>
  <si>
    <t>Talento humano</t>
  </si>
  <si>
    <t>Económico y Reputacional</t>
  </si>
  <si>
    <t>Ejecucion y Administracion de procesos</t>
  </si>
  <si>
    <t>Servicios</t>
  </si>
  <si>
    <t>NA</t>
  </si>
  <si>
    <t xml:space="preserve">     El riesgo afecta la imagen de la entidad con algunos usuarios de relevancia frente al logro de los objetivos</t>
  </si>
  <si>
    <t>Preventivo</t>
  </si>
  <si>
    <t>Manual</t>
  </si>
  <si>
    <t>Sin Documentar</t>
  </si>
  <si>
    <t>Aleatoria</t>
  </si>
  <si>
    <t>Sin Registro</t>
  </si>
  <si>
    <t>Reducir (mitigar)</t>
  </si>
  <si>
    <t>Detectivo</t>
  </si>
  <si>
    <t>Documentado</t>
  </si>
  <si>
    <t>Continua</t>
  </si>
  <si>
    <t>Con Registro</t>
  </si>
  <si>
    <t>Gestión</t>
  </si>
  <si>
    <t>Económico</t>
  </si>
  <si>
    <t>Ausencia de  controles adecuados para cada una de las nóminas una vez liquidadas</t>
  </si>
  <si>
    <t>Integridad</t>
  </si>
  <si>
    <t>Evitar</t>
  </si>
  <si>
    <t>Documental</t>
  </si>
  <si>
    <t>CLASIF. DE CONFIDENCIALIDAD</t>
  </si>
  <si>
    <t>IPB</t>
  </si>
  <si>
    <t>CLASIF. DE INTEGRIDAD</t>
  </si>
  <si>
    <t>A</t>
  </si>
  <si>
    <t>CLASIF. DE DISPONIBILIDAD</t>
  </si>
  <si>
    <t xml:space="preserve">Tipo </t>
  </si>
  <si>
    <t>Activo de información</t>
  </si>
  <si>
    <t>Criterio</t>
  </si>
  <si>
    <t>Ambiental</t>
  </si>
  <si>
    <t>Evento externo</t>
  </si>
  <si>
    <t>Hardware</t>
  </si>
  <si>
    <t>Confidencialidad</t>
  </si>
  <si>
    <t>Financiero</t>
  </si>
  <si>
    <t>Software</t>
  </si>
  <si>
    <t>Disponibilidad</t>
  </si>
  <si>
    <t>Estratégico</t>
  </si>
  <si>
    <t>Infraestructura</t>
  </si>
  <si>
    <t>Procesos</t>
  </si>
  <si>
    <t>Seguridad digital</t>
  </si>
  <si>
    <t>Tecnología</t>
  </si>
  <si>
    <t>SST</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</si>
  <si>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</si>
  <si>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</si>
  <si>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</si>
  <si>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</si>
  <si>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</si>
  <si>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</si>
  <si>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</si>
  <si>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</si>
  <si>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</si>
  <si>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</si>
  <si>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</si>
  <si>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</si>
  <si>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</si>
  <si>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</si>
  <si>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</si>
  <si>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</si>
  <si>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</si>
  <si>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</si>
  <si>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</si>
  <si>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</si>
  <si>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</si>
  <si>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</si>
  <si>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</si>
  <si>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</si>
  <si>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</si>
  <si>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</si>
  <si>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</si>
  <si>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</si>
  <si>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</si>
  <si>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</si>
  <si>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</si>
  <si>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</si>
  <si>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</si>
  <si>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</si>
  <si>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</si>
  <si>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</si>
  <si>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</si>
  <si>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</si>
  <si>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</si>
  <si>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</si>
  <si>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</si>
  <si>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</si>
  <si>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</si>
  <si>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</si>
  <si>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</si>
  <si>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</si>
  <si>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</si>
  <si>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</si>
  <si>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</si>
  <si>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</si>
  <si>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</si>
  <si>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</si>
  <si>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</si>
  <si>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</si>
  <si>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</si>
  <si>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</si>
  <si>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</si>
  <si>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</si>
  <si>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</si>
  <si>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</si>
  <si>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</si>
  <si>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</si>
  <si>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</si>
  <si>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</si>
  <si>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</si>
  <si>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</si>
  <si>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</si>
  <si>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</si>
  <si>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</si>
  <si>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</si>
  <si>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</si>
  <si>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</si>
  <si>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</si>
  <si>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</si>
  <si>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</si>
  <si>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</si>
  <si>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</si>
  <si>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</si>
  <si>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</si>
  <si>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</si>
  <si>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</si>
  <si>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</si>
  <si>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</si>
  <si>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</si>
  <si>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</si>
  <si>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</si>
  <si>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</si>
  <si>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</si>
  <si>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</si>
  <si>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</si>
  <si>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</si>
  <si>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</si>
  <si>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Reputacional</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</si>
  <si>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</si>
  <si>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</si>
  <si>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</si>
  <si>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</si>
  <si>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</si>
  <si>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</si>
  <si>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</si>
  <si>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</si>
  <si>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</si>
  <si>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</si>
  <si>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</si>
  <si>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</si>
  <si>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</si>
  <si>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</si>
  <si>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Profesional de Talento Humano</t>
  </si>
  <si>
    <t>Profesional apoyo vice acdemica. Profesional talento humano</t>
  </si>
  <si>
    <t>Profesional de talento Humano, nomina</t>
  </si>
  <si>
    <t>Profesional  de Binestar Laboral y capacitación, Profesional de Talento Humano</t>
  </si>
  <si>
    <t>Vinculación de los servidores publico sin cumplir requisitos</t>
  </si>
  <si>
    <t xml:space="preserve">No se cumplen con los tiempos  para afiliación a la seguridad social </t>
  </si>
  <si>
    <t>Inicio de las labores de los docentes de catedra sin formalización de la vinculación.</t>
  </si>
  <si>
    <t xml:space="preserve">Posibilidad de afectación económica y reputacional por el inicio de las labores de los docentes de catedra por la no formalización de la vinculación, debido al no cumplimiento de los tiempos  de afiliación a la seguridad social. </t>
  </si>
  <si>
    <t>Incumplimiento procedimiento de nómina</t>
  </si>
  <si>
    <t>Posibilidad de afectación económica por el incumplimiento del procedimiento de nómina, debido a la ausencia de controles para cada una de las nóminas una vez liquidadas.</t>
  </si>
  <si>
    <t>Incumplimiento de las actividades programadas para la vigencia</t>
  </si>
  <si>
    <t>Incumplimiento del Plan de Talento Humano (PIC, PPHT, PAV, PSST, PBLI)</t>
  </si>
  <si>
    <t>Incumplimiento del proceso de selección y vinculación, el manual de funciones y  competencias, de los procedimientos de selección y normatividad vigente</t>
  </si>
  <si>
    <t>Posibilidad de afectación económica y reputacional por seleccionar un determinado candidato obviando el perfil y algunos requisitos para la vinculación, para beneficio propio o de terceros.</t>
  </si>
  <si>
    <t>El profesional especializado de Selección y Vinculación, cada vez que se realice una nueva vinculación verificará el cumplimiento del procedimiento de selección y vinculación, con el fin de garantizar la selección objetiva del talento humano nuevo que se vincule a la ETITC.
En caso de que el profesional especializado de Selección y Vinculación identifique un potencial conflicto de intereses con el candidato a vincular, debe declararse impedido para continuar con el proceso de selección.</t>
  </si>
  <si>
    <t xml:space="preserve">Formatos diligenciados:
- GTH-FO-10 Matriz de Evaluación de Candidatos
- GTH-FO-11 Entrevista Preliminar
- GTH-FO-12 Informe Entrevista y Pruebas Psicotécnicas
- GTH-FO-21 Listado de Chequeo Documentos de Ingreso 
- GTH-FO-22 Declaración de situaciones de conflicto de interés (en caso de que aplique)
</t>
  </si>
  <si>
    <t xml:space="preserve">GTH-PC-01 Selección, Vinculación y Retiro de Personal </t>
  </si>
  <si>
    <t xml:space="preserve">Vinculación de nuevo personal acorde al procedimiento GTH-PC-01 Selección, Vinculación y Retiro de Personal </t>
  </si>
  <si>
    <t>El profesional asignado del área de Talento Humano, semestralmente verificará el envío por parte del Vicerrector Académico de la relación de docentes hora cátedra antes de iniciar labores mediante correo electrónico, con el fin realizar la vinculación oportuna a la ARL y seguridad social.
En caso de que el Vicerrector Académico no suministre la relación de docentes de hora cátedra oportunamente, el profesional asignado del área de Talento Humano solicitará la información mediante correo electrónico.</t>
  </si>
  <si>
    <t>Soportes de afiliación de docentes de hora cátedra a la ARL y seguridad social, antes de inicio de labores.
Correo  donde se solicita  a la Vicerrectoría Académica  el envio  de la carga Académica de los docentes, cuando no se envíe la relación oportunamente.</t>
  </si>
  <si>
    <t>No se encuentra documentado</t>
  </si>
  <si>
    <t>Documentar el control en un procedimiento institucional.</t>
  </si>
  <si>
    <t>El Coordinador del Grupo de Talento Humano mensualmente verficará la nómina  con el Grupo Finaciero (Contabilidad, Presupuesto y Tesoreria), a partir de la proyección de cada nómina por parte del grupo de Talento Humano, con la finalidad de validar las cifras proyectadas con el Grupo Financiero.
Si el Grupo Financiero identifica alguna novedad en las nóminas proyectadas por parte del Grupo de Talento Humano, realizará las observaciones para los ajustes pertinentes, previo a las firmas respectivas.</t>
  </si>
  <si>
    <t>Evidencia audiovisual de las reuniones  programadas y realizadas de manera mensual.
Nóminas mensuales firmadas y aprobadas.</t>
  </si>
  <si>
    <t>Posibilidad de afectación económica y reputacional por incumplimiento del Plan Estrategico de Talento humano, debido a la no realización de las actividades programadas para la vigencia</t>
  </si>
  <si>
    <t>El líder del proceso de Gestión de Talento Humano, semestralmente verificará el cumplimiento de los planes que integran el Plan Estratégico de Talento Humano: Plan Institucional de Capacitación, Plan de Previsión del Talento Humano, Plan Anual de Vacantes, Plan de Seguridad y Salud en el Trabajo, y el Programa de Bienestar Laboral e Incentivos, con el fin de garantizar su ejecución oportuna.
Si el líder del proceso identifica rezago en el cumplimiento de las actividades de alguno de los planes, hace los ajustes pertinentes o acelera la ejecución de actividades, según aplique.</t>
  </si>
  <si>
    <t>Soporte audiovisual de reuniones entre la líder del proceso y los responsables de ejecución de cada plan.
Estadisticas  de cumplimiento de los planes.</t>
  </si>
  <si>
    <t>Verificar la realización de las actividades desarrolladas en cada uno de los planes que componen el Plan Estratégico de Talento Humano</t>
  </si>
  <si>
    <r>
      <rPr>
        <b/>
        <sz val="14"/>
        <rFont val="Arial Narrow"/>
        <family val="2"/>
      </rPr>
      <t>LIDER DEL PROCESO:</t>
    </r>
    <r>
      <rPr>
        <sz val="14"/>
        <rFont val="Arial Narrow"/>
        <family val="2"/>
      </rPr>
      <t xml:space="preserve"> Lucibeth Blanchar Maestre</t>
    </r>
  </si>
  <si>
    <t>Fecha de actualización: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</si>
</sst>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s>
  <cellStyleXfs count="5">
    <xf numFmtId="0" fontId="0" fillId="0" borderId="0"/>
    <xf numFmtId="9" fontId="14" fillId="0" borderId="0" applyFont="0" applyFill="0" applyBorder="0" applyAlignment="0" applyProtection="0"/>
    <xf numFmtId="0" fontId="45" fillId="0" borderId="0"/>
    <xf numFmtId="0" fontId="46" fillId="0" borderId="0"/>
    <xf numFmtId="0" fontId="5" fillId="0" borderId="0"/>
  </cellStyleXfs>
  <cellXfs count="376">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35" fillId="15" borderId="33"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1" fillId="0" borderId="21" xfId="0" applyFont="1" applyBorder="1" applyAlignment="1">
      <alignment horizontal="left" vertical="top"/>
    </xf>
    <xf numFmtId="0" fontId="6" fillId="0" borderId="21" xfId="0" applyFont="1" applyBorder="1" applyAlignment="1" applyProtection="1">
      <alignment horizontal="left" vertical="top" wrapText="1"/>
      <protection locked="0"/>
    </xf>
    <xf numFmtId="0" fontId="1" fillId="0" borderId="21" xfId="0" applyFont="1" applyBorder="1" applyAlignment="1" applyProtection="1">
      <alignment horizontal="left" vertical="top"/>
      <protection hidden="1"/>
    </xf>
    <xf numFmtId="0" fontId="1" fillId="0" borderId="21" xfId="0" applyFont="1" applyBorder="1" applyAlignment="1" applyProtection="1">
      <alignment horizontal="left" vertical="top" textRotation="90"/>
      <protection locked="0"/>
    </xf>
    <xf numFmtId="9" fontId="1" fillId="0" borderId="21" xfId="0" applyNumberFormat="1" applyFont="1" applyBorder="1" applyAlignment="1" applyProtection="1">
      <alignment horizontal="left" vertical="top"/>
      <protection hidden="1"/>
    </xf>
    <xf numFmtId="164" fontId="1" fillId="0" borderId="21" xfId="1" applyNumberFormat="1" applyFont="1" applyBorder="1" applyAlignment="1">
      <alignment horizontal="left" vertical="top"/>
    </xf>
    <xf numFmtId="0" fontId="4" fillId="0" borderId="21" xfId="0" applyFont="1" applyBorder="1" applyAlignment="1" applyProtection="1">
      <alignment horizontal="left" vertical="top" textRotation="90" wrapText="1"/>
      <protection hidden="1"/>
    </xf>
    <xf numFmtId="0" fontId="4" fillId="0" borderId="21" xfId="0" applyFont="1" applyBorder="1" applyAlignment="1" applyProtection="1">
      <alignment horizontal="left" vertical="top" textRotation="90"/>
      <protection hidden="1"/>
    </xf>
    <xf numFmtId="0" fontId="1" fillId="0" borderId="21" xfId="0" applyFont="1" applyBorder="1" applyAlignment="1" applyProtection="1">
      <alignment horizontal="left" vertical="top" wrapText="1"/>
      <protection locked="0"/>
    </xf>
    <xf numFmtId="14" fontId="1" fillId="0" borderId="21" xfId="0" applyNumberFormat="1" applyFont="1" applyBorder="1" applyAlignment="1" applyProtection="1">
      <alignment horizontal="left" vertical="top"/>
      <protection locked="0"/>
    </xf>
    <xf numFmtId="0" fontId="2" fillId="0" borderId="21" xfId="0" applyFont="1" applyBorder="1" applyAlignment="1" applyProtection="1">
      <alignment horizontal="left" vertical="top" wrapText="1"/>
      <protection locked="0"/>
    </xf>
    <xf numFmtId="0" fontId="1" fillId="0" borderId="21" xfId="0" applyFont="1" applyBorder="1" applyAlignment="1" applyProtection="1">
      <alignment horizontal="left" vertical="top"/>
      <protection locked="0"/>
    </xf>
    <xf numFmtId="0" fontId="4" fillId="0" borderId="21" xfId="0" applyFont="1" applyBorder="1" applyAlignment="1" applyProtection="1">
      <alignment horizontal="left" vertical="top" wrapText="1"/>
      <protection hidden="1"/>
    </xf>
    <xf numFmtId="9" fontId="1" fillId="0" borderId="21" xfId="0" applyNumberFormat="1" applyFont="1" applyBorder="1" applyAlignment="1" applyProtection="1">
      <alignment horizontal="left" vertical="top" wrapText="1"/>
      <protection hidden="1"/>
    </xf>
    <xf numFmtId="9" fontId="1" fillId="0" borderId="21" xfId="0" applyNumberFormat="1" applyFont="1" applyBorder="1" applyAlignment="1" applyProtection="1">
      <alignment horizontal="left" vertical="top" wrapText="1"/>
      <protection locked="0"/>
    </xf>
    <xf numFmtId="0" fontId="4" fillId="0" borderId="21" xfId="0" applyFont="1" applyBorder="1" applyAlignment="1" applyProtection="1">
      <alignment horizontal="left" vertical="top"/>
      <protection hidden="1"/>
    </xf>
    <xf numFmtId="0" fontId="1" fillId="0" borderId="0" xfId="0" applyFont="1" applyAlignment="1">
      <alignment horizontal="left" vertical="top"/>
    </xf>
    <xf numFmtId="0" fontId="1" fillId="3" borderId="0" xfId="0" applyFont="1" applyFill="1" applyAlignment="1">
      <alignment horizontal="left" vertical="top"/>
    </xf>
    <xf numFmtId="0" fontId="4" fillId="3" borderId="0" xfId="0" applyFont="1" applyFill="1" applyAlignment="1">
      <alignment horizontal="left" vertical="top"/>
    </xf>
    <xf numFmtId="0" fontId="4" fillId="2" borderId="0" xfId="0" applyFont="1" applyFill="1" applyAlignment="1">
      <alignment horizontal="left" vertical="top"/>
    </xf>
    <xf numFmtId="0" fontId="1" fillId="0" borderId="21" xfId="0" applyFont="1" applyBorder="1" applyAlignment="1">
      <alignment horizontal="left" vertical="top" wrapText="1"/>
    </xf>
    <xf numFmtId="0" fontId="1" fillId="0" borderId="3" xfId="0" applyFont="1" applyBorder="1" applyAlignment="1">
      <alignment horizontal="left" vertical="top"/>
    </xf>
    <xf numFmtId="0" fontId="1" fillId="0" borderId="2" xfId="0" applyFont="1" applyBorder="1" applyAlignment="1">
      <alignment horizontal="left" vertical="top"/>
    </xf>
    <xf numFmtId="0" fontId="45" fillId="0" borderId="7" xfId="0" applyFont="1" applyBorder="1" applyAlignment="1">
      <alignment horizontal="left" vertical="top" wrapText="1"/>
    </xf>
    <xf numFmtId="0" fontId="45"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62" fillId="0" borderId="0" xfId="0" applyFont="1" applyAlignment="1">
      <alignment horizontal="left" vertical="top"/>
    </xf>
    <xf numFmtId="0" fontId="65" fillId="0" borderId="0" xfId="0" applyFont="1" applyAlignment="1">
      <alignment horizontal="left" vertical="top" wrapText="1"/>
    </xf>
    <xf numFmtId="0" fontId="1" fillId="0" borderId="0" xfId="0" applyFont="1" applyAlignment="1">
      <alignment horizontal="left" vertical="top" wrapText="1"/>
    </xf>
    <xf numFmtId="0" fontId="1" fillId="3" borderId="21" xfId="0" applyFont="1" applyFill="1" applyBorder="1" applyAlignment="1" applyProtection="1">
      <alignment horizontal="left" vertical="top" wrapText="1"/>
      <protection locked="0"/>
    </xf>
    <xf numFmtId="0" fontId="60" fillId="7" borderId="21" xfId="0" applyFont="1" applyFill="1" applyBorder="1" applyAlignment="1">
      <alignment horizontal="left" vertical="top" textRotation="90"/>
    </xf>
    <xf numFmtId="0" fontId="1" fillId="0" borderId="2" xfId="0" applyFont="1" applyBorder="1" applyAlignment="1">
      <alignment horizontal="left" vertical="top" wrapText="1"/>
    </xf>
    <xf numFmtId="0" fontId="64" fillId="0" borderId="74" xfId="0" applyFont="1" applyBorder="1" applyAlignment="1">
      <alignment horizontal="left" vertical="top" wrapText="1"/>
    </xf>
    <xf numFmtId="0" fontId="65" fillId="0" borderId="74" xfId="0" applyFont="1" applyBorder="1" applyAlignment="1">
      <alignment horizontal="left" vertical="top" wrapText="1"/>
    </xf>
    <xf numFmtId="0" fontId="2" fillId="0" borderId="21" xfId="0" applyFont="1" applyBorder="1" applyAlignment="1" applyProtection="1">
      <alignment horizontal="left" vertical="top" textRotation="90"/>
      <protection locked="0"/>
    </xf>
    <xf numFmtId="0" fontId="1" fillId="3" borderId="21" xfId="0" applyFont="1" applyFill="1" applyBorder="1" applyAlignment="1">
      <alignment horizontal="left" vertical="top"/>
    </xf>
    <xf numFmtId="14" fontId="1" fillId="0" borderId="21" xfId="0" applyNumberFormat="1" applyFont="1" applyBorder="1" applyAlignment="1" applyProtection="1">
      <alignment horizontal="center" vertical="center"/>
      <protection locked="0"/>
    </xf>
    <xf numFmtId="14" fontId="1" fillId="0" borderId="21" xfId="0" applyNumberFormat="1" applyFont="1" applyBorder="1" applyAlignment="1" applyProtection="1">
      <alignment horizontal="left" vertical="center"/>
      <protection locked="0"/>
    </xf>
    <xf numFmtId="14" fontId="1" fillId="0" borderId="21" xfId="0" applyNumberFormat="1"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60" fillId="7" borderId="68" xfId="0" applyFont="1" applyFill="1" applyBorder="1" applyAlignment="1">
      <alignment horizontal="left" vertical="top"/>
    </xf>
    <xf numFmtId="0" fontId="1" fillId="0" borderId="21" xfId="0" applyFont="1" applyBorder="1" applyAlignment="1" applyProtection="1">
      <alignment horizontal="left" vertical="center"/>
      <protection locked="0"/>
    </xf>
    <xf numFmtId="0" fontId="1" fillId="0" borderId="21" xfId="0" applyFont="1" applyBorder="1" applyAlignment="1" applyProtection="1">
      <alignment horizontal="center" vertical="center"/>
      <protection locked="0"/>
    </xf>
    <xf numFmtId="14" fontId="1" fillId="0" borderId="21" xfId="0" applyNumberFormat="1" applyFont="1" applyBorder="1" applyAlignment="1" applyProtection="1">
      <alignment horizontal="right" vertical="center"/>
      <protection locked="0"/>
    </xf>
    <xf numFmtId="0" fontId="1" fillId="3" borderId="21" xfId="0" applyFont="1" applyFill="1" applyBorder="1" applyAlignment="1" applyProtection="1">
      <alignment horizontal="left" vertical="center" wrapText="1"/>
      <protection locked="0"/>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56" fillId="0" borderId="67" xfId="0" applyFont="1" applyBorder="1" applyAlignment="1">
      <alignment horizontal="left" vertical="top"/>
    </xf>
    <xf numFmtId="0" fontId="56" fillId="0" borderId="66" xfId="0" applyFont="1" applyBorder="1" applyAlignment="1">
      <alignment horizontal="left" vertical="top"/>
    </xf>
    <xf numFmtId="0" fontId="56" fillId="0" borderId="63" xfId="0" applyFont="1" applyBorder="1" applyAlignment="1">
      <alignment horizontal="left" vertical="top"/>
    </xf>
    <xf numFmtId="0" fontId="56" fillId="0" borderId="64" xfId="0" applyFont="1" applyBorder="1" applyAlignment="1">
      <alignment horizontal="left" vertical="top"/>
    </xf>
    <xf numFmtId="0" fontId="56" fillId="0" borderId="68" xfId="0" applyFont="1" applyBorder="1" applyAlignment="1">
      <alignment horizontal="left" vertical="top"/>
    </xf>
    <xf numFmtId="0" fontId="56" fillId="0" borderId="65" xfId="0" applyFont="1" applyBorder="1" applyAlignment="1">
      <alignment horizontal="left" vertical="top"/>
    </xf>
    <xf numFmtId="0" fontId="60" fillId="7" borderId="21" xfId="0" applyFont="1" applyFill="1" applyBorder="1" applyAlignment="1">
      <alignment horizontal="left" vertical="top" wrapText="1"/>
    </xf>
    <xf numFmtId="0" fontId="61" fillId="0" borderId="72" xfId="0" applyFont="1" applyBorder="1" applyAlignment="1">
      <alignment horizontal="left" vertical="top"/>
    </xf>
    <xf numFmtId="0" fontId="61" fillId="0" borderId="71" xfId="0" applyFont="1" applyBorder="1" applyAlignment="1">
      <alignment horizontal="left" vertical="top"/>
    </xf>
    <xf numFmtId="0" fontId="61" fillId="0" borderId="73" xfId="0" applyFont="1" applyBorder="1" applyAlignment="1">
      <alignment horizontal="left" vertical="top"/>
    </xf>
    <xf numFmtId="0" fontId="61" fillId="0" borderId="72" xfId="0" applyFont="1" applyBorder="1" applyAlignment="1">
      <alignment horizontal="left" vertical="top" wrapText="1"/>
    </xf>
    <xf numFmtId="0" fontId="60" fillId="7" borderId="21" xfId="0" applyFont="1" applyFill="1" applyBorder="1" applyAlignment="1">
      <alignment horizontal="left" vertical="top" textRotation="90" wrapText="1"/>
    </xf>
    <xf numFmtId="0" fontId="58" fillId="0" borderId="21" xfId="0" applyFont="1" applyBorder="1" applyAlignment="1" applyProtection="1">
      <alignment horizontal="left" vertical="top" wrapText="1"/>
      <protection locked="0"/>
    </xf>
    <xf numFmtId="0" fontId="60" fillId="7" borderId="21" xfId="0" applyFont="1" applyFill="1" applyBorder="1" applyAlignment="1">
      <alignment horizontal="left" vertical="top"/>
    </xf>
    <xf numFmtId="0" fontId="60" fillId="7" borderId="22" xfId="0" applyFont="1" applyFill="1" applyBorder="1" applyAlignment="1">
      <alignment horizontal="left" vertical="top"/>
    </xf>
    <xf numFmtId="0" fontId="60" fillId="7" borderId="21" xfId="0" applyFont="1" applyFill="1" applyBorder="1" applyAlignment="1">
      <alignment horizontal="left" vertical="top" textRotation="90"/>
    </xf>
    <xf numFmtId="0" fontId="57" fillId="0" borderId="21" xfId="0" applyFont="1" applyBorder="1" applyAlignment="1" applyProtection="1">
      <alignment horizontal="left" vertical="top"/>
      <protection locked="0"/>
    </xf>
    <xf numFmtId="0" fontId="60" fillId="7" borderId="21" xfId="0" applyFont="1" applyFill="1" applyBorder="1" applyAlignment="1">
      <alignment horizontal="center" vertical="center" wrapText="1"/>
    </xf>
    <xf numFmtId="0" fontId="60" fillId="7" borderId="68" xfId="0" applyFont="1" applyFill="1" applyBorder="1" applyAlignment="1">
      <alignment horizontal="left" vertical="top"/>
    </xf>
    <xf numFmtId="0" fontId="60" fillId="7" borderId="57" xfId="0" applyFont="1" applyFill="1" applyBorder="1" applyAlignment="1">
      <alignment horizontal="left" vertical="top"/>
    </xf>
    <xf numFmtId="0" fontId="1" fillId="0" borderId="2" xfId="0" applyFont="1" applyBorder="1" applyAlignment="1">
      <alignment horizontal="left" vertical="top" wrapText="1"/>
    </xf>
    <xf numFmtId="0" fontId="1" fillId="0" borderId="69" xfId="0" applyFont="1" applyBorder="1" applyAlignment="1">
      <alignment horizontal="left" vertical="top" wrapText="1"/>
    </xf>
    <xf numFmtId="0" fontId="1" fillId="0" borderId="70" xfId="0" applyFont="1" applyBorder="1" applyAlignment="1">
      <alignment horizontal="left" vertical="top" wrapText="1"/>
    </xf>
    <xf numFmtId="0" fontId="63" fillId="0" borderId="21" xfId="0" applyFont="1" applyBorder="1" applyAlignment="1">
      <alignment horizontal="left" vertical="top" wrapText="1"/>
    </xf>
    <xf numFmtId="0" fontId="64" fillId="0" borderId="74" xfId="0" applyFont="1" applyBorder="1" applyAlignment="1">
      <alignment horizontal="left" vertical="top" wrapText="1"/>
    </xf>
    <xf numFmtId="0" fontId="65" fillId="0" borderId="74" xfId="0" applyFont="1" applyBorder="1" applyAlignment="1">
      <alignment horizontal="left" vertical="top" wrapText="1"/>
    </xf>
    <xf numFmtId="0" fontId="48" fillId="0" borderId="72" xfId="0" applyFont="1" applyBorder="1" applyAlignment="1">
      <alignment horizontal="left" vertical="top" wrapText="1"/>
    </xf>
    <xf numFmtId="0" fontId="48" fillId="0" borderId="71" xfId="0" applyFont="1" applyBorder="1" applyAlignment="1">
      <alignment horizontal="left" vertical="top" wrapText="1"/>
    </xf>
    <xf numFmtId="0" fontId="48" fillId="0" borderId="73" xfId="0" applyFont="1" applyBorder="1" applyAlignment="1">
      <alignment horizontal="left" vertical="top" wrapText="1"/>
    </xf>
    <xf numFmtId="0" fontId="59" fillId="7" borderId="72" xfId="0" applyFont="1" applyFill="1" applyBorder="1" applyAlignment="1">
      <alignment horizontal="left" vertical="top"/>
    </xf>
    <xf numFmtId="0" fontId="59" fillId="7" borderId="73" xfId="0" applyFont="1" applyFill="1" applyBorder="1" applyAlignment="1">
      <alignment horizontal="left" vertical="top"/>
    </xf>
    <xf numFmtId="0" fontId="60" fillId="7" borderId="75" xfId="0" applyFont="1" applyFill="1" applyBorder="1" applyAlignment="1">
      <alignment horizontal="center" vertical="center" wrapText="1"/>
    </xf>
    <xf numFmtId="0" fontId="60" fillId="7" borderId="22" xfId="0" applyFont="1" applyFill="1" applyBorder="1" applyAlignment="1">
      <alignment horizontal="center" vertical="center" wrapText="1"/>
    </xf>
    <xf numFmtId="0" fontId="24"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3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151097</xdr:colOff>
      <xdr:row>1</xdr:row>
      <xdr:rowOff>280148</xdr:rowOff>
    </xdr:from>
    <xdr:to>
      <xdr:col>3</xdr:col>
      <xdr:colOff>588309</xdr:colOff>
      <xdr:row>3</xdr:row>
      <xdr:rowOff>84045</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8009" y="280148"/>
          <a:ext cx="437212" cy="39220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stadistica_itc_edu_co/Documents/D.F.P.G/2022/6.%20Riesgos/TH%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F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8" dataDxfId="37">
  <autoFilter ref="B209:C219" xr:uid="{00000000-0009-0000-0100-000001000000}"/>
  <tableColumns count="2">
    <tableColumn id="1" xr3:uid="{00000000-0010-0000-0000-000001000000}" name="Criterios" dataDxfId="36"/>
    <tableColumn id="2" xr3:uid="{00000000-0010-0000-0000-000002000000}" name="Subcriterios" dataDxfId="3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5" zoomScale="130" zoomScaleNormal="130" workbookViewId="0">
      <selection activeCell="C25" sqref="C25:D25"/>
    </sheetView>
  </sheetViews>
  <sheetFormatPr baseColWidth="10" defaultColWidth="11.42578125" defaultRowHeight="15" x14ac:dyDescent="0.25"/>
  <cols>
    <col min="1" max="1" width="2.7109375" style="64" customWidth="1"/>
    <col min="2" max="3" width="24.7109375" style="64" customWidth="1"/>
    <col min="4" max="4" width="16" style="64" customWidth="1"/>
    <col min="5" max="5" width="24.7109375" style="64" customWidth="1"/>
    <col min="6" max="6" width="27.7109375" style="64" customWidth="1"/>
    <col min="7" max="8" width="24.7109375" style="64" customWidth="1"/>
    <col min="9" max="16384" width="11.42578125" style="64"/>
  </cols>
  <sheetData>
    <row r="1" spans="2:8" ht="15.75" thickBot="1" x14ac:dyDescent="0.3"/>
    <row r="2" spans="2:8" ht="18" x14ac:dyDescent="0.25">
      <c r="B2" s="155" t="s">
        <v>0</v>
      </c>
      <c r="C2" s="156"/>
      <c r="D2" s="156"/>
      <c r="E2" s="156"/>
      <c r="F2" s="156"/>
      <c r="G2" s="156"/>
      <c r="H2" s="157"/>
    </row>
    <row r="3" spans="2:8" x14ac:dyDescent="0.25">
      <c r="B3" s="65"/>
      <c r="C3" s="66"/>
      <c r="D3" s="66"/>
      <c r="E3" s="66"/>
      <c r="F3" s="66"/>
      <c r="G3" s="66"/>
      <c r="H3" s="67"/>
    </row>
    <row r="4" spans="2:8" ht="63" customHeight="1" x14ac:dyDescent="0.25">
      <c r="B4" s="158" t="s">
        <v>1</v>
      </c>
      <c r="C4" s="159"/>
      <c r="D4" s="159"/>
      <c r="E4" s="159"/>
      <c r="F4" s="159"/>
      <c r="G4" s="159"/>
      <c r="H4" s="160"/>
    </row>
    <row r="5" spans="2:8" ht="63" customHeight="1" x14ac:dyDescent="0.25">
      <c r="B5" s="161"/>
      <c r="C5" s="162"/>
      <c r="D5" s="162"/>
      <c r="E5" s="162"/>
      <c r="F5" s="162"/>
      <c r="G5" s="162"/>
      <c r="H5" s="163"/>
    </row>
    <row r="6" spans="2:8" ht="16.5" x14ac:dyDescent="0.25">
      <c r="B6" s="164" t="s">
        <v>2</v>
      </c>
      <c r="C6" s="165"/>
      <c r="D6" s="165"/>
      <c r="E6" s="165"/>
      <c r="F6" s="165"/>
      <c r="G6" s="165"/>
      <c r="H6" s="166"/>
    </row>
    <row r="7" spans="2:8" ht="95.25" customHeight="1" x14ac:dyDescent="0.25">
      <c r="B7" s="174" t="s">
        <v>3</v>
      </c>
      <c r="C7" s="175"/>
      <c r="D7" s="175"/>
      <c r="E7" s="175"/>
      <c r="F7" s="175"/>
      <c r="G7" s="175"/>
      <c r="H7" s="176"/>
    </row>
    <row r="8" spans="2:8" ht="16.5" x14ac:dyDescent="0.25">
      <c r="B8" s="97"/>
      <c r="C8" s="98"/>
      <c r="D8" s="98"/>
      <c r="E8" s="98"/>
      <c r="F8" s="98"/>
      <c r="G8" s="98"/>
      <c r="H8" s="99"/>
    </row>
    <row r="9" spans="2:8" ht="16.5" customHeight="1" x14ac:dyDescent="0.25">
      <c r="B9" s="167" t="s">
        <v>4</v>
      </c>
      <c r="C9" s="168"/>
      <c r="D9" s="168"/>
      <c r="E9" s="168"/>
      <c r="F9" s="168"/>
      <c r="G9" s="168"/>
      <c r="H9" s="169"/>
    </row>
    <row r="10" spans="2:8" ht="44.25" customHeight="1" x14ac:dyDescent="0.25">
      <c r="B10" s="167"/>
      <c r="C10" s="168"/>
      <c r="D10" s="168"/>
      <c r="E10" s="168"/>
      <c r="F10" s="168"/>
      <c r="G10" s="168"/>
      <c r="H10" s="169"/>
    </row>
    <row r="11" spans="2:8" ht="15.75" thickBot="1" x14ac:dyDescent="0.3">
      <c r="B11" s="86"/>
      <c r="C11" s="89"/>
      <c r="D11" s="94"/>
      <c r="E11" s="95"/>
      <c r="F11" s="95"/>
      <c r="G11" s="96"/>
      <c r="H11" s="90"/>
    </row>
    <row r="12" spans="2:8" ht="15.75" thickTop="1" x14ac:dyDescent="0.25">
      <c r="B12" s="86"/>
      <c r="C12" s="170" t="s">
        <v>5</v>
      </c>
      <c r="D12" s="171"/>
      <c r="E12" s="172" t="s">
        <v>6</v>
      </c>
      <c r="F12" s="173"/>
      <c r="G12" s="89"/>
      <c r="H12" s="90"/>
    </row>
    <row r="13" spans="2:8" ht="35.25" customHeight="1" x14ac:dyDescent="0.25">
      <c r="B13" s="86"/>
      <c r="C13" s="177" t="s">
        <v>7</v>
      </c>
      <c r="D13" s="178"/>
      <c r="E13" s="179" t="s">
        <v>8</v>
      </c>
      <c r="F13" s="180"/>
      <c r="G13" s="89"/>
      <c r="H13" s="90"/>
    </row>
    <row r="14" spans="2:8" ht="17.25" customHeight="1" x14ac:dyDescent="0.25">
      <c r="B14" s="86"/>
      <c r="C14" s="177" t="s">
        <v>9</v>
      </c>
      <c r="D14" s="178"/>
      <c r="E14" s="179" t="s">
        <v>10</v>
      </c>
      <c r="F14" s="180"/>
      <c r="G14" s="89"/>
      <c r="H14" s="90"/>
    </row>
    <row r="15" spans="2:8" ht="19.5" customHeight="1" x14ac:dyDescent="0.25">
      <c r="B15" s="86"/>
      <c r="C15" s="177" t="s">
        <v>11</v>
      </c>
      <c r="D15" s="178"/>
      <c r="E15" s="179" t="s">
        <v>12</v>
      </c>
      <c r="F15" s="180"/>
      <c r="G15" s="89"/>
      <c r="H15" s="90"/>
    </row>
    <row r="16" spans="2:8" ht="69.75" customHeight="1" x14ac:dyDescent="0.25">
      <c r="B16" s="86"/>
      <c r="C16" s="177" t="s">
        <v>13</v>
      </c>
      <c r="D16" s="178"/>
      <c r="E16" s="179" t="s">
        <v>14</v>
      </c>
      <c r="F16" s="180"/>
      <c r="G16" s="89"/>
      <c r="H16" s="90"/>
    </row>
    <row r="17" spans="2:8" ht="34.5" customHeight="1" x14ac:dyDescent="0.25">
      <c r="B17" s="86"/>
      <c r="C17" s="181" t="s">
        <v>15</v>
      </c>
      <c r="D17" s="182"/>
      <c r="E17" s="183" t="s">
        <v>16</v>
      </c>
      <c r="F17" s="184"/>
      <c r="G17" s="89"/>
      <c r="H17" s="90"/>
    </row>
    <row r="18" spans="2:8" ht="27.75" customHeight="1" x14ac:dyDescent="0.25">
      <c r="B18" s="86"/>
      <c r="C18" s="181" t="s">
        <v>17</v>
      </c>
      <c r="D18" s="182"/>
      <c r="E18" s="183" t="s">
        <v>18</v>
      </c>
      <c r="F18" s="184"/>
      <c r="G18" s="89"/>
      <c r="H18" s="90"/>
    </row>
    <row r="19" spans="2:8" ht="28.5" customHeight="1" x14ac:dyDescent="0.25">
      <c r="B19" s="86"/>
      <c r="C19" s="181" t="s">
        <v>19</v>
      </c>
      <c r="D19" s="182"/>
      <c r="E19" s="183" t="s">
        <v>20</v>
      </c>
      <c r="F19" s="184"/>
      <c r="G19" s="89"/>
      <c r="H19" s="90"/>
    </row>
    <row r="20" spans="2:8" ht="72.75" customHeight="1" x14ac:dyDescent="0.25">
      <c r="B20" s="86"/>
      <c r="C20" s="181" t="s">
        <v>21</v>
      </c>
      <c r="D20" s="182"/>
      <c r="E20" s="183" t="s">
        <v>22</v>
      </c>
      <c r="F20" s="184"/>
      <c r="G20" s="89"/>
      <c r="H20" s="90"/>
    </row>
    <row r="21" spans="2:8" ht="64.5" customHeight="1" x14ac:dyDescent="0.25">
      <c r="B21" s="86"/>
      <c r="C21" s="181" t="s">
        <v>23</v>
      </c>
      <c r="D21" s="182"/>
      <c r="E21" s="183" t="s">
        <v>24</v>
      </c>
      <c r="F21" s="184"/>
      <c r="G21" s="89"/>
      <c r="H21" s="90"/>
    </row>
    <row r="22" spans="2:8" ht="71.25" customHeight="1" x14ac:dyDescent="0.25">
      <c r="B22" s="86"/>
      <c r="C22" s="181" t="s">
        <v>25</v>
      </c>
      <c r="D22" s="182"/>
      <c r="E22" s="183" t="s">
        <v>26</v>
      </c>
      <c r="F22" s="184"/>
      <c r="G22" s="89"/>
      <c r="H22" s="90"/>
    </row>
    <row r="23" spans="2:8" ht="55.5" customHeight="1" x14ac:dyDescent="0.25">
      <c r="B23" s="86"/>
      <c r="C23" s="188" t="s">
        <v>27</v>
      </c>
      <c r="D23" s="189"/>
      <c r="E23" s="183" t="s">
        <v>28</v>
      </c>
      <c r="F23" s="184"/>
      <c r="G23" s="89"/>
      <c r="H23" s="90"/>
    </row>
    <row r="24" spans="2:8" ht="42" customHeight="1" x14ac:dyDescent="0.25">
      <c r="B24" s="86"/>
      <c r="C24" s="188" t="s">
        <v>29</v>
      </c>
      <c r="D24" s="189"/>
      <c r="E24" s="183" t="s">
        <v>30</v>
      </c>
      <c r="F24" s="184"/>
      <c r="G24" s="89"/>
      <c r="H24" s="90"/>
    </row>
    <row r="25" spans="2:8" ht="59.25" customHeight="1" x14ac:dyDescent="0.25">
      <c r="B25" s="86"/>
      <c r="C25" s="188" t="s">
        <v>31</v>
      </c>
      <c r="D25" s="189"/>
      <c r="E25" s="183" t="s">
        <v>32</v>
      </c>
      <c r="F25" s="184"/>
      <c r="G25" s="89"/>
      <c r="H25" s="90"/>
    </row>
    <row r="26" spans="2:8" ht="23.25" customHeight="1" x14ac:dyDescent="0.25">
      <c r="B26" s="86"/>
      <c r="C26" s="188" t="s">
        <v>33</v>
      </c>
      <c r="D26" s="189"/>
      <c r="E26" s="183" t="s">
        <v>34</v>
      </c>
      <c r="F26" s="184"/>
      <c r="G26" s="89"/>
      <c r="H26" s="90"/>
    </row>
    <row r="27" spans="2:8" ht="30.75" customHeight="1" x14ac:dyDescent="0.25">
      <c r="B27" s="86"/>
      <c r="C27" s="188" t="s">
        <v>35</v>
      </c>
      <c r="D27" s="189"/>
      <c r="E27" s="183" t="s">
        <v>36</v>
      </c>
      <c r="F27" s="184"/>
      <c r="G27" s="89"/>
      <c r="H27" s="90"/>
    </row>
    <row r="28" spans="2:8" ht="35.25" customHeight="1" x14ac:dyDescent="0.25">
      <c r="B28" s="86"/>
      <c r="C28" s="188" t="s">
        <v>37</v>
      </c>
      <c r="D28" s="189"/>
      <c r="E28" s="183" t="s">
        <v>38</v>
      </c>
      <c r="F28" s="184"/>
      <c r="G28" s="89"/>
      <c r="H28" s="90"/>
    </row>
    <row r="29" spans="2:8" ht="33" customHeight="1" x14ac:dyDescent="0.25">
      <c r="B29" s="86"/>
      <c r="C29" s="188" t="s">
        <v>37</v>
      </c>
      <c r="D29" s="189"/>
      <c r="E29" s="183" t="s">
        <v>38</v>
      </c>
      <c r="F29" s="184"/>
      <c r="G29" s="89"/>
      <c r="H29" s="90"/>
    </row>
    <row r="30" spans="2:8" ht="30" customHeight="1" x14ac:dyDescent="0.25">
      <c r="B30" s="86"/>
      <c r="C30" s="188" t="s">
        <v>39</v>
      </c>
      <c r="D30" s="189"/>
      <c r="E30" s="183" t="s">
        <v>40</v>
      </c>
      <c r="F30" s="184"/>
      <c r="G30" s="89"/>
      <c r="H30" s="90"/>
    </row>
    <row r="31" spans="2:8" ht="35.25" customHeight="1" x14ac:dyDescent="0.25">
      <c r="B31" s="86"/>
      <c r="C31" s="188" t="s">
        <v>41</v>
      </c>
      <c r="D31" s="189"/>
      <c r="E31" s="183" t="s">
        <v>42</v>
      </c>
      <c r="F31" s="184"/>
      <c r="G31" s="89"/>
      <c r="H31" s="90"/>
    </row>
    <row r="32" spans="2:8" ht="31.5" customHeight="1" x14ac:dyDescent="0.25">
      <c r="B32" s="86"/>
      <c r="C32" s="188" t="s">
        <v>43</v>
      </c>
      <c r="D32" s="189"/>
      <c r="E32" s="183" t="s">
        <v>44</v>
      </c>
      <c r="F32" s="184"/>
      <c r="G32" s="89"/>
      <c r="H32" s="90"/>
    </row>
    <row r="33" spans="2:8" ht="35.25" customHeight="1" x14ac:dyDescent="0.25">
      <c r="B33" s="86"/>
      <c r="C33" s="188" t="s">
        <v>45</v>
      </c>
      <c r="D33" s="189"/>
      <c r="E33" s="183" t="s">
        <v>46</v>
      </c>
      <c r="F33" s="184"/>
      <c r="G33" s="89"/>
      <c r="H33" s="90"/>
    </row>
    <row r="34" spans="2:8" ht="59.25" customHeight="1" x14ac:dyDescent="0.25">
      <c r="B34" s="86"/>
      <c r="C34" s="188" t="s">
        <v>47</v>
      </c>
      <c r="D34" s="189"/>
      <c r="E34" s="183" t="s">
        <v>48</v>
      </c>
      <c r="F34" s="184"/>
      <c r="G34" s="89"/>
      <c r="H34" s="90"/>
    </row>
    <row r="35" spans="2:8" ht="29.25" customHeight="1" x14ac:dyDescent="0.25">
      <c r="B35" s="86"/>
      <c r="C35" s="188" t="s">
        <v>49</v>
      </c>
      <c r="D35" s="189"/>
      <c r="E35" s="183" t="s">
        <v>50</v>
      </c>
      <c r="F35" s="184"/>
      <c r="G35" s="89"/>
      <c r="H35" s="90"/>
    </row>
    <row r="36" spans="2:8" ht="82.5" customHeight="1" x14ac:dyDescent="0.25">
      <c r="B36" s="86"/>
      <c r="C36" s="188" t="s">
        <v>51</v>
      </c>
      <c r="D36" s="189"/>
      <c r="E36" s="183" t="s">
        <v>52</v>
      </c>
      <c r="F36" s="184"/>
      <c r="G36" s="89"/>
      <c r="H36" s="90"/>
    </row>
    <row r="37" spans="2:8" ht="46.5" customHeight="1" x14ac:dyDescent="0.25">
      <c r="B37" s="86"/>
      <c r="C37" s="188" t="s">
        <v>53</v>
      </c>
      <c r="D37" s="189"/>
      <c r="E37" s="183" t="s">
        <v>54</v>
      </c>
      <c r="F37" s="184"/>
      <c r="G37" s="89"/>
      <c r="H37" s="90"/>
    </row>
    <row r="38" spans="2:8" ht="6.75" customHeight="1" thickBot="1" x14ac:dyDescent="0.3">
      <c r="B38" s="86"/>
      <c r="C38" s="190"/>
      <c r="D38" s="191"/>
      <c r="E38" s="192"/>
      <c r="F38" s="193"/>
      <c r="G38" s="89"/>
      <c r="H38" s="90"/>
    </row>
    <row r="39" spans="2:8" ht="15.75" thickTop="1" x14ac:dyDescent="0.25">
      <c r="B39" s="86"/>
      <c r="C39" s="87"/>
      <c r="D39" s="87"/>
      <c r="E39" s="88"/>
      <c r="F39" s="88"/>
      <c r="G39" s="89"/>
      <c r="H39" s="90"/>
    </row>
    <row r="40" spans="2:8" ht="21" customHeight="1" x14ac:dyDescent="0.25">
      <c r="B40" s="185" t="s">
        <v>55</v>
      </c>
      <c r="C40" s="186"/>
      <c r="D40" s="186"/>
      <c r="E40" s="186"/>
      <c r="F40" s="186"/>
      <c r="G40" s="186"/>
      <c r="H40" s="187"/>
    </row>
    <row r="41" spans="2:8" ht="20.25" customHeight="1" x14ac:dyDescent="0.25">
      <c r="B41" s="185" t="s">
        <v>56</v>
      </c>
      <c r="C41" s="186"/>
      <c r="D41" s="186"/>
      <c r="E41" s="186"/>
      <c r="F41" s="186"/>
      <c r="G41" s="186"/>
      <c r="H41" s="187"/>
    </row>
    <row r="42" spans="2:8" ht="20.25" customHeight="1" x14ac:dyDescent="0.25">
      <c r="B42" s="185" t="s">
        <v>57</v>
      </c>
      <c r="C42" s="186"/>
      <c r="D42" s="186"/>
      <c r="E42" s="186"/>
      <c r="F42" s="186"/>
      <c r="G42" s="186"/>
      <c r="H42" s="187"/>
    </row>
    <row r="43" spans="2:8" ht="20.25" customHeight="1" x14ac:dyDescent="0.25">
      <c r="B43" s="185" t="s">
        <v>58</v>
      </c>
      <c r="C43" s="186"/>
      <c r="D43" s="186"/>
      <c r="E43" s="186"/>
      <c r="F43" s="186"/>
      <c r="G43" s="186"/>
      <c r="H43" s="187"/>
    </row>
    <row r="44" spans="2:8" x14ac:dyDescent="0.25">
      <c r="B44" s="185" t="s">
        <v>59</v>
      </c>
      <c r="C44" s="186"/>
      <c r="D44" s="186"/>
      <c r="E44" s="186"/>
      <c r="F44" s="186"/>
      <c r="G44" s="186"/>
      <c r="H44" s="187"/>
    </row>
    <row r="45" spans="2:8" ht="15.75" thickBot="1" x14ac:dyDescent="0.3">
      <c r="B45" s="91"/>
      <c r="C45" s="92"/>
      <c r="D45" s="92"/>
      <c r="E45" s="92"/>
      <c r="F45" s="92"/>
      <c r="G45" s="92"/>
      <c r="H45" s="9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1" customWidth="1"/>
    <col min="2" max="16384" width="11.42578125" style="1"/>
  </cols>
  <sheetData>
    <row r="3" spans="1:1" x14ac:dyDescent="0.2">
      <c r="A3" s="2" t="s">
        <v>113</v>
      </c>
    </row>
    <row r="4" spans="1:1" x14ac:dyDescent="0.2">
      <c r="A4" s="2" t="s">
        <v>119</v>
      </c>
    </row>
    <row r="5" spans="1:1" x14ac:dyDescent="0.2">
      <c r="A5" s="2" t="s">
        <v>227</v>
      </c>
    </row>
    <row r="6" spans="1:1" x14ac:dyDescent="0.2">
      <c r="A6" s="2" t="s">
        <v>229</v>
      </c>
    </row>
    <row r="7" spans="1:1" x14ac:dyDescent="0.2">
      <c r="A7" s="2" t="s">
        <v>114</v>
      </c>
    </row>
    <row r="8" spans="1:1" x14ac:dyDescent="0.2">
      <c r="A8" s="2" t="s">
        <v>120</v>
      </c>
    </row>
    <row r="9" spans="1:1" x14ac:dyDescent="0.2">
      <c r="A9" s="2" t="s">
        <v>115</v>
      </c>
    </row>
    <row r="10" spans="1:1" x14ac:dyDescent="0.2">
      <c r="A10" s="2" t="s">
        <v>121</v>
      </c>
    </row>
    <row r="11" spans="1:1" x14ac:dyDescent="0.2">
      <c r="A11" s="2" t="s">
        <v>116</v>
      </c>
    </row>
    <row r="12" spans="1:1" x14ac:dyDescent="0.2">
      <c r="A12" s="2" t="s">
        <v>253</v>
      </c>
    </row>
    <row r="13" spans="1:1" x14ac:dyDescent="0.2">
      <c r="A13" s="2" t="s">
        <v>254</v>
      </c>
    </row>
    <row r="14" spans="1:1" x14ac:dyDescent="0.2">
      <c r="A14" s="2" t="s">
        <v>255</v>
      </c>
    </row>
    <row r="16" spans="1:1" x14ac:dyDescent="0.2">
      <c r="A16" s="2" t="s">
        <v>256</v>
      </c>
    </row>
    <row r="17" spans="1:1" x14ac:dyDescent="0.2">
      <c r="A17" s="2" t="s">
        <v>241</v>
      </c>
    </row>
    <row r="18" spans="1:1" x14ac:dyDescent="0.2">
      <c r="A18" s="2" t="s">
        <v>127</v>
      </c>
    </row>
    <row r="20" spans="1:1" x14ac:dyDescent="0.2">
      <c r="A20" s="2" t="s">
        <v>245</v>
      </c>
    </row>
    <row r="21" spans="1:1" x14ac:dyDescent="0.2">
      <c r="A21" s="2" t="s">
        <v>246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W21"/>
  <sheetViews>
    <sheetView showGridLines="0" tabSelected="1" topLeftCell="A14" zoomScale="70" zoomScaleNormal="70" workbookViewId="0">
      <selection activeCell="A18" sqref="A18:G18"/>
    </sheetView>
  </sheetViews>
  <sheetFormatPr baseColWidth="10" defaultColWidth="11.42578125" defaultRowHeight="16.5" x14ac:dyDescent="0.25"/>
  <cols>
    <col min="1" max="1" width="4.7109375" style="120" customWidth="1"/>
    <col min="2" max="2" width="9.28515625" style="120" customWidth="1"/>
    <col min="3" max="3" width="12" style="134" customWidth="1"/>
    <col min="4" max="4" width="11.28515625" style="120" customWidth="1"/>
    <col min="5" max="5" width="23.7109375" style="120" customWidth="1"/>
    <col min="6" max="6" width="32.7109375" style="120" customWidth="1"/>
    <col min="7" max="7" width="36.42578125" style="120" customWidth="1"/>
    <col min="8" max="8" width="19" style="120" customWidth="1"/>
    <col min="9" max="9" width="8.85546875" style="120" customWidth="1"/>
    <col min="10" max="10" width="7" style="120" customWidth="1"/>
    <col min="11" max="11" width="10.140625" style="120" customWidth="1"/>
    <col min="12" max="12" width="13.5703125" style="120" customWidth="1"/>
    <col min="13" max="13" width="6.28515625" style="120" bestFit="1" customWidth="1"/>
    <col min="14" max="14" width="27.28515625" style="120" bestFit="1" customWidth="1"/>
    <col min="15" max="15" width="30.42578125" style="120" hidden="1" customWidth="1"/>
    <col min="16" max="16" width="17.42578125" style="120" customWidth="1"/>
    <col min="17" max="17" width="6.28515625" style="120" bestFit="1" customWidth="1"/>
    <col min="18" max="18" width="16" style="120" customWidth="1"/>
    <col min="19" max="19" width="5.7109375" style="120" customWidth="1"/>
    <col min="20" max="20" width="32.85546875" style="120" customWidth="1"/>
    <col min="21" max="21" width="40" style="120" customWidth="1"/>
    <col min="22" max="22" width="15.140625" style="120" bestFit="1" customWidth="1"/>
    <col min="23" max="23" width="6.7109375" style="120" customWidth="1"/>
    <col min="24" max="24" width="5" style="120" customWidth="1"/>
    <col min="25" max="25" width="5.42578125" style="120" customWidth="1"/>
    <col min="26" max="26" width="7.140625" style="120" customWidth="1"/>
    <col min="27" max="27" width="6.7109375" style="120" customWidth="1"/>
    <col min="28" max="28" width="7.42578125" style="120" customWidth="1"/>
    <col min="29" max="29" width="38.28515625" style="120" hidden="1" customWidth="1"/>
    <col min="30" max="30" width="8.7109375" style="120" customWidth="1"/>
    <col min="31" max="31" width="10.42578125" style="120" customWidth="1"/>
    <col min="32" max="32" width="9.28515625" style="120" customWidth="1"/>
    <col min="33" max="33" width="9.140625" style="120" customWidth="1"/>
    <col min="34" max="34" width="8.42578125" style="120" customWidth="1"/>
    <col min="35" max="35" width="7.28515625" style="120" customWidth="1"/>
    <col min="36" max="36" width="27.140625" style="120" customWidth="1"/>
    <col min="37" max="37" width="30.28515625" style="120" customWidth="1"/>
    <col min="38" max="38" width="18.7109375" style="120" customWidth="1"/>
    <col min="39" max="39" width="15.140625" style="120" customWidth="1"/>
    <col min="40" max="40" width="11.140625" style="120" customWidth="1"/>
    <col min="41" max="41" width="37.140625" style="120" customWidth="1"/>
    <col min="42" max="42" width="10" style="120" customWidth="1"/>
    <col min="43" max="43" width="13.42578125" style="120" customWidth="1"/>
    <col min="44" max="44" width="57.28515625" style="120" customWidth="1"/>
    <col min="45" max="46" width="20.7109375" style="120" customWidth="1"/>
    <col min="47" max="47" width="15.42578125" style="120" customWidth="1"/>
    <col min="48" max="48" width="19.5703125" style="120" customWidth="1"/>
    <col min="49" max="49" width="17.28515625" style="120" customWidth="1"/>
    <col min="50" max="16384" width="11.42578125" style="120"/>
  </cols>
  <sheetData>
    <row r="1" spans="1:75" ht="38.450000000000003" hidden="1" customHeight="1" x14ac:dyDescent="0.25">
      <c r="A1" s="206" t="s">
        <v>60</v>
      </c>
      <c r="B1" s="206"/>
      <c r="C1" s="206"/>
      <c r="D1" s="206"/>
      <c r="E1" s="210" t="s">
        <v>61</v>
      </c>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194" t="s">
        <v>62</v>
      </c>
      <c r="AW1" s="195"/>
    </row>
    <row r="2" spans="1:75" ht="33.6" customHeight="1" x14ac:dyDescent="0.25">
      <c r="A2" s="206"/>
      <c r="B2" s="206"/>
      <c r="C2" s="206"/>
      <c r="D2" s="206"/>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196" t="s">
        <v>63</v>
      </c>
      <c r="AW2" s="197"/>
    </row>
    <row r="3" spans="1:75" ht="13.9" customHeight="1" x14ac:dyDescent="0.25">
      <c r="A3" s="206"/>
      <c r="B3" s="206"/>
      <c r="C3" s="206"/>
      <c r="D3" s="206"/>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196" t="s">
        <v>64</v>
      </c>
      <c r="AW3" s="197"/>
    </row>
    <row r="4" spans="1:75" ht="13.9" customHeight="1" x14ac:dyDescent="0.25">
      <c r="A4" s="206"/>
      <c r="B4" s="206"/>
      <c r="C4" s="206"/>
      <c r="D4" s="206"/>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198" t="s">
        <v>65</v>
      </c>
      <c r="AW4" s="199"/>
    </row>
    <row r="5" spans="1:75" ht="26.25" customHeight="1" x14ac:dyDescent="0.25">
      <c r="A5" s="223" t="s">
        <v>66</v>
      </c>
      <c r="B5" s="224"/>
      <c r="C5" s="201" t="s">
        <v>67</v>
      </c>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3"/>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row>
    <row r="6" spans="1:75" ht="30" customHeight="1" x14ac:dyDescent="0.25">
      <c r="A6" s="223" t="s">
        <v>68</v>
      </c>
      <c r="B6" s="224"/>
      <c r="C6" s="204" t="s">
        <v>69</v>
      </c>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3"/>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row>
    <row r="7" spans="1:75" ht="24" customHeight="1" x14ac:dyDescent="0.25">
      <c r="A7" s="223" t="s">
        <v>70</v>
      </c>
      <c r="B7" s="224"/>
      <c r="C7" s="201" t="s">
        <v>71</v>
      </c>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3"/>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row>
    <row r="8" spans="1:75" x14ac:dyDescent="0.25">
      <c r="A8" s="207" t="s">
        <v>72</v>
      </c>
      <c r="B8" s="207"/>
      <c r="C8" s="207"/>
      <c r="D8" s="207"/>
      <c r="E8" s="208"/>
      <c r="F8" s="208"/>
      <c r="G8" s="208"/>
      <c r="H8" s="208"/>
      <c r="I8" s="208"/>
      <c r="J8" s="208"/>
      <c r="K8" s="208"/>
      <c r="L8" s="208" t="s">
        <v>73</v>
      </c>
      <c r="M8" s="208"/>
      <c r="N8" s="208"/>
      <c r="O8" s="208"/>
      <c r="P8" s="208"/>
      <c r="Q8" s="208"/>
      <c r="R8" s="208"/>
      <c r="S8" s="208" t="s">
        <v>74</v>
      </c>
      <c r="T8" s="208"/>
      <c r="U8" s="208"/>
      <c r="V8" s="208"/>
      <c r="W8" s="208"/>
      <c r="X8" s="208"/>
      <c r="Y8" s="208"/>
      <c r="Z8" s="208"/>
      <c r="AA8" s="208"/>
      <c r="AB8" s="208"/>
      <c r="AC8" s="208" t="s">
        <v>75</v>
      </c>
      <c r="AD8" s="208"/>
      <c r="AE8" s="208"/>
      <c r="AF8" s="208"/>
      <c r="AG8" s="208"/>
      <c r="AH8" s="208"/>
      <c r="AI8" s="208"/>
      <c r="AJ8" s="146"/>
      <c r="AK8" s="212" t="s">
        <v>76</v>
      </c>
      <c r="AL8" s="213"/>
      <c r="AM8" s="213"/>
      <c r="AN8" s="213"/>
      <c r="AO8" s="213"/>
      <c r="AP8" s="213"/>
      <c r="AQ8" s="213"/>
      <c r="AR8" s="213"/>
      <c r="AS8" s="213"/>
      <c r="AT8" s="213"/>
      <c r="AU8" s="213"/>
      <c r="AV8" s="213"/>
      <c r="AW8" s="213"/>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row>
    <row r="9" spans="1:75" ht="20.25" customHeight="1" x14ac:dyDescent="0.25">
      <c r="A9" s="209" t="s">
        <v>77</v>
      </c>
      <c r="B9" s="207" t="s">
        <v>78</v>
      </c>
      <c r="C9" s="200" t="s">
        <v>79</v>
      </c>
      <c r="D9" s="207" t="s">
        <v>15</v>
      </c>
      <c r="E9" s="200" t="s">
        <v>17</v>
      </c>
      <c r="F9" s="200" t="s">
        <v>19</v>
      </c>
      <c r="G9" s="207" t="s">
        <v>21</v>
      </c>
      <c r="H9" s="200" t="s">
        <v>23</v>
      </c>
      <c r="I9" s="200" t="s">
        <v>80</v>
      </c>
      <c r="J9" s="200" t="s">
        <v>81</v>
      </c>
      <c r="K9" s="200" t="s">
        <v>82</v>
      </c>
      <c r="L9" s="200" t="s">
        <v>83</v>
      </c>
      <c r="M9" s="207" t="s">
        <v>84</v>
      </c>
      <c r="N9" s="200" t="s">
        <v>85</v>
      </c>
      <c r="O9" s="200" t="s">
        <v>86</v>
      </c>
      <c r="P9" s="200" t="s">
        <v>87</v>
      </c>
      <c r="Q9" s="207" t="s">
        <v>84</v>
      </c>
      <c r="R9" s="200" t="s">
        <v>29</v>
      </c>
      <c r="S9" s="205" t="s">
        <v>88</v>
      </c>
      <c r="T9" s="200" t="s">
        <v>31</v>
      </c>
      <c r="U9" s="200" t="s">
        <v>89</v>
      </c>
      <c r="V9" s="200" t="s">
        <v>33</v>
      </c>
      <c r="W9" s="200" t="s">
        <v>90</v>
      </c>
      <c r="X9" s="200"/>
      <c r="Y9" s="200"/>
      <c r="Z9" s="200"/>
      <c r="AA9" s="200"/>
      <c r="AB9" s="200"/>
      <c r="AC9" s="205" t="s">
        <v>91</v>
      </c>
      <c r="AD9" s="205" t="s">
        <v>92</v>
      </c>
      <c r="AE9" s="205" t="s">
        <v>84</v>
      </c>
      <c r="AF9" s="205" t="s">
        <v>93</v>
      </c>
      <c r="AG9" s="205" t="s">
        <v>84</v>
      </c>
      <c r="AH9" s="205" t="s">
        <v>94</v>
      </c>
      <c r="AI9" s="205" t="s">
        <v>49</v>
      </c>
      <c r="AJ9" s="200" t="s">
        <v>103</v>
      </c>
      <c r="AK9" s="200" t="s">
        <v>76</v>
      </c>
      <c r="AL9" s="200" t="s">
        <v>95</v>
      </c>
      <c r="AM9" s="200" t="s">
        <v>96</v>
      </c>
      <c r="AN9" s="200" t="s">
        <v>97</v>
      </c>
      <c r="AO9" s="200" t="s">
        <v>98</v>
      </c>
      <c r="AP9" s="200" t="s">
        <v>53</v>
      </c>
      <c r="AQ9" s="211" t="s">
        <v>97</v>
      </c>
      <c r="AR9" s="211" t="s">
        <v>99</v>
      </c>
      <c r="AS9" s="211" t="s">
        <v>53</v>
      </c>
      <c r="AT9" s="225" t="s">
        <v>105</v>
      </c>
      <c r="AU9" s="211" t="s">
        <v>97</v>
      </c>
      <c r="AV9" s="200" t="s">
        <v>100</v>
      </c>
      <c r="AW9" s="200" t="s">
        <v>53</v>
      </c>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row>
    <row r="10" spans="1:75" s="123" customFormat="1" ht="73.5" customHeight="1" x14ac:dyDescent="0.25">
      <c r="A10" s="209"/>
      <c r="B10" s="207"/>
      <c r="C10" s="200"/>
      <c r="D10" s="207"/>
      <c r="E10" s="200"/>
      <c r="F10" s="200"/>
      <c r="G10" s="207"/>
      <c r="H10" s="200"/>
      <c r="I10" s="200"/>
      <c r="J10" s="200"/>
      <c r="K10" s="200"/>
      <c r="L10" s="200"/>
      <c r="M10" s="207"/>
      <c r="N10" s="200"/>
      <c r="O10" s="200"/>
      <c r="P10" s="207"/>
      <c r="Q10" s="207"/>
      <c r="R10" s="200"/>
      <c r="S10" s="205"/>
      <c r="T10" s="200"/>
      <c r="U10" s="200"/>
      <c r="V10" s="200"/>
      <c r="W10" s="136" t="s">
        <v>78</v>
      </c>
      <c r="X10" s="136" t="s">
        <v>101</v>
      </c>
      <c r="Y10" s="136" t="s">
        <v>102</v>
      </c>
      <c r="Z10" s="136" t="s">
        <v>103</v>
      </c>
      <c r="AA10" s="136" t="s">
        <v>104</v>
      </c>
      <c r="AB10" s="136" t="s">
        <v>105</v>
      </c>
      <c r="AC10" s="205"/>
      <c r="AD10" s="205"/>
      <c r="AE10" s="205"/>
      <c r="AF10" s="205"/>
      <c r="AG10" s="205"/>
      <c r="AH10" s="205"/>
      <c r="AI10" s="205"/>
      <c r="AJ10" s="200"/>
      <c r="AK10" s="200"/>
      <c r="AL10" s="200"/>
      <c r="AM10" s="200"/>
      <c r="AN10" s="200"/>
      <c r="AO10" s="200"/>
      <c r="AP10" s="200"/>
      <c r="AQ10" s="211"/>
      <c r="AR10" s="211"/>
      <c r="AS10" s="211"/>
      <c r="AT10" s="226"/>
      <c r="AU10" s="211"/>
      <c r="AV10" s="200"/>
      <c r="AW10" s="200"/>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row>
    <row r="11" spans="1:75" ht="349.5" customHeight="1" x14ac:dyDescent="0.25">
      <c r="A11" s="141">
        <v>1</v>
      </c>
      <c r="B11" s="104" t="s">
        <v>106</v>
      </c>
      <c r="C11" s="124" t="s">
        <v>107</v>
      </c>
      <c r="D11" s="112" t="s">
        <v>108</v>
      </c>
      <c r="E11" s="112" t="s">
        <v>261</v>
      </c>
      <c r="F11" s="112" t="s">
        <v>269</v>
      </c>
      <c r="G11" s="114" t="s">
        <v>270</v>
      </c>
      <c r="H11" s="114" t="s">
        <v>109</v>
      </c>
      <c r="I11" s="112" t="s">
        <v>110</v>
      </c>
      <c r="J11" s="112" t="s">
        <v>111</v>
      </c>
      <c r="K11" s="115">
        <v>24</v>
      </c>
      <c r="L11" s="116" t="str">
        <f>IF(K11&lt;=0,"",IF(K11&lt;=2,"Muy Baja",IF(K11&lt;=24,"Baja",IF(K11&lt;=500,"Media",IF(K11&lt;=5000,"Alta","Muy Alta")))))</f>
        <v>Baja</v>
      </c>
      <c r="M11" s="117">
        <f>IF(L11="","",IF(L11="Muy Baja",0.2,IF(L11="Baja",0.4,IF(L11="Media",0.6,IF(L11="Alta",0.8,IF(L11="Muy Alta",1,))))))</f>
        <v>0.4</v>
      </c>
      <c r="N11" s="118" t="s">
        <v>112</v>
      </c>
      <c r="O11" s="117" t="str">
        <f>IF(NOT(ISERROR(MATCH(N11,'[1]Tabla Impacto'!$B$221:$B$223,0))),'[1]Tabla Impacto'!$F$223&amp;"Por favor no seleccionar los criterios de impacto(Afectación Económica o presupuestal y Pérdida Reputacional)",N11)</f>
        <v xml:space="preserve">     El riesgo afecta la imagen de la entidad con algunos usuarios de relevancia frente al logro de los objetivos</v>
      </c>
      <c r="P11" s="116" t="str">
        <f>IF(OR(O11='[1]Tabla Impacto'!$C$11,O11='[1]Tabla Impacto'!$D$11),"Leve",IF(OR(O11='[1]Tabla Impacto'!$C$12,O11='[1]Tabla Impacto'!$D$12),"Menor",IF(OR(O11='[1]Tabla Impacto'!$C$13,O11='[1]Tabla Impacto'!$D$13),"Moderado",IF(OR(O11='[1]Tabla Impacto'!$C$14,O11='[1]Tabla Impacto'!$D$14),"Mayor",IF(OR(O11='[1]Tabla Impacto'!$C$15,O11='[1]Tabla Impacto'!$D$15),"Catastrófico","")))))</f>
        <v>Moderado</v>
      </c>
      <c r="Q11" s="117">
        <v>0.5</v>
      </c>
      <c r="R11" s="119"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Moderado</v>
      </c>
      <c r="S11" s="104">
        <v>1</v>
      </c>
      <c r="T11" s="105" t="s">
        <v>271</v>
      </c>
      <c r="U11" s="105" t="s">
        <v>272</v>
      </c>
      <c r="V11" s="106" t="str">
        <f>IF(OR(W11="Preventivo",W11="Detectivo"),"Probabilidad",IF(W11="Correctivo","Impacto",""))</f>
        <v>Probabilidad</v>
      </c>
      <c r="W11" s="107" t="s">
        <v>113</v>
      </c>
      <c r="X11" s="107" t="s">
        <v>114</v>
      </c>
      <c r="Y11" s="108" t="str">
        <f>IF(AND(W11="Preventivo",X11="Automático"),"50%",IF(AND(W11="Preventivo",X11="Manual"),"40%",IF(AND(W11="Detectivo",X11="Automático"),"40%",IF(AND(W11="Detectivo",X11="Manual"),"30%",IF(AND(W11="Correctivo",X11="Automático"),"35%",IF(AND(W11="Correctivo",X11="Manual"),"25%",""))))))</f>
        <v>40%</v>
      </c>
      <c r="Z11" s="107" t="s">
        <v>115</v>
      </c>
      <c r="AA11" s="107" t="s">
        <v>116</v>
      </c>
      <c r="AB11" s="107" t="s">
        <v>117</v>
      </c>
      <c r="AC11" s="109">
        <f>IFERROR(IF(V11="Probabilidad",(M11-(+M11*Y11)),IF(V11="Impacto",M11,"")),"")</f>
        <v>0.24</v>
      </c>
      <c r="AD11" s="110" t="str">
        <f>IFERROR(IF(AC11="","",IF(AC11&lt;=0.2,"Muy Baja",IF(AC11&lt;=0.4,"Baja",IF(AC11&lt;=0.6,"Media",IF(AC11&lt;=0.8,"Alta","Muy Alta"))))),"")</f>
        <v>Baja</v>
      </c>
      <c r="AE11" s="108">
        <f>+AC11</f>
        <v>0.24</v>
      </c>
      <c r="AF11" s="110" t="str">
        <f>IFERROR(IF(AG11="","",IF(AG11&lt;=0.2,"Leve",IF(AG11&lt;=0.4,"Menor",IF(AG11&lt;=0.6,"Moderado",IF(AG11&lt;=0.8,"Mayor","Catastrófico"))))),"")</f>
        <v>Moderado</v>
      </c>
      <c r="AG11" s="108">
        <f>IFERROR(IF(V11="Impacto",(Q11-(+Q11*Y11)),IF(V11="Probabilidad",Q11,"")),"")</f>
        <v>0.5</v>
      </c>
      <c r="AH11" s="111"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Moderado</v>
      </c>
      <c r="AI11" s="107" t="s">
        <v>118</v>
      </c>
      <c r="AJ11" s="150" t="s">
        <v>273</v>
      </c>
      <c r="AK11" s="135" t="s">
        <v>274</v>
      </c>
      <c r="AL11" s="112" t="s">
        <v>257</v>
      </c>
      <c r="AM11" s="142">
        <v>45302</v>
      </c>
      <c r="AN11" s="143"/>
      <c r="AO11" s="112"/>
      <c r="AP11" s="115"/>
      <c r="AQ11" s="149"/>
      <c r="AR11" s="144"/>
      <c r="AS11" s="148"/>
      <c r="AT11" s="147"/>
      <c r="AU11" s="113"/>
      <c r="AV11" s="112"/>
      <c r="AW11" s="115"/>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row>
    <row r="12" spans="1:75" ht="266.25" customHeight="1" x14ac:dyDescent="0.25">
      <c r="A12" s="104">
        <v>2</v>
      </c>
      <c r="B12" s="104" t="s">
        <v>123</v>
      </c>
      <c r="C12" s="124" t="s">
        <v>107</v>
      </c>
      <c r="D12" s="112" t="s">
        <v>108</v>
      </c>
      <c r="E12" s="112" t="s">
        <v>263</v>
      </c>
      <c r="F12" s="112" t="s">
        <v>262</v>
      </c>
      <c r="G12" s="114" t="s">
        <v>264</v>
      </c>
      <c r="H12" s="112" t="s">
        <v>109</v>
      </c>
      <c r="I12" s="112" t="s">
        <v>110</v>
      </c>
      <c r="J12" s="112" t="s">
        <v>111</v>
      </c>
      <c r="K12" s="115">
        <v>20</v>
      </c>
      <c r="L12" s="116" t="str">
        <f>IF(K12&lt;=0,"",IF(K12&lt;=2,"Muy Baja",IF(K12&lt;=24,"Baja",IF(K12&lt;=500,"Media",IF(K12&lt;=5000,"Alta","Muy Alta")))))</f>
        <v>Baja</v>
      </c>
      <c r="M12" s="117">
        <f>IF(L12="","",IF(L12="Muy Baja",0.2,IF(L12="Baja",0.4,IF(L12="Media",0.6,IF(L12="Alta",0.8,IF(L12="Muy Alta",1,))))))</f>
        <v>0.4</v>
      </c>
      <c r="N12" s="118" t="s">
        <v>112</v>
      </c>
      <c r="O12" s="117" t="str">
        <f>IF(NOT(ISERROR(MATCH(N12,'[1]Tabla Impacto'!$B$221:$B$223,0))),'[1]Tabla Impacto'!$F$223&amp;"Por favor no seleccionar los criterios de impacto(Afectación Económica o presupuestal y Pérdida Reputacional)",N12)</f>
        <v xml:space="preserve">     El riesgo afecta la imagen de la entidad con algunos usuarios de relevancia frente al logro de los objetivos</v>
      </c>
      <c r="P12" s="116" t="str">
        <f>IF(OR(O12='[1]Tabla Impacto'!$C$11,O12='[1]Tabla Impacto'!$D$11),"Leve",IF(OR(O12='[1]Tabla Impacto'!$C$12,O12='[1]Tabla Impacto'!$D$12),"Menor",IF(OR(O12='[1]Tabla Impacto'!$C$13,O12='[1]Tabla Impacto'!$D$13),"Moderado",IF(OR(O12='[1]Tabla Impacto'!$C$14,O12='[1]Tabla Impacto'!$D$14),"Mayor",IF(OR(O12='[1]Tabla Impacto'!$C$15,O12='[1]Tabla Impacto'!$D$15),"Catastrófico","")))))</f>
        <v>Moderado</v>
      </c>
      <c r="Q12" s="117">
        <f>IF(P12="","",IF(P12="Leve",0.2,IF(P12="Menor",0.4,IF(P12="Moderado",0.6,IF(P12="Mayor",0.8,IF(P12="Catastrófico",1,))))))</f>
        <v>0.6</v>
      </c>
      <c r="R12" s="119"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Moderado</v>
      </c>
      <c r="S12" s="104">
        <v>1</v>
      </c>
      <c r="T12" s="105" t="s">
        <v>275</v>
      </c>
      <c r="U12" s="105" t="s">
        <v>276</v>
      </c>
      <c r="V12" s="106" t="str">
        <f>IF(OR(W12="Preventivo",W12="Detectivo"),"Probabilidad",IF(W12="Correctivo","Impacto",""))</f>
        <v>Probabilidad</v>
      </c>
      <c r="W12" s="107" t="s">
        <v>113</v>
      </c>
      <c r="X12" s="107" t="s">
        <v>114</v>
      </c>
      <c r="Y12" s="108" t="str">
        <f>IF(AND(W12="Preventivo",X12="Automático"),"50%",IF(AND(W12="Preventivo",X12="Manual"),"40%",IF(AND(W12="Detectivo",X12="Automático"),"40%",IF(AND(W12="Detectivo",X12="Manual"),"30%",IF(AND(W12="Correctivo",X12="Automático"),"35%",IF(AND(W12="Correctivo",X12="Manual"),"25%",""))))))</f>
        <v>40%</v>
      </c>
      <c r="Z12" s="107" t="s">
        <v>120</v>
      </c>
      <c r="AA12" s="107" t="s">
        <v>121</v>
      </c>
      <c r="AB12" s="107" t="s">
        <v>122</v>
      </c>
      <c r="AC12" s="109">
        <f>IFERROR(IF(V12="Probabilidad",(M12-(+M12*Y12)),IF(V12="Impacto",M12,"")),"")</f>
        <v>0.24</v>
      </c>
      <c r="AD12" s="110" t="str">
        <f>IFERROR(IF(AC12="","",IF(AC12&lt;=0.2,"Muy Baja",IF(AC12&lt;=0.4,"Baja",IF(AC12&lt;=0.6,"Media",IF(AC12&lt;=0.8,"Alta","Muy Alta"))))),"")</f>
        <v>Baja</v>
      </c>
      <c r="AE12" s="108">
        <f>+AC12</f>
        <v>0.24</v>
      </c>
      <c r="AF12" s="110" t="str">
        <f>IFERROR(IF(AG12="","",IF(AG12&lt;=0.2,"Leve",IF(AG12&lt;=0.4,"Menor",IF(AG12&lt;=0.6,"Moderado",IF(AG12&lt;=0.8,"Mayor","Catastrófico"))))),"")</f>
        <v>Moderado</v>
      </c>
      <c r="AG12" s="108">
        <f>IFERROR(IF(V12="Impacto",(Q12-(+Q12*Y12)),IF(V12="Probabilidad",Q12,"")),"")</f>
        <v>0.6</v>
      </c>
      <c r="AH12" s="111"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107" t="s">
        <v>118</v>
      </c>
      <c r="AJ12" s="112" t="s">
        <v>277</v>
      </c>
      <c r="AK12" s="112" t="s">
        <v>278</v>
      </c>
      <c r="AL12" s="112" t="s">
        <v>258</v>
      </c>
      <c r="AM12" s="143">
        <v>45302</v>
      </c>
      <c r="AN12" s="143"/>
      <c r="AO12" s="112"/>
      <c r="AP12" s="115"/>
      <c r="AQ12" s="149"/>
      <c r="AR12" s="144"/>
      <c r="AS12" s="148"/>
      <c r="AT12" s="147"/>
      <c r="AU12" s="113"/>
      <c r="AV12" s="112"/>
      <c r="AW12" s="115"/>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row>
    <row r="13" spans="1:75" ht="228" customHeight="1" x14ac:dyDescent="0.25">
      <c r="A13" s="104">
        <v>3</v>
      </c>
      <c r="B13" s="104" t="s">
        <v>123</v>
      </c>
      <c r="C13" s="124" t="s">
        <v>107</v>
      </c>
      <c r="D13" s="112" t="s">
        <v>124</v>
      </c>
      <c r="E13" s="112" t="s">
        <v>265</v>
      </c>
      <c r="F13" s="112" t="s">
        <v>125</v>
      </c>
      <c r="G13" s="114" t="s">
        <v>266</v>
      </c>
      <c r="H13" s="112" t="s">
        <v>109</v>
      </c>
      <c r="I13" s="112" t="s">
        <v>110</v>
      </c>
      <c r="J13" s="112" t="s">
        <v>126</v>
      </c>
      <c r="K13" s="115">
        <v>12</v>
      </c>
      <c r="L13" s="116" t="str">
        <f>IF(K13&lt;=0,"",IF(K13&lt;=2,"Muy Baja",IF(K13&lt;=24,"Baja",IF(K13&lt;=500,"Media",IF(K13&lt;=5000,"Alta","Muy Alta")))))</f>
        <v>Baja</v>
      </c>
      <c r="M13" s="117">
        <f>IF(L13="","",IF(L13="Muy Baja",0.2,IF(L13="Baja",0.4,IF(L13="Media",0.6,IF(L13="Alta",0.8,IF(L13="Muy Alta",1,))))))</f>
        <v>0.4</v>
      </c>
      <c r="N13" s="118" t="s">
        <v>112</v>
      </c>
      <c r="O13" s="117" t="str">
        <f>IF(NOT(ISERROR(MATCH(N13,'[1]Tabla Impacto'!$B$221:$B$223,0))),'[1]Tabla Impacto'!$F$223&amp;"Por favor no seleccionar los criterios de impacto(Afectación Económica o presupuestal y Pérdida Reputacional)",N13)</f>
        <v xml:space="preserve">     El riesgo afecta la imagen de la entidad con algunos usuarios de relevancia frente al logro de los objetivos</v>
      </c>
      <c r="P13" s="116" t="str">
        <f>IF(OR(O13='[1]Tabla Impacto'!$C$11,O13='[1]Tabla Impacto'!$D$11),"Leve",IF(OR(O13='[1]Tabla Impacto'!$C$12,O13='[1]Tabla Impacto'!$D$12),"Menor",IF(OR(O13='[1]Tabla Impacto'!$C$13,O13='[1]Tabla Impacto'!$D$13),"Moderado",IF(OR(O13='[1]Tabla Impacto'!$C$14,O13='[1]Tabla Impacto'!$D$14),"Mayor",IF(OR(O13='[1]Tabla Impacto'!$C$15,O13='[1]Tabla Impacto'!$D$15),"Catastrófico","")))))</f>
        <v>Moderado</v>
      </c>
      <c r="Q13" s="117">
        <v>0.5</v>
      </c>
      <c r="R13" s="119"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Moderado</v>
      </c>
      <c r="S13" s="104">
        <v>1</v>
      </c>
      <c r="T13" s="105" t="s">
        <v>279</v>
      </c>
      <c r="U13" s="105" t="s">
        <v>280</v>
      </c>
      <c r="V13" s="106" t="s">
        <v>15</v>
      </c>
      <c r="W13" s="107" t="s">
        <v>113</v>
      </c>
      <c r="X13" s="107" t="s">
        <v>114</v>
      </c>
      <c r="Y13" s="108" t="str">
        <f>IF(AND(W13="Preventivo",X13="Automático"),"50%",IF(AND(W13="Preventivo",X13="Manual"),"40%",IF(AND(W13="Detectivo",X13="Automático"),"40%",IF(AND(W13="Detectivo",X13="Manual"),"30%",IF(AND(W13="Correctivo",X13="Automático"),"35%",IF(AND(W13="Correctivo",X13="Manual"),"25%",""))))))</f>
        <v>40%</v>
      </c>
      <c r="Z13" s="107" t="s">
        <v>120</v>
      </c>
      <c r="AA13" s="107" t="s">
        <v>116</v>
      </c>
      <c r="AB13" s="107" t="s">
        <v>122</v>
      </c>
      <c r="AC13" s="109">
        <f>IFERROR(IF(V13="Probabilidad",(M13-(+M13*Y13)),IF(V13="Impacto",M13,"")),"")</f>
        <v>0.4</v>
      </c>
      <c r="AD13" s="110" t="str">
        <f>IFERROR(IF(AC13="","",IF(AC13&lt;=0.2,"Muy Baja",IF(AC13&lt;=0.4,"Baja",IF(AC13&lt;=0.6,"Media",IF(AC13&lt;=0.8,"Alta","Muy Alta"))))),"")</f>
        <v>Baja</v>
      </c>
      <c r="AE13" s="108">
        <f>+AC13</f>
        <v>0.4</v>
      </c>
      <c r="AF13" s="110" t="str">
        <f>IFERROR(IF(AG13="","",IF(AG13&lt;=0.2,"Leve",IF(AG13&lt;=0.4,"Menor",IF(AG13&lt;=0.6,"Moderado",IF(AG13&lt;=0.8,"Mayor","Catastrófico"))))),"")</f>
        <v>Menor</v>
      </c>
      <c r="AG13" s="108">
        <f>IFERROR(IF(V13="Impacto",(Q13-(+Q13*Y13)),IF(V13="Probabilidad",Q13,"")),"")</f>
        <v>0.3</v>
      </c>
      <c r="AH13" s="111"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140" t="s">
        <v>118</v>
      </c>
      <c r="AJ13" s="112" t="s">
        <v>277</v>
      </c>
      <c r="AK13" s="112" t="s">
        <v>278</v>
      </c>
      <c r="AL13" s="112" t="s">
        <v>259</v>
      </c>
      <c r="AM13" s="143">
        <v>45302</v>
      </c>
      <c r="AN13" s="144"/>
      <c r="AO13" s="112"/>
      <c r="AP13" s="115"/>
      <c r="AQ13" s="149"/>
      <c r="AR13" s="145"/>
      <c r="AS13" s="148"/>
      <c r="AT13" s="145"/>
      <c r="AU13" s="113"/>
      <c r="AV13" s="112"/>
      <c r="AW13" s="115"/>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row>
    <row r="14" spans="1:75" ht="353.25" customHeight="1" x14ac:dyDescent="0.25">
      <c r="A14" s="104">
        <v>4</v>
      </c>
      <c r="B14" s="104" t="s">
        <v>123</v>
      </c>
      <c r="C14" s="124" t="s">
        <v>107</v>
      </c>
      <c r="D14" s="112" t="s">
        <v>108</v>
      </c>
      <c r="E14" s="124" t="s">
        <v>268</v>
      </c>
      <c r="F14" s="112" t="s">
        <v>267</v>
      </c>
      <c r="G14" s="114" t="s">
        <v>281</v>
      </c>
      <c r="H14" s="112" t="s">
        <v>109</v>
      </c>
      <c r="I14" s="112" t="s">
        <v>128</v>
      </c>
      <c r="J14" s="112" t="s">
        <v>111</v>
      </c>
      <c r="K14" s="115">
        <v>200</v>
      </c>
      <c r="L14" s="116" t="str">
        <f>IF(K14&lt;=0,"",IF(K14&lt;=2,"Muy Baja",IF(K14&lt;=24,"Baja",IF(K14&lt;=500,"Media",IF(K14&lt;=5000,"Alta","Muy Alta")))))</f>
        <v>Media</v>
      </c>
      <c r="M14" s="117">
        <f>IF(L14="","",IF(L14="Muy Baja",0.2,IF(L14="Baja",0.4,IF(L14="Media",0.6,IF(L14="Alta",0.8,IF(L14="Muy Alta",1,))))))</f>
        <v>0.6</v>
      </c>
      <c r="N14" s="118" t="s">
        <v>112</v>
      </c>
      <c r="O14" s="117" t="str">
        <f>IF(NOT(ISERROR(MATCH(N14,'[1]Tabla Impacto'!$B$221:$B$223,0))),'[1]Tabla Impacto'!$F$223&amp;"Por favor no seleccionar los criterios de impacto(Afectación Económica o presupuestal y Pérdida Reputacional)",N14)</f>
        <v xml:space="preserve">     El riesgo afecta la imagen de la entidad con algunos usuarios de relevancia frente al logro de los objetivos</v>
      </c>
      <c r="P14" s="116" t="str">
        <f>IF(OR(O14='[1]Tabla Impacto'!$C$11,O14='[1]Tabla Impacto'!$D$11),"Leve",IF(OR(O14='[1]Tabla Impacto'!$C$12,O14='[1]Tabla Impacto'!$D$12),"Menor",IF(OR(O14='[1]Tabla Impacto'!$C$13,O14='[1]Tabla Impacto'!$D$13),"Moderado",IF(OR(O14='[1]Tabla Impacto'!$C$14,O14='[1]Tabla Impacto'!$D$14),"Mayor",IF(OR(O14='[1]Tabla Impacto'!$C$15,O14='[1]Tabla Impacto'!$D$15),"Catastrófico","")))))</f>
        <v>Moderado</v>
      </c>
      <c r="Q14" s="117">
        <v>0.5</v>
      </c>
      <c r="R14" s="119"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04">
        <v>1</v>
      </c>
      <c r="T14" s="105" t="s">
        <v>282</v>
      </c>
      <c r="U14" s="105" t="s">
        <v>283</v>
      </c>
      <c r="V14" s="106" t="s">
        <v>15</v>
      </c>
      <c r="W14" s="107" t="s">
        <v>113</v>
      </c>
      <c r="X14" s="107" t="s">
        <v>114</v>
      </c>
      <c r="Y14" s="108" t="str">
        <f>IF(AND(W14="Preventivo",X14="Automático"),"50%",IF(AND(W14="Preventivo",X14="Manual"),"40%",IF(AND(W14="Detectivo",X14="Automático"),"40%",IF(AND(W14="Detectivo",X14="Manual"),"30%",IF(AND(W14="Correctivo",X14="Automático"),"35%",IF(AND(W14="Correctivo",X14="Manual"),"25%",""))))))</f>
        <v>40%</v>
      </c>
      <c r="Z14" s="107" t="s">
        <v>120</v>
      </c>
      <c r="AA14" s="107" t="s">
        <v>116</v>
      </c>
      <c r="AB14" s="107" t="s">
        <v>122</v>
      </c>
      <c r="AC14" s="109">
        <f>IFERROR(IF(V14="Probabilidad",(M14-(+M14*Y14)),IF(V14="Impacto",M14,"")),"")</f>
        <v>0.6</v>
      </c>
      <c r="AD14" s="110" t="str">
        <f>IFERROR(IF(AC14="","",IF(AC14&lt;=0.2,"Muy Baja",IF(AC14&lt;=0.4,"Baja",IF(AC14&lt;=0.6,"Media",IF(AC14&lt;=0.8,"Alta","Muy Alta"))))),"")</f>
        <v>Media</v>
      </c>
      <c r="AE14" s="108">
        <f>+AC14</f>
        <v>0.6</v>
      </c>
      <c r="AF14" s="110" t="str">
        <f>IFERROR(IF(AG14="","",IF(AG14&lt;=0.2,"Leve",IF(AG14&lt;=0.4,"Menor",IF(AG14&lt;=0.6,"Moderado",IF(AG14&lt;=0.8,"Mayor","Catastrófico"))))),"")</f>
        <v>Menor</v>
      </c>
      <c r="AG14" s="108">
        <f>IFERROR(IF(V14="Impacto",(Q14-(+Q14*Y14)),IF(V14="Probabilidad",Q14,"")),"")</f>
        <v>0.3</v>
      </c>
      <c r="AH14" s="111"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Moderado</v>
      </c>
      <c r="AI14" s="107" t="s">
        <v>118</v>
      </c>
      <c r="AJ14" s="107"/>
      <c r="AK14" s="145" t="s">
        <v>284</v>
      </c>
      <c r="AL14" s="145" t="s">
        <v>260</v>
      </c>
      <c r="AM14" s="143">
        <v>45311</v>
      </c>
      <c r="AN14" s="144"/>
      <c r="AO14" s="112"/>
      <c r="AP14" s="147"/>
      <c r="AQ14" s="149"/>
      <c r="AR14" s="144"/>
      <c r="AS14" s="148"/>
      <c r="AT14" s="145"/>
      <c r="AU14" s="113"/>
      <c r="AV14" s="112"/>
      <c r="AW14" s="115"/>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row>
    <row r="15" spans="1:75" ht="49.5" customHeight="1" x14ac:dyDescent="0.25">
      <c r="A15" s="125"/>
      <c r="B15" s="126"/>
      <c r="C15" s="137"/>
      <c r="D15" s="214">
        <v>0</v>
      </c>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6"/>
    </row>
    <row r="17" spans="1:44" x14ac:dyDescent="0.25">
      <c r="A17" s="127"/>
      <c r="B17" s="128"/>
      <c r="C17" s="128"/>
      <c r="D17" s="128"/>
      <c r="E17" s="128"/>
      <c r="F17" s="128"/>
      <c r="G17" s="128"/>
      <c r="L17" s="129"/>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row>
    <row r="18" spans="1:44" ht="18" x14ac:dyDescent="0.25">
      <c r="A18" s="217" t="s">
        <v>285</v>
      </c>
      <c r="B18" s="217"/>
      <c r="C18" s="217"/>
      <c r="D18" s="217"/>
      <c r="E18" s="217"/>
      <c r="F18" s="217"/>
      <c r="G18" s="217"/>
      <c r="K18" s="220" t="s">
        <v>286</v>
      </c>
      <c r="L18" s="221"/>
      <c r="M18" s="221"/>
      <c r="N18" s="222"/>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row>
    <row r="19" spans="1:44" ht="17.25" thickBot="1" x14ac:dyDescent="0.3">
      <c r="A19" s="130"/>
      <c r="B19" s="130"/>
      <c r="C19" s="131"/>
      <c r="D19" s="130"/>
      <c r="E19" s="130"/>
      <c r="F19" s="130"/>
      <c r="G19" s="130"/>
      <c r="L19" s="130" t="str">
        <f>+IFERROR(VLOOKUP(H19,$H$174:$L$178,3,FALSE)*VLOOKUP(K19,$K$174:$L$178,3,FALSE),"")</f>
        <v/>
      </c>
      <c r="M19" s="130"/>
      <c r="N19" s="130"/>
      <c r="O19" s="130"/>
      <c r="P19" s="130"/>
      <c r="Q19" s="130"/>
      <c r="R19" s="130"/>
      <c r="S19" s="130"/>
      <c r="T19" s="130"/>
      <c r="U19" s="130"/>
      <c r="V19" s="130"/>
      <c r="W19" s="131"/>
      <c r="X19" s="130"/>
      <c r="Y19" s="131"/>
      <c r="Z19" s="131"/>
      <c r="AA19" s="131"/>
      <c r="AB19" s="131"/>
      <c r="AC19" s="131"/>
      <c r="AD19" s="131"/>
      <c r="AE19" s="132"/>
      <c r="AF19" s="132"/>
      <c r="AG19" s="131"/>
      <c r="AH19" s="130"/>
      <c r="AI19" s="130"/>
      <c r="AJ19" s="130"/>
      <c r="AK19" s="130"/>
      <c r="AL19" s="130"/>
      <c r="AM19" s="131"/>
      <c r="AN19" s="130"/>
      <c r="AO19" s="131"/>
      <c r="AP19" s="130"/>
      <c r="AQ19" s="131"/>
      <c r="AR19" s="131"/>
    </row>
    <row r="20" spans="1:44" ht="17.45" customHeight="1" thickTop="1" thickBot="1" x14ac:dyDescent="0.3">
      <c r="A20" s="218" t="s">
        <v>129</v>
      </c>
      <c r="B20" s="218"/>
      <c r="C20" s="218"/>
      <c r="D20" s="218"/>
      <c r="E20" s="218"/>
      <c r="F20" s="218"/>
      <c r="G20" s="139" t="s">
        <v>130</v>
      </c>
      <c r="H20" s="218" t="s">
        <v>131</v>
      </c>
      <c r="I20" s="218"/>
      <c r="J20" s="218"/>
      <c r="K20" s="218"/>
      <c r="L20" s="218"/>
      <c r="M20" s="218"/>
      <c r="N20" s="218"/>
      <c r="O20" s="138"/>
      <c r="P20" s="219" t="s">
        <v>132</v>
      </c>
      <c r="Q20" s="219"/>
      <c r="R20" s="219"/>
      <c r="S20" s="218" t="s">
        <v>133</v>
      </c>
      <c r="T20" s="218"/>
      <c r="U20" s="218"/>
      <c r="V20" s="218"/>
      <c r="W20" s="219">
        <v>1</v>
      </c>
      <c r="X20" s="219"/>
      <c r="Y20" s="219"/>
      <c r="Z20" s="219"/>
      <c r="AA20" s="133"/>
      <c r="AB20" s="133"/>
      <c r="AC20" s="133"/>
      <c r="AD20" s="133"/>
      <c r="AE20" s="133"/>
      <c r="AF20" s="133"/>
      <c r="AG20" s="133"/>
      <c r="AH20" s="133"/>
      <c r="AI20" s="133"/>
      <c r="AJ20" s="133"/>
      <c r="AK20" s="133"/>
      <c r="AL20" s="133"/>
      <c r="AM20" s="133"/>
      <c r="AN20" s="133"/>
      <c r="AO20" s="133"/>
      <c r="AP20" s="133"/>
      <c r="AQ20" s="133"/>
      <c r="AR20" s="133"/>
    </row>
    <row r="21" spans="1:44" ht="17.25" thickTop="1" x14ac:dyDescent="0.25"/>
  </sheetData>
  <dataConsolidate/>
  <mergeCells count="69">
    <mergeCell ref="AS9:AS10"/>
    <mergeCell ref="AU9:AU10"/>
    <mergeCell ref="AV9:AV10"/>
    <mergeCell ref="A5:B5"/>
    <mergeCell ref="A6:B6"/>
    <mergeCell ref="A7:B7"/>
    <mergeCell ref="A8:K8"/>
    <mergeCell ref="L8:R8"/>
    <mergeCell ref="S8:AB8"/>
    <mergeCell ref="S9:S10"/>
    <mergeCell ref="T9:T10"/>
    <mergeCell ref="B9:B10"/>
    <mergeCell ref="V9:V10"/>
    <mergeCell ref="AR9:AR10"/>
    <mergeCell ref="AT9:AT10"/>
    <mergeCell ref="S20:V20"/>
    <mergeCell ref="W20:Z20"/>
    <mergeCell ref="A20:F20"/>
    <mergeCell ref="K18:N18"/>
    <mergeCell ref="H20:N20"/>
    <mergeCell ref="P20:R20"/>
    <mergeCell ref="D15:AP15"/>
    <mergeCell ref="A18:G18"/>
    <mergeCell ref="G9:G10"/>
    <mergeCell ref="F9:F10"/>
    <mergeCell ref="E9:E10"/>
    <mergeCell ref="D9:D10"/>
    <mergeCell ref="R9:R10"/>
    <mergeCell ref="N9:N10"/>
    <mergeCell ref="O9:O10"/>
    <mergeCell ref="AP9:AP10"/>
    <mergeCell ref="AO9:AO10"/>
    <mergeCell ref="AN9:AN10"/>
    <mergeCell ref="AM9:AM10"/>
    <mergeCell ref="AL9:AL10"/>
    <mergeCell ref="C9:C10"/>
    <mergeCell ref="AJ9:AJ10"/>
    <mergeCell ref="A1:D4"/>
    <mergeCell ref="AF9:AF10"/>
    <mergeCell ref="AD9:AD10"/>
    <mergeCell ref="AE9:AE10"/>
    <mergeCell ref="K9:K10"/>
    <mergeCell ref="L9:L10"/>
    <mergeCell ref="M9:M10"/>
    <mergeCell ref="P9:P10"/>
    <mergeCell ref="Q9:Q10"/>
    <mergeCell ref="W9:AB9"/>
    <mergeCell ref="AC8:AI8"/>
    <mergeCell ref="A9:A10"/>
    <mergeCell ref="H9:H10"/>
    <mergeCell ref="E1:AU4"/>
    <mergeCell ref="AQ9:AQ10"/>
    <mergeCell ref="AK8:AW8"/>
    <mergeCell ref="AV1:AW1"/>
    <mergeCell ref="AV2:AW2"/>
    <mergeCell ref="AV3:AW3"/>
    <mergeCell ref="AV4:AW4"/>
    <mergeCell ref="AK9:AK10"/>
    <mergeCell ref="C7:AW7"/>
    <mergeCell ref="C6:AW6"/>
    <mergeCell ref="C5:AW5"/>
    <mergeCell ref="I9:I10"/>
    <mergeCell ref="J9:J10"/>
    <mergeCell ref="AI9:AI10"/>
    <mergeCell ref="AH9:AH10"/>
    <mergeCell ref="AG9:AG10"/>
    <mergeCell ref="AC9:AC10"/>
    <mergeCell ref="U9:U10"/>
    <mergeCell ref="AW9:AW10"/>
  </mergeCells>
  <conditionalFormatting sqref="L11:L14">
    <cfRule type="cellIs" dxfId="34" priority="23" operator="equal">
      <formula>"Baja"</formula>
    </cfRule>
    <cfRule type="cellIs" dxfId="33" priority="22" operator="equal">
      <formula>"Media"</formula>
    </cfRule>
    <cfRule type="cellIs" dxfId="32" priority="21" operator="equal">
      <formula>"Alta"</formula>
    </cfRule>
    <cfRule type="cellIs" dxfId="31" priority="20" operator="equal">
      <formula>"Muy Alta"</formula>
    </cfRule>
    <cfRule type="cellIs" dxfId="30" priority="24" operator="equal">
      <formula>"Muy Baja"</formula>
    </cfRule>
  </conditionalFormatting>
  <conditionalFormatting sqref="O11:O14">
    <cfRule type="containsText" dxfId="29" priority="1" operator="containsText" text="❌">
      <formula>NOT(ISERROR(SEARCH("❌",O11)))</formula>
    </cfRule>
  </conditionalFormatting>
  <conditionalFormatting sqref="P11:P14">
    <cfRule type="cellIs" dxfId="28" priority="60" operator="equal">
      <formula>"Leve"</formula>
    </cfRule>
    <cfRule type="cellIs" dxfId="27" priority="59" operator="equal">
      <formula>"Menor"</formula>
    </cfRule>
    <cfRule type="cellIs" dxfId="26" priority="58" operator="equal">
      <formula>"Moderado"</formula>
    </cfRule>
    <cfRule type="cellIs" dxfId="25" priority="57" operator="equal">
      <formula>"Mayor"</formula>
    </cfRule>
    <cfRule type="cellIs" dxfId="24" priority="56" operator="equal">
      <formula>"Catastrófico"</formula>
    </cfRule>
  </conditionalFormatting>
  <conditionalFormatting sqref="R11:R14">
    <cfRule type="cellIs" dxfId="23" priority="16" operator="equal">
      <formula>"Extremo"</formula>
    </cfRule>
    <cfRule type="cellIs" dxfId="22" priority="17" operator="equal">
      <formula>"Alto"</formula>
    </cfRule>
    <cfRule type="cellIs" dxfId="21" priority="18" operator="equal">
      <formula>"Moderado"</formula>
    </cfRule>
    <cfRule type="cellIs" dxfId="20" priority="19" operator="equal">
      <formula>"Bajo"</formula>
    </cfRule>
  </conditionalFormatting>
  <conditionalFormatting sqref="AD11:AD14">
    <cfRule type="cellIs" dxfId="19" priority="15" operator="equal">
      <formula>"Muy Baja"</formula>
    </cfRule>
    <cfRule type="cellIs" dxfId="18" priority="14" operator="equal">
      <formula>"Baja"</formula>
    </cfRule>
    <cfRule type="cellIs" dxfId="17" priority="13" operator="equal">
      <formula>"Media"</formula>
    </cfRule>
    <cfRule type="cellIs" dxfId="16" priority="12" operator="equal">
      <formula>"Alta"</formula>
    </cfRule>
    <cfRule type="cellIs" dxfId="15" priority="11" operator="equal">
      <formula>"Muy Alta"</formula>
    </cfRule>
  </conditionalFormatting>
  <conditionalFormatting sqref="AE17:AE19">
    <cfRule type="cellIs" dxfId="14" priority="66" stopIfTrue="1" operator="equal">
      <formula>#REF!</formula>
    </cfRule>
    <cfRule type="cellIs" dxfId="13" priority="67" operator="equal">
      <formula>#REF!</formula>
    </cfRule>
    <cfRule type="cellIs" dxfId="12" priority="68" operator="equal">
      <formula>#REF!</formula>
    </cfRule>
  </conditionalFormatting>
  <conditionalFormatting sqref="AF11:AF14">
    <cfRule type="cellIs" dxfId="11" priority="10" operator="equal">
      <formula>"Leve"</formula>
    </cfRule>
    <cfRule type="cellIs" dxfId="10" priority="9" operator="equal">
      <formula>"Menor"</formula>
    </cfRule>
    <cfRule type="cellIs" dxfId="9" priority="8" operator="equal">
      <formula>"Moderado"</formula>
    </cfRule>
    <cfRule type="cellIs" dxfId="8" priority="7" operator="equal">
      <formula>"Mayor"</formula>
    </cfRule>
    <cfRule type="cellIs" dxfId="7" priority="6" operator="equal">
      <formula>"Catastrófico"</formula>
    </cfRule>
  </conditionalFormatting>
  <conditionalFormatting sqref="AF17:AF19">
    <cfRule type="cellIs" dxfId="6" priority="69" stopIfTrue="1" operator="equal">
      <formula>#REF!</formula>
    </cfRule>
    <cfRule type="cellIs" dxfId="5" priority="70" stopIfTrue="1" operator="equal">
      <formula>#REF!</formula>
    </cfRule>
    <cfRule type="cellIs" dxfId="4" priority="71" stopIfTrue="1" operator="equal">
      <formula>#REF!</formula>
    </cfRule>
  </conditionalFormatting>
  <conditionalFormatting sqref="AH11:AH14">
    <cfRule type="cellIs" dxfId="3" priority="2" operator="equal">
      <formula>"Extremo"</formula>
    </cfRule>
    <cfRule type="cellIs" dxfId="2" priority="3" operator="equal">
      <formula>"Alto"</formula>
    </cfRule>
    <cfRule type="cellIs" dxfId="1" priority="4" operator="equal">
      <formula>"Moderado"</formula>
    </cfRule>
    <cfRule type="cellIs" dxfId="0" priority="5" operator="equal">
      <formula>"Bajo"</formula>
    </cfRule>
  </conditionalFormatting>
  <dataValidations count="7">
    <dataValidation type="list" allowBlank="1" showInputMessage="1" showErrorMessage="1" sqref="G17" xr:uid="{00000000-0002-0000-0100-000000000000}">
      <formula1>$G$174:$G$183</formula1>
    </dataValidation>
    <dataValidation type="list" allowBlank="1" showInputMessage="1" showErrorMessage="1" sqref="G19 AE19:AF19" xr:uid="{00000000-0002-0000-0100-000001000000}">
      <formula1>#REF!</formula1>
    </dataValidation>
    <dataValidation type="list" allowBlank="1" showInputMessage="1" showErrorMessage="1" sqref="V19" xr:uid="{00000000-0002-0000-0100-000002000000}">
      <formula1>$N$174:$N$175</formula1>
    </dataValidation>
    <dataValidation type="list" allowBlank="1" showInputMessage="1" showErrorMessage="1" sqref="K19" xr:uid="{00000000-0002-0000-0100-000003000000}">
      <formula1>$K$174:$K$178</formula1>
    </dataValidation>
    <dataValidation type="list" allowBlank="1" showInputMessage="1" showErrorMessage="1" sqref="H19:J19" xr:uid="{00000000-0002-0000-0100-000004000000}">
      <formula1>$H$174:$H$178</formula1>
    </dataValidation>
    <dataValidation type="list" allowBlank="1" showInputMessage="1" showErrorMessage="1" sqref="AQ19:AR19 AO19 AM19 W19 Y19:AD19" xr:uid="{00000000-0002-0000-0100-000005000000}">
      <formula1>$AM$174:$AM$181</formula1>
    </dataValidation>
    <dataValidation allowBlank="1" showInputMessage="1" showErrorMessage="1" error="Recuerde que las acciones se generan bajo la medida de mitigar el riesgo" sqref="AR13:AR14" xr:uid="{50526FAD-7FE2-4D40-9C59-4E0E9E1CFB62}"/>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6000000}">
          <x14:formula1>
            <xm:f>Listas!$A$2:$A$9</xm:f>
          </x14:formula1>
          <xm:sqref>B11:B14</xm:sqref>
        </x14:dataValidation>
        <x14:dataValidation type="list" allowBlank="1" showInputMessage="1" showErrorMessage="1" xr:uid="{00000000-0002-0000-0100-000007000000}">
          <x14:formula1>
            <xm:f>Listas!$B$2:$B$7</xm:f>
          </x14:formula1>
          <xm:sqref>C11:C14</xm:sqref>
        </x14:dataValidation>
        <x14:dataValidation type="list" allowBlank="1" showInputMessage="1" showErrorMessage="1" xr:uid="{00000000-0002-0000-0100-000008000000}">
          <x14:formula1>
            <xm:f>Listas!$C$2:$C$6</xm:f>
          </x14:formula1>
          <xm:sqref>I11:I14</xm:sqref>
        </x14:dataValidation>
        <x14:dataValidation type="list" allowBlank="1" showInputMessage="1" showErrorMessage="1" xr:uid="{00000000-0002-0000-0100-000009000000}">
          <x14:formula1>
            <xm:f>Listas!$D$2:$D$5</xm:f>
          </x14:formula1>
          <xm:sqref>J11:J14</xm:sqref>
        </x14:dataValidation>
        <x14:dataValidation type="list" allowBlank="1" showInputMessage="1" showErrorMessage="1" xr:uid="{00000000-0002-0000-0100-00000A000000}">
          <x14:formula1>
            <xm:f>'Opciones Tratamiento'!$B$9:$B$10</xm:f>
          </x14:formula1>
          <xm:sqref>AP11:AP14 AW11:AW14 AS11:AS14</xm:sqref>
        </x14:dataValidation>
        <x14:dataValidation type="custom" allowBlank="1" showInputMessage="1" showErrorMessage="1" error="Recuerde que las acciones se generan bajo la medida de mitigar el riesgo" xr:uid="{00000000-0002-0000-0100-00000B000000}">
          <x14:formula1>
            <xm:f>IF(OR(AP11='Opciones Tratamiento'!$B$2,AP11='Opciones Tratamiento'!$B$3,AP11='Opciones Tratamiento'!$B$4),ISBLANK(AP11),ISTEXT(AP11))</xm:f>
          </x14:formula1>
          <xm:sqref>AU11:AU14</xm:sqref>
        </x14:dataValidation>
        <x14:dataValidation type="custom" allowBlank="1" showInputMessage="1" showErrorMessage="1" error="Recuerde que las acciones se generan bajo la medida de mitigar el riesgo" xr:uid="{00000000-0002-0000-0100-00000C000000}">
          <x14:formula1>
            <xm:f>IF(OR(AI11='Opciones Tratamiento'!$B$2,AI11='Opciones Tratamiento'!$B$3,AI11='Opciones Tratamiento'!$B$4),ISBLANK(AI11),ISTEXT(AI11))</xm:f>
          </x14:formula1>
          <xm:sqref>AV11:AV14 AO11:AO14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ColWidth="11.42578125" defaultRowHeight="15" x14ac:dyDescent="0.25"/>
  <sheetData>
    <row r="1" spans="1:4" x14ac:dyDescent="0.25">
      <c r="A1" t="s">
        <v>134</v>
      </c>
      <c r="B1" t="s">
        <v>79</v>
      </c>
      <c r="C1" t="s">
        <v>135</v>
      </c>
      <c r="D1" t="s">
        <v>136</v>
      </c>
    </row>
    <row r="2" spans="1:4" x14ac:dyDescent="0.25">
      <c r="A2" t="s">
        <v>137</v>
      </c>
      <c r="B2" t="s">
        <v>138</v>
      </c>
      <c r="C2" t="s">
        <v>139</v>
      </c>
      <c r="D2" t="s">
        <v>140</v>
      </c>
    </row>
    <row r="3" spans="1:4" x14ac:dyDescent="0.25">
      <c r="A3" t="s">
        <v>106</v>
      </c>
      <c r="B3" t="s">
        <v>141</v>
      </c>
      <c r="C3" t="s">
        <v>142</v>
      </c>
      <c r="D3" t="s">
        <v>143</v>
      </c>
    </row>
    <row r="4" spans="1:4" x14ac:dyDescent="0.25">
      <c r="A4" t="s">
        <v>144</v>
      </c>
      <c r="B4" t="s">
        <v>145</v>
      </c>
      <c r="C4" t="s">
        <v>110</v>
      </c>
      <c r="D4" t="s">
        <v>126</v>
      </c>
    </row>
    <row r="5" spans="1:4" x14ac:dyDescent="0.25">
      <c r="A5" t="s">
        <v>141</v>
      </c>
      <c r="B5" t="s">
        <v>146</v>
      </c>
      <c r="C5" t="s">
        <v>128</v>
      </c>
      <c r="D5" t="s">
        <v>111</v>
      </c>
    </row>
    <row r="6" spans="1:4" x14ac:dyDescent="0.25">
      <c r="A6" t="s">
        <v>123</v>
      </c>
      <c r="B6" t="s">
        <v>107</v>
      </c>
      <c r="C6" t="s">
        <v>111</v>
      </c>
    </row>
    <row r="7" spans="1:4" x14ac:dyDescent="0.25">
      <c r="A7" t="s">
        <v>147</v>
      </c>
      <c r="B7" t="s">
        <v>148</v>
      </c>
    </row>
    <row r="8" spans="1:4" x14ac:dyDescent="0.25">
      <c r="A8" t="s">
        <v>149</v>
      </c>
    </row>
    <row r="9" spans="1:4" x14ac:dyDescent="0.25">
      <c r="A9" t="s">
        <v>150</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Z59" sqref="Z59"/>
    </sheetView>
  </sheetViews>
  <sheetFormatPr baseColWidth="10" defaultColWidth="11.42578125" defaultRowHeight="15" x14ac:dyDescent="0.25"/>
  <cols>
    <col min="2" max="39" width="5.7109375" customWidth="1"/>
    <col min="41" max="46" width="5.7109375" customWidth="1"/>
  </cols>
  <sheetData>
    <row r="1" spans="1:99"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row>
    <row r="2" spans="1:99" ht="18" customHeight="1" x14ac:dyDescent="0.25">
      <c r="A2" s="64"/>
      <c r="B2" s="227" t="s">
        <v>151</v>
      </c>
      <c r="C2" s="227"/>
      <c r="D2" s="227"/>
      <c r="E2" s="227"/>
      <c r="F2" s="227"/>
      <c r="G2" s="227"/>
      <c r="H2" s="227"/>
      <c r="I2" s="227"/>
      <c r="J2" s="264" t="s">
        <v>15</v>
      </c>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row>
    <row r="3" spans="1:99" ht="18.75" customHeight="1" x14ac:dyDescent="0.25">
      <c r="A3" s="64"/>
      <c r="B3" s="227"/>
      <c r="C3" s="227"/>
      <c r="D3" s="227"/>
      <c r="E3" s="227"/>
      <c r="F3" s="227"/>
      <c r="G3" s="227"/>
      <c r="H3" s="227"/>
      <c r="I3" s="227"/>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row>
    <row r="4" spans="1:99" ht="15" customHeight="1" x14ac:dyDescent="0.25">
      <c r="A4" s="64"/>
      <c r="B4" s="227"/>
      <c r="C4" s="227"/>
      <c r="D4" s="227"/>
      <c r="E4" s="227"/>
      <c r="F4" s="227"/>
      <c r="G4" s="227"/>
      <c r="H4" s="227"/>
      <c r="I4" s="227"/>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row>
    <row r="5" spans="1:99" ht="15.75" thickBot="1" x14ac:dyDescent="0.3">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row>
    <row r="6" spans="1:99" ht="15" customHeight="1" x14ac:dyDescent="0.25">
      <c r="A6" s="64"/>
      <c r="B6" s="275" t="s">
        <v>152</v>
      </c>
      <c r="C6" s="275"/>
      <c r="D6" s="276"/>
      <c r="E6" s="265" t="s">
        <v>153</v>
      </c>
      <c r="F6" s="266"/>
      <c r="G6" s="266"/>
      <c r="H6" s="266"/>
      <c r="I6" s="266"/>
      <c r="J6" s="261" t="str">
        <f>IF(AND('Mapa final'!$L$11="Muy Alta",'Mapa final'!$P$11="Leve"),CONCATENATE("R",'Mapa final'!$A$11),"")</f>
        <v/>
      </c>
      <c r="K6" s="262"/>
      <c r="L6" s="262" t="str">
        <f>IF(AND('Mapa final'!$L$11="Muy Alta",'Mapa final'!$P$11="Leve"),CONCATENATE("R",'Mapa final'!$A$11),"")</f>
        <v/>
      </c>
      <c r="M6" s="262"/>
      <c r="N6" s="262" t="str">
        <f>IF(AND('Mapa final'!$L$11="Muy Alta",'Mapa final'!$P$11="Leve"),CONCATENATE("R",'Mapa final'!$A$11),"")</f>
        <v/>
      </c>
      <c r="O6" s="263"/>
      <c r="P6" s="261" t="str">
        <f>IF(AND('Mapa final'!$L$11="Muy Alta",'Mapa final'!$P$11="Leve"),CONCATENATE("R",'Mapa final'!$A$11),"")</f>
        <v/>
      </c>
      <c r="Q6" s="262"/>
      <c r="R6" s="262" t="str">
        <f>IF(AND('Mapa final'!$L$11="Muy Alta",'Mapa final'!$P$11="Leve"),CONCATENATE("R",'Mapa final'!$A$11),"")</f>
        <v/>
      </c>
      <c r="S6" s="262"/>
      <c r="T6" s="262" t="str">
        <f>IF(AND('Mapa final'!$L$11="Muy Alta",'Mapa final'!$P$11="Leve"),CONCATENATE("R",'Mapa final'!$A$11),"")</f>
        <v/>
      </c>
      <c r="U6" s="263"/>
      <c r="V6" s="261" t="str">
        <f>IF(AND('Mapa final'!$L$11="Muy Alta",'Mapa final'!$P$11="Leve"),CONCATENATE("R",'Mapa final'!$A$11),"")</f>
        <v/>
      </c>
      <c r="W6" s="262"/>
      <c r="X6" s="262" t="str">
        <f>IF(AND('Mapa final'!$L$11="Muy Alta",'Mapa final'!$P$11="Leve"),CONCATENATE("R",'Mapa final'!$A$11),"")</f>
        <v/>
      </c>
      <c r="Y6" s="262"/>
      <c r="Z6" s="262" t="str">
        <f>IF(AND('Mapa final'!$L$11="Muy Alta",'Mapa final'!$P$11="Leve"),CONCATENATE("R",'Mapa final'!$A$11),"")</f>
        <v/>
      </c>
      <c r="AA6" s="263"/>
      <c r="AB6" s="261" t="str">
        <f>IF(AND('Mapa final'!$L$11="Muy Alta",'Mapa final'!$P$11="Leve"),CONCATENATE("R",'Mapa final'!$A$11),"")</f>
        <v/>
      </c>
      <c r="AC6" s="262"/>
      <c r="AD6" s="262" t="str">
        <f>IF(AND('Mapa final'!$L$11="Muy Alta",'Mapa final'!$P$11="Leve"),CONCATENATE("R",'Mapa final'!$A$11),"")</f>
        <v/>
      </c>
      <c r="AE6" s="262"/>
      <c r="AF6" s="262" t="str">
        <f>IF(AND('Mapa final'!$L$11="Muy Alta",'Mapa final'!$P$11="Leve"),CONCATENATE("R",'Mapa final'!$A$11),"")</f>
        <v/>
      </c>
      <c r="AG6" s="262"/>
      <c r="AH6" s="252" t="str">
        <f>IF(AND('Mapa final'!$L$11="Muy Alta",'Mapa final'!$P$11="Catastrófico"),CONCATENATE("R",'Mapa final'!$A$11),"")</f>
        <v/>
      </c>
      <c r="AI6" s="253"/>
      <c r="AJ6" s="253" t="str">
        <f>IF(AND('Mapa final'!$L$11="Muy Alta",'Mapa final'!$P$11="Catastrófico"),CONCATENATE("R",'Mapa final'!$A$11),"")</f>
        <v/>
      </c>
      <c r="AK6" s="253"/>
      <c r="AL6" s="253" t="str">
        <f>IF(AND('Mapa final'!$L$11="Muy Alta",'Mapa final'!$P$11="Catastrófico"),CONCATENATE("R",'Mapa final'!$A$11),"")</f>
        <v/>
      </c>
      <c r="AM6" s="254"/>
      <c r="AO6" s="277" t="s">
        <v>154</v>
      </c>
      <c r="AP6" s="278"/>
      <c r="AQ6" s="278"/>
      <c r="AR6" s="278"/>
      <c r="AS6" s="278"/>
      <c r="AT6" s="279"/>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row>
    <row r="7" spans="1:99" ht="15" customHeight="1" x14ac:dyDescent="0.25">
      <c r="A7" s="64"/>
      <c r="B7" s="275"/>
      <c r="C7" s="275"/>
      <c r="D7" s="276"/>
      <c r="E7" s="267"/>
      <c r="F7" s="268"/>
      <c r="G7" s="268"/>
      <c r="H7" s="268"/>
      <c r="I7" s="268"/>
      <c r="J7" s="255"/>
      <c r="K7" s="256"/>
      <c r="L7" s="256"/>
      <c r="M7" s="256"/>
      <c r="N7" s="256"/>
      <c r="O7" s="257"/>
      <c r="P7" s="255"/>
      <c r="Q7" s="256"/>
      <c r="R7" s="256"/>
      <c r="S7" s="256"/>
      <c r="T7" s="256"/>
      <c r="U7" s="257"/>
      <c r="V7" s="255"/>
      <c r="W7" s="256"/>
      <c r="X7" s="256"/>
      <c r="Y7" s="256"/>
      <c r="Z7" s="256"/>
      <c r="AA7" s="257"/>
      <c r="AB7" s="255"/>
      <c r="AC7" s="256"/>
      <c r="AD7" s="256"/>
      <c r="AE7" s="256"/>
      <c r="AF7" s="256"/>
      <c r="AG7" s="256"/>
      <c r="AH7" s="246"/>
      <c r="AI7" s="247"/>
      <c r="AJ7" s="247"/>
      <c r="AK7" s="247"/>
      <c r="AL7" s="247"/>
      <c r="AM7" s="248"/>
      <c r="AN7" s="64"/>
      <c r="AO7" s="280"/>
      <c r="AP7" s="281"/>
      <c r="AQ7" s="281"/>
      <c r="AR7" s="281"/>
      <c r="AS7" s="281"/>
      <c r="AT7" s="282"/>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row>
    <row r="8" spans="1:99" ht="15" customHeight="1" x14ac:dyDescent="0.25">
      <c r="A8" s="64"/>
      <c r="B8" s="275"/>
      <c r="C8" s="275"/>
      <c r="D8" s="276"/>
      <c r="E8" s="267"/>
      <c r="F8" s="268"/>
      <c r="G8" s="268"/>
      <c r="H8" s="268"/>
      <c r="I8" s="268"/>
      <c r="J8" s="255" t="str">
        <f>IF(AND('Mapa final'!$L$11="Muy Alta",'Mapa final'!$P$11="Leve"),CONCATENATE("R",'Mapa final'!$A$11),"")</f>
        <v/>
      </c>
      <c r="K8" s="256"/>
      <c r="L8" s="256" t="str">
        <f>IF(AND('Mapa final'!$L$11="Muy Alta",'Mapa final'!$P$11="Leve"),CONCATENATE("R",'Mapa final'!$A$11),"")</f>
        <v/>
      </c>
      <c r="M8" s="256"/>
      <c r="N8" s="256" t="str">
        <f>IF(AND('Mapa final'!$L$11="Muy Alta",'Mapa final'!$P$11="Leve"),CONCATENATE("R",'Mapa final'!$A$11),"")</f>
        <v/>
      </c>
      <c r="O8" s="257"/>
      <c r="P8" s="255" t="str">
        <f>IF(AND('Mapa final'!$L$11="Muy Alta",'Mapa final'!$P$11="Leve"),CONCATENATE("R",'Mapa final'!$A$11),"")</f>
        <v/>
      </c>
      <c r="Q8" s="256"/>
      <c r="R8" s="256" t="str">
        <f>IF(AND('Mapa final'!$L$11="Muy Alta",'Mapa final'!$P$11="Leve"),CONCATENATE("R",'Mapa final'!$A$11),"")</f>
        <v/>
      </c>
      <c r="S8" s="256"/>
      <c r="T8" s="256" t="str">
        <f>IF(AND('Mapa final'!$L$11="Muy Alta",'Mapa final'!$P$11="Leve"),CONCATENATE("R",'Mapa final'!$A$11),"")</f>
        <v/>
      </c>
      <c r="U8" s="257"/>
      <c r="V8" s="255" t="str">
        <f>IF(AND('Mapa final'!$L$11="Muy Alta",'Mapa final'!$P$11="Leve"),CONCATENATE("R",'Mapa final'!$A$11),"")</f>
        <v/>
      </c>
      <c r="W8" s="256"/>
      <c r="X8" s="256" t="str">
        <f>IF(AND('Mapa final'!$L$11="Muy Alta",'Mapa final'!$P$11="Leve"),CONCATENATE("R",'Mapa final'!$A$11),"")</f>
        <v/>
      </c>
      <c r="Y8" s="256"/>
      <c r="Z8" s="256" t="str">
        <f>IF(AND('Mapa final'!$L$11="Muy Alta",'Mapa final'!$P$11="Leve"),CONCATENATE("R",'Mapa final'!$A$11),"")</f>
        <v/>
      </c>
      <c r="AA8" s="257"/>
      <c r="AB8" s="255" t="str">
        <f>IF(AND('Mapa final'!$L$11="Muy Alta",'Mapa final'!$P$11="Leve"),CONCATENATE("R",'Mapa final'!$A$11),"")</f>
        <v/>
      </c>
      <c r="AC8" s="256"/>
      <c r="AD8" s="256" t="str">
        <f>IF(AND('Mapa final'!$L$11="Muy Alta",'Mapa final'!$P$11="Leve"),CONCATENATE("R",'Mapa final'!$A$11),"")</f>
        <v/>
      </c>
      <c r="AE8" s="256"/>
      <c r="AF8" s="256" t="str">
        <f>IF(AND('Mapa final'!$L$11="Muy Alta",'Mapa final'!$P$11="Leve"),CONCATENATE("R",'Mapa final'!$A$11),"")</f>
        <v/>
      </c>
      <c r="AG8" s="256"/>
      <c r="AH8" s="246" t="str">
        <f>IF(AND('Mapa final'!$L$11="Muy Alta",'Mapa final'!$P$11="Catastrófico"),CONCATENATE("R",'Mapa final'!$A$11),"")</f>
        <v/>
      </c>
      <c r="AI8" s="247"/>
      <c r="AJ8" s="247" t="str">
        <f>IF(AND('Mapa final'!$L$11="Muy Alta",'Mapa final'!$P$11="Catastrófico"),CONCATENATE("R",'Mapa final'!$A$11),"")</f>
        <v/>
      </c>
      <c r="AK8" s="247"/>
      <c r="AL8" s="247" t="str">
        <f>IF(AND('Mapa final'!$L$11="Muy Alta",'Mapa final'!$P$11="Catastrófico"),CONCATENATE("R",'Mapa final'!$A$11),"")</f>
        <v/>
      </c>
      <c r="AM8" s="248"/>
      <c r="AN8" s="64"/>
      <c r="AO8" s="280"/>
      <c r="AP8" s="281"/>
      <c r="AQ8" s="281"/>
      <c r="AR8" s="281"/>
      <c r="AS8" s="281"/>
      <c r="AT8" s="282"/>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row>
    <row r="9" spans="1:99" ht="15" customHeight="1" x14ac:dyDescent="0.25">
      <c r="A9" s="64"/>
      <c r="B9" s="275"/>
      <c r="C9" s="275"/>
      <c r="D9" s="276"/>
      <c r="E9" s="267"/>
      <c r="F9" s="268"/>
      <c r="G9" s="268"/>
      <c r="H9" s="268"/>
      <c r="I9" s="268"/>
      <c r="J9" s="255"/>
      <c r="K9" s="256"/>
      <c r="L9" s="256"/>
      <c r="M9" s="256"/>
      <c r="N9" s="256"/>
      <c r="O9" s="257"/>
      <c r="P9" s="255"/>
      <c r="Q9" s="256"/>
      <c r="R9" s="256"/>
      <c r="S9" s="256"/>
      <c r="T9" s="256"/>
      <c r="U9" s="257"/>
      <c r="V9" s="255"/>
      <c r="W9" s="256"/>
      <c r="X9" s="256"/>
      <c r="Y9" s="256"/>
      <c r="Z9" s="256"/>
      <c r="AA9" s="257"/>
      <c r="AB9" s="255"/>
      <c r="AC9" s="256"/>
      <c r="AD9" s="256"/>
      <c r="AE9" s="256"/>
      <c r="AF9" s="256"/>
      <c r="AG9" s="256"/>
      <c r="AH9" s="246"/>
      <c r="AI9" s="247"/>
      <c r="AJ9" s="247"/>
      <c r="AK9" s="247"/>
      <c r="AL9" s="247"/>
      <c r="AM9" s="248"/>
      <c r="AN9" s="64"/>
      <c r="AO9" s="280"/>
      <c r="AP9" s="281"/>
      <c r="AQ9" s="281"/>
      <c r="AR9" s="281"/>
      <c r="AS9" s="281"/>
      <c r="AT9" s="282"/>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row>
    <row r="10" spans="1:99" ht="15" customHeight="1" x14ac:dyDescent="0.25">
      <c r="A10" s="64"/>
      <c r="B10" s="275"/>
      <c r="C10" s="275"/>
      <c r="D10" s="276"/>
      <c r="E10" s="267"/>
      <c r="F10" s="268"/>
      <c r="G10" s="268"/>
      <c r="H10" s="268"/>
      <c r="I10" s="268"/>
      <c r="J10" s="255" t="str">
        <f>IF(AND('Mapa final'!$L$11="Muy Alta",'Mapa final'!$P$11="Leve"),CONCATENATE("R",'Mapa final'!$A$11),"")</f>
        <v/>
      </c>
      <c r="K10" s="256"/>
      <c r="L10" s="256" t="str">
        <f>IF(AND('Mapa final'!$L$11="Muy Alta",'Mapa final'!$P$11="Leve"),CONCATENATE("R",'Mapa final'!$A$11),"")</f>
        <v/>
      </c>
      <c r="M10" s="256"/>
      <c r="N10" s="256" t="str">
        <f>IF(AND('Mapa final'!$L$11="Muy Alta",'Mapa final'!$P$11="Leve"),CONCATENATE("R",'Mapa final'!$A$11),"")</f>
        <v/>
      </c>
      <c r="O10" s="257"/>
      <c r="P10" s="255" t="str">
        <f>IF(AND('Mapa final'!$L$11="Muy Alta",'Mapa final'!$P$11="Leve"),CONCATENATE("R",'Mapa final'!$A$11),"")</f>
        <v/>
      </c>
      <c r="Q10" s="256"/>
      <c r="R10" s="256" t="str">
        <f>IF(AND('Mapa final'!$L$11="Muy Alta",'Mapa final'!$P$11="Leve"),CONCATENATE("R",'Mapa final'!$A$11),"")</f>
        <v/>
      </c>
      <c r="S10" s="256"/>
      <c r="T10" s="256" t="str">
        <f>IF(AND('Mapa final'!$L$11="Muy Alta",'Mapa final'!$P$11="Leve"),CONCATENATE("R",'Mapa final'!$A$11),"")</f>
        <v/>
      </c>
      <c r="U10" s="257"/>
      <c r="V10" s="255" t="str">
        <f>IF(AND('Mapa final'!$L$11="Muy Alta",'Mapa final'!$P$11="Leve"),CONCATENATE("R",'Mapa final'!$A$11),"")</f>
        <v/>
      </c>
      <c r="W10" s="256"/>
      <c r="X10" s="256" t="str">
        <f>IF(AND('Mapa final'!$L$11="Muy Alta",'Mapa final'!$P$11="Leve"),CONCATENATE("R",'Mapa final'!$A$11),"")</f>
        <v/>
      </c>
      <c r="Y10" s="256"/>
      <c r="Z10" s="256" t="str">
        <f>IF(AND('Mapa final'!$L$11="Muy Alta",'Mapa final'!$P$11="Leve"),CONCATENATE("R",'Mapa final'!$A$11),"")</f>
        <v/>
      </c>
      <c r="AA10" s="257"/>
      <c r="AB10" s="255" t="str">
        <f>IF(AND('Mapa final'!$L$11="Muy Alta",'Mapa final'!$P$11="Leve"),CONCATENATE("R",'Mapa final'!$A$11),"")</f>
        <v/>
      </c>
      <c r="AC10" s="256"/>
      <c r="AD10" s="256" t="str">
        <f>IF(AND('Mapa final'!$L$11="Muy Alta",'Mapa final'!$P$11="Leve"),CONCATENATE("R",'Mapa final'!$A$11),"")</f>
        <v/>
      </c>
      <c r="AE10" s="256"/>
      <c r="AF10" s="256" t="str">
        <f>IF(AND('Mapa final'!$L$11="Muy Alta",'Mapa final'!$P$11="Leve"),CONCATENATE("R",'Mapa final'!$A$11),"")</f>
        <v/>
      </c>
      <c r="AG10" s="256"/>
      <c r="AH10" s="246" t="str">
        <f>IF(AND('Mapa final'!$L$11="Muy Alta",'Mapa final'!$P$11="Catastrófico"),CONCATENATE("R",'Mapa final'!$A$11),"")</f>
        <v/>
      </c>
      <c r="AI10" s="247"/>
      <c r="AJ10" s="247" t="str">
        <f>IF(AND('Mapa final'!$L$11="Muy Alta",'Mapa final'!$P$11="Catastrófico"),CONCATENATE("R",'Mapa final'!$A$11),"")</f>
        <v/>
      </c>
      <c r="AK10" s="247"/>
      <c r="AL10" s="247" t="str">
        <f>IF(AND('Mapa final'!$L$11="Muy Alta",'Mapa final'!$P$11="Catastrófico"),CONCATENATE("R",'Mapa final'!$A$11),"")</f>
        <v/>
      </c>
      <c r="AM10" s="248"/>
      <c r="AN10" s="64"/>
      <c r="AO10" s="280"/>
      <c r="AP10" s="281"/>
      <c r="AQ10" s="281"/>
      <c r="AR10" s="281"/>
      <c r="AS10" s="281"/>
      <c r="AT10" s="282"/>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row>
    <row r="11" spans="1:99" ht="15" customHeight="1" x14ac:dyDescent="0.25">
      <c r="A11" s="64"/>
      <c r="B11" s="275"/>
      <c r="C11" s="275"/>
      <c r="D11" s="276"/>
      <c r="E11" s="267"/>
      <c r="F11" s="268"/>
      <c r="G11" s="268"/>
      <c r="H11" s="268"/>
      <c r="I11" s="268"/>
      <c r="J11" s="255"/>
      <c r="K11" s="256"/>
      <c r="L11" s="256"/>
      <c r="M11" s="256"/>
      <c r="N11" s="256"/>
      <c r="O11" s="257"/>
      <c r="P11" s="255"/>
      <c r="Q11" s="256"/>
      <c r="R11" s="256"/>
      <c r="S11" s="256"/>
      <c r="T11" s="256"/>
      <c r="U11" s="257"/>
      <c r="V11" s="255"/>
      <c r="W11" s="256"/>
      <c r="X11" s="256"/>
      <c r="Y11" s="256"/>
      <c r="Z11" s="256"/>
      <c r="AA11" s="257"/>
      <c r="AB11" s="255"/>
      <c r="AC11" s="256"/>
      <c r="AD11" s="256"/>
      <c r="AE11" s="256"/>
      <c r="AF11" s="256"/>
      <c r="AG11" s="256"/>
      <c r="AH11" s="246"/>
      <c r="AI11" s="247"/>
      <c r="AJ11" s="247"/>
      <c r="AK11" s="247"/>
      <c r="AL11" s="247"/>
      <c r="AM11" s="248"/>
      <c r="AN11" s="64"/>
      <c r="AO11" s="280"/>
      <c r="AP11" s="281"/>
      <c r="AQ11" s="281"/>
      <c r="AR11" s="281"/>
      <c r="AS11" s="281"/>
      <c r="AT11" s="282"/>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row>
    <row r="12" spans="1:99" ht="15" customHeight="1" x14ac:dyDescent="0.25">
      <c r="A12" s="64"/>
      <c r="B12" s="275"/>
      <c r="C12" s="275"/>
      <c r="D12" s="276"/>
      <c r="E12" s="267"/>
      <c r="F12" s="268"/>
      <c r="G12" s="268"/>
      <c r="H12" s="268"/>
      <c r="I12" s="268"/>
      <c r="J12" s="255" t="str">
        <f>IF(AND('Mapa final'!$L$11="Muy Alta",'Mapa final'!$P$11="Leve"),CONCATENATE("R",'Mapa final'!$A$11),"")</f>
        <v/>
      </c>
      <c r="K12" s="256"/>
      <c r="L12" s="256" t="str">
        <f>IF(AND('Mapa final'!$L$11="Muy Alta",'Mapa final'!$P$11="Leve"),CONCATENATE("R",'Mapa final'!$A$11),"")</f>
        <v/>
      </c>
      <c r="M12" s="256"/>
      <c r="N12" s="256" t="str">
        <f>IF(AND('Mapa final'!$L$11="Muy Alta",'Mapa final'!$P$11="Leve"),CONCATENATE("R",'Mapa final'!$A$11),"")</f>
        <v/>
      </c>
      <c r="O12" s="257"/>
      <c r="P12" s="255" t="str">
        <f>IF(AND('Mapa final'!$L$11="Muy Alta",'Mapa final'!$P$11="Leve"),CONCATENATE("R",'Mapa final'!$A$11),"")</f>
        <v/>
      </c>
      <c r="Q12" s="256"/>
      <c r="R12" s="256" t="str">
        <f>IF(AND('Mapa final'!$L$11="Muy Alta",'Mapa final'!$P$11="Leve"),CONCATENATE("R",'Mapa final'!$A$11),"")</f>
        <v/>
      </c>
      <c r="S12" s="256"/>
      <c r="T12" s="256" t="str">
        <f>IF(AND('Mapa final'!$L$11="Muy Alta",'Mapa final'!$P$11="Leve"),CONCATENATE("R",'Mapa final'!$A$11),"")</f>
        <v/>
      </c>
      <c r="U12" s="257"/>
      <c r="V12" s="255" t="str">
        <f>IF(AND('Mapa final'!$L$11="Muy Alta",'Mapa final'!$P$11="Leve"),CONCATENATE("R",'Mapa final'!$A$11),"")</f>
        <v/>
      </c>
      <c r="W12" s="256"/>
      <c r="X12" s="256" t="str">
        <f>IF(AND('Mapa final'!$L$11="Muy Alta",'Mapa final'!$P$11="Leve"),CONCATENATE("R",'Mapa final'!$A$11),"")</f>
        <v/>
      </c>
      <c r="Y12" s="256"/>
      <c r="Z12" s="256" t="str">
        <f>IF(AND('Mapa final'!$L$11="Muy Alta",'Mapa final'!$P$11="Leve"),CONCATENATE("R",'Mapa final'!$A$11),"")</f>
        <v/>
      </c>
      <c r="AA12" s="257"/>
      <c r="AB12" s="255" t="str">
        <f>IF(AND('Mapa final'!$L$11="Muy Alta",'Mapa final'!$P$11="Leve"),CONCATENATE("R",'Mapa final'!$A$11),"")</f>
        <v/>
      </c>
      <c r="AC12" s="256"/>
      <c r="AD12" s="256" t="str">
        <f>IF(AND('Mapa final'!$L$11="Muy Alta",'Mapa final'!$P$11="Leve"),CONCATENATE("R",'Mapa final'!$A$11),"")</f>
        <v/>
      </c>
      <c r="AE12" s="256"/>
      <c r="AF12" s="256" t="str">
        <f>IF(AND('Mapa final'!$L$11="Muy Alta",'Mapa final'!$P$11="Leve"),CONCATENATE("R",'Mapa final'!$A$11),"")</f>
        <v/>
      </c>
      <c r="AG12" s="256"/>
      <c r="AH12" s="246" t="str">
        <f>IF(AND('Mapa final'!$L$11="Muy Alta",'Mapa final'!$P$11="Catastrófico"),CONCATENATE("R",'Mapa final'!$A$11),"")</f>
        <v/>
      </c>
      <c r="AI12" s="247"/>
      <c r="AJ12" s="247" t="str">
        <f>IF(AND('Mapa final'!$L$11="Muy Alta",'Mapa final'!$P$11="Catastrófico"),CONCATENATE("R",'Mapa final'!$A$11),"")</f>
        <v/>
      </c>
      <c r="AK12" s="247"/>
      <c r="AL12" s="247" t="str">
        <f>IF(AND('Mapa final'!$L$11="Muy Alta",'Mapa final'!$P$11="Catastrófico"),CONCATENATE("R",'Mapa final'!$A$11),"")</f>
        <v/>
      </c>
      <c r="AM12" s="248"/>
      <c r="AN12" s="64"/>
      <c r="AO12" s="280"/>
      <c r="AP12" s="281"/>
      <c r="AQ12" s="281"/>
      <c r="AR12" s="281"/>
      <c r="AS12" s="281"/>
      <c r="AT12" s="282"/>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row>
    <row r="13" spans="1:99" ht="15.75" customHeight="1" thickBot="1" x14ac:dyDescent="0.3">
      <c r="A13" s="64"/>
      <c r="B13" s="275"/>
      <c r="C13" s="275"/>
      <c r="D13" s="276"/>
      <c r="E13" s="269"/>
      <c r="F13" s="270"/>
      <c r="G13" s="270"/>
      <c r="H13" s="270"/>
      <c r="I13" s="270"/>
      <c r="J13" s="258"/>
      <c r="K13" s="259"/>
      <c r="L13" s="259"/>
      <c r="M13" s="259"/>
      <c r="N13" s="259"/>
      <c r="O13" s="260"/>
      <c r="P13" s="258"/>
      <c r="Q13" s="259"/>
      <c r="R13" s="259"/>
      <c r="S13" s="259"/>
      <c r="T13" s="259"/>
      <c r="U13" s="260"/>
      <c r="V13" s="258"/>
      <c r="W13" s="259"/>
      <c r="X13" s="259"/>
      <c r="Y13" s="259"/>
      <c r="Z13" s="259"/>
      <c r="AA13" s="260"/>
      <c r="AB13" s="258"/>
      <c r="AC13" s="259"/>
      <c r="AD13" s="259"/>
      <c r="AE13" s="259"/>
      <c r="AF13" s="259"/>
      <c r="AG13" s="259"/>
      <c r="AH13" s="249"/>
      <c r="AI13" s="250"/>
      <c r="AJ13" s="250"/>
      <c r="AK13" s="250"/>
      <c r="AL13" s="250"/>
      <c r="AM13" s="251"/>
      <c r="AN13" s="64"/>
      <c r="AO13" s="283"/>
      <c r="AP13" s="284"/>
      <c r="AQ13" s="284"/>
      <c r="AR13" s="284"/>
      <c r="AS13" s="284"/>
      <c r="AT13" s="285"/>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row>
    <row r="14" spans="1:99" ht="15" customHeight="1" x14ac:dyDescent="0.25">
      <c r="A14" s="64"/>
      <c r="B14" s="275"/>
      <c r="C14" s="275"/>
      <c r="D14" s="276"/>
      <c r="E14" s="265" t="s">
        <v>155</v>
      </c>
      <c r="F14" s="266"/>
      <c r="G14" s="266"/>
      <c r="H14" s="266"/>
      <c r="I14" s="266"/>
      <c r="J14" s="243" t="str">
        <f>IF(AND('Mapa final'!$L$11="Alta",'Mapa final'!$P$11="Leve"),CONCATENATE("R",'Mapa final'!$A$11),"")</f>
        <v/>
      </c>
      <c r="K14" s="244"/>
      <c r="L14" s="244" t="str">
        <f>IF(AND('Mapa final'!$L$11="Alta",'Mapa final'!$P$11="Leve"),CONCATENATE("R",'Mapa final'!$A$11),"")</f>
        <v/>
      </c>
      <c r="M14" s="244"/>
      <c r="N14" s="244" t="str">
        <f>IF(AND('Mapa final'!$L$11="Alta",'Mapa final'!$P$11="Leve"),CONCATENATE("R",'Mapa final'!$A$11),"")</f>
        <v/>
      </c>
      <c r="O14" s="245"/>
      <c r="P14" s="243" t="str">
        <f>IF(AND('Mapa final'!$L$11="Alta",'Mapa final'!$P$11="Leve"),CONCATENATE("R",'Mapa final'!$A$11),"")</f>
        <v/>
      </c>
      <c r="Q14" s="244"/>
      <c r="R14" s="244" t="str">
        <f>IF(AND('Mapa final'!$L$11="Alta",'Mapa final'!$P$11="Leve"),CONCATENATE("R",'Mapa final'!$A$11),"")</f>
        <v/>
      </c>
      <c r="S14" s="244"/>
      <c r="T14" s="244" t="str">
        <f>IF(AND('Mapa final'!$L$11="Alta",'Mapa final'!$P$11="Leve"),CONCATENATE("R",'Mapa final'!$A$11),"")</f>
        <v/>
      </c>
      <c r="U14" s="245"/>
      <c r="V14" s="261" t="str">
        <f>IF(AND('Mapa final'!$L$11="Muy Alta",'Mapa final'!$P$11="Leve"),CONCATENATE("R",'Mapa final'!$A$11),"")</f>
        <v/>
      </c>
      <c r="W14" s="262"/>
      <c r="X14" s="262" t="str">
        <f>IF(AND('Mapa final'!$L$11="Muy Alta",'Mapa final'!$P$11="Leve"),CONCATENATE("R",'Mapa final'!$A$11),"")</f>
        <v/>
      </c>
      <c r="Y14" s="262"/>
      <c r="Z14" s="262" t="str">
        <f>IF(AND('Mapa final'!$L$11="Muy Alta",'Mapa final'!$P$11="Leve"),CONCATENATE("R",'Mapa final'!$A$11),"")</f>
        <v/>
      </c>
      <c r="AA14" s="263"/>
      <c r="AB14" s="261" t="str">
        <f>IF(AND('Mapa final'!$L$11="Muy Alta",'Mapa final'!$P$11="Leve"),CONCATENATE("R",'Mapa final'!$A$11),"")</f>
        <v/>
      </c>
      <c r="AC14" s="262"/>
      <c r="AD14" s="262" t="str">
        <f>IF(AND('Mapa final'!$L$11="Muy Alta",'Mapa final'!$P$11="Leve"),CONCATENATE("R",'Mapa final'!$A$11),"")</f>
        <v/>
      </c>
      <c r="AE14" s="262"/>
      <c r="AF14" s="262" t="str">
        <f>IF(AND('Mapa final'!$L$11="Muy Alta",'Mapa final'!$P$11="Leve"),CONCATENATE("R",'Mapa final'!$A$11),"")</f>
        <v/>
      </c>
      <c r="AG14" s="263"/>
      <c r="AH14" s="252" t="str">
        <f>IF(AND('Mapa final'!$L$11="Muy Alta",'Mapa final'!$P$11="Catastrófico"),CONCATENATE("R",'Mapa final'!$A$11),"")</f>
        <v/>
      </c>
      <c r="AI14" s="253"/>
      <c r="AJ14" s="253" t="str">
        <f>IF(AND('Mapa final'!$L$11="Muy Alta",'Mapa final'!$P$11="Catastrófico"),CONCATENATE("R",'Mapa final'!$A$11),"")</f>
        <v/>
      </c>
      <c r="AK14" s="253"/>
      <c r="AL14" s="253" t="str">
        <f>IF(AND('Mapa final'!$L$11="Muy Alta",'Mapa final'!$P$11="Catastrófico"),CONCATENATE("R",'Mapa final'!$A$11),"")</f>
        <v/>
      </c>
      <c r="AM14" s="254"/>
      <c r="AN14" s="64"/>
      <c r="AO14" s="286" t="s">
        <v>156</v>
      </c>
      <c r="AP14" s="287"/>
      <c r="AQ14" s="287"/>
      <c r="AR14" s="287"/>
      <c r="AS14" s="287"/>
      <c r="AT14" s="288"/>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row>
    <row r="15" spans="1:99" ht="15" customHeight="1" x14ac:dyDescent="0.25">
      <c r="A15" s="64"/>
      <c r="B15" s="275"/>
      <c r="C15" s="275"/>
      <c r="D15" s="276"/>
      <c r="E15" s="267"/>
      <c r="F15" s="268"/>
      <c r="G15" s="268"/>
      <c r="H15" s="268"/>
      <c r="I15" s="268"/>
      <c r="J15" s="237"/>
      <c r="K15" s="238"/>
      <c r="L15" s="238"/>
      <c r="M15" s="238"/>
      <c r="N15" s="238"/>
      <c r="O15" s="239"/>
      <c r="P15" s="237"/>
      <c r="Q15" s="238"/>
      <c r="R15" s="238"/>
      <c r="S15" s="238"/>
      <c r="T15" s="238"/>
      <c r="U15" s="239"/>
      <c r="V15" s="255"/>
      <c r="W15" s="256"/>
      <c r="X15" s="256"/>
      <c r="Y15" s="256"/>
      <c r="Z15" s="256"/>
      <c r="AA15" s="257"/>
      <c r="AB15" s="255"/>
      <c r="AC15" s="256"/>
      <c r="AD15" s="256"/>
      <c r="AE15" s="256"/>
      <c r="AF15" s="256"/>
      <c r="AG15" s="257"/>
      <c r="AH15" s="246"/>
      <c r="AI15" s="247"/>
      <c r="AJ15" s="247"/>
      <c r="AK15" s="247"/>
      <c r="AL15" s="247"/>
      <c r="AM15" s="248"/>
      <c r="AN15" s="64"/>
      <c r="AO15" s="289"/>
      <c r="AP15" s="290"/>
      <c r="AQ15" s="290"/>
      <c r="AR15" s="290"/>
      <c r="AS15" s="290"/>
      <c r="AT15" s="291"/>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row>
    <row r="16" spans="1:99" ht="15" customHeight="1" x14ac:dyDescent="0.25">
      <c r="A16" s="64"/>
      <c r="B16" s="275"/>
      <c r="C16" s="275"/>
      <c r="D16" s="276"/>
      <c r="E16" s="267"/>
      <c r="F16" s="268"/>
      <c r="G16" s="268"/>
      <c r="H16" s="268"/>
      <c r="I16" s="268"/>
      <c r="J16" s="237" t="str">
        <f>IF(AND('Mapa final'!$L$11="Alta",'Mapa final'!$P$11="Leve"),CONCATENATE("R",'Mapa final'!$A$11),"")</f>
        <v/>
      </c>
      <c r="K16" s="238"/>
      <c r="L16" s="238" t="str">
        <f>IF(AND('Mapa final'!$L$11="Alta",'Mapa final'!$P$11="Leve"),CONCATENATE("R",'Mapa final'!$A$11),"")</f>
        <v/>
      </c>
      <c r="M16" s="238"/>
      <c r="N16" s="238" t="str">
        <f>IF(AND('Mapa final'!$L$11="Alta",'Mapa final'!$P$11="Leve"),CONCATENATE("R",'Mapa final'!$A$11),"")</f>
        <v/>
      </c>
      <c r="O16" s="239"/>
      <c r="P16" s="237" t="str">
        <f>IF(AND('Mapa final'!$L$11="Alta",'Mapa final'!$P$11="Leve"),CONCATENATE("R",'Mapa final'!$A$11),"")</f>
        <v/>
      </c>
      <c r="Q16" s="238"/>
      <c r="R16" s="238" t="str">
        <f>IF(AND('Mapa final'!$L$11="Alta",'Mapa final'!$P$11="Leve"),CONCATENATE("R",'Mapa final'!$A$11),"")</f>
        <v/>
      </c>
      <c r="S16" s="238"/>
      <c r="T16" s="238" t="str">
        <f>IF(AND('Mapa final'!$L$11="Alta",'Mapa final'!$P$11="Leve"),CONCATENATE("R",'Mapa final'!$A$11),"")</f>
        <v/>
      </c>
      <c r="U16" s="239"/>
      <c r="V16" s="255" t="str">
        <f>IF(AND('Mapa final'!$L$11="Muy Alta",'Mapa final'!$P$11="Leve"),CONCATENATE("R",'Mapa final'!$A$11),"")</f>
        <v/>
      </c>
      <c r="W16" s="256"/>
      <c r="X16" s="256" t="str">
        <f>IF(AND('Mapa final'!$L$11="Muy Alta",'Mapa final'!$P$11="Leve"),CONCATENATE("R",'Mapa final'!$A$11),"")</f>
        <v/>
      </c>
      <c r="Y16" s="256"/>
      <c r="Z16" s="256" t="str">
        <f>IF(AND('Mapa final'!$L$11="Muy Alta",'Mapa final'!$P$11="Leve"),CONCATENATE("R",'Mapa final'!$A$11),"")</f>
        <v/>
      </c>
      <c r="AA16" s="257"/>
      <c r="AB16" s="255" t="str">
        <f>IF(AND('Mapa final'!$L$11="Muy Alta",'Mapa final'!$P$11="Leve"),CONCATENATE("R",'Mapa final'!$A$11),"")</f>
        <v/>
      </c>
      <c r="AC16" s="256"/>
      <c r="AD16" s="256" t="str">
        <f>IF(AND('Mapa final'!$L$11="Muy Alta",'Mapa final'!$P$11="Leve"),CONCATENATE("R",'Mapa final'!$A$11),"")</f>
        <v/>
      </c>
      <c r="AE16" s="256"/>
      <c r="AF16" s="256" t="str">
        <f>IF(AND('Mapa final'!$L$11="Muy Alta",'Mapa final'!$P$11="Leve"),CONCATENATE("R",'Mapa final'!$A$11),"")</f>
        <v/>
      </c>
      <c r="AG16" s="257"/>
      <c r="AH16" s="246" t="str">
        <f>IF(AND('Mapa final'!$L$11="Muy Alta",'Mapa final'!$P$11="Catastrófico"),CONCATENATE("R",'Mapa final'!$A$11),"")</f>
        <v/>
      </c>
      <c r="AI16" s="247"/>
      <c r="AJ16" s="247" t="str">
        <f>IF(AND('Mapa final'!$L$11="Muy Alta",'Mapa final'!$P$11="Catastrófico"),CONCATENATE("R",'Mapa final'!$A$11),"")</f>
        <v/>
      </c>
      <c r="AK16" s="247"/>
      <c r="AL16" s="247" t="str">
        <f>IF(AND('Mapa final'!$L$11="Muy Alta",'Mapa final'!$P$11="Catastrófico"),CONCATENATE("R",'Mapa final'!$A$11),"")</f>
        <v/>
      </c>
      <c r="AM16" s="248"/>
      <c r="AN16" s="64"/>
      <c r="AO16" s="289"/>
      <c r="AP16" s="290"/>
      <c r="AQ16" s="290"/>
      <c r="AR16" s="290"/>
      <c r="AS16" s="290"/>
      <c r="AT16" s="291"/>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row>
    <row r="17" spans="1:80" ht="15" customHeight="1" x14ac:dyDescent="0.25">
      <c r="A17" s="64"/>
      <c r="B17" s="275"/>
      <c r="C17" s="275"/>
      <c r="D17" s="276"/>
      <c r="E17" s="267"/>
      <c r="F17" s="268"/>
      <c r="G17" s="268"/>
      <c r="H17" s="268"/>
      <c r="I17" s="268"/>
      <c r="J17" s="237"/>
      <c r="K17" s="238"/>
      <c r="L17" s="238"/>
      <c r="M17" s="238"/>
      <c r="N17" s="238"/>
      <c r="O17" s="239"/>
      <c r="P17" s="237"/>
      <c r="Q17" s="238"/>
      <c r="R17" s="238"/>
      <c r="S17" s="238"/>
      <c r="T17" s="238"/>
      <c r="U17" s="239"/>
      <c r="V17" s="255"/>
      <c r="W17" s="256"/>
      <c r="X17" s="256"/>
      <c r="Y17" s="256"/>
      <c r="Z17" s="256"/>
      <c r="AA17" s="257"/>
      <c r="AB17" s="255"/>
      <c r="AC17" s="256"/>
      <c r="AD17" s="256"/>
      <c r="AE17" s="256"/>
      <c r="AF17" s="256"/>
      <c r="AG17" s="257"/>
      <c r="AH17" s="246"/>
      <c r="AI17" s="247"/>
      <c r="AJ17" s="247"/>
      <c r="AK17" s="247"/>
      <c r="AL17" s="247"/>
      <c r="AM17" s="248"/>
      <c r="AN17" s="64"/>
      <c r="AO17" s="289"/>
      <c r="AP17" s="290"/>
      <c r="AQ17" s="290"/>
      <c r="AR17" s="290"/>
      <c r="AS17" s="290"/>
      <c r="AT17" s="291"/>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row>
    <row r="18" spans="1:80" ht="15" customHeight="1" x14ac:dyDescent="0.25">
      <c r="A18" s="64"/>
      <c r="B18" s="275"/>
      <c r="C18" s="275"/>
      <c r="D18" s="276"/>
      <c r="E18" s="267"/>
      <c r="F18" s="268"/>
      <c r="G18" s="268"/>
      <c r="H18" s="268"/>
      <c r="I18" s="268"/>
      <c r="J18" s="237" t="str">
        <f>IF(AND('Mapa final'!$L$11="Alta",'Mapa final'!$P$11="Leve"),CONCATENATE("R",'Mapa final'!$A$11),"")</f>
        <v/>
      </c>
      <c r="K18" s="238"/>
      <c r="L18" s="238" t="str">
        <f>IF(AND('Mapa final'!$L$11="Alta",'Mapa final'!$P$11="Leve"),CONCATENATE("R",'Mapa final'!$A$11),"")</f>
        <v/>
      </c>
      <c r="M18" s="238"/>
      <c r="N18" s="238" t="str">
        <f>IF(AND('Mapa final'!$L$11="Alta",'Mapa final'!$P$11="Leve"),CONCATENATE("R",'Mapa final'!$A$11),"")</f>
        <v/>
      </c>
      <c r="O18" s="239"/>
      <c r="P18" s="237" t="str">
        <f>IF(AND('Mapa final'!$L$11="Alta",'Mapa final'!$P$11="Leve"),CONCATENATE("R",'Mapa final'!$A$11),"")</f>
        <v/>
      </c>
      <c r="Q18" s="238"/>
      <c r="R18" s="238" t="str">
        <f>IF(AND('Mapa final'!$L$11="Alta",'Mapa final'!$P$11="Leve"),CONCATENATE("R",'Mapa final'!$A$11),"")</f>
        <v/>
      </c>
      <c r="S18" s="238"/>
      <c r="T18" s="238" t="str">
        <f>IF(AND('Mapa final'!$L$11="Alta",'Mapa final'!$P$11="Leve"),CONCATENATE("R",'Mapa final'!$A$11),"")</f>
        <v/>
      </c>
      <c r="U18" s="239"/>
      <c r="V18" s="255" t="str">
        <f>IF(AND('Mapa final'!$L$11="Muy Alta",'Mapa final'!$P$11="Leve"),CONCATENATE("R",'Mapa final'!$A$11),"")</f>
        <v/>
      </c>
      <c r="W18" s="256"/>
      <c r="X18" s="256" t="str">
        <f>IF(AND('Mapa final'!$L$11="Muy Alta",'Mapa final'!$P$11="Leve"),CONCATENATE("R",'Mapa final'!$A$11),"")</f>
        <v/>
      </c>
      <c r="Y18" s="256"/>
      <c r="Z18" s="256" t="str">
        <f>IF(AND('Mapa final'!$L$11="Muy Alta",'Mapa final'!$P$11="Leve"),CONCATENATE("R",'Mapa final'!$A$11),"")</f>
        <v/>
      </c>
      <c r="AA18" s="257"/>
      <c r="AB18" s="255" t="str">
        <f>IF(AND('Mapa final'!$L$11="Muy Alta",'Mapa final'!$P$11="Leve"),CONCATENATE("R",'Mapa final'!$A$11),"")</f>
        <v/>
      </c>
      <c r="AC18" s="256"/>
      <c r="AD18" s="256" t="str">
        <f>IF(AND('Mapa final'!$L$11="Muy Alta",'Mapa final'!$P$11="Leve"),CONCATENATE("R",'Mapa final'!$A$11),"")</f>
        <v/>
      </c>
      <c r="AE18" s="256"/>
      <c r="AF18" s="256" t="str">
        <f>IF(AND('Mapa final'!$L$11="Muy Alta",'Mapa final'!$P$11="Leve"),CONCATENATE("R",'Mapa final'!$A$11),"")</f>
        <v/>
      </c>
      <c r="AG18" s="257"/>
      <c r="AH18" s="246" t="str">
        <f>IF(AND('Mapa final'!$L$11="Muy Alta",'Mapa final'!$P$11="Catastrófico"),CONCATENATE("R",'Mapa final'!$A$11),"")</f>
        <v/>
      </c>
      <c r="AI18" s="247"/>
      <c r="AJ18" s="247" t="str">
        <f>IF(AND('Mapa final'!$L$11="Muy Alta",'Mapa final'!$P$11="Catastrófico"),CONCATENATE("R",'Mapa final'!$A$11),"")</f>
        <v/>
      </c>
      <c r="AK18" s="247"/>
      <c r="AL18" s="247" t="str">
        <f>IF(AND('Mapa final'!$L$11="Muy Alta",'Mapa final'!$P$11="Catastrófico"),CONCATENATE("R",'Mapa final'!$A$11),"")</f>
        <v/>
      </c>
      <c r="AM18" s="248"/>
      <c r="AN18" s="64"/>
      <c r="AO18" s="289"/>
      <c r="AP18" s="290"/>
      <c r="AQ18" s="290"/>
      <c r="AR18" s="290"/>
      <c r="AS18" s="290"/>
      <c r="AT18" s="291"/>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row>
    <row r="19" spans="1:80" ht="15" customHeight="1" x14ac:dyDescent="0.25">
      <c r="A19" s="64"/>
      <c r="B19" s="275"/>
      <c r="C19" s="275"/>
      <c r="D19" s="276"/>
      <c r="E19" s="267"/>
      <c r="F19" s="268"/>
      <c r="G19" s="268"/>
      <c r="H19" s="268"/>
      <c r="I19" s="268"/>
      <c r="J19" s="237"/>
      <c r="K19" s="238"/>
      <c r="L19" s="238"/>
      <c r="M19" s="238"/>
      <c r="N19" s="238"/>
      <c r="O19" s="239"/>
      <c r="P19" s="237"/>
      <c r="Q19" s="238"/>
      <c r="R19" s="238"/>
      <c r="S19" s="238"/>
      <c r="T19" s="238"/>
      <c r="U19" s="239"/>
      <c r="V19" s="255"/>
      <c r="W19" s="256"/>
      <c r="X19" s="256"/>
      <c r="Y19" s="256"/>
      <c r="Z19" s="256"/>
      <c r="AA19" s="257"/>
      <c r="AB19" s="255"/>
      <c r="AC19" s="256"/>
      <c r="AD19" s="256"/>
      <c r="AE19" s="256"/>
      <c r="AF19" s="256"/>
      <c r="AG19" s="257"/>
      <c r="AH19" s="246"/>
      <c r="AI19" s="247"/>
      <c r="AJ19" s="247"/>
      <c r="AK19" s="247"/>
      <c r="AL19" s="247"/>
      <c r="AM19" s="248"/>
      <c r="AN19" s="64"/>
      <c r="AO19" s="289"/>
      <c r="AP19" s="290"/>
      <c r="AQ19" s="290"/>
      <c r="AR19" s="290"/>
      <c r="AS19" s="290"/>
      <c r="AT19" s="291"/>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row>
    <row r="20" spans="1:80" ht="15" customHeight="1" x14ac:dyDescent="0.25">
      <c r="A20" s="64"/>
      <c r="B20" s="275"/>
      <c r="C20" s="275"/>
      <c r="D20" s="276"/>
      <c r="E20" s="267"/>
      <c r="F20" s="268"/>
      <c r="G20" s="268"/>
      <c r="H20" s="268"/>
      <c r="I20" s="268"/>
      <c r="J20" s="237" t="str">
        <f>IF(AND('Mapa final'!$L$11="Alta",'Mapa final'!$P$11="Leve"),CONCATENATE("R",'Mapa final'!$A$11),"")</f>
        <v/>
      </c>
      <c r="K20" s="238"/>
      <c r="L20" s="238" t="str">
        <f>IF(AND('Mapa final'!$L$11="Alta",'Mapa final'!$P$11="Leve"),CONCATENATE("R",'Mapa final'!$A$11),"")</f>
        <v/>
      </c>
      <c r="M20" s="238"/>
      <c r="N20" s="238" t="str">
        <f>IF(AND('Mapa final'!$L$11="Alta",'Mapa final'!$P$11="Leve"),CONCATENATE("R",'Mapa final'!$A$11),"")</f>
        <v/>
      </c>
      <c r="O20" s="239"/>
      <c r="P20" s="237" t="str">
        <f>IF(AND('Mapa final'!$L$11="Alta",'Mapa final'!$P$11="Leve"),CONCATENATE("R",'Mapa final'!$A$11),"")</f>
        <v/>
      </c>
      <c r="Q20" s="238"/>
      <c r="R20" s="238" t="str">
        <f>IF(AND('Mapa final'!$L$11="Alta",'Mapa final'!$P$11="Leve"),CONCATENATE("R",'Mapa final'!$A$11),"")</f>
        <v/>
      </c>
      <c r="S20" s="238"/>
      <c r="T20" s="238" t="str">
        <f>IF(AND('Mapa final'!$L$11="Alta",'Mapa final'!$P$11="Leve"),CONCATENATE("R",'Mapa final'!$A$11),"")</f>
        <v/>
      </c>
      <c r="U20" s="239"/>
      <c r="V20" s="255" t="str">
        <f>IF(AND('Mapa final'!$L$11="Muy Alta",'Mapa final'!$P$11="Leve"),CONCATENATE("R",'Mapa final'!$A$11),"")</f>
        <v/>
      </c>
      <c r="W20" s="256"/>
      <c r="X20" s="256" t="str">
        <f>IF(AND('Mapa final'!$L$11="Muy Alta",'Mapa final'!$P$11="Leve"),CONCATENATE("R",'Mapa final'!$A$11),"")</f>
        <v/>
      </c>
      <c r="Y20" s="256"/>
      <c r="Z20" s="256" t="str">
        <f>IF(AND('Mapa final'!$L$11="Muy Alta",'Mapa final'!$P$11="Leve"),CONCATENATE("R",'Mapa final'!$A$11),"")</f>
        <v/>
      </c>
      <c r="AA20" s="257"/>
      <c r="AB20" s="255" t="str">
        <f>IF(AND('Mapa final'!$L$11="Muy Alta",'Mapa final'!$P$11="Leve"),CONCATENATE("R",'Mapa final'!$A$11),"")</f>
        <v/>
      </c>
      <c r="AC20" s="256"/>
      <c r="AD20" s="256" t="str">
        <f>IF(AND('Mapa final'!$L$11="Muy Alta",'Mapa final'!$P$11="Leve"),CONCATENATE("R",'Mapa final'!$A$11),"")</f>
        <v/>
      </c>
      <c r="AE20" s="256"/>
      <c r="AF20" s="256" t="str">
        <f>IF(AND('Mapa final'!$L$11="Muy Alta",'Mapa final'!$P$11="Leve"),CONCATENATE("R",'Mapa final'!$A$11),"")</f>
        <v/>
      </c>
      <c r="AG20" s="257"/>
      <c r="AH20" s="246" t="str">
        <f>IF(AND('Mapa final'!$L$11="Muy Alta",'Mapa final'!$P$11="Catastrófico"),CONCATENATE("R",'Mapa final'!$A$11),"")</f>
        <v/>
      </c>
      <c r="AI20" s="247"/>
      <c r="AJ20" s="247" t="str">
        <f>IF(AND('Mapa final'!$L$11="Muy Alta",'Mapa final'!$P$11="Catastrófico"),CONCATENATE("R",'Mapa final'!$A$11),"")</f>
        <v/>
      </c>
      <c r="AK20" s="247"/>
      <c r="AL20" s="247" t="str">
        <f>IF(AND('Mapa final'!$L$11="Muy Alta",'Mapa final'!$P$11="Catastrófico"),CONCATENATE("R",'Mapa final'!$A$11),"")</f>
        <v/>
      </c>
      <c r="AM20" s="248"/>
      <c r="AN20" s="64"/>
      <c r="AO20" s="289"/>
      <c r="AP20" s="290"/>
      <c r="AQ20" s="290"/>
      <c r="AR20" s="290"/>
      <c r="AS20" s="290"/>
      <c r="AT20" s="291"/>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row>
    <row r="21" spans="1:80" ht="15.75" customHeight="1" thickBot="1" x14ac:dyDescent="0.3">
      <c r="A21" s="64"/>
      <c r="B21" s="275"/>
      <c r="C21" s="275"/>
      <c r="D21" s="276"/>
      <c r="E21" s="269"/>
      <c r="F21" s="270"/>
      <c r="G21" s="270"/>
      <c r="H21" s="270"/>
      <c r="I21" s="270"/>
      <c r="J21" s="240"/>
      <c r="K21" s="241"/>
      <c r="L21" s="241"/>
      <c r="M21" s="241"/>
      <c r="N21" s="241"/>
      <c r="O21" s="242"/>
      <c r="P21" s="240"/>
      <c r="Q21" s="241"/>
      <c r="R21" s="241"/>
      <c r="S21" s="241"/>
      <c r="T21" s="241"/>
      <c r="U21" s="242"/>
      <c r="V21" s="258"/>
      <c r="W21" s="259"/>
      <c r="X21" s="259"/>
      <c r="Y21" s="259"/>
      <c r="Z21" s="259"/>
      <c r="AA21" s="260"/>
      <c r="AB21" s="258"/>
      <c r="AC21" s="259"/>
      <c r="AD21" s="259"/>
      <c r="AE21" s="259"/>
      <c r="AF21" s="259"/>
      <c r="AG21" s="260"/>
      <c r="AH21" s="249"/>
      <c r="AI21" s="250"/>
      <c r="AJ21" s="250"/>
      <c r="AK21" s="250"/>
      <c r="AL21" s="250"/>
      <c r="AM21" s="251"/>
      <c r="AN21" s="64"/>
      <c r="AO21" s="292"/>
      <c r="AP21" s="293"/>
      <c r="AQ21" s="293"/>
      <c r="AR21" s="293"/>
      <c r="AS21" s="293"/>
      <c r="AT21" s="29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row>
    <row r="22" spans="1:80" ht="15" customHeight="1" x14ac:dyDescent="0.25">
      <c r="A22" s="64"/>
      <c r="B22" s="275"/>
      <c r="C22" s="275"/>
      <c r="D22" s="276"/>
      <c r="E22" s="265" t="s">
        <v>157</v>
      </c>
      <c r="F22" s="266"/>
      <c r="G22" s="266"/>
      <c r="H22" s="266"/>
      <c r="I22" s="272"/>
      <c r="J22" s="243" t="str">
        <f>IF(AND('Mapa final'!$L$11="Alta",'Mapa final'!$P$11="Leve"),CONCATENATE("R",'Mapa final'!$A$11),"")</f>
        <v/>
      </c>
      <c r="K22" s="244"/>
      <c r="L22" s="244" t="str">
        <f>IF(AND('Mapa final'!$L$11="Alta",'Mapa final'!$P$11="Leve"),CONCATENATE("R",'Mapa final'!$A$11),"")</f>
        <v/>
      </c>
      <c r="M22" s="244"/>
      <c r="N22" s="244" t="str">
        <f>IF(AND('Mapa final'!$L$11="Alta",'Mapa final'!$P$11="Leve"),CONCATENATE("R",'Mapa final'!$A$11),"")</f>
        <v/>
      </c>
      <c r="O22" s="245"/>
      <c r="P22" s="243" t="str">
        <f>IF(AND('Mapa final'!$L$11="Alta",'Mapa final'!$P$11="Leve"),CONCATENATE("R",'Mapa final'!$A$11),"")</f>
        <v/>
      </c>
      <c r="Q22" s="244"/>
      <c r="R22" s="244" t="str">
        <f>IF(AND('Mapa final'!$L$11="Alta",'Mapa final'!$P$11="Leve"),CONCATENATE("R",'Mapa final'!$A$11),"")</f>
        <v/>
      </c>
      <c r="S22" s="244"/>
      <c r="T22" s="244" t="str">
        <f>IF(AND('Mapa final'!$L$11="Alta",'Mapa final'!$P$11="Leve"),CONCATENATE("R",'Mapa final'!$A$11),"")</f>
        <v/>
      </c>
      <c r="U22" s="245"/>
      <c r="V22" s="243" t="str">
        <f>IF(AND('Mapa final'!$L$11="Alta",'Mapa final'!$P$11="Leve"),CONCATENATE("R",'Mapa final'!$A$11),"")</f>
        <v/>
      </c>
      <c r="W22" s="244"/>
      <c r="X22" s="244" t="str">
        <f>IF(AND('Mapa final'!$L$11="Alta",'Mapa final'!$P$11="Leve"),CONCATENATE("R",'Mapa final'!$A$11),"")</f>
        <v/>
      </c>
      <c r="Y22" s="244"/>
      <c r="Z22" s="244" t="str">
        <f>IF(AND('Mapa final'!$L$11="Alta",'Mapa final'!$P$11="Leve"),CONCATENATE("R",'Mapa final'!$A$11),"")</f>
        <v/>
      </c>
      <c r="AA22" s="245"/>
      <c r="AB22" s="261" t="str">
        <f>IF(AND('Mapa final'!$L$11="Muy Alta",'Mapa final'!$P$11="Leve"),CONCATENATE("R",'Mapa final'!$A$11),"")</f>
        <v/>
      </c>
      <c r="AC22" s="262"/>
      <c r="AD22" s="262" t="str">
        <f>IF(AND('Mapa final'!$L$11="Muy Alta",'Mapa final'!$P$11="Leve"),CONCATENATE("R",'Mapa final'!$A$11),"")</f>
        <v/>
      </c>
      <c r="AE22" s="262"/>
      <c r="AF22" s="262" t="str">
        <f>IF(AND('Mapa final'!$L$11="Muy Alta",'Mapa final'!$P$11="Leve"),CONCATENATE("R",'Mapa final'!$A$11),"")</f>
        <v/>
      </c>
      <c r="AG22" s="263"/>
      <c r="AH22" s="252" t="str">
        <f>IF(AND('Mapa final'!$L$11="Muy Alta",'Mapa final'!$P$11="Catastrófico"),CONCATENATE("R",'Mapa final'!$A$11),"")</f>
        <v/>
      </c>
      <c r="AI22" s="253"/>
      <c r="AJ22" s="253" t="str">
        <f>IF(AND('Mapa final'!$L$11="Muy Alta",'Mapa final'!$P$11="Catastrófico"),CONCATENATE("R",'Mapa final'!$A$11),"")</f>
        <v/>
      </c>
      <c r="AK22" s="253"/>
      <c r="AL22" s="253" t="str">
        <f>IF(AND('Mapa final'!$L$11="Muy Alta",'Mapa final'!$P$11="Catastrófico"),CONCATENATE("R",'Mapa final'!$A$11),"")</f>
        <v/>
      </c>
      <c r="AM22" s="254"/>
      <c r="AN22" s="64"/>
      <c r="AO22" s="295" t="s">
        <v>158</v>
      </c>
      <c r="AP22" s="296"/>
      <c r="AQ22" s="296"/>
      <c r="AR22" s="296"/>
      <c r="AS22" s="296"/>
      <c r="AT22" s="297"/>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row>
    <row r="23" spans="1:80" ht="15" customHeight="1" x14ac:dyDescent="0.25">
      <c r="A23" s="64"/>
      <c r="B23" s="275"/>
      <c r="C23" s="275"/>
      <c r="D23" s="276"/>
      <c r="E23" s="267"/>
      <c r="F23" s="268"/>
      <c r="G23" s="268"/>
      <c r="H23" s="268"/>
      <c r="I23" s="273"/>
      <c r="J23" s="237"/>
      <c r="K23" s="238"/>
      <c r="L23" s="238"/>
      <c r="M23" s="238"/>
      <c r="N23" s="238"/>
      <c r="O23" s="239"/>
      <c r="P23" s="237"/>
      <c r="Q23" s="238"/>
      <c r="R23" s="238"/>
      <c r="S23" s="238"/>
      <c r="T23" s="238"/>
      <c r="U23" s="239"/>
      <c r="V23" s="237"/>
      <c r="W23" s="238"/>
      <c r="X23" s="238"/>
      <c r="Y23" s="238"/>
      <c r="Z23" s="238"/>
      <c r="AA23" s="239"/>
      <c r="AB23" s="255"/>
      <c r="AC23" s="256"/>
      <c r="AD23" s="256"/>
      <c r="AE23" s="256"/>
      <c r="AF23" s="256"/>
      <c r="AG23" s="257"/>
      <c r="AH23" s="246"/>
      <c r="AI23" s="247"/>
      <c r="AJ23" s="247"/>
      <c r="AK23" s="247"/>
      <c r="AL23" s="247"/>
      <c r="AM23" s="248"/>
      <c r="AN23" s="64"/>
      <c r="AO23" s="298"/>
      <c r="AP23" s="299"/>
      <c r="AQ23" s="299"/>
      <c r="AR23" s="299"/>
      <c r="AS23" s="299"/>
      <c r="AT23" s="300"/>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row>
    <row r="24" spans="1:80" ht="15" customHeight="1" x14ac:dyDescent="0.25">
      <c r="A24" s="64"/>
      <c r="B24" s="275"/>
      <c r="C24" s="275"/>
      <c r="D24" s="276"/>
      <c r="E24" s="267"/>
      <c r="F24" s="268"/>
      <c r="G24" s="268"/>
      <c r="H24" s="268"/>
      <c r="I24" s="273"/>
      <c r="J24" s="237" t="str">
        <f>IF(AND('Mapa final'!$L$11="Alta",'Mapa final'!$P$11="Leve"),CONCATENATE("R",'Mapa final'!$A$11),"")</f>
        <v/>
      </c>
      <c r="K24" s="238"/>
      <c r="L24" s="238" t="str">
        <f>IF(AND('Mapa final'!$L$11="Alta",'Mapa final'!$P$11="Leve"),CONCATENATE("R",'Mapa final'!$A$11),"")</f>
        <v/>
      </c>
      <c r="M24" s="238"/>
      <c r="N24" s="238" t="str">
        <f>IF(AND('Mapa final'!$L$11="Alta",'Mapa final'!$P$11="Leve"),CONCATENATE("R",'Mapa final'!$A$11),"")</f>
        <v/>
      </c>
      <c r="O24" s="239"/>
      <c r="P24" s="237" t="str">
        <f>IF(AND('Mapa final'!$L$11="Alta",'Mapa final'!$P$11="Leve"),CONCATENATE("R",'Mapa final'!$A$11),"")</f>
        <v/>
      </c>
      <c r="Q24" s="238"/>
      <c r="R24" s="238" t="str">
        <f>IF(AND('Mapa final'!$L$11="Alta",'Mapa final'!$P$11="Leve"),CONCATENATE("R",'Mapa final'!$A$11),"")</f>
        <v/>
      </c>
      <c r="S24" s="238"/>
      <c r="T24" s="238" t="str">
        <f>IF(AND('Mapa final'!$L$11="Alta",'Mapa final'!$P$11="Leve"),CONCATENATE("R",'Mapa final'!$A$11),"")</f>
        <v/>
      </c>
      <c r="U24" s="239"/>
      <c r="V24" s="237" t="str">
        <f>IF(AND('Mapa final'!$L$11="Alta",'Mapa final'!$P$11="Leve"),CONCATENATE("R",'Mapa final'!$A$11),"")</f>
        <v/>
      </c>
      <c r="W24" s="238"/>
      <c r="X24" s="238" t="str">
        <f>IF(AND('Mapa final'!$L$14="media",'Mapa final'!$P$14="moderado"),CONCATENATE("R",'Mapa final'!$A$14),"")</f>
        <v>R4</v>
      </c>
      <c r="Y24" s="238"/>
      <c r="Z24" s="238" t="str">
        <f>IF(AND('Mapa final'!$L$11="Alta",'Mapa final'!$P$11="Leve"),CONCATENATE("R",'Mapa final'!$A$11),"")</f>
        <v/>
      </c>
      <c r="AA24" s="239"/>
      <c r="AB24" s="255" t="str">
        <f>IF(AND('Mapa final'!$L$11="Muy Alta",'Mapa final'!$P$11="Leve"),CONCATENATE("R",'Mapa final'!$A$11),"")</f>
        <v/>
      </c>
      <c r="AC24" s="256"/>
      <c r="AD24" s="256" t="str">
        <f>IF(AND('Mapa final'!$L$11="Muy Alta",'Mapa final'!$P$11="Leve"),CONCATENATE("R",'Mapa final'!$A$11),"")</f>
        <v/>
      </c>
      <c r="AE24" s="256"/>
      <c r="AF24" s="256" t="str">
        <f>IF(AND('Mapa final'!$L$11="Muy Alta",'Mapa final'!$P$11="Leve"),CONCATENATE("R",'Mapa final'!$A$11),"")</f>
        <v/>
      </c>
      <c r="AG24" s="257"/>
      <c r="AH24" s="246" t="str">
        <f>IF(AND('Mapa final'!$L$11="Muy Alta",'Mapa final'!$P$11="Catastrófico"),CONCATENATE("R",'Mapa final'!$A$11),"")</f>
        <v/>
      </c>
      <c r="AI24" s="247"/>
      <c r="AJ24" s="247" t="str">
        <f>IF(AND('Mapa final'!$L$11="Muy Alta",'Mapa final'!$P$11="Catastrófico"),CONCATENATE("R",'Mapa final'!$A$11),"")</f>
        <v/>
      </c>
      <c r="AK24" s="247"/>
      <c r="AL24" s="247" t="str">
        <f>IF(AND('Mapa final'!$L$11="Muy Alta",'Mapa final'!$P$11="Catastrófico"),CONCATENATE("R",'Mapa final'!$A$11),"")</f>
        <v/>
      </c>
      <c r="AM24" s="248"/>
      <c r="AN24" s="64"/>
      <c r="AO24" s="298"/>
      <c r="AP24" s="299"/>
      <c r="AQ24" s="299"/>
      <c r="AR24" s="299"/>
      <c r="AS24" s="299"/>
      <c r="AT24" s="300"/>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row>
    <row r="25" spans="1:80" ht="15" customHeight="1" x14ac:dyDescent="0.25">
      <c r="A25" s="64"/>
      <c r="B25" s="275"/>
      <c r="C25" s="275"/>
      <c r="D25" s="276"/>
      <c r="E25" s="267"/>
      <c r="F25" s="268"/>
      <c r="G25" s="268"/>
      <c r="H25" s="268"/>
      <c r="I25" s="273"/>
      <c r="J25" s="237"/>
      <c r="K25" s="238"/>
      <c r="L25" s="238"/>
      <c r="M25" s="238"/>
      <c r="N25" s="238"/>
      <c r="O25" s="239"/>
      <c r="P25" s="237"/>
      <c r="Q25" s="238"/>
      <c r="R25" s="238"/>
      <c r="S25" s="238"/>
      <c r="T25" s="238"/>
      <c r="U25" s="239"/>
      <c r="V25" s="237"/>
      <c r="W25" s="238"/>
      <c r="X25" s="238"/>
      <c r="Y25" s="238"/>
      <c r="Z25" s="238"/>
      <c r="AA25" s="239"/>
      <c r="AB25" s="255"/>
      <c r="AC25" s="256"/>
      <c r="AD25" s="256"/>
      <c r="AE25" s="256"/>
      <c r="AF25" s="256"/>
      <c r="AG25" s="257"/>
      <c r="AH25" s="246"/>
      <c r="AI25" s="247"/>
      <c r="AJ25" s="247"/>
      <c r="AK25" s="247"/>
      <c r="AL25" s="247"/>
      <c r="AM25" s="248"/>
      <c r="AN25" s="64"/>
      <c r="AO25" s="298"/>
      <c r="AP25" s="299"/>
      <c r="AQ25" s="299"/>
      <c r="AR25" s="299"/>
      <c r="AS25" s="299"/>
      <c r="AT25" s="300"/>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row>
    <row r="26" spans="1:80" ht="15" customHeight="1" x14ac:dyDescent="0.25">
      <c r="A26" s="64"/>
      <c r="B26" s="275"/>
      <c r="C26" s="275"/>
      <c r="D26" s="276"/>
      <c r="E26" s="267"/>
      <c r="F26" s="268"/>
      <c r="G26" s="268"/>
      <c r="H26" s="268"/>
      <c r="I26" s="273"/>
      <c r="J26" s="237" t="str">
        <f>IF(AND('Mapa final'!$L$11="Alta",'Mapa final'!$P$11="Leve"),CONCATENATE("R",'Mapa final'!$A$11),"")</f>
        <v/>
      </c>
      <c r="K26" s="238"/>
      <c r="L26" s="238" t="str">
        <f>IF(AND('Mapa final'!$L$11="Alta",'Mapa final'!$P$11="Leve"),CONCATENATE("R",'Mapa final'!$A$11),"")</f>
        <v/>
      </c>
      <c r="M26" s="238"/>
      <c r="N26" s="238" t="str">
        <f>IF(AND('Mapa final'!$L$11="Alta",'Mapa final'!$P$11="Leve"),CONCATENATE("R",'Mapa final'!$A$11),"")</f>
        <v/>
      </c>
      <c r="O26" s="239"/>
      <c r="P26" s="237" t="str">
        <f>IF(AND('Mapa final'!$L$11="Alta",'Mapa final'!$P$11="Leve"),CONCATENATE("R",'Mapa final'!$A$11),"")</f>
        <v/>
      </c>
      <c r="Q26" s="238"/>
      <c r="R26" s="238" t="str">
        <f>IF(AND('Mapa final'!$L$11="Alta",'Mapa final'!$P$11="Leve"),CONCATENATE("R",'Mapa final'!$A$11),"")</f>
        <v/>
      </c>
      <c r="S26" s="238"/>
      <c r="T26" s="238" t="str">
        <f>IF(AND('Mapa final'!$L$11="Alta",'Mapa final'!$P$11="Leve"),CONCATENATE("R",'Mapa final'!$A$11),"")</f>
        <v/>
      </c>
      <c r="U26" s="239"/>
      <c r="V26" s="237" t="str">
        <f>IF(AND('Mapa final'!$L$11="Alta",'Mapa final'!$P$11="Leve"),CONCATENATE("R",'Mapa final'!$A$11),"")</f>
        <v/>
      </c>
      <c r="W26" s="238"/>
      <c r="X26" s="238" t="str">
        <f>IF(AND('Mapa final'!$L$11="Alta",'Mapa final'!$P$11="Leve"),CONCATENATE("R",'Mapa final'!$A$11),"")</f>
        <v/>
      </c>
      <c r="Y26" s="238"/>
      <c r="Z26" s="238" t="str">
        <f>IF(AND('Mapa final'!$L$11="Alta",'Mapa final'!$P$11="Leve"),CONCATENATE("R",'Mapa final'!$A$11),"")</f>
        <v/>
      </c>
      <c r="AA26" s="239"/>
      <c r="AB26" s="255" t="str">
        <f>IF(AND('Mapa final'!$L$11="Muy Alta",'Mapa final'!$P$11="Leve"),CONCATENATE("R",'Mapa final'!$A$11),"")</f>
        <v/>
      </c>
      <c r="AC26" s="256"/>
      <c r="AD26" s="256" t="str">
        <f>IF(AND('Mapa final'!$L$11="Muy Alta",'Mapa final'!$P$11="Leve"),CONCATENATE("R",'Mapa final'!$A$11),"")</f>
        <v/>
      </c>
      <c r="AE26" s="256"/>
      <c r="AF26" s="256" t="str">
        <f>IF(AND('Mapa final'!$L$11="Muy Alta",'Mapa final'!$P$11="Leve"),CONCATENATE("R",'Mapa final'!$A$11),"")</f>
        <v/>
      </c>
      <c r="AG26" s="257"/>
      <c r="AH26" s="246" t="str">
        <f>IF(AND('Mapa final'!$L$11="Muy Alta",'Mapa final'!$P$11="Catastrófico"),CONCATENATE("R",'Mapa final'!$A$11),"")</f>
        <v/>
      </c>
      <c r="AI26" s="247"/>
      <c r="AJ26" s="247" t="str">
        <f>IF(AND('Mapa final'!$L$11="Muy Alta",'Mapa final'!$P$11="Catastrófico"),CONCATENATE("R",'Mapa final'!$A$11),"")</f>
        <v/>
      </c>
      <c r="AK26" s="247"/>
      <c r="AL26" s="247" t="str">
        <f>IF(AND('Mapa final'!$L$11="Muy Alta",'Mapa final'!$P$11="Catastrófico"),CONCATENATE("R",'Mapa final'!$A$11),"")</f>
        <v/>
      </c>
      <c r="AM26" s="248"/>
      <c r="AN26" s="64"/>
      <c r="AO26" s="298"/>
      <c r="AP26" s="299"/>
      <c r="AQ26" s="299"/>
      <c r="AR26" s="299"/>
      <c r="AS26" s="299"/>
      <c r="AT26" s="300"/>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row>
    <row r="27" spans="1:80" ht="15" customHeight="1" x14ac:dyDescent="0.25">
      <c r="A27" s="64"/>
      <c r="B27" s="275"/>
      <c r="C27" s="275"/>
      <c r="D27" s="276"/>
      <c r="E27" s="267"/>
      <c r="F27" s="268"/>
      <c r="G27" s="268"/>
      <c r="H27" s="268"/>
      <c r="I27" s="273"/>
      <c r="J27" s="237"/>
      <c r="K27" s="238"/>
      <c r="L27" s="238"/>
      <c r="M27" s="238"/>
      <c r="N27" s="238"/>
      <c r="O27" s="239"/>
      <c r="P27" s="237"/>
      <c r="Q27" s="238"/>
      <c r="R27" s="238"/>
      <c r="S27" s="238"/>
      <c r="T27" s="238"/>
      <c r="U27" s="239"/>
      <c r="V27" s="237"/>
      <c r="W27" s="238"/>
      <c r="X27" s="238"/>
      <c r="Y27" s="238"/>
      <c r="Z27" s="238"/>
      <c r="AA27" s="239"/>
      <c r="AB27" s="255"/>
      <c r="AC27" s="256"/>
      <c r="AD27" s="256"/>
      <c r="AE27" s="256"/>
      <c r="AF27" s="256"/>
      <c r="AG27" s="257"/>
      <c r="AH27" s="246"/>
      <c r="AI27" s="247"/>
      <c r="AJ27" s="247"/>
      <c r="AK27" s="247"/>
      <c r="AL27" s="247"/>
      <c r="AM27" s="248"/>
      <c r="AN27" s="64"/>
      <c r="AO27" s="298"/>
      <c r="AP27" s="299"/>
      <c r="AQ27" s="299"/>
      <c r="AR27" s="299"/>
      <c r="AS27" s="299"/>
      <c r="AT27" s="300"/>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row>
    <row r="28" spans="1:80" ht="15" customHeight="1" x14ac:dyDescent="0.25">
      <c r="A28" s="64"/>
      <c r="B28" s="275"/>
      <c r="C28" s="275"/>
      <c r="D28" s="276"/>
      <c r="E28" s="267"/>
      <c r="F28" s="268"/>
      <c r="G28" s="268"/>
      <c r="H28" s="268"/>
      <c r="I28" s="273"/>
      <c r="J28" s="237" t="str">
        <f>IF(AND('Mapa final'!$L$11="Alta",'Mapa final'!$P$11="Leve"),CONCATENATE("R",'Mapa final'!$A$11),"")</f>
        <v/>
      </c>
      <c r="K28" s="238"/>
      <c r="L28" s="238" t="str">
        <f>IF(AND('Mapa final'!$L$11="Alta",'Mapa final'!$P$11="Leve"),CONCATENATE("R",'Mapa final'!$A$11),"")</f>
        <v/>
      </c>
      <c r="M28" s="238"/>
      <c r="N28" s="238" t="str">
        <f>IF(AND('Mapa final'!$L$11="Alta",'Mapa final'!$P$11="Leve"),CONCATENATE("R",'Mapa final'!$A$11),"")</f>
        <v/>
      </c>
      <c r="O28" s="239"/>
      <c r="P28" s="237" t="str">
        <f>IF(AND('Mapa final'!$L$11="Alta",'Mapa final'!$P$11="Leve"),CONCATENATE("R",'Mapa final'!$A$11),"")</f>
        <v/>
      </c>
      <c r="Q28" s="238"/>
      <c r="R28" s="238" t="str">
        <f>IF(AND('Mapa final'!$L$11="Alta",'Mapa final'!$P$11="Leve"),CONCATENATE("R",'Mapa final'!$A$11),"")</f>
        <v/>
      </c>
      <c r="S28" s="238"/>
      <c r="T28" s="238" t="str">
        <f>IF(AND('Mapa final'!$L$11="Alta",'Mapa final'!$P$11="Leve"),CONCATENATE("R",'Mapa final'!$A$11),"")</f>
        <v/>
      </c>
      <c r="U28" s="239"/>
      <c r="V28" s="237" t="str">
        <f>IF(AND('Mapa final'!$L$11="Alta",'Mapa final'!$P$11="Leve"),CONCATENATE("R",'Mapa final'!$A$11),"")</f>
        <v/>
      </c>
      <c r="W28" s="238"/>
      <c r="X28" s="238" t="str">
        <f>IF(AND('Mapa final'!$L$11="Alta",'Mapa final'!$P$11="Leve"),CONCATENATE("R",'Mapa final'!$A$11),"")</f>
        <v/>
      </c>
      <c r="Y28" s="238"/>
      <c r="Z28" s="238" t="str">
        <f>IF(AND('Mapa final'!$L$11="Alta",'Mapa final'!$P$11="Leve"),CONCATENATE("R",'Mapa final'!$A$11),"")</f>
        <v/>
      </c>
      <c r="AA28" s="239"/>
      <c r="AB28" s="255" t="str">
        <f>IF(AND('Mapa final'!$L$11="Muy Alta",'Mapa final'!$P$11="Leve"),CONCATENATE("R",'Mapa final'!$A$11),"")</f>
        <v/>
      </c>
      <c r="AC28" s="256"/>
      <c r="AD28" s="256" t="str">
        <f>IF(AND('Mapa final'!$L$11="Muy Alta",'Mapa final'!$P$11="Leve"),CONCATENATE("R",'Mapa final'!$A$11),"")</f>
        <v/>
      </c>
      <c r="AE28" s="256"/>
      <c r="AF28" s="256" t="str">
        <f>IF(AND('Mapa final'!$L$11="Muy Alta",'Mapa final'!$P$11="Leve"),CONCATENATE("R",'Mapa final'!$A$11),"")</f>
        <v/>
      </c>
      <c r="AG28" s="257"/>
      <c r="AH28" s="246" t="str">
        <f>IF(AND('Mapa final'!$L$11="Muy Alta",'Mapa final'!$P$11="Catastrófico"),CONCATENATE("R",'Mapa final'!$A$11),"")</f>
        <v/>
      </c>
      <c r="AI28" s="247"/>
      <c r="AJ28" s="247" t="str">
        <f>IF(AND('Mapa final'!$L$11="Muy Alta",'Mapa final'!$P$11="Catastrófico"),CONCATENATE("R",'Mapa final'!$A$11),"")</f>
        <v/>
      </c>
      <c r="AK28" s="247"/>
      <c r="AL28" s="247" t="str">
        <f>IF(AND('Mapa final'!$L$11="Muy Alta",'Mapa final'!$P$11="Catastrófico"),CONCATENATE("R",'Mapa final'!$A$11),"")</f>
        <v/>
      </c>
      <c r="AM28" s="248"/>
      <c r="AN28" s="64"/>
      <c r="AO28" s="298"/>
      <c r="AP28" s="299"/>
      <c r="AQ28" s="299"/>
      <c r="AR28" s="299"/>
      <c r="AS28" s="299"/>
      <c r="AT28" s="300"/>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row>
    <row r="29" spans="1:80" ht="15.75" customHeight="1" thickBot="1" x14ac:dyDescent="0.3">
      <c r="A29" s="64"/>
      <c r="B29" s="275"/>
      <c r="C29" s="275"/>
      <c r="D29" s="276"/>
      <c r="E29" s="269"/>
      <c r="F29" s="270"/>
      <c r="G29" s="270"/>
      <c r="H29" s="270"/>
      <c r="I29" s="274"/>
      <c r="J29" s="237"/>
      <c r="K29" s="238"/>
      <c r="L29" s="238"/>
      <c r="M29" s="238"/>
      <c r="N29" s="238"/>
      <c r="O29" s="239"/>
      <c r="P29" s="240"/>
      <c r="Q29" s="241"/>
      <c r="R29" s="241"/>
      <c r="S29" s="241"/>
      <c r="T29" s="241"/>
      <c r="U29" s="242"/>
      <c r="V29" s="240"/>
      <c r="W29" s="241"/>
      <c r="X29" s="241"/>
      <c r="Y29" s="241"/>
      <c r="Z29" s="241"/>
      <c r="AA29" s="242"/>
      <c r="AB29" s="258"/>
      <c r="AC29" s="259"/>
      <c r="AD29" s="259"/>
      <c r="AE29" s="259"/>
      <c r="AF29" s="259"/>
      <c r="AG29" s="260"/>
      <c r="AH29" s="249"/>
      <c r="AI29" s="250"/>
      <c r="AJ29" s="250"/>
      <c r="AK29" s="250"/>
      <c r="AL29" s="250"/>
      <c r="AM29" s="251"/>
      <c r="AN29" s="64"/>
      <c r="AO29" s="301"/>
      <c r="AP29" s="302"/>
      <c r="AQ29" s="302"/>
      <c r="AR29" s="302"/>
      <c r="AS29" s="302"/>
      <c r="AT29" s="303"/>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row>
    <row r="30" spans="1:80" ht="15" customHeight="1" x14ac:dyDescent="0.25">
      <c r="A30" s="64"/>
      <c r="B30" s="275"/>
      <c r="C30" s="275"/>
      <c r="D30" s="276"/>
      <c r="E30" s="265" t="s">
        <v>159</v>
      </c>
      <c r="F30" s="266"/>
      <c r="G30" s="266"/>
      <c r="H30" s="266"/>
      <c r="I30" s="266"/>
      <c r="J30" s="234" t="str">
        <f>IF(AND('Mapa final'!$L$11="Baja",'Mapa final'!$P$11="Leve"),CONCATENATE("R",'Mapa final'!$A$11),"")</f>
        <v/>
      </c>
      <c r="K30" s="235"/>
      <c r="L30" s="235" t="str">
        <f>IF(AND('Mapa final'!$L$11="Baja",'Mapa final'!$P$11="Leve"),CONCATENATE("R",'Mapa final'!$A$11),"")</f>
        <v/>
      </c>
      <c r="M30" s="235"/>
      <c r="N30" s="235" t="str">
        <f>IF(AND('Mapa final'!$L$11="Baja",'Mapa final'!$P$11="Leve"),CONCATENATE("R",'Mapa final'!$A$11),"")</f>
        <v/>
      </c>
      <c r="O30" s="236"/>
      <c r="P30" s="244" t="str">
        <f>IF(AND('Mapa final'!$L$11="Alta",'Mapa final'!$P$11="Leve"),CONCATENATE("R",'Mapa final'!$A$11),"")</f>
        <v/>
      </c>
      <c r="Q30" s="244"/>
      <c r="R30" s="244" t="str">
        <f>IF(AND('Mapa final'!$L$11="Alta",'Mapa final'!$P$11="Leve"),CONCATENATE("R",'Mapa final'!$A$11),"")</f>
        <v/>
      </c>
      <c r="S30" s="244"/>
      <c r="T30" s="244" t="str">
        <f>IF(AND('Mapa final'!$L$11="Alta",'Mapa final'!$P$11="Leve"),CONCATENATE("R",'Mapa final'!$A$11),"")</f>
        <v/>
      </c>
      <c r="U30" s="245"/>
      <c r="V30" s="243" t="str">
        <f>IF(AND('Mapa final'!$L$11="baja",'Mapa final'!$P$11="moderado"),CONCATENATE("R",'Mapa final'!$A$11),"")</f>
        <v>R1</v>
      </c>
      <c r="W30" s="244"/>
      <c r="X30" s="244" t="str">
        <f>IF(AND('Mapa final'!$L$11="Alta",'Mapa final'!$P$11="Leve"),CONCATENATE("R",'Mapa final'!$A$11),"")</f>
        <v/>
      </c>
      <c r="Y30" s="244"/>
      <c r="Z30" s="244" t="str">
        <f>IF(AND('Mapa final'!$L$11="Alta",'Mapa final'!$P$11="Leve"),CONCATENATE("R",'Mapa final'!$A$11),"")</f>
        <v/>
      </c>
      <c r="AA30" s="245"/>
      <c r="AB30" s="261" t="str">
        <f>IF(AND('Mapa final'!$L$11="Muy Alta",'Mapa final'!$P$11="Leve"),CONCATENATE("R",'Mapa final'!$A$11),"")</f>
        <v/>
      </c>
      <c r="AC30" s="262"/>
      <c r="AD30" s="262" t="str">
        <f>IF(AND('Mapa final'!$L$11="Muy Alta",'Mapa final'!$P$11="Leve"),CONCATENATE("R",'Mapa final'!$A$11),"")</f>
        <v/>
      </c>
      <c r="AE30" s="262"/>
      <c r="AF30" s="262" t="str">
        <f>IF(AND('Mapa final'!$L$11="Muy Alta",'Mapa final'!$P$11="Leve"),CONCATENATE("R",'Mapa final'!$A$11),"")</f>
        <v/>
      </c>
      <c r="AG30" s="263"/>
      <c r="AH30" s="252" t="str">
        <f>IF(AND('Mapa final'!$L$11="Muy Alta",'Mapa final'!$P$11="Catastrófico"),CONCATENATE("R",'Mapa final'!$A$11),"")</f>
        <v/>
      </c>
      <c r="AI30" s="253"/>
      <c r="AJ30" s="253" t="str">
        <f>IF(AND('Mapa final'!$L$11="Muy Alta",'Mapa final'!$P$11="Catastrófico"),CONCATENATE("R",'Mapa final'!$A$11),"")</f>
        <v/>
      </c>
      <c r="AK30" s="253"/>
      <c r="AL30" s="253" t="str">
        <f>IF(AND('Mapa final'!$L$11="Muy Alta",'Mapa final'!$P$11="Catastrófico"),CONCATENATE("R",'Mapa final'!$A$11),"")</f>
        <v/>
      </c>
      <c r="AM30" s="254"/>
      <c r="AN30" s="64"/>
      <c r="AO30" s="304" t="s">
        <v>160</v>
      </c>
      <c r="AP30" s="305"/>
      <c r="AQ30" s="305"/>
      <c r="AR30" s="305"/>
      <c r="AS30" s="305"/>
      <c r="AT30" s="306"/>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row>
    <row r="31" spans="1:80" ht="15" customHeight="1" x14ac:dyDescent="0.25">
      <c r="A31" s="64"/>
      <c r="B31" s="275"/>
      <c r="C31" s="275"/>
      <c r="D31" s="276"/>
      <c r="E31" s="267"/>
      <c r="F31" s="268"/>
      <c r="G31" s="268"/>
      <c r="H31" s="268"/>
      <c r="I31" s="268"/>
      <c r="J31" s="228"/>
      <c r="K31" s="229"/>
      <c r="L31" s="229"/>
      <c r="M31" s="229"/>
      <c r="N31" s="229"/>
      <c r="O31" s="230"/>
      <c r="P31" s="238"/>
      <c r="Q31" s="238"/>
      <c r="R31" s="238"/>
      <c r="S31" s="238"/>
      <c r="T31" s="238"/>
      <c r="U31" s="239"/>
      <c r="V31" s="237"/>
      <c r="W31" s="238"/>
      <c r="X31" s="238"/>
      <c r="Y31" s="238"/>
      <c r="Z31" s="238"/>
      <c r="AA31" s="239"/>
      <c r="AB31" s="255"/>
      <c r="AC31" s="256"/>
      <c r="AD31" s="256"/>
      <c r="AE31" s="256"/>
      <c r="AF31" s="256"/>
      <c r="AG31" s="257"/>
      <c r="AH31" s="246"/>
      <c r="AI31" s="247"/>
      <c r="AJ31" s="247"/>
      <c r="AK31" s="247"/>
      <c r="AL31" s="247"/>
      <c r="AM31" s="248"/>
      <c r="AN31" s="64"/>
      <c r="AO31" s="307"/>
      <c r="AP31" s="308"/>
      <c r="AQ31" s="308"/>
      <c r="AR31" s="308"/>
      <c r="AS31" s="308"/>
      <c r="AT31" s="309"/>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row>
    <row r="32" spans="1:80" ht="15" customHeight="1" x14ac:dyDescent="0.25">
      <c r="A32" s="64"/>
      <c r="B32" s="275"/>
      <c r="C32" s="275"/>
      <c r="D32" s="276"/>
      <c r="E32" s="267"/>
      <c r="F32" s="268"/>
      <c r="G32" s="268"/>
      <c r="H32" s="268"/>
      <c r="I32" s="268"/>
      <c r="J32" s="228" t="str">
        <f>IF(AND('Mapa final'!$L$11="Baja",'Mapa final'!$P$11="Leve"),CONCATENATE("R",'Mapa final'!$A$11),"")</f>
        <v/>
      </c>
      <c r="K32" s="229"/>
      <c r="L32" s="229" t="str">
        <f>IF(AND('Mapa final'!$L$11="Baja",'Mapa final'!$P$11="Leve"),CONCATENATE("R",'Mapa final'!$A$11),"")</f>
        <v/>
      </c>
      <c r="M32" s="229"/>
      <c r="N32" s="229" t="str">
        <f>IF(AND('Mapa final'!$L$11="Baja",'Mapa final'!$P$11="Leve"),CONCATENATE("R",'Mapa final'!$A$11),"")</f>
        <v/>
      </c>
      <c r="O32" s="230"/>
      <c r="P32" s="238" t="str">
        <f>IF(AND('Mapa final'!$L$11="Alta",'Mapa final'!$P$11="Leve"),CONCATENATE("R",'Mapa final'!$A$11),"")</f>
        <v/>
      </c>
      <c r="Q32" s="238"/>
      <c r="R32" s="238" t="str">
        <f>IF(AND('Mapa final'!$L$11="Alta",'Mapa final'!$P$11="Leve"),CONCATENATE("R",'Mapa final'!$A$11),"")</f>
        <v/>
      </c>
      <c r="S32" s="238"/>
      <c r="T32" s="238" t="str">
        <f>IF(AND('Mapa final'!$L$11="Alta",'Mapa final'!$P$11="Leve"),CONCATENATE("R",'Mapa final'!$A$11),"")</f>
        <v/>
      </c>
      <c r="U32" s="239"/>
      <c r="V32" s="237" t="str">
        <f>IF(AND('Mapa final'!$L$11="Alta",'Mapa final'!$P$11="Leve"),CONCATENATE("R",'Mapa final'!$A$11),"")</f>
        <v/>
      </c>
      <c r="W32" s="238"/>
      <c r="X32" s="238" t="str">
        <f>IF(AND('Mapa final'!$L$12="baja",'Mapa final'!$P$12="moderado"),CONCATENATE("R",'Mapa final'!$A$12),"")</f>
        <v>R2</v>
      </c>
      <c r="Y32" s="238"/>
      <c r="Z32" s="238" t="str">
        <f>IF(AND('Mapa final'!$L$11="Alta",'Mapa final'!$P$11="Leve"),CONCATENATE("R",'Mapa final'!$A$11),"")</f>
        <v/>
      </c>
      <c r="AA32" s="239"/>
      <c r="AB32" s="255" t="str">
        <f>IF(AND('Mapa final'!$L$11="Muy Alta",'Mapa final'!$P$11="Leve"),CONCATENATE("R",'Mapa final'!$A$11),"")</f>
        <v/>
      </c>
      <c r="AC32" s="256"/>
      <c r="AD32" s="256" t="str">
        <f>IF(AND('Mapa final'!$L$11="Muy Alta",'Mapa final'!$P$11="Leve"),CONCATENATE("R",'Mapa final'!$A$11),"")</f>
        <v/>
      </c>
      <c r="AE32" s="256"/>
      <c r="AF32" s="256" t="str">
        <f>IF(AND('Mapa final'!$L$11="Muy Alta",'Mapa final'!$P$11="Leve"),CONCATENATE("R",'Mapa final'!$A$11),"")</f>
        <v/>
      </c>
      <c r="AG32" s="257"/>
      <c r="AH32" s="246" t="str">
        <f>IF(AND('Mapa final'!$L$11="Muy Alta",'Mapa final'!$P$11="Catastrófico"),CONCATENATE("R",'Mapa final'!$A$11),"")</f>
        <v/>
      </c>
      <c r="AI32" s="247"/>
      <c r="AJ32" s="247" t="str">
        <f>IF(AND('Mapa final'!$L$11="Muy Alta",'Mapa final'!$P$11="Catastrófico"),CONCATENATE("R",'Mapa final'!$A$11),"")</f>
        <v/>
      </c>
      <c r="AK32" s="247"/>
      <c r="AL32" s="247" t="str">
        <f>IF(AND('Mapa final'!$L$11="Muy Alta",'Mapa final'!$P$11="Catastrófico"),CONCATENATE("R",'Mapa final'!$A$11),"")</f>
        <v/>
      </c>
      <c r="AM32" s="248"/>
      <c r="AN32" s="64"/>
      <c r="AO32" s="307"/>
      <c r="AP32" s="308"/>
      <c r="AQ32" s="308"/>
      <c r="AR32" s="308"/>
      <c r="AS32" s="308"/>
      <c r="AT32" s="309"/>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row>
    <row r="33" spans="1:80" ht="15" customHeight="1" x14ac:dyDescent="0.25">
      <c r="A33" s="64"/>
      <c r="B33" s="275"/>
      <c r="C33" s="275"/>
      <c r="D33" s="276"/>
      <c r="E33" s="267"/>
      <c r="F33" s="268"/>
      <c r="G33" s="268"/>
      <c r="H33" s="268"/>
      <c r="I33" s="268"/>
      <c r="J33" s="228"/>
      <c r="K33" s="229"/>
      <c r="L33" s="229"/>
      <c r="M33" s="229"/>
      <c r="N33" s="229"/>
      <c r="O33" s="230"/>
      <c r="P33" s="238"/>
      <c r="Q33" s="238"/>
      <c r="R33" s="238"/>
      <c r="S33" s="238"/>
      <c r="T33" s="238"/>
      <c r="U33" s="239"/>
      <c r="V33" s="237"/>
      <c r="W33" s="238"/>
      <c r="X33" s="238"/>
      <c r="Y33" s="238"/>
      <c r="Z33" s="238"/>
      <c r="AA33" s="239"/>
      <c r="AB33" s="255"/>
      <c r="AC33" s="256"/>
      <c r="AD33" s="256"/>
      <c r="AE33" s="256"/>
      <c r="AF33" s="256"/>
      <c r="AG33" s="257"/>
      <c r="AH33" s="246"/>
      <c r="AI33" s="247"/>
      <c r="AJ33" s="247"/>
      <c r="AK33" s="247"/>
      <c r="AL33" s="247"/>
      <c r="AM33" s="248"/>
      <c r="AN33" s="64"/>
      <c r="AO33" s="307"/>
      <c r="AP33" s="308"/>
      <c r="AQ33" s="308"/>
      <c r="AR33" s="308"/>
      <c r="AS33" s="308"/>
      <c r="AT33" s="309"/>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row>
    <row r="34" spans="1:80" ht="15" customHeight="1" x14ac:dyDescent="0.25">
      <c r="A34" s="64"/>
      <c r="B34" s="275"/>
      <c r="C34" s="275"/>
      <c r="D34" s="276"/>
      <c r="E34" s="267"/>
      <c r="F34" s="268"/>
      <c r="G34" s="268"/>
      <c r="H34" s="268"/>
      <c r="I34" s="268"/>
      <c r="J34" s="228" t="str">
        <f>IF(AND('Mapa final'!$L$11="Baja",'Mapa final'!$P$11="Leve"),CONCATENATE("R",'Mapa final'!$A$11),"")</f>
        <v/>
      </c>
      <c r="K34" s="229"/>
      <c r="L34" s="229" t="str">
        <f>IF(AND('Mapa final'!$L$11="Baja",'Mapa final'!$P$11="Leve"),CONCATENATE("R",'Mapa final'!$A$11),"")</f>
        <v/>
      </c>
      <c r="M34" s="229"/>
      <c r="N34" s="229" t="str">
        <f>IF(AND('Mapa final'!$L$11="Baja",'Mapa final'!$P$11="Leve"),CONCATENATE("R",'Mapa final'!$A$11),"")</f>
        <v/>
      </c>
      <c r="O34" s="230"/>
      <c r="P34" s="238" t="str">
        <f>IF(AND('Mapa final'!$L$11="Alta",'Mapa final'!$P$11="Leve"),CONCATENATE("R",'Mapa final'!$A$11),"")</f>
        <v/>
      </c>
      <c r="Q34" s="238"/>
      <c r="R34" s="238" t="str">
        <f>IF(AND('Mapa final'!$L$11="Alta",'Mapa final'!$P$11="Leve"),CONCATENATE("R",'Mapa final'!$A$11),"")</f>
        <v/>
      </c>
      <c r="S34" s="238"/>
      <c r="T34" s="238" t="str">
        <f>IF(AND('Mapa final'!$L$11="Alta",'Mapa final'!$P$11="Leve"),CONCATENATE("R",'Mapa final'!$A$11),"")</f>
        <v/>
      </c>
      <c r="U34" s="239"/>
      <c r="V34" s="237" t="str">
        <f>IF(AND('Mapa final'!$L$11="Alta",'Mapa final'!$P$11="Leve"),CONCATENATE("R",'Mapa final'!$A$11),"")</f>
        <v/>
      </c>
      <c r="W34" s="238"/>
      <c r="X34" s="238" t="str">
        <f>IF(AND('Mapa final'!$L$11="Alta",'Mapa final'!$P$11="Leve"),CONCATENATE("R",'Mapa final'!$A$11),"")</f>
        <v/>
      </c>
      <c r="Y34" s="238"/>
      <c r="Z34" s="238" t="str">
        <f>IF(AND('Mapa final'!$L$11="Alta",'Mapa final'!$P$11="Leve"),CONCATENATE("R",'Mapa final'!$A$11),"")</f>
        <v/>
      </c>
      <c r="AA34" s="239"/>
      <c r="AB34" s="255" t="str">
        <f>IF(AND('Mapa final'!$L$11="Muy Alta",'Mapa final'!$P$11="Leve"),CONCATENATE("R",'Mapa final'!$A$11),"")</f>
        <v/>
      </c>
      <c r="AC34" s="256"/>
      <c r="AD34" s="256" t="str">
        <f>IF(AND('Mapa final'!$L$11="Muy Alta",'Mapa final'!$P$11="Leve"),CONCATENATE("R",'Mapa final'!$A$11),"")</f>
        <v/>
      </c>
      <c r="AE34" s="256"/>
      <c r="AF34" s="256" t="str">
        <f>IF(AND('Mapa final'!$L$11="Muy Alta",'Mapa final'!$P$11="Leve"),CONCATENATE("R",'Mapa final'!$A$11),"")</f>
        <v/>
      </c>
      <c r="AG34" s="257"/>
      <c r="AH34" s="246" t="str">
        <f>IF(AND('Mapa final'!$L$11="Muy Alta",'Mapa final'!$P$11="Catastrófico"),CONCATENATE("R",'Mapa final'!$A$11),"")</f>
        <v/>
      </c>
      <c r="AI34" s="247"/>
      <c r="AJ34" s="247" t="str">
        <f>IF(AND('Mapa final'!$L$11="Muy Alta",'Mapa final'!$P$11="Catastrófico"),CONCATENATE("R",'Mapa final'!$A$11),"")</f>
        <v/>
      </c>
      <c r="AK34" s="247"/>
      <c r="AL34" s="247" t="str">
        <f>IF(AND('Mapa final'!$L$11="Muy Alta",'Mapa final'!$P$11="Catastrófico"),CONCATENATE("R",'Mapa final'!$A$11),"")</f>
        <v/>
      </c>
      <c r="AM34" s="248"/>
      <c r="AN34" s="64"/>
      <c r="AO34" s="307"/>
      <c r="AP34" s="308"/>
      <c r="AQ34" s="308"/>
      <c r="AR34" s="308"/>
      <c r="AS34" s="308"/>
      <c r="AT34" s="309"/>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row>
    <row r="35" spans="1:80" ht="15" customHeight="1" x14ac:dyDescent="0.25">
      <c r="A35" s="64"/>
      <c r="B35" s="275"/>
      <c r="C35" s="275"/>
      <c r="D35" s="276"/>
      <c r="E35" s="267"/>
      <c r="F35" s="268"/>
      <c r="G35" s="268"/>
      <c r="H35" s="268"/>
      <c r="I35" s="268"/>
      <c r="J35" s="228"/>
      <c r="K35" s="229"/>
      <c r="L35" s="229"/>
      <c r="M35" s="229"/>
      <c r="N35" s="229"/>
      <c r="O35" s="230"/>
      <c r="P35" s="238"/>
      <c r="Q35" s="238"/>
      <c r="R35" s="238"/>
      <c r="S35" s="238"/>
      <c r="T35" s="238"/>
      <c r="U35" s="239"/>
      <c r="V35" s="237"/>
      <c r="W35" s="238"/>
      <c r="X35" s="238"/>
      <c r="Y35" s="238"/>
      <c r="Z35" s="238"/>
      <c r="AA35" s="239"/>
      <c r="AB35" s="255"/>
      <c r="AC35" s="256"/>
      <c r="AD35" s="256"/>
      <c r="AE35" s="256"/>
      <c r="AF35" s="256"/>
      <c r="AG35" s="257"/>
      <c r="AH35" s="246"/>
      <c r="AI35" s="247"/>
      <c r="AJ35" s="247"/>
      <c r="AK35" s="247"/>
      <c r="AL35" s="247"/>
      <c r="AM35" s="248"/>
      <c r="AN35" s="64"/>
      <c r="AO35" s="307"/>
      <c r="AP35" s="308"/>
      <c r="AQ35" s="308"/>
      <c r="AR35" s="308"/>
      <c r="AS35" s="308"/>
      <c r="AT35" s="309"/>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row>
    <row r="36" spans="1:80" ht="15" customHeight="1" x14ac:dyDescent="0.25">
      <c r="A36" s="64"/>
      <c r="B36" s="275"/>
      <c r="C36" s="275"/>
      <c r="D36" s="276"/>
      <c r="E36" s="267"/>
      <c r="F36" s="268"/>
      <c r="G36" s="268"/>
      <c r="H36" s="268"/>
      <c r="I36" s="268"/>
      <c r="J36" s="228" t="str">
        <f>IF(AND('Mapa final'!$L$11="Baja",'Mapa final'!$P$11="Leve"),CONCATENATE("R",'Mapa final'!$A$11),"")</f>
        <v/>
      </c>
      <c r="K36" s="229"/>
      <c r="L36" s="229" t="str">
        <f>IF(AND('Mapa final'!$L$11="Baja",'Mapa final'!$P$11="Leve"),CONCATENATE("R",'Mapa final'!$A$11),"")</f>
        <v/>
      </c>
      <c r="M36" s="229"/>
      <c r="N36" s="229" t="str">
        <f>IF(AND('Mapa final'!$L$11="Baja",'Mapa final'!$P$11="Leve"),CONCATENATE("R",'Mapa final'!$A$11),"")</f>
        <v/>
      </c>
      <c r="O36" s="230"/>
      <c r="P36" s="238" t="str">
        <f>IF(AND('Mapa final'!$L$11="Alta",'Mapa final'!$P$11="Leve"),CONCATENATE("R",'Mapa final'!$A$11),"")</f>
        <v/>
      </c>
      <c r="Q36" s="238"/>
      <c r="R36" s="238" t="str">
        <f>IF(AND('Mapa final'!$L$11="Alta",'Mapa final'!$P$11="Leve"),CONCATENATE("R",'Mapa final'!$A$11),"")</f>
        <v/>
      </c>
      <c r="S36" s="238"/>
      <c r="T36" s="238" t="str">
        <f>IF(AND('Mapa final'!$L$11="Alta",'Mapa final'!$P$11="Leve"),CONCATENATE("R",'Mapa final'!$A$11),"")</f>
        <v/>
      </c>
      <c r="U36" s="239"/>
      <c r="V36" s="237" t="str">
        <f>IF(AND('Mapa final'!$L$11="Alta",'Mapa final'!$P$11="Leve"),CONCATENATE("R",'Mapa final'!$A$11),"")</f>
        <v/>
      </c>
      <c r="W36" s="238"/>
      <c r="X36" s="238" t="str">
        <f>IF(AND('Mapa final'!$L$11="Alta",'Mapa final'!$P$11="Leve"),CONCATENATE("R",'Mapa final'!$A$11),"")</f>
        <v/>
      </c>
      <c r="Y36" s="238"/>
      <c r="Z36" s="238" t="str">
        <f>IF(AND('Mapa final'!$L$13="baja",'Mapa final'!$P$13="moderado"),CONCATENATE("R",'Mapa final'!$A$13),"")</f>
        <v>R3</v>
      </c>
      <c r="AA36" s="238"/>
      <c r="AB36" s="255" t="str">
        <f>IF(AND('Mapa final'!$L$11="Muy Alta",'Mapa final'!$P$11="Leve"),CONCATENATE("R",'Mapa final'!$A$11),"")</f>
        <v/>
      </c>
      <c r="AC36" s="256"/>
      <c r="AD36" s="256" t="str">
        <f>IF(AND('Mapa final'!$L$11="Muy Alta",'Mapa final'!$P$11="Leve"),CONCATENATE("R",'Mapa final'!$A$11),"")</f>
        <v/>
      </c>
      <c r="AE36" s="256"/>
      <c r="AF36" s="256" t="str">
        <f>IF(AND('Mapa final'!$L$11="Muy Alta",'Mapa final'!$P$11="Leve"),CONCATENATE("R",'Mapa final'!$A$11),"")</f>
        <v/>
      </c>
      <c r="AG36" s="257"/>
      <c r="AH36" s="246" t="str">
        <f>IF(AND('Mapa final'!$L$11="Muy Alta",'Mapa final'!$P$11="Catastrófico"),CONCATENATE("R",'Mapa final'!$A$11),"")</f>
        <v/>
      </c>
      <c r="AI36" s="247"/>
      <c r="AJ36" s="247" t="str">
        <f>IF(AND('Mapa final'!$L$11="Muy Alta",'Mapa final'!$P$11="Catastrófico"),CONCATENATE("R",'Mapa final'!$A$11),"")</f>
        <v/>
      </c>
      <c r="AK36" s="247"/>
      <c r="AL36" s="247" t="str">
        <f>IF(AND('Mapa final'!$L$11="Muy Alta",'Mapa final'!$P$11="Catastrófico"),CONCATENATE("R",'Mapa final'!$A$11),"")</f>
        <v/>
      </c>
      <c r="AM36" s="248"/>
      <c r="AN36" s="64"/>
      <c r="AO36" s="307"/>
      <c r="AP36" s="308"/>
      <c r="AQ36" s="308"/>
      <c r="AR36" s="308"/>
      <c r="AS36" s="308"/>
      <c r="AT36" s="309"/>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row>
    <row r="37" spans="1:80" ht="15.75" customHeight="1" thickBot="1" x14ac:dyDescent="0.3">
      <c r="A37" s="64"/>
      <c r="B37" s="275"/>
      <c r="C37" s="275"/>
      <c r="D37" s="276"/>
      <c r="E37" s="269"/>
      <c r="F37" s="270"/>
      <c r="G37" s="270"/>
      <c r="H37" s="270"/>
      <c r="I37" s="270"/>
      <c r="J37" s="231"/>
      <c r="K37" s="232"/>
      <c r="L37" s="232"/>
      <c r="M37" s="232"/>
      <c r="N37" s="232"/>
      <c r="O37" s="233"/>
      <c r="P37" s="241"/>
      <c r="Q37" s="241"/>
      <c r="R37" s="241"/>
      <c r="S37" s="241"/>
      <c r="T37" s="241"/>
      <c r="U37" s="242"/>
      <c r="V37" s="240"/>
      <c r="W37" s="241"/>
      <c r="X37" s="241"/>
      <c r="Y37" s="241"/>
      <c r="Z37" s="238"/>
      <c r="AA37" s="238"/>
      <c r="AB37" s="258"/>
      <c r="AC37" s="259"/>
      <c r="AD37" s="259"/>
      <c r="AE37" s="259"/>
      <c r="AF37" s="259"/>
      <c r="AG37" s="260"/>
      <c r="AH37" s="249"/>
      <c r="AI37" s="250"/>
      <c r="AJ37" s="250"/>
      <c r="AK37" s="250"/>
      <c r="AL37" s="250"/>
      <c r="AM37" s="251"/>
      <c r="AN37" s="64"/>
      <c r="AO37" s="310"/>
      <c r="AP37" s="311"/>
      <c r="AQ37" s="311"/>
      <c r="AR37" s="311"/>
      <c r="AS37" s="311"/>
      <c r="AT37" s="312"/>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row>
    <row r="38" spans="1:80" ht="15" customHeight="1" x14ac:dyDescent="0.25">
      <c r="A38" s="64"/>
      <c r="B38" s="275"/>
      <c r="C38" s="275"/>
      <c r="D38" s="276"/>
      <c r="E38" s="265" t="s">
        <v>161</v>
      </c>
      <c r="F38" s="266"/>
      <c r="G38" s="266"/>
      <c r="H38" s="266"/>
      <c r="I38" s="272"/>
      <c r="J38" s="234" t="str">
        <f>IF(AND('Mapa final'!$L$11="Baja",'Mapa final'!$P$11="Leve"),CONCATENATE("R",'Mapa final'!$A$11),"")</f>
        <v/>
      </c>
      <c r="K38" s="235"/>
      <c r="L38" s="235" t="str">
        <f>IF(AND('Mapa final'!$L$11="Baja",'Mapa final'!$P$11="Leve"),CONCATENATE("R",'Mapa final'!$A$11),"")</f>
        <v/>
      </c>
      <c r="M38" s="235"/>
      <c r="N38" s="235" t="str">
        <f>IF(AND('Mapa final'!$L$11="Baja",'Mapa final'!$P$11="Leve"),CONCATENATE("R",'Mapa final'!$A$11),"")</f>
        <v/>
      </c>
      <c r="O38" s="236"/>
      <c r="P38" s="234" t="str">
        <f>IF(AND('Mapa final'!$L$11="Baja",'Mapa final'!$P$11="Leve"),CONCATENATE("R",'Mapa final'!$A$11),"")</f>
        <v/>
      </c>
      <c r="Q38" s="235"/>
      <c r="R38" s="235" t="str">
        <f>IF(AND('Mapa final'!$L$11="Baja",'Mapa final'!$P$11="Leve"),CONCATENATE("R",'Mapa final'!$A$11),"")</f>
        <v/>
      </c>
      <c r="S38" s="235"/>
      <c r="T38" s="235" t="str">
        <f>IF(AND('Mapa final'!$L$11="Baja",'Mapa final'!$P$11="Leve"),CONCATENATE("R",'Mapa final'!$A$11),"")</f>
        <v/>
      </c>
      <c r="U38" s="236"/>
      <c r="V38" s="243" t="str">
        <f>IF(AND('Mapa final'!$L$11="Alta",'Mapa final'!$P$11="Leve"),CONCATENATE("R",'Mapa final'!$A$11),"")</f>
        <v/>
      </c>
      <c r="W38" s="244"/>
      <c r="X38" s="244" t="str">
        <f>IF(AND('Mapa final'!$L$11="Alta",'Mapa final'!$P$11="Leve"),CONCATENATE("R",'Mapa final'!$A$11),"")</f>
        <v/>
      </c>
      <c r="Y38" s="244"/>
      <c r="Z38" s="244" t="str">
        <f>IF(AND('Mapa final'!$L$11="Alta",'Mapa final'!$P$11="Leve"),CONCATENATE("R",'Mapa final'!$A$11),"")</f>
        <v/>
      </c>
      <c r="AA38" s="245"/>
      <c r="AB38" s="261" t="str">
        <f>IF(AND('Mapa final'!$L$11="Muy Alta",'Mapa final'!$P$11="Leve"),CONCATENATE("R",'Mapa final'!$A$11),"")</f>
        <v/>
      </c>
      <c r="AC38" s="262"/>
      <c r="AD38" s="262" t="str">
        <f>IF(AND('Mapa final'!$L$11="Muy Alta",'Mapa final'!$P$11="Leve"),CONCATENATE("R",'Mapa final'!$A$11),"")</f>
        <v/>
      </c>
      <c r="AE38" s="262"/>
      <c r="AF38" s="262" t="str">
        <f>IF(AND('Mapa final'!$L$11="Muy Alta",'Mapa final'!$P$11="Leve"),CONCATENATE("R",'Mapa final'!$A$11),"")</f>
        <v/>
      </c>
      <c r="AG38" s="263"/>
      <c r="AH38" s="252" t="str">
        <f>IF(AND('Mapa final'!$L$11="Muy Alta",'Mapa final'!$P$11="Catastrófico"),CONCATENATE("R",'Mapa final'!$A$11),"")</f>
        <v/>
      </c>
      <c r="AI38" s="253"/>
      <c r="AJ38" s="253" t="str">
        <f>IF(AND('Mapa final'!$L$11="Muy Alta",'Mapa final'!$P$11="Catastrófico"),CONCATENATE("R",'Mapa final'!$A$11),"")</f>
        <v/>
      </c>
      <c r="AK38" s="253"/>
      <c r="AL38" s="253" t="str">
        <f>IF(AND('Mapa final'!$L$11="Muy Alta",'Mapa final'!$P$11="Catastrófico"),CONCATENATE("R",'Mapa final'!$A$11),"")</f>
        <v/>
      </c>
      <c r="AM38" s="25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row>
    <row r="39" spans="1:80" ht="15" customHeight="1" x14ac:dyDescent="0.25">
      <c r="A39" s="64"/>
      <c r="B39" s="275"/>
      <c r="C39" s="275"/>
      <c r="D39" s="276"/>
      <c r="E39" s="267"/>
      <c r="F39" s="268"/>
      <c r="G39" s="268"/>
      <c r="H39" s="268"/>
      <c r="I39" s="273"/>
      <c r="J39" s="228"/>
      <c r="K39" s="229"/>
      <c r="L39" s="229"/>
      <c r="M39" s="229"/>
      <c r="N39" s="229"/>
      <c r="O39" s="230"/>
      <c r="P39" s="228"/>
      <c r="Q39" s="229"/>
      <c r="R39" s="229"/>
      <c r="S39" s="229"/>
      <c r="T39" s="229"/>
      <c r="U39" s="230"/>
      <c r="V39" s="237"/>
      <c r="W39" s="238"/>
      <c r="X39" s="238"/>
      <c r="Y39" s="238"/>
      <c r="Z39" s="238"/>
      <c r="AA39" s="239"/>
      <c r="AB39" s="255"/>
      <c r="AC39" s="256"/>
      <c r="AD39" s="256"/>
      <c r="AE39" s="256"/>
      <c r="AF39" s="256"/>
      <c r="AG39" s="257"/>
      <c r="AH39" s="246"/>
      <c r="AI39" s="247"/>
      <c r="AJ39" s="247"/>
      <c r="AK39" s="247"/>
      <c r="AL39" s="247"/>
      <c r="AM39" s="248"/>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row>
    <row r="40" spans="1:80" ht="15" customHeight="1" x14ac:dyDescent="0.25">
      <c r="A40" s="64"/>
      <c r="B40" s="275"/>
      <c r="C40" s="275"/>
      <c r="D40" s="276"/>
      <c r="E40" s="267"/>
      <c r="F40" s="268"/>
      <c r="G40" s="268"/>
      <c r="H40" s="268"/>
      <c r="I40" s="273"/>
      <c r="J40" s="228" t="str">
        <f>IF(AND('Mapa final'!$L$11="Baja",'Mapa final'!$P$11="Leve"),CONCATENATE("R",'Mapa final'!$A$11),"")</f>
        <v/>
      </c>
      <c r="K40" s="229"/>
      <c r="L40" s="229" t="str">
        <f>IF(AND('Mapa final'!$L$11="Baja",'Mapa final'!$P$11="Leve"),CONCATENATE("R",'Mapa final'!$A$11),"")</f>
        <v/>
      </c>
      <c r="M40" s="229"/>
      <c r="N40" s="229" t="str">
        <f>IF(AND('Mapa final'!$L$11="Baja",'Mapa final'!$P$11="Leve"),CONCATENATE("R",'Mapa final'!$A$11),"")</f>
        <v/>
      </c>
      <c r="O40" s="230"/>
      <c r="P40" s="228" t="str">
        <f>IF(AND('Mapa final'!$L$11="Baja",'Mapa final'!$P$11="Leve"),CONCATENATE("R",'Mapa final'!$A$11),"")</f>
        <v/>
      </c>
      <c r="Q40" s="229"/>
      <c r="R40" s="229" t="str">
        <f>IF(AND('Mapa final'!$L$11="Baja",'Mapa final'!$P$11="Leve"),CONCATENATE("R",'Mapa final'!$A$11),"")</f>
        <v/>
      </c>
      <c r="S40" s="229"/>
      <c r="T40" s="229" t="str">
        <f>IF(AND('Mapa final'!$L$11="Baja",'Mapa final'!$P$11="Leve"),CONCATENATE("R",'Mapa final'!$A$11),"")</f>
        <v/>
      </c>
      <c r="U40" s="230"/>
      <c r="V40" s="237" t="str">
        <f>IF(AND('Mapa final'!$L$11="Alta",'Mapa final'!$P$11="Leve"),CONCATENATE("R",'Mapa final'!$A$11),"")</f>
        <v/>
      </c>
      <c r="W40" s="238"/>
      <c r="X40" s="238" t="str">
        <f>IF(AND('Mapa final'!$L$11="Alta",'Mapa final'!$P$11="Leve"),CONCATENATE("R",'Mapa final'!$A$11),"")</f>
        <v/>
      </c>
      <c r="Y40" s="238"/>
      <c r="Z40" s="238" t="str">
        <f>IF(AND('Mapa final'!$L$11="Alta",'Mapa final'!$P$11="Leve"),CONCATENATE("R",'Mapa final'!$A$11),"")</f>
        <v/>
      </c>
      <c r="AA40" s="239"/>
      <c r="AB40" s="255" t="str">
        <f>IF(AND('Mapa final'!$L$11="Muy Alta",'Mapa final'!$P$11="Leve"),CONCATENATE("R",'Mapa final'!$A$11),"")</f>
        <v/>
      </c>
      <c r="AC40" s="256"/>
      <c r="AD40" s="256" t="str">
        <f>IF(AND('Mapa final'!$L$11="Muy Alta",'Mapa final'!$P$11="Leve"),CONCATENATE("R",'Mapa final'!$A$11),"")</f>
        <v/>
      </c>
      <c r="AE40" s="256"/>
      <c r="AF40" s="256" t="str">
        <f>IF(AND('Mapa final'!$L$11="Muy Alta",'Mapa final'!$P$11="Leve"),CONCATENATE("R",'Mapa final'!$A$11),"")</f>
        <v/>
      </c>
      <c r="AG40" s="257"/>
      <c r="AH40" s="246" t="str">
        <f>IF(AND('Mapa final'!$L$11="Muy Alta",'Mapa final'!$P$11="Catastrófico"),CONCATENATE("R",'Mapa final'!$A$11),"")</f>
        <v/>
      </c>
      <c r="AI40" s="247"/>
      <c r="AJ40" s="247" t="str">
        <f>IF(AND('Mapa final'!$L$11="Muy Alta",'Mapa final'!$P$11="Catastrófico"),CONCATENATE("R",'Mapa final'!$A$11),"")</f>
        <v/>
      </c>
      <c r="AK40" s="247"/>
      <c r="AL40" s="247" t="str">
        <f>IF(AND('Mapa final'!$L$11="Muy Alta",'Mapa final'!$P$11="Catastrófico"),CONCATENATE("R",'Mapa final'!$A$11),"")</f>
        <v/>
      </c>
      <c r="AM40" s="248"/>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row>
    <row r="41" spans="1:80" ht="15" customHeight="1" x14ac:dyDescent="0.25">
      <c r="A41" s="64"/>
      <c r="B41" s="275"/>
      <c r="C41" s="275"/>
      <c r="D41" s="276"/>
      <c r="E41" s="267"/>
      <c r="F41" s="268"/>
      <c r="G41" s="268"/>
      <c r="H41" s="268"/>
      <c r="I41" s="273"/>
      <c r="J41" s="228"/>
      <c r="K41" s="229"/>
      <c r="L41" s="229"/>
      <c r="M41" s="229"/>
      <c r="N41" s="229"/>
      <c r="O41" s="230"/>
      <c r="P41" s="228"/>
      <c r="Q41" s="229"/>
      <c r="R41" s="229"/>
      <c r="S41" s="229"/>
      <c r="T41" s="229"/>
      <c r="U41" s="230"/>
      <c r="V41" s="237"/>
      <c r="W41" s="238"/>
      <c r="X41" s="238"/>
      <c r="Y41" s="238"/>
      <c r="Z41" s="238"/>
      <c r="AA41" s="239"/>
      <c r="AB41" s="255"/>
      <c r="AC41" s="256"/>
      <c r="AD41" s="256"/>
      <c r="AE41" s="256"/>
      <c r="AF41" s="256"/>
      <c r="AG41" s="257"/>
      <c r="AH41" s="246"/>
      <c r="AI41" s="247"/>
      <c r="AJ41" s="247"/>
      <c r="AK41" s="247"/>
      <c r="AL41" s="247"/>
      <c r="AM41" s="248"/>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row>
    <row r="42" spans="1:80" ht="15" customHeight="1" x14ac:dyDescent="0.25">
      <c r="A42" s="64"/>
      <c r="B42" s="275"/>
      <c r="C42" s="275"/>
      <c r="D42" s="276"/>
      <c r="E42" s="267"/>
      <c r="F42" s="268"/>
      <c r="G42" s="268"/>
      <c r="H42" s="268"/>
      <c r="I42" s="273"/>
      <c r="J42" s="228" t="str">
        <f>IF(AND('Mapa final'!$L$11="Baja",'Mapa final'!$P$11="Leve"),CONCATENATE("R",'Mapa final'!$A$11),"")</f>
        <v/>
      </c>
      <c r="K42" s="229"/>
      <c r="L42" s="229" t="str">
        <f>IF(AND('Mapa final'!$L$11="Baja",'Mapa final'!$P$11="Leve"),CONCATENATE("R",'Mapa final'!$A$11),"")</f>
        <v/>
      </c>
      <c r="M42" s="229"/>
      <c r="N42" s="229" t="str">
        <f>IF(AND('Mapa final'!$L$11="Baja",'Mapa final'!$P$11="Leve"),CONCATENATE("R",'Mapa final'!$A$11),"")</f>
        <v/>
      </c>
      <c r="O42" s="230"/>
      <c r="P42" s="228" t="str">
        <f>IF(AND('Mapa final'!$L$11="Baja",'Mapa final'!$P$11="Leve"),CONCATENATE("R",'Mapa final'!$A$11),"")</f>
        <v/>
      </c>
      <c r="Q42" s="229"/>
      <c r="R42" s="229" t="str">
        <f>IF(AND('Mapa final'!$L$11="Baja",'Mapa final'!$P$11="Leve"),CONCATENATE("R",'Mapa final'!$A$11),"")</f>
        <v/>
      </c>
      <c r="S42" s="229"/>
      <c r="T42" s="229" t="str">
        <f>IF(AND('Mapa final'!$L$11="Baja",'Mapa final'!$P$11="Leve"),CONCATENATE("R",'Mapa final'!$A$11),"")</f>
        <v/>
      </c>
      <c r="U42" s="230"/>
      <c r="V42" s="237" t="str">
        <f>IF(AND('Mapa final'!$L$11="Alta",'Mapa final'!$P$11="Leve"),CONCATENATE("R",'Mapa final'!$A$11),"")</f>
        <v/>
      </c>
      <c r="W42" s="238"/>
      <c r="X42" s="238" t="str">
        <f>IF(AND('Mapa final'!$L$11="Alta",'Mapa final'!$P$11="Leve"),CONCATENATE("R",'Mapa final'!$A$11),"")</f>
        <v/>
      </c>
      <c r="Y42" s="238"/>
      <c r="Z42" s="238" t="str">
        <f>IF(AND('Mapa final'!$L$11="Alta",'Mapa final'!$P$11="Leve"),CONCATENATE("R",'Mapa final'!$A$11),"")</f>
        <v/>
      </c>
      <c r="AA42" s="239"/>
      <c r="AB42" s="255" t="str">
        <f>IF(AND('Mapa final'!$L$11="Muy Alta",'Mapa final'!$P$11="Leve"),CONCATENATE("R",'Mapa final'!$A$11),"")</f>
        <v/>
      </c>
      <c r="AC42" s="256"/>
      <c r="AD42" s="256" t="str">
        <f>IF(AND('Mapa final'!$L$11="Muy Alta",'Mapa final'!$P$11="Leve"),CONCATENATE("R",'Mapa final'!$A$11),"")</f>
        <v/>
      </c>
      <c r="AE42" s="256"/>
      <c r="AF42" s="256" t="str">
        <f>IF(AND('Mapa final'!$L$11="Muy Alta",'Mapa final'!$P$11="Leve"),CONCATENATE("R",'Mapa final'!$A$11),"")</f>
        <v/>
      </c>
      <c r="AG42" s="257"/>
      <c r="AH42" s="246" t="str">
        <f>IF(AND('Mapa final'!$L$11="Muy Alta",'Mapa final'!$P$11="Catastrófico"),CONCATENATE("R",'Mapa final'!$A$11),"")</f>
        <v/>
      </c>
      <c r="AI42" s="247"/>
      <c r="AJ42" s="247" t="str">
        <f>IF(AND('Mapa final'!$L$11="Muy Alta",'Mapa final'!$P$11="Catastrófico"),CONCATENATE("R",'Mapa final'!$A$11),"")</f>
        <v/>
      </c>
      <c r="AK42" s="247"/>
      <c r="AL42" s="247" t="str">
        <f>IF(AND('Mapa final'!$L$11="Muy Alta",'Mapa final'!$P$11="Catastrófico"),CONCATENATE("R",'Mapa final'!$A$11),"")</f>
        <v/>
      </c>
      <c r="AM42" s="248"/>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row>
    <row r="43" spans="1:80" ht="15" customHeight="1" x14ac:dyDescent="0.25">
      <c r="A43" s="64"/>
      <c r="B43" s="275"/>
      <c r="C43" s="275"/>
      <c r="D43" s="276"/>
      <c r="E43" s="267"/>
      <c r="F43" s="268"/>
      <c r="G43" s="268"/>
      <c r="H43" s="268"/>
      <c r="I43" s="273"/>
      <c r="J43" s="228"/>
      <c r="K43" s="229"/>
      <c r="L43" s="229"/>
      <c r="M43" s="229"/>
      <c r="N43" s="229"/>
      <c r="O43" s="230"/>
      <c r="P43" s="228"/>
      <c r="Q43" s="229"/>
      <c r="R43" s="229"/>
      <c r="S43" s="229"/>
      <c r="T43" s="229"/>
      <c r="U43" s="230"/>
      <c r="V43" s="237"/>
      <c r="W43" s="238"/>
      <c r="X43" s="238"/>
      <c r="Y43" s="238"/>
      <c r="Z43" s="238"/>
      <c r="AA43" s="239"/>
      <c r="AB43" s="255"/>
      <c r="AC43" s="256"/>
      <c r="AD43" s="256"/>
      <c r="AE43" s="256"/>
      <c r="AF43" s="256"/>
      <c r="AG43" s="257"/>
      <c r="AH43" s="246"/>
      <c r="AI43" s="247"/>
      <c r="AJ43" s="247"/>
      <c r="AK43" s="247"/>
      <c r="AL43" s="247"/>
      <c r="AM43" s="248"/>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row>
    <row r="44" spans="1:80" ht="15" customHeight="1" x14ac:dyDescent="0.25">
      <c r="A44" s="64"/>
      <c r="B44" s="275"/>
      <c r="C44" s="275"/>
      <c r="D44" s="276"/>
      <c r="E44" s="267"/>
      <c r="F44" s="268"/>
      <c r="G44" s="268"/>
      <c r="H44" s="268"/>
      <c r="I44" s="273"/>
      <c r="J44" s="228" t="str">
        <f>IF(AND('Mapa final'!$L$11="Baja",'Mapa final'!$P$11="Leve"),CONCATENATE("R",'Mapa final'!$A$11),"")</f>
        <v/>
      </c>
      <c r="K44" s="229"/>
      <c r="L44" s="229" t="str">
        <f>IF(AND('Mapa final'!$L$11="Baja",'Mapa final'!$P$11="Leve"),CONCATENATE("R",'Mapa final'!$A$11),"")</f>
        <v/>
      </c>
      <c r="M44" s="229"/>
      <c r="N44" s="229" t="str">
        <f>IF(AND('Mapa final'!$L$11="Baja",'Mapa final'!$P$11="Leve"),CONCATENATE("R",'Mapa final'!$A$11),"")</f>
        <v/>
      </c>
      <c r="O44" s="230"/>
      <c r="P44" s="228" t="str">
        <f>IF(AND('Mapa final'!$L$11="Baja",'Mapa final'!$P$11="Leve"),CONCATENATE("R",'Mapa final'!$A$11),"")</f>
        <v/>
      </c>
      <c r="Q44" s="229"/>
      <c r="R44" s="229" t="str">
        <f>IF(AND('Mapa final'!$L$11="Baja",'Mapa final'!$P$11="Leve"),CONCATENATE("R",'Mapa final'!$A$11),"")</f>
        <v/>
      </c>
      <c r="S44" s="229"/>
      <c r="T44" s="229" t="str">
        <f>IF(AND('Mapa final'!$L$11="Baja",'Mapa final'!$P$11="Leve"),CONCATENATE("R",'Mapa final'!$A$11),"")</f>
        <v/>
      </c>
      <c r="U44" s="230"/>
      <c r="V44" s="237" t="str">
        <f>IF(AND('Mapa final'!$L$11="Alta",'Mapa final'!$P$11="Leve"),CONCATENATE("R",'Mapa final'!$A$11),"")</f>
        <v/>
      </c>
      <c r="W44" s="238"/>
      <c r="X44" s="238" t="str">
        <f>IF(AND('Mapa final'!$L$11="Alta",'Mapa final'!$P$11="Leve"),CONCATENATE("R",'Mapa final'!$A$11),"")</f>
        <v/>
      </c>
      <c r="Y44" s="238"/>
      <c r="Z44" s="238" t="str">
        <f>IF(AND('Mapa final'!$L$11="Alta",'Mapa final'!$P$11="Leve"),CONCATENATE("R",'Mapa final'!$A$11),"")</f>
        <v/>
      </c>
      <c r="AA44" s="239"/>
      <c r="AB44" s="255" t="str">
        <f>IF(AND('Mapa final'!$L$11="Muy Alta",'Mapa final'!$P$11="Leve"),CONCATENATE("R",'Mapa final'!$A$11),"")</f>
        <v/>
      </c>
      <c r="AC44" s="256"/>
      <c r="AD44" s="256" t="str">
        <f>IF(AND('Mapa final'!$L$11="Muy Alta",'Mapa final'!$P$11="Leve"),CONCATENATE("R",'Mapa final'!$A$11),"")</f>
        <v/>
      </c>
      <c r="AE44" s="256"/>
      <c r="AF44" s="256" t="str">
        <f>IF(AND('Mapa final'!$L$11="Muy Alta",'Mapa final'!$P$11="Leve"),CONCATENATE("R",'Mapa final'!$A$11),"")</f>
        <v/>
      </c>
      <c r="AG44" s="257"/>
      <c r="AH44" s="246" t="str">
        <f>IF(AND('Mapa final'!$L$11="Muy Alta",'Mapa final'!$P$11="Catastrófico"),CONCATENATE("R",'Mapa final'!$A$11),"")</f>
        <v/>
      </c>
      <c r="AI44" s="247"/>
      <c r="AJ44" s="247" t="str">
        <f>IF(AND('Mapa final'!$L$11="Muy Alta",'Mapa final'!$P$11="Catastrófico"),CONCATENATE("R",'Mapa final'!$A$11),"")</f>
        <v/>
      </c>
      <c r="AK44" s="247"/>
      <c r="AL44" s="247" t="str">
        <f>IF(AND('Mapa final'!$L$11="Muy Alta",'Mapa final'!$P$11="Catastrófico"),CONCATENATE("R",'Mapa final'!$A$11),"")</f>
        <v/>
      </c>
      <c r="AM44" s="248"/>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row>
    <row r="45" spans="1:80" ht="15.75" customHeight="1" thickBot="1" x14ac:dyDescent="0.3">
      <c r="A45" s="64"/>
      <c r="B45" s="275"/>
      <c r="C45" s="275"/>
      <c r="D45" s="276"/>
      <c r="E45" s="269"/>
      <c r="F45" s="270"/>
      <c r="G45" s="270"/>
      <c r="H45" s="270"/>
      <c r="I45" s="274"/>
      <c r="J45" s="231"/>
      <c r="K45" s="232"/>
      <c r="L45" s="232"/>
      <c r="M45" s="232"/>
      <c r="N45" s="232"/>
      <c r="O45" s="233"/>
      <c r="P45" s="231"/>
      <c r="Q45" s="232"/>
      <c r="R45" s="232"/>
      <c r="S45" s="232"/>
      <c r="T45" s="232"/>
      <c r="U45" s="233"/>
      <c r="V45" s="240"/>
      <c r="W45" s="241"/>
      <c r="X45" s="241"/>
      <c r="Y45" s="241"/>
      <c r="Z45" s="241"/>
      <c r="AA45" s="242"/>
      <c r="AB45" s="258"/>
      <c r="AC45" s="259"/>
      <c r="AD45" s="259"/>
      <c r="AE45" s="259"/>
      <c r="AF45" s="259"/>
      <c r="AG45" s="260"/>
      <c r="AH45" s="249"/>
      <c r="AI45" s="250"/>
      <c r="AJ45" s="250"/>
      <c r="AK45" s="250"/>
      <c r="AL45" s="250"/>
      <c r="AM45" s="251"/>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row>
    <row r="46" spans="1:80" x14ac:dyDescent="0.25">
      <c r="A46" s="64"/>
      <c r="B46" s="64"/>
      <c r="C46" s="64"/>
      <c r="D46" s="64"/>
      <c r="E46" s="64"/>
      <c r="F46" s="64"/>
      <c r="G46" s="64"/>
      <c r="H46" s="64"/>
      <c r="I46" s="64"/>
      <c r="J46" s="265" t="s">
        <v>162</v>
      </c>
      <c r="K46" s="266"/>
      <c r="L46" s="266"/>
      <c r="M46" s="266"/>
      <c r="N46" s="266"/>
      <c r="O46" s="272"/>
      <c r="P46" s="265" t="s">
        <v>163</v>
      </c>
      <c r="Q46" s="266"/>
      <c r="R46" s="266"/>
      <c r="S46" s="266"/>
      <c r="T46" s="266"/>
      <c r="U46" s="272"/>
      <c r="V46" s="265" t="s">
        <v>164</v>
      </c>
      <c r="W46" s="266"/>
      <c r="X46" s="266"/>
      <c r="Y46" s="266"/>
      <c r="Z46" s="266"/>
      <c r="AA46" s="272"/>
      <c r="AB46" s="265" t="s">
        <v>165</v>
      </c>
      <c r="AC46" s="271"/>
      <c r="AD46" s="266"/>
      <c r="AE46" s="266"/>
      <c r="AF46" s="266"/>
      <c r="AG46" s="272"/>
      <c r="AH46" s="265" t="s">
        <v>166</v>
      </c>
      <c r="AI46" s="266"/>
      <c r="AJ46" s="266"/>
      <c r="AK46" s="266"/>
      <c r="AL46" s="266"/>
      <c r="AM46" s="272"/>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row>
    <row r="47" spans="1:80" x14ac:dyDescent="0.25">
      <c r="A47" s="64"/>
      <c r="B47" s="64"/>
      <c r="C47" s="64"/>
      <c r="D47" s="64"/>
      <c r="E47" s="64"/>
      <c r="F47" s="64"/>
      <c r="G47" s="64"/>
      <c r="H47" s="64"/>
      <c r="I47" s="64"/>
      <c r="J47" s="267"/>
      <c r="K47" s="268"/>
      <c r="L47" s="268"/>
      <c r="M47" s="268"/>
      <c r="N47" s="268"/>
      <c r="O47" s="273"/>
      <c r="P47" s="267"/>
      <c r="Q47" s="268"/>
      <c r="R47" s="268"/>
      <c r="S47" s="268"/>
      <c r="T47" s="268"/>
      <c r="U47" s="273"/>
      <c r="V47" s="267"/>
      <c r="W47" s="268"/>
      <c r="X47" s="268"/>
      <c r="Y47" s="268"/>
      <c r="Z47" s="268"/>
      <c r="AA47" s="273"/>
      <c r="AB47" s="267"/>
      <c r="AC47" s="268"/>
      <c r="AD47" s="268"/>
      <c r="AE47" s="268"/>
      <c r="AF47" s="268"/>
      <c r="AG47" s="273"/>
      <c r="AH47" s="267"/>
      <c r="AI47" s="268"/>
      <c r="AJ47" s="268"/>
      <c r="AK47" s="268"/>
      <c r="AL47" s="268"/>
      <c r="AM47" s="273"/>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row>
    <row r="48" spans="1:80" x14ac:dyDescent="0.25">
      <c r="A48" s="64"/>
      <c r="B48" s="64"/>
      <c r="C48" s="64"/>
      <c r="D48" s="64"/>
      <c r="E48" s="64"/>
      <c r="F48" s="64"/>
      <c r="G48" s="64"/>
      <c r="H48" s="64"/>
      <c r="I48" s="64"/>
      <c r="J48" s="267"/>
      <c r="K48" s="268"/>
      <c r="L48" s="268"/>
      <c r="M48" s="268"/>
      <c r="N48" s="268"/>
      <c r="O48" s="273"/>
      <c r="P48" s="267"/>
      <c r="Q48" s="268"/>
      <c r="R48" s="268"/>
      <c r="S48" s="268"/>
      <c r="T48" s="268"/>
      <c r="U48" s="273"/>
      <c r="V48" s="267"/>
      <c r="W48" s="268"/>
      <c r="X48" s="268"/>
      <c r="Y48" s="268"/>
      <c r="Z48" s="268"/>
      <c r="AA48" s="273"/>
      <c r="AB48" s="267"/>
      <c r="AC48" s="268"/>
      <c r="AD48" s="268"/>
      <c r="AE48" s="268"/>
      <c r="AF48" s="268"/>
      <c r="AG48" s="273"/>
      <c r="AH48" s="267"/>
      <c r="AI48" s="268"/>
      <c r="AJ48" s="268"/>
      <c r="AK48" s="268"/>
      <c r="AL48" s="268"/>
      <c r="AM48" s="273"/>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row>
    <row r="49" spans="1:80" x14ac:dyDescent="0.25">
      <c r="A49" s="64"/>
      <c r="B49" s="64"/>
      <c r="C49" s="64"/>
      <c r="D49" s="64"/>
      <c r="E49" s="64"/>
      <c r="F49" s="64"/>
      <c r="G49" s="64"/>
      <c r="H49" s="64"/>
      <c r="I49" s="64"/>
      <c r="J49" s="267"/>
      <c r="K49" s="268"/>
      <c r="L49" s="268"/>
      <c r="M49" s="268"/>
      <c r="N49" s="268"/>
      <c r="O49" s="273"/>
      <c r="P49" s="267"/>
      <c r="Q49" s="268"/>
      <c r="R49" s="268"/>
      <c r="S49" s="268"/>
      <c r="T49" s="268"/>
      <c r="U49" s="273"/>
      <c r="V49" s="267"/>
      <c r="W49" s="268"/>
      <c r="X49" s="268"/>
      <c r="Y49" s="268"/>
      <c r="Z49" s="268"/>
      <c r="AA49" s="273"/>
      <c r="AB49" s="267"/>
      <c r="AC49" s="268"/>
      <c r="AD49" s="268"/>
      <c r="AE49" s="268"/>
      <c r="AF49" s="268"/>
      <c r="AG49" s="273"/>
      <c r="AH49" s="267"/>
      <c r="AI49" s="268"/>
      <c r="AJ49" s="268"/>
      <c r="AK49" s="268"/>
      <c r="AL49" s="268"/>
      <c r="AM49" s="273"/>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row>
    <row r="50" spans="1:80" x14ac:dyDescent="0.25">
      <c r="A50" s="64"/>
      <c r="B50" s="64"/>
      <c r="C50" s="64"/>
      <c r="D50" s="64"/>
      <c r="E50" s="64"/>
      <c r="F50" s="64"/>
      <c r="G50" s="64"/>
      <c r="H50" s="64"/>
      <c r="I50" s="64"/>
      <c r="J50" s="267"/>
      <c r="K50" s="268"/>
      <c r="L50" s="268"/>
      <c r="M50" s="268"/>
      <c r="N50" s="268"/>
      <c r="O50" s="273"/>
      <c r="P50" s="267"/>
      <c r="Q50" s="268"/>
      <c r="R50" s="268"/>
      <c r="S50" s="268"/>
      <c r="T50" s="268"/>
      <c r="U50" s="273"/>
      <c r="V50" s="267"/>
      <c r="W50" s="268"/>
      <c r="X50" s="268"/>
      <c r="Y50" s="268"/>
      <c r="Z50" s="268"/>
      <c r="AA50" s="273"/>
      <c r="AB50" s="267"/>
      <c r="AC50" s="268"/>
      <c r="AD50" s="268"/>
      <c r="AE50" s="268"/>
      <c r="AF50" s="268"/>
      <c r="AG50" s="273"/>
      <c r="AH50" s="267"/>
      <c r="AI50" s="268"/>
      <c r="AJ50" s="268"/>
      <c r="AK50" s="268"/>
      <c r="AL50" s="268"/>
      <c r="AM50" s="273"/>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row>
    <row r="51" spans="1:80" ht="15.75" thickBot="1" x14ac:dyDescent="0.3">
      <c r="A51" s="64"/>
      <c r="B51" s="64"/>
      <c r="C51" s="64"/>
      <c r="D51" s="64"/>
      <c r="E51" s="64"/>
      <c r="F51" s="64"/>
      <c r="G51" s="64"/>
      <c r="H51" s="64"/>
      <c r="I51" s="64"/>
      <c r="J51" s="269"/>
      <c r="K51" s="270"/>
      <c r="L51" s="270"/>
      <c r="M51" s="270"/>
      <c r="N51" s="270"/>
      <c r="O51" s="274"/>
      <c r="P51" s="269"/>
      <c r="Q51" s="270"/>
      <c r="R51" s="270"/>
      <c r="S51" s="270"/>
      <c r="T51" s="270"/>
      <c r="U51" s="274"/>
      <c r="V51" s="269"/>
      <c r="W51" s="270"/>
      <c r="X51" s="270"/>
      <c r="Y51" s="270"/>
      <c r="Z51" s="270"/>
      <c r="AA51" s="274"/>
      <c r="AB51" s="269"/>
      <c r="AC51" s="270"/>
      <c r="AD51" s="270"/>
      <c r="AE51" s="270"/>
      <c r="AF51" s="270"/>
      <c r="AG51" s="274"/>
      <c r="AH51" s="269"/>
      <c r="AI51" s="270"/>
      <c r="AJ51" s="270"/>
      <c r="AK51" s="270"/>
      <c r="AL51" s="270"/>
      <c r="AM51" s="27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row>
    <row r="52" spans="1:80" x14ac:dyDescent="0.2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row>
    <row r="53" spans="1:80" ht="15" customHeight="1" x14ac:dyDescent="0.25">
      <c r="A53" s="64"/>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row>
    <row r="54" spans="1:80" ht="15" customHeight="1" x14ac:dyDescent="0.25">
      <c r="A54" s="64"/>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row>
    <row r="55" spans="1:80" x14ac:dyDescent="0.2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row>
    <row r="56" spans="1:80" x14ac:dyDescent="0.2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row>
    <row r="57" spans="1:80" x14ac:dyDescent="0.2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row>
    <row r="58" spans="1:80" x14ac:dyDescent="0.25">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row>
    <row r="59" spans="1:80" x14ac:dyDescent="0.2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row>
    <row r="60" spans="1:80" x14ac:dyDescent="0.25">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row>
    <row r="61" spans="1:80" x14ac:dyDescent="0.2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row>
    <row r="62" spans="1:80" x14ac:dyDescent="0.2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row>
    <row r="63" spans="1:80" x14ac:dyDescent="0.2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row>
    <row r="64" spans="1:80" x14ac:dyDescent="0.2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row>
    <row r="65" spans="1:80" x14ac:dyDescent="0.2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row>
    <row r="66" spans="1:80" x14ac:dyDescent="0.2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row>
    <row r="67" spans="1:80" x14ac:dyDescent="0.2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row>
    <row r="68" spans="1:80" x14ac:dyDescent="0.2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row>
    <row r="69" spans="1:80" x14ac:dyDescent="0.2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row>
    <row r="70" spans="1:80" x14ac:dyDescent="0.2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row>
    <row r="71" spans="1:80"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row>
    <row r="72" spans="1:80" x14ac:dyDescent="0.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row>
    <row r="73" spans="1:80" x14ac:dyDescent="0.2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row>
    <row r="74" spans="1:80" x14ac:dyDescent="0.2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row>
    <row r="75" spans="1:80" x14ac:dyDescent="0.2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row>
    <row r="76" spans="1:80" x14ac:dyDescent="0.2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row>
    <row r="77" spans="1:80" x14ac:dyDescent="0.2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row>
    <row r="78" spans="1:80" x14ac:dyDescent="0.2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row>
    <row r="79" spans="1:80" x14ac:dyDescent="0.2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row>
    <row r="80" spans="1:80" x14ac:dyDescent="0.2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row>
    <row r="81" spans="1:63" x14ac:dyDescent="0.2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row>
    <row r="82" spans="1:63" x14ac:dyDescent="0.2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row>
    <row r="83" spans="1:63" x14ac:dyDescent="0.2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row>
    <row r="84" spans="1:63" x14ac:dyDescent="0.2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row>
    <row r="85" spans="1:63"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row>
    <row r="86" spans="1:63" x14ac:dyDescent="0.2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row>
    <row r="87" spans="1:63" x14ac:dyDescent="0.2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row>
    <row r="88" spans="1:63" x14ac:dyDescent="0.2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row>
    <row r="89" spans="1:63" x14ac:dyDescent="0.2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row>
    <row r="90" spans="1:63"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row>
    <row r="91" spans="1:63"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row>
    <row r="92" spans="1:63" x14ac:dyDescent="0.2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row>
    <row r="93" spans="1:63" x14ac:dyDescent="0.2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row>
    <row r="94" spans="1:63" x14ac:dyDescent="0.2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row>
    <row r="95" spans="1:63" x14ac:dyDescent="0.2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row>
    <row r="96" spans="1:63" x14ac:dyDescent="0.2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row>
    <row r="97" spans="1:63" x14ac:dyDescent="0.2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row>
    <row r="98" spans="1:63" x14ac:dyDescent="0.2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row>
    <row r="99" spans="1:63" x14ac:dyDescent="0.2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row>
    <row r="100" spans="1:63" x14ac:dyDescent="0.2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row>
    <row r="101" spans="1:63" x14ac:dyDescent="0.2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row>
    <row r="102" spans="1:63" x14ac:dyDescent="0.2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row>
    <row r="103" spans="1:63" x14ac:dyDescent="0.2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row>
    <row r="104" spans="1:63" x14ac:dyDescent="0.2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row>
    <row r="105" spans="1:63" x14ac:dyDescent="0.2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row>
    <row r="106" spans="1:63" x14ac:dyDescent="0.2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row>
    <row r="107" spans="1:63" x14ac:dyDescent="0.2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row>
    <row r="108" spans="1:63" x14ac:dyDescent="0.2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row>
    <row r="109" spans="1:63" x14ac:dyDescent="0.2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row>
    <row r="110" spans="1:63" x14ac:dyDescent="0.2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row>
    <row r="111" spans="1:63" x14ac:dyDescent="0.2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row>
    <row r="112" spans="1:63" x14ac:dyDescent="0.2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row>
    <row r="113" spans="1:63" x14ac:dyDescent="0.2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row>
    <row r="114" spans="1:63" x14ac:dyDescent="0.2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row>
    <row r="115" spans="1:63" x14ac:dyDescent="0.2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row>
    <row r="116" spans="1:63" x14ac:dyDescent="0.2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row>
    <row r="117" spans="1:63" x14ac:dyDescent="0.2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row>
    <row r="118" spans="1:63" x14ac:dyDescent="0.2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row>
    <row r="119" spans="1:63" x14ac:dyDescent="0.2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row>
    <row r="120" spans="1:63" x14ac:dyDescent="0.2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row>
    <row r="121" spans="1:63" x14ac:dyDescent="0.2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row>
    <row r="122" spans="1:63" x14ac:dyDescent="0.25">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row>
    <row r="123" spans="1:63" x14ac:dyDescent="0.25">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row>
    <row r="124" spans="1:63" x14ac:dyDescent="0.25">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row>
    <row r="125" spans="1:63" x14ac:dyDescent="0.25">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row>
    <row r="126" spans="1:63" x14ac:dyDescent="0.25">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row>
    <row r="127" spans="1:63" x14ac:dyDescent="0.25">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row>
    <row r="128" spans="1:63" x14ac:dyDescent="0.25">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row>
    <row r="129" spans="2:63" x14ac:dyDescent="0.25">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row>
    <row r="130" spans="2:63" x14ac:dyDescent="0.25">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row>
    <row r="131" spans="2:63" x14ac:dyDescent="0.25">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row>
    <row r="132" spans="2:63" x14ac:dyDescent="0.25">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row>
    <row r="133" spans="2:63" x14ac:dyDescent="0.25">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row>
    <row r="134" spans="2:63" x14ac:dyDescent="0.25">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row>
    <row r="135" spans="2:63" x14ac:dyDescent="0.25">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row>
    <row r="136" spans="2:63" x14ac:dyDescent="0.25">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row>
    <row r="137" spans="2:63" x14ac:dyDescent="0.25">
      <c r="B137" s="64"/>
      <c r="C137" s="64"/>
      <c r="D137" s="64"/>
      <c r="E137" s="64"/>
      <c r="F137" s="64"/>
      <c r="G137" s="64"/>
      <c r="H137" s="64"/>
      <c r="I137" s="64"/>
    </row>
    <row r="138" spans="2:63" x14ac:dyDescent="0.25">
      <c r="B138" s="64"/>
      <c r="C138" s="64"/>
      <c r="D138" s="64"/>
      <c r="E138" s="64"/>
      <c r="F138" s="64"/>
      <c r="G138" s="64"/>
      <c r="H138" s="64"/>
      <c r="I138" s="64"/>
    </row>
    <row r="139" spans="2:63" x14ac:dyDescent="0.25">
      <c r="B139" s="64"/>
      <c r="C139" s="64"/>
      <c r="D139" s="64"/>
      <c r="E139" s="64"/>
      <c r="F139" s="64"/>
      <c r="G139" s="64"/>
      <c r="H139" s="64"/>
      <c r="I139" s="64"/>
    </row>
    <row r="140" spans="2:63" x14ac:dyDescent="0.25">
      <c r="B140" s="64"/>
      <c r="C140" s="64"/>
      <c r="D140" s="64"/>
      <c r="E140" s="64"/>
      <c r="F140" s="64"/>
      <c r="G140" s="64"/>
      <c r="H140" s="64"/>
      <c r="I140" s="64"/>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16" zoomScale="50" zoomScaleNormal="50" workbookViewId="0">
      <selection activeCell="AY44" sqref="AY44"/>
    </sheetView>
  </sheetViews>
  <sheetFormatPr baseColWidth="10" defaultColWidth="11.42578125" defaultRowHeight="15" x14ac:dyDescent="0.25"/>
  <cols>
    <col min="2" max="18" width="5.7109375" customWidth="1"/>
    <col min="19" max="19" width="8.42578125" customWidth="1"/>
    <col min="20" max="21" width="5.7109375" customWidth="1"/>
    <col min="22" max="22" width="8.5703125" customWidth="1"/>
    <col min="23" max="23" width="9.42578125" customWidth="1"/>
    <col min="24" max="24" width="8.42578125" customWidth="1"/>
    <col min="25" max="25" width="8.5703125" customWidth="1"/>
    <col min="26"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row>
    <row r="2" spans="1:91" ht="18" customHeight="1" x14ac:dyDescent="0.25">
      <c r="A2" s="64"/>
      <c r="B2" s="342" t="s">
        <v>167</v>
      </c>
      <c r="C2" s="343"/>
      <c r="D2" s="343"/>
      <c r="E2" s="343"/>
      <c r="F2" s="343"/>
      <c r="G2" s="343"/>
      <c r="H2" s="343"/>
      <c r="I2" s="343"/>
      <c r="J2" s="264" t="s">
        <v>15</v>
      </c>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row>
    <row r="3" spans="1:91" ht="18.75" customHeight="1" x14ac:dyDescent="0.25">
      <c r="A3" s="64"/>
      <c r="B3" s="343"/>
      <c r="C3" s="343"/>
      <c r="D3" s="343"/>
      <c r="E3" s="343"/>
      <c r="F3" s="343"/>
      <c r="G3" s="343"/>
      <c r="H3" s="343"/>
      <c r="I3" s="343"/>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row>
    <row r="4" spans="1:91" ht="15" customHeight="1" x14ac:dyDescent="0.25">
      <c r="A4" s="64"/>
      <c r="B4" s="343"/>
      <c r="C4" s="343"/>
      <c r="D4" s="343"/>
      <c r="E4" s="343"/>
      <c r="F4" s="343"/>
      <c r="G4" s="343"/>
      <c r="H4" s="343"/>
      <c r="I4" s="343"/>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row>
    <row r="5" spans="1:91" ht="15.75" thickBot="1" x14ac:dyDescent="0.3">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row>
    <row r="6" spans="1:91" ht="15" customHeight="1" x14ac:dyDescent="0.25">
      <c r="A6" s="64"/>
      <c r="B6" s="275" t="s">
        <v>152</v>
      </c>
      <c r="C6" s="275"/>
      <c r="D6" s="276"/>
      <c r="E6" s="313" t="s">
        <v>153</v>
      </c>
      <c r="F6" s="314"/>
      <c r="G6" s="314"/>
      <c r="H6" s="314"/>
      <c r="I6" s="314"/>
      <c r="J6" s="32" t="str">
        <f>IF(AND('Mapa final'!$AD$11="Muy Alta",'Mapa final'!$AF$11="Leve"),CONCATENATE("R2C",'Mapa final'!$S$11),"")</f>
        <v/>
      </c>
      <c r="K6" s="33" t="str">
        <f>IF(AND('Mapa final'!$AD$11="Muy Alta",'Mapa final'!$AF$11="Leve"),CONCATENATE("R2C",'Mapa final'!$S$11),"")</f>
        <v/>
      </c>
      <c r="L6" s="33" t="str">
        <f>IF(AND('Mapa final'!$AD$11="Muy Alta",'Mapa final'!$AF$11="Leve"),CONCATENATE("R2C",'Mapa final'!$S$11),"")</f>
        <v/>
      </c>
      <c r="M6" s="33" t="str">
        <f>IF(AND('Mapa final'!$AD$11="Muy Alta",'Mapa final'!$AF$11="Leve"),CONCATENATE("R2C",'Mapa final'!$S$11),"")</f>
        <v/>
      </c>
      <c r="N6" s="33" t="str">
        <f>IF(AND('Mapa final'!$AD$11="Muy Alta",'Mapa final'!$AF$11="Leve"),CONCATENATE("R2C",'Mapa final'!$S$11),"")</f>
        <v/>
      </c>
      <c r="O6" s="34" t="str">
        <f>IF(AND('Mapa final'!$AD$11="Muy Alta",'Mapa final'!$AF$11="Leve"),CONCATENATE("R2C",'Mapa final'!$S$11),"")</f>
        <v/>
      </c>
      <c r="P6" s="32" t="str">
        <f>IF(AND('Mapa final'!$AD$11="Muy Alta",'Mapa final'!$AF$11="Leve"),CONCATENATE("R2C",'Mapa final'!$S$11),"")</f>
        <v/>
      </c>
      <c r="Q6" s="33" t="str">
        <f>IF(AND('Mapa final'!$AD$11="Muy Alta",'Mapa final'!$AF$11="Leve"),CONCATENATE("R2C",'Mapa final'!$S$11),"")</f>
        <v/>
      </c>
      <c r="R6" s="33" t="str">
        <f>IF(AND('Mapa final'!$AD$11="Muy Alta",'Mapa final'!$AF$11="Leve"),CONCATENATE("R2C",'Mapa final'!$S$11),"")</f>
        <v/>
      </c>
      <c r="S6" s="33" t="str">
        <f>IF(AND('Mapa final'!$AD$11="Muy Alta",'Mapa final'!$AF$11="Leve"),CONCATENATE("R2C",'Mapa final'!$S$11),"")</f>
        <v/>
      </c>
      <c r="T6" s="33" t="str">
        <f>IF(AND('Mapa final'!$AD$11="Muy Alta",'Mapa final'!$AF$11="Leve"),CONCATENATE("R2C",'Mapa final'!$S$11),"")</f>
        <v/>
      </c>
      <c r="U6" s="34" t="str">
        <f>IF(AND('Mapa final'!$AD$11="Muy Alta",'Mapa final'!$AF$11="Leve"),CONCATENATE("R2C",'Mapa final'!$S$11),"")</f>
        <v/>
      </c>
      <c r="V6" s="32" t="str">
        <f>IF(AND('Mapa final'!$AD$11="Muy Alta",'Mapa final'!$AF$11="Leve"),CONCATENATE("R2C",'Mapa final'!$S$11),"")</f>
        <v/>
      </c>
      <c r="W6" s="33" t="str">
        <f>IF(AND('Mapa final'!$AD$11="Muy Alta",'Mapa final'!$AF$11="Leve"),CONCATENATE("R2C",'Mapa final'!$S$11),"")</f>
        <v/>
      </c>
      <c r="X6" s="33" t="str">
        <f>IF(AND('Mapa final'!$AD$11="Muy Alta",'Mapa final'!$AF$11="Leve"),CONCATENATE("R2C",'Mapa final'!$S$11),"")</f>
        <v/>
      </c>
      <c r="Y6" s="33" t="str">
        <f>IF(AND('Mapa final'!$AD$11="Muy Alta",'Mapa final'!$AF$11="Leve"),CONCATENATE("R2C",'Mapa final'!$S$11),"")</f>
        <v/>
      </c>
      <c r="Z6" s="33" t="str">
        <f>IF(AND('Mapa final'!$AD$11="Muy Alta",'Mapa final'!$AF$11="Leve"),CONCATENATE("R2C",'Mapa final'!$S$11),"")</f>
        <v/>
      </c>
      <c r="AA6" s="34" t="str">
        <f>IF(AND('Mapa final'!$AD$11="Muy Alta",'Mapa final'!$AF$11="Leve"),CONCATENATE("R2C",'Mapa final'!$S$11),"")</f>
        <v/>
      </c>
      <c r="AB6" s="32" t="str">
        <f>IF(AND('Mapa final'!$AD$11="Muy Alta",'Mapa final'!$AF$11="Leve"),CONCATENATE("R2C",'Mapa final'!$S$11),"")</f>
        <v/>
      </c>
      <c r="AC6" s="33" t="str">
        <f>IF(AND('Mapa final'!$AD$11="Muy Alta",'Mapa final'!$AF$11="Leve"),CONCATENATE("R2C",'Mapa final'!$S$11),"")</f>
        <v/>
      </c>
      <c r="AD6" s="33" t="str">
        <f>IF(AND('Mapa final'!$AD$11="Muy Alta",'Mapa final'!$AF$11="Leve"),CONCATENATE("R2C",'Mapa final'!$S$11),"")</f>
        <v/>
      </c>
      <c r="AE6" s="33" t="str">
        <f>IF(AND('Mapa final'!$AD$11="Muy Alta",'Mapa final'!$AF$11="Leve"),CONCATENATE("R2C",'Mapa final'!$S$11),"")</f>
        <v/>
      </c>
      <c r="AF6" s="33" t="str">
        <f>IF(AND('Mapa final'!$AD$11="Muy Alta",'Mapa final'!$AF$11="Leve"),CONCATENATE("R2C",'Mapa final'!$S$11),"")</f>
        <v/>
      </c>
      <c r="AG6" s="33" t="str">
        <f>IF(AND('Mapa final'!$AD$11="Muy Alta",'Mapa final'!$AF$11="Leve"),CONCATENATE("R2C",'Mapa final'!$S$11),"")</f>
        <v/>
      </c>
      <c r="AH6" s="35" t="str">
        <f>IF(AND('Mapa final'!$AD$11="Muy Alta",'Mapa final'!$AF$11="Catastrófico"),CONCATENATE("R2C",'Mapa final'!$S$11),"")</f>
        <v/>
      </c>
      <c r="AI6" s="36" t="str">
        <f>IF(AND('Mapa final'!$AD$11="Muy Alta",'Mapa final'!$AF$11="Catastrófico"),CONCATENATE("R2C",'Mapa final'!$S$11),"")</f>
        <v/>
      </c>
      <c r="AJ6" s="36" t="str">
        <f>IF(AND('Mapa final'!$AD$11="Muy Alta",'Mapa final'!$AF$11="Catastrófico"),CONCATENATE("R2C",'Mapa final'!$S$11),"")</f>
        <v/>
      </c>
      <c r="AK6" s="36" t="str">
        <f>IF(AND('Mapa final'!$AD$11="Muy Alta",'Mapa final'!$AF$11="Catastrófico"),CONCATENATE("R2C",'Mapa final'!$S$11),"")</f>
        <v/>
      </c>
      <c r="AL6" s="36" t="str">
        <f>IF(AND('Mapa final'!$AD$11="Muy Alta",'Mapa final'!$AF$11="Catastrófico"),CONCATENATE("R2C",'Mapa final'!$S$11),"")</f>
        <v/>
      </c>
      <c r="AM6" s="37" t="str">
        <f>IF(AND('Mapa final'!$AD$11="Muy Alta",'Mapa final'!$AF$11="Catastrófico"),CONCATENATE("R2C",'Mapa final'!$S$11),"")</f>
        <v/>
      </c>
      <c r="AN6" s="64"/>
      <c r="AO6" s="333" t="s">
        <v>154</v>
      </c>
      <c r="AP6" s="334"/>
      <c r="AQ6" s="334"/>
      <c r="AR6" s="334"/>
      <c r="AS6" s="334"/>
      <c r="AT6" s="335"/>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row>
    <row r="7" spans="1:91" ht="15" customHeight="1" x14ac:dyDescent="0.25">
      <c r="A7" s="64"/>
      <c r="B7" s="275"/>
      <c r="C7" s="275"/>
      <c r="D7" s="276"/>
      <c r="E7" s="316"/>
      <c r="F7" s="317"/>
      <c r="G7" s="317"/>
      <c r="H7" s="317"/>
      <c r="I7" s="317"/>
      <c r="J7" s="38" t="str">
        <f>IF(AND('Mapa final'!$AD$11="Muy Alta",'Mapa final'!$AF$11="Leve"),CONCATENATE("R2C",'Mapa final'!$S$11),"")</f>
        <v/>
      </c>
      <c r="K7" s="151" t="str">
        <f>IF(AND('Mapa final'!$AD$11="Muy Alta",'Mapa final'!$AF$11="Leve"),CONCATENATE("R2C",'Mapa final'!$S$11),"")</f>
        <v/>
      </c>
      <c r="L7" s="151" t="str">
        <f>IF(AND('Mapa final'!$AD$11="Muy Alta",'Mapa final'!$AF$11="Leve"),CONCATENATE("R2C",'Mapa final'!$S$11),"")</f>
        <v/>
      </c>
      <c r="M7" s="151" t="str">
        <f>IF(AND('Mapa final'!$AD$11="Muy Alta",'Mapa final'!$AF$11="Leve"),CONCATENATE("R2C",'Mapa final'!$S$11),"")</f>
        <v/>
      </c>
      <c r="N7" s="151" t="str">
        <f>IF(AND('Mapa final'!$AD$11="Muy Alta",'Mapa final'!$AF$11="Leve"),CONCATENATE("R2C",'Mapa final'!$S$11),"")</f>
        <v/>
      </c>
      <c r="O7" s="39" t="str">
        <f>IF(AND('Mapa final'!$AD$11="Muy Alta",'Mapa final'!$AF$11="Leve"),CONCATENATE("R2C",'Mapa final'!$S$11),"")</f>
        <v/>
      </c>
      <c r="P7" s="38" t="str">
        <f>IF(AND('Mapa final'!$AD$11="Muy Alta",'Mapa final'!$AF$11="Leve"),CONCATENATE("R2C",'Mapa final'!$S$11),"")</f>
        <v/>
      </c>
      <c r="Q7" s="151" t="str">
        <f>IF(AND('Mapa final'!$AD$11="Muy Alta",'Mapa final'!$AF$11="Leve"),CONCATENATE("R2C",'Mapa final'!$S$11),"")</f>
        <v/>
      </c>
      <c r="R7" s="151" t="str">
        <f>IF(AND('Mapa final'!$AD$11="Muy Alta",'Mapa final'!$AF$11="Leve"),CONCATENATE("R2C",'Mapa final'!$S$11),"")</f>
        <v/>
      </c>
      <c r="S7" s="151" t="str">
        <f>IF(AND('Mapa final'!$AD$11="Muy Alta",'Mapa final'!$AF$11="Leve"),CONCATENATE("R2C",'Mapa final'!$S$11),"")</f>
        <v/>
      </c>
      <c r="T7" s="151" t="str">
        <f>IF(AND('Mapa final'!$AD$11="Muy Alta",'Mapa final'!$AF$11="Leve"),CONCATENATE("R2C",'Mapa final'!$S$11),"")</f>
        <v/>
      </c>
      <c r="U7" s="39" t="str">
        <f>IF(AND('Mapa final'!$AD$11="Muy Alta",'Mapa final'!$AF$11="Leve"),CONCATENATE("R2C",'Mapa final'!$S$11),"")</f>
        <v/>
      </c>
      <c r="V7" s="38" t="str">
        <f>IF(AND('Mapa final'!$AD$11="Muy Alta",'Mapa final'!$AF$11="Leve"),CONCATENATE("R2C",'Mapa final'!$S$11),"")</f>
        <v/>
      </c>
      <c r="W7" s="151" t="str">
        <f>IF(AND('Mapa final'!$AD$11="Muy Alta",'Mapa final'!$AF$11="Leve"),CONCATENATE("R2C",'Mapa final'!$S$11),"")</f>
        <v/>
      </c>
      <c r="X7" s="151" t="str">
        <f>IF(AND('Mapa final'!$AD$11="Muy Alta",'Mapa final'!$AF$11="Leve"),CONCATENATE("R2C",'Mapa final'!$S$11),"")</f>
        <v/>
      </c>
      <c r="Y7" s="151" t="str">
        <f>IF(AND('Mapa final'!$AD$11="Muy Alta",'Mapa final'!$AF$11="Leve"),CONCATENATE("R2C",'Mapa final'!$S$11),"")</f>
        <v/>
      </c>
      <c r="Z7" s="151" t="str">
        <f>IF(AND('Mapa final'!$AD$11="Muy Alta",'Mapa final'!$AF$11="Leve"),CONCATENATE("R2C",'Mapa final'!$S$11),"")</f>
        <v/>
      </c>
      <c r="AA7" s="39" t="str">
        <f>IF(AND('Mapa final'!$AD$11="Muy Alta",'Mapa final'!$AF$11="Leve"),CONCATENATE("R2C",'Mapa final'!$S$11),"")</f>
        <v/>
      </c>
      <c r="AB7" s="38" t="str">
        <f>IF(AND('Mapa final'!$AD$11="Muy Alta",'Mapa final'!$AF$11="Leve"),CONCATENATE("R2C",'Mapa final'!$S$11),"")</f>
        <v/>
      </c>
      <c r="AC7" s="151" t="str">
        <f>IF(AND('Mapa final'!$AD$11="Muy Alta",'Mapa final'!$AF$11="Leve"),CONCATENATE("R2C",'Mapa final'!$S$11),"")</f>
        <v/>
      </c>
      <c r="AD7" s="151" t="str">
        <f>IF(AND('Mapa final'!$AD$11="Muy Alta",'Mapa final'!$AF$11="Leve"),CONCATENATE("R2C",'Mapa final'!$S$11),"")</f>
        <v/>
      </c>
      <c r="AE7" s="151" t="str">
        <f>IF(AND('Mapa final'!$AD$11="Muy Alta",'Mapa final'!$AF$11="Leve"),CONCATENATE("R2C",'Mapa final'!$S$11),"")</f>
        <v/>
      </c>
      <c r="AF7" s="151" t="str">
        <f>IF(AND('Mapa final'!$AD$11="Muy Alta",'Mapa final'!$AF$11="Leve"),CONCATENATE("R2C",'Mapa final'!$S$11),"")</f>
        <v/>
      </c>
      <c r="AG7" s="151" t="str">
        <f>IF(AND('Mapa final'!$AD$11="Muy Alta",'Mapa final'!$AF$11="Leve"),CONCATENATE("R2C",'Mapa final'!$S$11),"")</f>
        <v/>
      </c>
      <c r="AH7" s="40" t="str">
        <f>IF(AND('Mapa final'!$AD$11="Muy Alta",'Mapa final'!$AF$11="Catastrófico"),CONCATENATE("R2C",'Mapa final'!$S$11),"")</f>
        <v/>
      </c>
      <c r="AI7" s="154" t="str">
        <f>IF(AND('Mapa final'!$AD$11="Muy Alta",'Mapa final'!$AF$11="Catastrófico"),CONCATENATE("R2C",'Mapa final'!$S$11),"")</f>
        <v/>
      </c>
      <c r="AJ7" s="154" t="str">
        <f>IF(AND('Mapa final'!$AD$11="Muy Alta",'Mapa final'!$AF$11="Catastrófico"),CONCATENATE("R2C",'Mapa final'!$S$11),"")</f>
        <v/>
      </c>
      <c r="AK7" s="154" t="str">
        <f>IF(AND('Mapa final'!$AD$11="Muy Alta",'Mapa final'!$AF$11="Catastrófico"),CONCATENATE("R2C",'Mapa final'!$S$11),"")</f>
        <v/>
      </c>
      <c r="AL7" s="154" t="str">
        <f>IF(AND('Mapa final'!$AD$11="Muy Alta",'Mapa final'!$AF$11="Catastrófico"),CONCATENATE("R2C",'Mapa final'!$S$11),"")</f>
        <v/>
      </c>
      <c r="AM7" s="41" t="str">
        <f>IF(AND('Mapa final'!$AD$11="Muy Alta",'Mapa final'!$AF$11="Catastrófico"),CONCATENATE("R2C",'Mapa final'!$S$11),"")</f>
        <v/>
      </c>
      <c r="AN7" s="64"/>
      <c r="AO7" s="336"/>
      <c r="AP7" s="337"/>
      <c r="AQ7" s="337"/>
      <c r="AR7" s="337"/>
      <c r="AS7" s="337"/>
      <c r="AT7" s="338"/>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row>
    <row r="8" spans="1:91" ht="15" customHeight="1" x14ac:dyDescent="0.25">
      <c r="A8" s="64"/>
      <c r="B8" s="275"/>
      <c r="C8" s="275"/>
      <c r="D8" s="276"/>
      <c r="E8" s="316"/>
      <c r="F8" s="317"/>
      <c r="G8" s="317"/>
      <c r="H8" s="317"/>
      <c r="I8" s="317"/>
      <c r="J8" s="38" t="str">
        <f>IF(AND('Mapa final'!$AD$11="Muy Alta",'Mapa final'!$AF$11="Leve"),CONCATENATE("R2C",'Mapa final'!$S$11),"")</f>
        <v/>
      </c>
      <c r="K8" s="151" t="str">
        <f>IF(AND('Mapa final'!$AD$11="Muy Alta",'Mapa final'!$AF$11="Leve"),CONCATENATE("R2C",'Mapa final'!$S$11),"")</f>
        <v/>
      </c>
      <c r="L8" s="151" t="str">
        <f>IF(AND('Mapa final'!$AD$11="Muy Alta",'Mapa final'!$AF$11="Leve"),CONCATENATE("R2C",'Mapa final'!$S$11),"")</f>
        <v/>
      </c>
      <c r="M8" s="151" t="str">
        <f>IF(AND('Mapa final'!$AD$11="Muy Alta",'Mapa final'!$AF$11="Leve"),CONCATENATE("R2C",'Mapa final'!$S$11),"")</f>
        <v/>
      </c>
      <c r="N8" s="151" t="str">
        <f>IF(AND('Mapa final'!$AD$11="Muy Alta",'Mapa final'!$AF$11="Leve"),CONCATENATE("R2C",'Mapa final'!$S$11),"")</f>
        <v/>
      </c>
      <c r="O8" s="39" t="str">
        <f>IF(AND('Mapa final'!$AD$11="Muy Alta",'Mapa final'!$AF$11="Leve"),CONCATENATE("R2C",'Mapa final'!$S$11),"")</f>
        <v/>
      </c>
      <c r="P8" s="38" t="str">
        <f>IF(AND('Mapa final'!$AD$11="Muy Alta",'Mapa final'!$AF$11="Leve"),CONCATENATE("R2C",'Mapa final'!$S$11),"")</f>
        <v/>
      </c>
      <c r="Q8" s="151" t="str">
        <f>IF(AND('Mapa final'!$AD$11="Muy Alta",'Mapa final'!$AF$11="Leve"),CONCATENATE("R2C",'Mapa final'!$S$11),"")</f>
        <v/>
      </c>
      <c r="R8" s="151" t="str">
        <f>IF(AND('Mapa final'!$AD$11="Muy Alta",'Mapa final'!$AF$11="Leve"),CONCATENATE("R2C",'Mapa final'!$S$11),"")</f>
        <v/>
      </c>
      <c r="S8" s="151" t="str">
        <f>IF(AND('Mapa final'!$AD$11="Muy Alta",'Mapa final'!$AF$11="Leve"),CONCATENATE("R2C",'Mapa final'!$S$11),"")</f>
        <v/>
      </c>
      <c r="T8" s="151" t="str">
        <f>IF(AND('Mapa final'!$AD$11="Muy Alta",'Mapa final'!$AF$11="Leve"),CONCATENATE("R2C",'Mapa final'!$S$11),"")</f>
        <v/>
      </c>
      <c r="U8" s="39" t="str">
        <f>IF(AND('Mapa final'!$AD$11="Muy Alta",'Mapa final'!$AF$11="Leve"),CONCATENATE("R2C",'Mapa final'!$S$11),"")</f>
        <v/>
      </c>
      <c r="V8" s="38" t="str">
        <f>IF(AND('Mapa final'!$AD$11="Muy Alta",'Mapa final'!$AF$11="Leve"),CONCATENATE("R2C",'Mapa final'!$S$11),"")</f>
        <v/>
      </c>
      <c r="W8" s="151" t="str">
        <f>IF(AND('Mapa final'!$AD$11="Muy Alta",'Mapa final'!$AF$11="Leve"),CONCATENATE("R2C",'Mapa final'!$S$11),"")</f>
        <v/>
      </c>
      <c r="X8" s="151" t="str">
        <f>IF(AND('Mapa final'!$AD$11="Muy Alta",'Mapa final'!$AF$11="Leve"),CONCATENATE("R2C",'Mapa final'!$S$11),"")</f>
        <v/>
      </c>
      <c r="Y8" s="151" t="str">
        <f>IF(AND('Mapa final'!$AD$11="Muy Alta",'Mapa final'!$AF$11="Leve"),CONCATENATE("R2C",'Mapa final'!$S$11),"")</f>
        <v/>
      </c>
      <c r="Z8" s="151" t="str">
        <f>IF(AND('Mapa final'!$AD$11="Muy Alta",'Mapa final'!$AF$11="Leve"),CONCATENATE("R2C",'Mapa final'!$S$11),"")</f>
        <v/>
      </c>
      <c r="AA8" s="39" t="str">
        <f>IF(AND('Mapa final'!$AD$11="Muy Alta",'Mapa final'!$AF$11="Leve"),CONCATENATE("R2C",'Mapa final'!$S$11),"")</f>
        <v/>
      </c>
      <c r="AB8" s="38" t="str">
        <f>IF(AND('Mapa final'!$AD$11="Muy Alta",'Mapa final'!$AF$11="Leve"),CONCATENATE("R2C",'Mapa final'!$S$11),"")</f>
        <v/>
      </c>
      <c r="AC8" s="151" t="str">
        <f>IF(AND('Mapa final'!$AD$11="Muy Alta",'Mapa final'!$AF$11="Leve"),CONCATENATE("R2C",'Mapa final'!$S$11),"")</f>
        <v/>
      </c>
      <c r="AD8" s="151" t="str">
        <f>IF(AND('Mapa final'!$AD$11="Muy Alta",'Mapa final'!$AF$11="Leve"),CONCATENATE("R2C",'Mapa final'!$S$11),"")</f>
        <v/>
      </c>
      <c r="AE8" s="151" t="str">
        <f>IF(AND('Mapa final'!$AD$11="Muy Alta",'Mapa final'!$AF$11="Leve"),CONCATENATE("R2C",'Mapa final'!$S$11),"")</f>
        <v/>
      </c>
      <c r="AF8" s="151" t="str">
        <f>IF(AND('Mapa final'!$AD$11="Muy Alta",'Mapa final'!$AF$11="Leve"),CONCATENATE("R2C",'Mapa final'!$S$11),"")</f>
        <v/>
      </c>
      <c r="AG8" s="151" t="str">
        <f>IF(AND('Mapa final'!$AD$11="Muy Alta",'Mapa final'!$AF$11="Leve"),CONCATENATE("R2C",'Mapa final'!$S$11),"")</f>
        <v/>
      </c>
      <c r="AH8" s="40" t="str">
        <f>IF(AND('Mapa final'!$AD$11="Muy Alta",'Mapa final'!$AF$11="Catastrófico"),CONCATENATE("R2C",'Mapa final'!$S$11),"")</f>
        <v/>
      </c>
      <c r="AI8" s="154" t="str">
        <f>IF(AND('Mapa final'!$AD$11="Muy Alta",'Mapa final'!$AF$11="Catastrófico"),CONCATENATE("R2C",'Mapa final'!$S$11),"")</f>
        <v/>
      </c>
      <c r="AJ8" s="154" t="str">
        <f>IF(AND('Mapa final'!$AD$11="Muy Alta",'Mapa final'!$AF$11="Catastrófico"),CONCATENATE("R2C",'Mapa final'!$S$11),"")</f>
        <v/>
      </c>
      <c r="AK8" s="154" t="str">
        <f>IF(AND('Mapa final'!$AD$11="Muy Alta",'Mapa final'!$AF$11="Catastrófico"),CONCATENATE("R2C",'Mapa final'!$S$11),"")</f>
        <v/>
      </c>
      <c r="AL8" s="154" t="str">
        <f>IF(AND('Mapa final'!$AD$11="Muy Alta",'Mapa final'!$AF$11="Catastrófico"),CONCATENATE("R2C",'Mapa final'!$S$11),"")</f>
        <v/>
      </c>
      <c r="AM8" s="41" t="str">
        <f>IF(AND('Mapa final'!$AD$11="Muy Alta",'Mapa final'!$AF$11="Catastrófico"),CONCATENATE("R2C",'Mapa final'!$S$11),"")</f>
        <v/>
      </c>
      <c r="AN8" s="64"/>
      <c r="AO8" s="336"/>
      <c r="AP8" s="337"/>
      <c r="AQ8" s="337"/>
      <c r="AR8" s="337"/>
      <c r="AS8" s="337"/>
      <c r="AT8" s="338"/>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row>
    <row r="9" spans="1:91" ht="15" customHeight="1" x14ac:dyDescent="0.25">
      <c r="A9" s="64"/>
      <c r="B9" s="275"/>
      <c r="C9" s="275"/>
      <c r="D9" s="276"/>
      <c r="E9" s="316"/>
      <c r="F9" s="317"/>
      <c r="G9" s="317"/>
      <c r="H9" s="317"/>
      <c r="I9" s="317"/>
      <c r="J9" s="38" t="str">
        <f>IF(AND('Mapa final'!$AD$11="Muy Alta",'Mapa final'!$AF$11="Leve"),CONCATENATE("R2C",'Mapa final'!$S$11),"")</f>
        <v/>
      </c>
      <c r="K9" s="151" t="str">
        <f>IF(AND('Mapa final'!$AD$11="Muy Alta",'Mapa final'!$AF$11="Leve"),CONCATENATE("R2C",'Mapa final'!$S$11),"")</f>
        <v/>
      </c>
      <c r="L9" s="151" t="str">
        <f>IF(AND('Mapa final'!$AD$11="Muy Alta",'Mapa final'!$AF$11="Leve"),CONCATENATE("R2C",'Mapa final'!$S$11),"")</f>
        <v/>
      </c>
      <c r="M9" s="151" t="str">
        <f>IF(AND('Mapa final'!$AD$11="Muy Alta",'Mapa final'!$AF$11="Leve"),CONCATENATE("R2C",'Mapa final'!$S$11),"")</f>
        <v/>
      </c>
      <c r="N9" s="151" t="str">
        <f>IF(AND('Mapa final'!$AD$11="Muy Alta",'Mapa final'!$AF$11="Leve"),CONCATENATE("R2C",'Mapa final'!$S$11),"")</f>
        <v/>
      </c>
      <c r="O9" s="39" t="str">
        <f>IF(AND('Mapa final'!$AD$11="Muy Alta",'Mapa final'!$AF$11="Leve"),CONCATENATE("R2C",'Mapa final'!$S$11),"")</f>
        <v/>
      </c>
      <c r="P9" s="38" t="str">
        <f>IF(AND('Mapa final'!$AD$11="Muy Alta",'Mapa final'!$AF$11="Leve"),CONCATENATE("R2C",'Mapa final'!$S$11),"")</f>
        <v/>
      </c>
      <c r="Q9" s="151" t="str">
        <f>IF(AND('Mapa final'!$AD$11="Muy Alta",'Mapa final'!$AF$11="Leve"),CONCATENATE("R2C",'Mapa final'!$S$11),"")</f>
        <v/>
      </c>
      <c r="R9" s="151" t="str">
        <f>IF(AND('Mapa final'!$AD$11="Muy Alta",'Mapa final'!$AF$11="Leve"),CONCATENATE("R2C",'Mapa final'!$S$11),"")</f>
        <v/>
      </c>
      <c r="S9" s="151" t="str">
        <f>IF(AND('Mapa final'!$AD$11="Muy Alta",'Mapa final'!$AF$11="Leve"),CONCATENATE("R2C",'Mapa final'!$S$11),"")</f>
        <v/>
      </c>
      <c r="T9" s="151" t="str">
        <f>IF(AND('Mapa final'!$AD$11="Muy Alta",'Mapa final'!$AF$11="Leve"),CONCATENATE("R2C",'Mapa final'!$S$11),"")</f>
        <v/>
      </c>
      <c r="U9" s="39" t="str">
        <f>IF(AND('Mapa final'!$AD$11="Muy Alta",'Mapa final'!$AF$11="Leve"),CONCATENATE("R2C",'Mapa final'!$S$11),"")</f>
        <v/>
      </c>
      <c r="V9" s="38" t="str">
        <f>IF(AND('Mapa final'!$AD$11="Muy Alta",'Mapa final'!$AF$11="Leve"),CONCATENATE("R2C",'Mapa final'!$S$11),"")</f>
        <v/>
      </c>
      <c r="W9" s="151" t="str">
        <f>IF(AND('Mapa final'!$AD$11="Muy Alta",'Mapa final'!$AF$11="Leve"),CONCATENATE("R2C",'Mapa final'!$S$11),"")</f>
        <v/>
      </c>
      <c r="X9" s="151" t="str">
        <f>IF(AND('Mapa final'!$AD$11="Muy Alta",'Mapa final'!$AF$11="Leve"),CONCATENATE("R2C",'Mapa final'!$S$11),"")</f>
        <v/>
      </c>
      <c r="Y9" s="151" t="str">
        <f>IF(AND('Mapa final'!$AD$11="Muy Alta",'Mapa final'!$AF$11="Leve"),CONCATENATE("R2C",'Mapa final'!$S$11),"")</f>
        <v/>
      </c>
      <c r="Z9" s="151" t="str">
        <f>IF(AND('Mapa final'!$AD$11="Muy Alta",'Mapa final'!$AF$11="Leve"),CONCATENATE("R2C",'Mapa final'!$S$11),"")</f>
        <v/>
      </c>
      <c r="AA9" s="39" t="str">
        <f>IF(AND('Mapa final'!$AD$11="Muy Alta",'Mapa final'!$AF$11="Leve"),CONCATENATE("R2C",'Mapa final'!$S$11),"")</f>
        <v/>
      </c>
      <c r="AB9" s="38" t="str">
        <f>IF(AND('Mapa final'!$AD$11="Muy Alta",'Mapa final'!$AF$11="Leve"),CONCATENATE("R2C",'Mapa final'!$S$11),"")</f>
        <v/>
      </c>
      <c r="AC9" s="151" t="str">
        <f>IF(AND('Mapa final'!$AD$11="Muy Alta",'Mapa final'!$AF$11="Leve"),CONCATENATE("R2C",'Mapa final'!$S$11),"")</f>
        <v/>
      </c>
      <c r="AD9" s="151" t="str">
        <f>IF(AND('Mapa final'!$AD$11="Muy Alta",'Mapa final'!$AF$11="Leve"),CONCATENATE("R2C",'Mapa final'!$S$11),"")</f>
        <v/>
      </c>
      <c r="AE9" s="151" t="str">
        <f>IF(AND('Mapa final'!$AD$11="Muy Alta",'Mapa final'!$AF$11="Leve"),CONCATENATE("R2C",'Mapa final'!$S$11),"")</f>
        <v/>
      </c>
      <c r="AF9" s="151" t="str">
        <f>IF(AND('Mapa final'!$AD$11="Muy Alta",'Mapa final'!$AF$11="Leve"),CONCATENATE("R2C",'Mapa final'!$S$11),"")</f>
        <v/>
      </c>
      <c r="AG9" s="151" t="str">
        <f>IF(AND('Mapa final'!$AD$11="Muy Alta",'Mapa final'!$AF$11="Leve"),CONCATENATE("R2C",'Mapa final'!$S$11),"")</f>
        <v/>
      </c>
      <c r="AH9" s="40" t="str">
        <f>IF(AND('Mapa final'!$AD$11="Muy Alta",'Mapa final'!$AF$11="Catastrófico"),CONCATENATE("R2C",'Mapa final'!$S$11),"")</f>
        <v/>
      </c>
      <c r="AI9" s="154" t="str">
        <f>IF(AND('Mapa final'!$AD$11="Muy Alta",'Mapa final'!$AF$11="Catastrófico"),CONCATENATE("R2C",'Mapa final'!$S$11),"")</f>
        <v/>
      </c>
      <c r="AJ9" s="154" t="str">
        <f>IF(AND('Mapa final'!$AD$11="Muy Alta",'Mapa final'!$AF$11="Catastrófico"),CONCATENATE("R2C",'Mapa final'!$S$11),"")</f>
        <v/>
      </c>
      <c r="AK9" s="154" t="str">
        <f>IF(AND('Mapa final'!$AD$11="Muy Alta",'Mapa final'!$AF$11="Catastrófico"),CONCATENATE("R2C",'Mapa final'!$S$11),"")</f>
        <v/>
      </c>
      <c r="AL9" s="154" t="str">
        <f>IF(AND('Mapa final'!$AD$11="Muy Alta",'Mapa final'!$AF$11="Catastrófico"),CONCATENATE("R2C",'Mapa final'!$S$11),"")</f>
        <v/>
      </c>
      <c r="AM9" s="41" t="str">
        <f>IF(AND('Mapa final'!$AD$11="Muy Alta",'Mapa final'!$AF$11="Catastrófico"),CONCATENATE("R2C",'Mapa final'!$S$11),"")</f>
        <v/>
      </c>
      <c r="AN9" s="64"/>
      <c r="AO9" s="336"/>
      <c r="AP9" s="337"/>
      <c r="AQ9" s="337"/>
      <c r="AR9" s="337"/>
      <c r="AS9" s="337"/>
      <c r="AT9" s="338"/>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row>
    <row r="10" spans="1:91" ht="15" customHeight="1" x14ac:dyDescent="0.25">
      <c r="A10" s="64"/>
      <c r="B10" s="275"/>
      <c r="C10" s="275"/>
      <c r="D10" s="276"/>
      <c r="E10" s="316"/>
      <c r="F10" s="317"/>
      <c r="G10" s="317"/>
      <c r="H10" s="317"/>
      <c r="I10" s="317"/>
      <c r="J10" s="38" t="str">
        <f>IF(AND('Mapa final'!$AD$11="Muy Alta",'Mapa final'!$AF$11="Leve"),CONCATENATE("R2C",'Mapa final'!$S$11),"")</f>
        <v/>
      </c>
      <c r="K10" s="151" t="str">
        <f>IF(AND('Mapa final'!$AD$11="Muy Alta",'Mapa final'!$AF$11="Leve"),CONCATENATE("R2C",'Mapa final'!$S$11),"")</f>
        <v/>
      </c>
      <c r="L10" s="151" t="str">
        <f>IF(AND('Mapa final'!$AD$11="Muy Alta",'Mapa final'!$AF$11="Leve"),CONCATENATE("R2C",'Mapa final'!$S$11),"")</f>
        <v/>
      </c>
      <c r="M10" s="151" t="str">
        <f>IF(AND('Mapa final'!$AD$11="Muy Alta",'Mapa final'!$AF$11="Leve"),CONCATENATE("R2C",'Mapa final'!$S$11),"")</f>
        <v/>
      </c>
      <c r="N10" s="151" t="str">
        <f>IF(AND('Mapa final'!$AD$11="Muy Alta",'Mapa final'!$AF$11="Leve"),CONCATENATE("R2C",'Mapa final'!$S$11),"")</f>
        <v/>
      </c>
      <c r="O10" s="39" t="str">
        <f>IF(AND('Mapa final'!$AD$11="Muy Alta",'Mapa final'!$AF$11="Leve"),CONCATENATE("R2C",'Mapa final'!$S$11),"")</f>
        <v/>
      </c>
      <c r="P10" s="38" t="str">
        <f>IF(AND('Mapa final'!$AD$11="Muy Alta",'Mapa final'!$AF$11="Leve"),CONCATENATE("R2C",'Mapa final'!$S$11),"")</f>
        <v/>
      </c>
      <c r="Q10" s="151" t="str">
        <f>IF(AND('Mapa final'!$AD$11="Muy Alta",'Mapa final'!$AF$11="Leve"),CONCATENATE("R2C",'Mapa final'!$S$11),"")</f>
        <v/>
      </c>
      <c r="R10" s="151" t="str">
        <f>IF(AND('Mapa final'!$AD$11="Muy Alta",'Mapa final'!$AF$11="Leve"),CONCATENATE("R2C",'Mapa final'!$S$11),"")</f>
        <v/>
      </c>
      <c r="S10" s="151" t="str">
        <f>IF(AND('Mapa final'!$AD$11="Muy Alta",'Mapa final'!$AF$11="Leve"),CONCATENATE("R2C",'Mapa final'!$S$11),"")</f>
        <v/>
      </c>
      <c r="T10" s="151" t="str">
        <f>IF(AND('Mapa final'!$AD$11="Muy Alta",'Mapa final'!$AF$11="Leve"),CONCATENATE("R2C",'Mapa final'!$S$11),"")</f>
        <v/>
      </c>
      <c r="U10" s="39" t="str">
        <f>IF(AND('Mapa final'!$AD$11="Muy Alta",'Mapa final'!$AF$11="Leve"),CONCATENATE("R2C",'Mapa final'!$S$11),"")</f>
        <v/>
      </c>
      <c r="V10" s="38" t="str">
        <f>IF(AND('Mapa final'!$AD$11="Muy Alta",'Mapa final'!$AF$11="Leve"),CONCATENATE("R2C",'Mapa final'!$S$11),"")</f>
        <v/>
      </c>
      <c r="W10" s="151" t="str">
        <f>IF(AND('Mapa final'!$AD$11="Muy Alta",'Mapa final'!$AF$11="Leve"),CONCATENATE("R2C",'Mapa final'!$S$11),"")</f>
        <v/>
      </c>
      <c r="X10" s="151" t="str">
        <f>IF(AND('Mapa final'!$AD$11="Muy Alta",'Mapa final'!$AF$11="Leve"),CONCATENATE("R2C",'Mapa final'!$S$11),"")</f>
        <v/>
      </c>
      <c r="Y10" s="151" t="str">
        <f>IF(AND('Mapa final'!$AD$11="Muy Alta",'Mapa final'!$AF$11="Leve"),CONCATENATE("R2C",'Mapa final'!$S$11),"")</f>
        <v/>
      </c>
      <c r="Z10" s="151" t="str">
        <f>IF(AND('Mapa final'!$AD$11="Muy Alta",'Mapa final'!$AF$11="Leve"),CONCATENATE("R2C",'Mapa final'!$S$11),"")</f>
        <v/>
      </c>
      <c r="AA10" s="39" t="str">
        <f>IF(AND('Mapa final'!$AD$11="Muy Alta",'Mapa final'!$AF$11="Leve"),CONCATENATE("R2C",'Mapa final'!$S$11),"")</f>
        <v/>
      </c>
      <c r="AB10" s="38" t="str">
        <f>IF(AND('Mapa final'!$AD$11="Muy Alta",'Mapa final'!$AF$11="Leve"),CONCATENATE("R2C",'Mapa final'!$S$11),"")</f>
        <v/>
      </c>
      <c r="AC10" s="151" t="str">
        <f>IF(AND('Mapa final'!$AD$11="Muy Alta",'Mapa final'!$AF$11="Leve"),CONCATENATE("R2C",'Mapa final'!$S$11),"")</f>
        <v/>
      </c>
      <c r="AD10" s="151" t="str">
        <f>IF(AND('Mapa final'!$AD$11="Muy Alta",'Mapa final'!$AF$11="Leve"),CONCATENATE("R2C",'Mapa final'!$S$11),"")</f>
        <v/>
      </c>
      <c r="AE10" s="151" t="str">
        <f>IF(AND('Mapa final'!$AD$11="Muy Alta",'Mapa final'!$AF$11="Leve"),CONCATENATE("R2C",'Mapa final'!$S$11),"")</f>
        <v/>
      </c>
      <c r="AF10" s="151" t="str">
        <f>IF(AND('Mapa final'!$AD$11="Muy Alta",'Mapa final'!$AF$11="Leve"),CONCATENATE("R2C",'Mapa final'!$S$11),"")</f>
        <v/>
      </c>
      <c r="AG10" s="151" t="str">
        <f>IF(AND('Mapa final'!$AD$11="Muy Alta",'Mapa final'!$AF$11="Leve"),CONCATENATE("R2C",'Mapa final'!$S$11),"")</f>
        <v/>
      </c>
      <c r="AH10" s="40" t="str">
        <f>IF(AND('Mapa final'!$AD$11="Muy Alta",'Mapa final'!$AF$11="Catastrófico"),CONCATENATE("R2C",'Mapa final'!$S$11),"")</f>
        <v/>
      </c>
      <c r="AI10" s="154" t="str">
        <f>IF(AND('Mapa final'!$AD$11="Muy Alta",'Mapa final'!$AF$11="Catastrófico"),CONCATENATE("R2C",'Mapa final'!$S$11),"")</f>
        <v/>
      </c>
      <c r="AJ10" s="154" t="str">
        <f>IF(AND('Mapa final'!$AD$11="Muy Alta",'Mapa final'!$AF$11="Catastrófico"),CONCATENATE("R2C",'Mapa final'!$S$11),"")</f>
        <v/>
      </c>
      <c r="AK10" s="154" t="str">
        <f>IF(AND('Mapa final'!$AD$11="Muy Alta",'Mapa final'!$AF$11="Catastrófico"),CONCATENATE("R2C",'Mapa final'!$S$11),"")</f>
        <v/>
      </c>
      <c r="AL10" s="154" t="str">
        <f>IF(AND('Mapa final'!$AD$11="Muy Alta",'Mapa final'!$AF$11="Catastrófico"),CONCATENATE("R2C",'Mapa final'!$S$11),"")</f>
        <v/>
      </c>
      <c r="AM10" s="41" t="str">
        <f>IF(AND('Mapa final'!$AD$11="Muy Alta",'Mapa final'!$AF$11="Catastrófico"),CONCATENATE("R2C",'Mapa final'!$S$11),"")</f>
        <v/>
      </c>
      <c r="AN10" s="64"/>
      <c r="AO10" s="336"/>
      <c r="AP10" s="337"/>
      <c r="AQ10" s="337"/>
      <c r="AR10" s="337"/>
      <c r="AS10" s="337"/>
      <c r="AT10" s="338"/>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row>
    <row r="11" spans="1:91" ht="15" customHeight="1" x14ac:dyDescent="0.25">
      <c r="A11" s="64"/>
      <c r="B11" s="275"/>
      <c r="C11" s="275"/>
      <c r="D11" s="276"/>
      <c r="E11" s="316"/>
      <c r="F11" s="317"/>
      <c r="G11" s="317"/>
      <c r="H11" s="317"/>
      <c r="I11" s="317"/>
      <c r="J11" s="38" t="str">
        <f>IF(AND('Mapa final'!$AD$11="Muy Alta",'Mapa final'!$AF$11="Leve"),CONCATENATE("R2C",'Mapa final'!$S$11),"")</f>
        <v/>
      </c>
      <c r="K11" s="151" t="str">
        <f>IF(AND('Mapa final'!$AD$11="Muy Alta",'Mapa final'!$AF$11="Leve"),CONCATENATE("R2C",'Mapa final'!$S$11),"")</f>
        <v/>
      </c>
      <c r="L11" s="151" t="str">
        <f>IF(AND('Mapa final'!$AD$11="Muy Alta",'Mapa final'!$AF$11="Leve"),CONCATENATE("R2C",'Mapa final'!$S$11),"")</f>
        <v/>
      </c>
      <c r="M11" s="151" t="str">
        <f>IF(AND('Mapa final'!$AD$11="Muy Alta",'Mapa final'!$AF$11="Leve"),CONCATENATE("R2C",'Mapa final'!$S$11),"")</f>
        <v/>
      </c>
      <c r="N11" s="151" t="str">
        <f>IF(AND('Mapa final'!$AD$11="Muy Alta",'Mapa final'!$AF$11="Leve"),CONCATENATE("R2C",'Mapa final'!$S$11),"")</f>
        <v/>
      </c>
      <c r="O11" s="39" t="str">
        <f>IF(AND('Mapa final'!$AD$11="Muy Alta",'Mapa final'!$AF$11="Leve"),CONCATENATE("R2C",'Mapa final'!$S$11),"")</f>
        <v/>
      </c>
      <c r="P11" s="38" t="str">
        <f>IF(AND('Mapa final'!$AD$11="Muy Alta",'Mapa final'!$AF$11="Leve"),CONCATENATE("R2C",'Mapa final'!$S$11),"")</f>
        <v/>
      </c>
      <c r="Q11" s="151" t="str">
        <f>IF(AND('Mapa final'!$AD$11="Muy Alta",'Mapa final'!$AF$11="Leve"),CONCATENATE("R2C",'Mapa final'!$S$11),"")</f>
        <v/>
      </c>
      <c r="R11" s="151" t="str">
        <f>IF(AND('Mapa final'!$AD$11="Muy Alta",'Mapa final'!$AF$11="Leve"),CONCATENATE("R2C",'Mapa final'!$S$11),"")</f>
        <v/>
      </c>
      <c r="S11" s="151" t="str">
        <f>IF(AND('Mapa final'!$AD$11="Muy Alta",'Mapa final'!$AF$11="Leve"),CONCATENATE("R2C",'Mapa final'!$S$11),"")</f>
        <v/>
      </c>
      <c r="T11" s="151" t="str">
        <f>IF(AND('Mapa final'!$AD$11="Muy Alta",'Mapa final'!$AF$11="Leve"),CONCATENATE("R2C",'Mapa final'!$S$11),"")</f>
        <v/>
      </c>
      <c r="U11" s="39" t="str">
        <f>IF(AND('Mapa final'!$AD$11="Muy Alta",'Mapa final'!$AF$11="Leve"),CONCATENATE("R2C",'Mapa final'!$S$11),"")</f>
        <v/>
      </c>
      <c r="V11" s="38" t="str">
        <f>IF(AND('Mapa final'!$AD$11="Muy Alta",'Mapa final'!$AF$11="Leve"),CONCATENATE("R2C",'Mapa final'!$S$11),"")</f>
        <v/>
      </c>
      <c r="W11" s="151" t="str">
        <f>IF(AND('Mapa final'!$AD$11="Muy Alta",'Mapa final'!$AF$11="Leve"),CONCATENATE("R2C",'Mapa final'!$S$11),"")</f>
        <v/>
      </c>
      <c r="X11" s="151" t="str">
        <f>IF(AND('Mapa final'!$AD$11="Muy Alta",'Mapa final'!$AF$11="Leve"),CONCATENATE("R2C",'Mapa final'!$S$11),"")</f>
        <v/>
      </c>
      <c r="Y11" s="151" t="str">
        <f>IF(AND('Mapa final'!$AD$11="Muy Alta",'Mapa final'!$AF$11="Leve"),CONCATENATE("R2C",'Mapa final'!$S$11),"")</f>
        <v/>
      </c>
      <c r="Z11" s="151" t="str">
        <f>IF(AND('Mapa final'!$AD$11="Muy Alta",'Mapa final'!$AF$11="Leve"),CONCATENATE("R2C",'Mapa final'!$S$11),"")</f>
        <v/>
      </c>
      <c r="AA11" s="39" t="str">
        <f>IF(AND('Mapa final'!$AD$11="Muy Alta",'Mapa final'!$AF$11="Leve"),CONCATENATE("R2C",'Mapa final'!$S$11),"")</f>
        <v/>
      </c>
      <c r="AB11" s="38" t="str">
        <f>IF(AND('Mapa final'!$AD$11="Muy Alta",'Mapa final'!$AF$11="Leve"),CONCATENATE("R2C",'Mapa final'!$S$11),"")</f>
        <v/>
      </c>
      <c r="AC11" s="151" t="str">
        <f>IF(AND('Mapa final'!$AD$11="Muy Alta",'Mapa final'!$AF$11="Leve"),CONCATENATE("R2C",'Mapa final'!$S$11),"")</f>
        <v/>
      </c>
      <c r="AD11" s="151" t="str">
        <f>IF(AND('Mapa final'!$AD$11="Muy Alta",'Mapa final'!$AF$11="Leve"),CONCATENATE("R2C",'Mapa final'!$S$11),"")</f>
        <v/>
      </c>
      <c r="AE11" s="151" t="str">
        <f>IF(AND('Mapa final'!$AD$11="Muy Alta",'Mapa final'!$AF$11="Leve"),CONCATENATE("R2C",'Mapa final'!$S$11),"")</f>
        <v/>
      </c>
      <c r="AF11" s="151" t="str">
        <f>IF(AND('Mapa final'!$AD$11="Muy Alta",'Mapa final'!$AF$11="Leve"),CONCATENATE("R2C",'Mapa final'!$S$11),"")</f>
        <v/>
      </c>
      <c r="AG11" s="151" t="str">
        <f>IF(AND('Mapa final'!$AD$11="Muy Alta",'Mapa final'!$AF$11="Leve"),CONCATENATE("R2C",'Mapa final'!$S$11),"")</f>
        <v/>
      </c>
      <c r="AH11" s="40" t="str">
        <f>IF(AND('Mapa final'!$AD$11="Muy Alta",'Mapa final'!$AF$11="Catastrófico"),CONCATENATE("R2C",'Mapa final'!$S$11),"")</f>
        <v/>
      </c>
      <c r="AI11" s="154" t="str">
        <f>IF(AND('Mapa final'!$AD$11="Muy Alta",'Mapa final'!$AF$11="Catastrófico"),CONCATENATE("R2C",'Mapa final'!$S$11),"")</f>
        <v/>
      </c>
      <c r="AJ11" s="154" t="str">
        <f>IF(AND('Mapa final'!$AD$11="Muy Alta",'Mapa final'!$AF$11="Catastrófico"),CONCATENATE("R2C",'Mapa final'!$S$11),"")</f>
        <v/>
      </c>
      <c r="AK11" s="154" t="str">
        <f>IF(AND('Mapa final'!$AD$11="Muy Alta",'Mapa final'!$AF$11="Catastrófico"),CONCATENATE("R2C",'Mapa final'!$S$11),"")</f>
        <v/>
      </c>
      <c r="AL11" s="154" t="str">
        <f>IF(AND('Mapa final'!$AD$11="Muy Alta",'Mapa final'!$AF$11="Catastrófico"),CONCATENATE("R2C",'Mapa final'!$S$11),"")</f>
        <v/>
      </c>
      <c r="AM11" s="41" t="str">
        <f>IF(AND('Mapa final'!$AD$11="Muy Alta",'Mapa final'!$AF$11="Catastrófico"),CONCATENATE("R2C",'Mapa final'!$S$11),"")</f>
        <v/>
      </c>
      <c r="AN11" s="64"/>
      <c r="AO11" s="336"/>
      <c r="AP11" s="337"/>
      <c r="AQ11" s="337"/>
      <c r="AR11" s="337"/>
      <c r="AS11" s="337"/>
      <c r="AT11" s="338"/>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row>
    <row r="12" spans="1:91" ht="15" customHeight="1" x14ac:dyDescent="0.25">
      <c r="A12" s="64"/>
      <c r="B12" s="275"/>
      <c r="C12" s="275"/>
      <c r="D12" s="276"/>
      <c r="E12" s="316"/>
      <c r="F12" s="317"/>
      <c r="G12" s="317"/>
      <c r="H12" s="317"/>
      <c r="I12" s="317"/>
      <c r="J12" s="38" t="str">
        <f>IF(AND('Mapa final'!$AD$11="Muy Alta",'Mapa final'!$AF$11="Leve"),CONCATENATE("R2C",'Mapa final'!$S$11),"")</f>
        <v/>
      </c>
      <c r="K12" s="151" t="str">
        <f>IF(AND('Mapa final'!$AD$11="Muy Alta",'Mapa final'!$AF$11="Leve"),CONCATENATE("R2C",'Mapa final'!$S$11),"")</f>
        <v/>
      </c>
      <c r="L12" s="151" t="str">
        <f>IF(AND('Mapa final'!$AD$11="Muy Alta",'Mapa final'!$AF$11="Leve"),CONCATENATE("R2C",'Mapa final'!$S$11),"")</f>
        <v/>
      </c>
      <c r="M12" s="151" t="str">
        <f>IF(AND('Mapa final'!$AD$11="Muy Alta",'Mapa final'!$AF$11="Leve"),CONCATENATE("R2C",'Mapa final'!$S$11),"")</f>
        <v/>
      </c>
      <c r="N12" s="151" t="str">
        <f>IF(AND('Mapa final'!$AD$11="Muy Alta",'Mapa final'!$AF$11="Leve"),CONCATENATE("R2C",'Mapa final'!$S$11),"")</f>
        <v/>
      </c>
      <c r="O12" s="39" t="str">
        <f>IF(AND('Mapa final'!$AD$11="Muy Alta",'Mapa final'!$AF$11="Leve"),CONCATENATE("R2C",'Mapa final'!$S$11),"")</f>
        <v/>
      </c>
      <c r="P12" s="38" t="str">
        <f>IF(AND('Mapa final'!$AD$11="Muy Alta",'Mapa final'!$AF$11="Leve"),CONCATENATE("R2C",'Mapa final'!$S$11),"")</f>
        <v/>
      </c>
      <c r="Q12" s="151" t="str">
        <f>IF(AND('Mapa final'!$AD$11="Muy Alta",'Mapa final'!$AF$11="Leve"),CONCATENATE("R2C",'Mapa final'!$S$11),"")</f>
        <v/>
      </c>
      <c r="R12" s="151" t="str">
        <f>IF(AND('Mapa final'!$AD$11="Muy Alta",'Mapa final'!$AF$11="Leve"),CONCATENATE("R2C",'Mapa final'!$S$11),"")</f>
        <v/>
      </c>
      <c r="S12" s="151" t="str">
        <f>IF(AND('Mapa final'!$AD$11="Muy Alta",'Mapa final'!$AF$11="Leve"),CONCATENATE("R2C",'Mapa final'!$S$11),"")</f>
        <v/>
      </c>
      <c r="T12" s="151" t="str">
        <f>IF(AND('Mapa final'!$AD$11="Muy Alta",'Mapa final'!$AF$11="Leve"),CONCATENATE("R2C",'Mapa final'!$S$11),"")</f>
        <v/>
      </c>
      <c r="U12" s="39" t="str">
        <f>IF(AND('Mapa final'!$AD$11="Muy Alta",'Mapa final'!$AF$11="Leve"),CONCATENATE("R2C",'Mapa final'!$S$11),"")</f>
        <v/>
      </c>
      <c r="V12" s="38" t="str">
        <f>IF(AND('Mapa final'!$AD$11="Muy Alta",'Mapa final'!$AF$11="Leve"),CONCATENATE("R2C",'Mapa final'!$S$11),"")</f>
        <v/>
      </c>
      <c r="W12" s="151" t="str">
        <f>IF(AND('Mapa final'!$AD$11="Muy Alta",'Mapa final'!$AF$11="Leve"),CONCATENATE("R2C",'Mapa final'!$S$11),"")</f>
        <v/>
      </c>
      <c r="X12" s="151" t="str">
        <f>IF(AND('Mapa final'!$AD$11="Muy Alta",'Mapa final'!$AF$11="Leve"),CONCATENATE("R2C",'Mapa final'!$S$11),"")</f>
        <v/>
      </c>
      <c r="Y12" s="151" t="str">
        <f>IF(AND('Mapa final'!$AD$11="Muy Alta",'Mapa final'!$AF$11="Leve"),CONCATENATE("R2C",'Mapa final'!$S$11),"")</f>
        <v/>
      </c>
      <c r="Z12" s="151" t="str">
        <f>IF(AND('Mapa final'!$AD$11="Muy Alta",'Mapa final'!$AF$11="Leve"),CONCATENATE("R2C",'Mapa final'!$S$11),"")</f>
        <v/>
      </c>
      <c r="AA12" s="39" t="str">
        <f>IF(AND('Mapa final'!$AD$11="Muy Alta",'Mapa final'!$AF$11="Leve"),CONCATENATE("R2C",'Mapa final'!$S$11),"")</f>
        <v/>
      </c>
      <c r="AB12" s="38" t="str">
        <f>IF(AND('Mapa final'!$AD$11="Muy Alta",'Mapa final'!$AF$11="Leve"),CONCATENATE("R2C",'Mapa final'!$S$11),"")</f>
        <v/>
      </c>
      <c r="AC12" s="151" t="str">
        <f>IF(AND('Mapa final'!$AD$11="Muy Alta",'Mapa final'!$AF$11="Leve"),CONCATENATE("R2C",'Mapa final'!$S$11),"")</f>
        <v/>
      </c>
      <c r="AD12" s="151" t="str">
        <f>IF(AND('Mapa final'!$AD$11="Muy Alta",'Mapa final'!$AF$11="Leve"),CONCATENATE("R2C",'Mapa final'!$S$11),"")</f>
        <v/>
      </c>
      <c r="AE12" s="151" t="str">
        <f>IF(AND('Mapa final'!$AD$11="Muy Alta",'Mapa final'!$AF$11="Leve"),CONCATENATE("R2C",'Mapa final'!$S$11),"")</f>
        <v/>
      </c>
      <c r="AF12" s="151" t="str">
        <f>IF(AND('Mapa final'!$AD$11="Muy Alta",'Mapa final'!$AF$11="Leve"),CONCATENATE("R2C",'Mapa final'!$S$11),"")</f>
        <v/>
      </c>
      <c r="AG12" s="151" t="str">
        <f>IF(AND('Mapa final'!$AD$11="Muy Alta",'Mapa final'!$AF$11="Leve"),CONCATENATE("R2C",'Mapa final'!$S$11),"")</f>
        <v/>
      </c>
      <c r="AH12" s="40" t="str">
        <f>IF(AND('Mapa final'!$AD$11="Muy Alta",'Mapa final'!$AF$11="Catastrófico"),CONCATENATE("R2C",'Mapa final'!$S$11),"")</f>
        <v/>
      </c>
      <c r="AI12" s="154" t="str">
        <f>IF(AND('Mapa final'!$AD$11="Muy Alta",'Mapa final'!$AF$11="Catastrófico"),CONCATENATE("R2C",'Mapa final'!$S$11),"")</f>
        <v/>
      </c>
      <c r="AJ12" s="154" t="str">
        <f>IF(AND('Mapa final'!$AD$11="Muy Alta",'Mapa final'!$AF$11="Catastrófico"),CONCATENATE("R2C",'Mapa final'!$S$11),"")</f>
        <v/>
      </c>
      <c r="AK12" s="154" t="str">
        <f>IF(AND('Mapa final'!$AD$11="Muy Alta",'Mapa final'!$AF$11="Catastrófico"),CONCATENATE("R2C",'Mapa final'!$S$11),"")</f>
        <v/>
      </c>
      <c r="AL12" s="154" t="str">
        <f>IF(AND('Mapa final'!$AD$11="Muy Alta",'Mapa final'!$AF$11="Catastrófico"),CONCATENATE("R2C",'Mapa final'!$S$11),"")</f>
        <v/>
      </c>
      <c r="AM12" s="41" t="str">
        <f>IF(AND('Mapa final'!$AD$11="Muy Alta",'Mapa final'!$AF$11="Catastrófico"),CONCATENATE("R2C",'Mapa final'!$S$11),"")</f>
        <v/>
      </c>
      <c r="AN12" s="64"/>
      <c r="AO12" s="336"/>
      <c r="AP12" s="337"/>
      <c r="AQ12" s="337"/>
      <c r="AR12" s="337"/>
      <c r="AS12" s="337"/>
      <c r="AT12" s="338"/>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row>
    <row r="13" spans="1:91" ht="15" customHeight="1" x14ac:dyDescent="0.25">
      <c r="A13" s="64"/>
      <c r="B13" s="275"/>
      <c r="C13" s="275"/>
      <c r="D13" s="276"/>
      <c r="E13" s="316"/>
      <c r="F13" s="317"/>
      <c r="G13" s="317"/>
      <c r="H13" s="317"/>
      <c r="I13" s="317"/>
      <c r="J13" s="38" t="str">
        <f>IF(AND('Mapa final'!$AD$11="Muy Alta",'Mapa final'!$AF$11="Leve"),CONCATENATE("R2C",'Mapa final'!$S$11),"")</f>
        <v/>
      </c>
      <c r="K13" s="151" t="str">
        <f>IF(AND('Mapa final'!$AD$11="Muy Alta",'Mapa final'!$AF$11="Leve"),CONCATENATE("R2C",'Mapa final'!$S$11),"")</f>
        <v/>
      </c>
      <c r="L13" s="151" t="str">
        <f>IF(AND('Mapa final'!$AD$11="Muy Alta",'Mapa final'!$AF$11="Leve"),CONCATENATE("R2C",'Mapa final'!$S$11),"")</f>
        <v/>
      </c>
      <c r="M13" s="151" t="str">
        <f>IF(AND('Mapa final'!$AD$11="Muy Alta",'Mapa final'!$AF$11="Leve"),CONCATENATE("R2C",'Mapa final'!$S$11),"")</f>
        <v/>
      </c>
      <c r="N13" s="151" t="str">
        <f>IF(AND('Mapa final'!$AD$11="Muy Alta",'Mapa final'!$AF$11="Leve"),CONCATENATE("R2C",'Mapa final'!$S$11),"")</f>
        <v/>
      </c>
      <c r="O13" s="39" t="str">
        <f>IF(AND('Mapa final'!$AD$11="Muy Alta",'Mapa final'!$AF$11="Leve"),CONCATENATE("R2C",'Mapa final'!$S$11),"")</f>
        <v/>
      </c>
      <c r="P13" s="38" t="str">
        <f>IF(AND('Mapa final'!$AD$11="Muy Alta",'Mapa final'!$AF$11="Leve"),CONCATENATE("R2C",'Mapa final'!$S$11),"")</f>
        <v/>
      </c>
      <c r="Q13" s="151" t="str">
        <f>IF(AND('Mapa final'!$AD$11="Muy Alta",'Mapa final'!$AF$11="Leve"),CONCATENATE("R2C",'Mapa final'!$S$11),"")</f>
        <v/>
      </c>
      <c r="R13" s="151" t="str">
        <f>IF(AND('Mapa final'!$AD$11="Muy Alta",'Mapa final'!$AF$11="Leve"),CONCATENATE("R2C",'Mapa final'!$S$11),"")</f>
        <v/>
      </c>
      <c r="S13" s="151" t="str">
        <f>IF(AND('Mapa final'!$AD$11="Muy Alta",'Mapa final'!$AF$11="Leve"),CONCATENATE("R2C",'Mapa final'!$S$11),"")</f>
        <v/>
      </c>
      <c r="T13" s="151" t="str">
        <f>IF(AND('Mapa final'!$AD$11="Muy Alta",'Mapa final'!$AF$11="Leve"),CONCATENATE("R2C",'Mapa final'!$S$11),"")</f>
        <v/>
      </c>
      <c r="U13" s="39" t="str">
        <f>IF(AND('Mapa final'!$AD$11="Muy Alta",'Mapa final'!$AF$11="Leve"),CONCATENATE("R2C",'Mapa final'!$S$11),"")</f>
        <v/>
      </c>
      <c r="V13" s="38" t="str">
        <f>IF(AND('Mapa final'!$AD$11="Muy Alta",'Mapa final'!$AF$11="Leve"),CONCATENATE("R2C",'Mapa final'!$S$11),"")</f>
        <v/>
      </c>
      <c r="W13" s="151" t="str">
        <f>IF(AND('Mapa final'!$AD$11="Muy Alta",'Mapa final'!$AF$11="Leve"),CONCATENATE("R2C",'Mapa final'!$S$11),"")</f>
        <v/>
      </c>
      <c r="X13" s="151" t="str">
        <f>IF(AND('Mapa final'!$AD$11="Muy Alta",'Mapa final'!$AF$11="Leve"),CONCATENATE("R2C",'Mapa final'!$S$11),"")</f>
        <v/>
      </c>
      <c r="Y13" s="151" t="str">
        <f>IF(AND('Mapa final'!$AD$11="Muy Alta",'Mapa final'!$AF$11="Leve"),CONCATENATE("R2C",'Mapa final'!$S$11),"")</f>
        <v/>
      </c>
      <c r="Z13" s="151" t="str">
        <f>IF(AND('Mapa final'!$AD$11="Muy Alta",'Mapa final'!$AF$11="Leve"),CONCATENATE("R2C",'Mapa final'!$S$11),"")</f>
        <v/>
      </c>
      <c r="AA13" s="39" t="str">
        <f>IF(AND('Mapa final'!$AD$11="Muy Alta",'Mapa final'!$AF$11="Leve"),CONCATENATE("R2C",'Mapa final'!$S$11),"")</f>
        <v/>
      </c>
      <c r="AB13" s="38" t="str">
        <f>IF(AND('Mapa final'!$AD$11="Muy Alta",'Mapa final'!$AF$11="Leve"),CONCATENATE("R2C",'Mapa final'!$S$11),"")</f>
        <v/>
      </c>
      <c r="AC13" s="151" t="str">
        <f>IF(AND('Mapa final'!$AD$11="Muy Alta",'Mapa final'!$AF$11="Leve"),CONCATENATE("R2C",'Mapa final'!$S$11),"")</f>
        <v/>
      </c>
      <c r="AD13" s="151" t="str">
        <f>IF(AND('Mapa final'!$AD$11="Muy Alta",'Mapa final'!$AF$11="Leve"),CONCATENATE("R2C",'Mapa final'!$S$11),"")</f>
        <v/>
      </c>
      <c r="AE13" s="151" t="str">
        <f>IF(AND('Mapa final'!$AD$11="Muy Alta",'Mapa final'!$AF$11="Leve"),CONCATENATE("R2C",'Mapa final'!$S$11),"")</f>
        <v/>
      </c>
      <c r="AF13" s="151" t="str">
        <f>IF(AND('Mapa final'!$AD$11="Muy Alta",'Mapa final'!$AF$11="Leve"),CONCATENATE("R2C",'Mapa final'!$S$11),"")</f>
        <v/>
      </c>
      <c r="AG13" s="151" t="str">
        <f>IF(AND('Mapa final'!$AD$11="Muy Alta",'Mapa final'!$AF$11="Leve"),CONCATENATE("R2C",'Mapa final'!$S$11),"")</f>
        <v/>
      </c>
      <c r="AH13" s="40" t="str">
        <f>IF(AND('Mapa final'!$AD$11="Muy Alta",'Mapa final'!$AF$11="Catastrófico"),CONCATENATE("R2C",'Mapa final'!$S$11),"")</f>
        <v/>
      </c>
      <c r="AI13" s="154" t="str">
        <f>IF(AND('Mapa final'!$AD$11="Muy Alta",'Mapa final'!$AF$11="Catastrófico"),CONCATENATE("R2C",'Mapa final'!$S$11),"")</f>
        <v/>
      </c>
      <c r="AJ13" s="154" t="str">
        <f>IF(AND('Mapa final'!$AD$11="Muy Alta",'Mapa final'!$AF$11="Catastrófico"),CONCATENATE("R2C",'Mapa final'!$S$11),"")</f>
        <v/>
      </c>
      <c r="AK13" s="154" t="str">
        <f>IF(AND('Mapa final'!$AD$11="Muy Alta",'Mapa final'!$AF$11="Catastrófico"),CONCATENATE("R2C",'Mapa final'!$S$11),"")</f>
        <v/>
      </c>
      <c r="AL13" s="154" t="str">
        <f>IF(AND('Mapa final'!$AD$11="Muy Alta",'Mapa final'!$AF$11="Catastrófico"),CONCATENATE("R2C",'Mapa final'!$S$11),"")</f>
        <v/>
      </c>
      <c r="AM13" s="41" t="str">
        <f>IF(AND('Mapa final'!$AD$11="Muy Alta",'Mapa final'!$AF$11="Catastrófico"),CONCATENATE("R2C",'Mapa final'!$S$11),"")</f>
        <v/>
      </c>
      <c r="AN13" s="64"/>
      <c r="AO13" s="336"/>
      <c r="AP13" s="337"/>
      <c r="AQ13" s="337"/>
      <c r="AR13" s="337"/>
      <c r="AS13" s="337"/>
      <c r="AT13" s="338"/>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row>
    <row r="14" spans="1:91" ht="15" customHeight="1" x14ac:dyDescent="0.25">
      <c r="A14" s="64"/>
      <c r="B14" s="275"/>
      <c r="C14" s="275"/>
      <c r="D14" s="276"/>
      <c r="E14" s="316"/>
      <c r="F14" s="317"/>
      <c r="G14" s="317"/>
      <c r="H14" s="317"/>
      <c r="I14" s="317"/>
      <c r="J14" s="38" t="str">
        <f>IF(AND('Mapa final'!$AD$11="Muy Alta",'Mapa final'!$AF$11="Leve"),CONCATENATE("R2C",'Mapa final'!$S$11),"")</f>
        <v/>
      </c>
      <c r="K14" s="151" t="str">
        <f>IF(AND('Mapa final'!$AD$11="Muy Alta",'Mapa final'!$AF$11="Leve"),CONCATENATE("R2C",'Mapa final'!$S$11),"")</f>
        <v/>
      </c>
      <c r="L14" s="151" t="str">
        <f>IF(AND('Mapa final'!$AD$11="Muy Alta",'Mapa final'!$AF$11="Leve"),CONCATENATE("R2C",'Mapa final'!$S$11),"")</f>
        <v/>
      </c>
      <c r="M14" s="151" t="str">
        <f>IF(AND('Mapa final'!$AD$11="Muy Alta",'Mapa final'!$AF$11="Leve"),CONCATENATE("R2C",'Mapa final'!$S$11),"")</f>
        <v/>
      </c>
      <c r="N14" s="151" t="str">
        <f>IF(AND('Mapa final'!$AD$11="Muy Alta",'Mapa final'!$AF$11="Leve"),CONCATENATE("R2C",'Mapa final'!$S$11),"")</f>
        <v/>
      </c>
      <c r="O14" s="39" t="str">
        <f>IF(AND('Mapa final'!$AD$11="Muy Alta",'Mapa final'!$AF$11="Leve"),CONCATENATE("R2C",'Mapa final'!$S$11),"")</f>
        <v/>
      </c>
      <c r="P14" s="38" t="str">
        <f>IF(AND('Mapa final'!$AD$11="Muy Alta",'Mapa final'!$AF$11="Leve"),CONCATENATE("R2C",'Mapa final'!$S$11),"")</f>
        <v/>
      </c>
      <c r="Q14" s="151" t="str">
        <f>IF(AND('Mapa final'!$AD$11="Muy Alta",'Mapa final'!$AF$11="Leve"),CONCATENATE("R2C",'Mapa final'!$S$11),"")</f>
        <v/>
      </c>
      <c r="R14" s="151" t="str">
        <f>IF(AND('Mapa final'!$AD$11="Muy Alta",'Mapa final'!$AF$11="Leve"),CONCATENATE("R2C",'Mapa final'!$S$11),"")</f>
        <v/>
      </c>
      <c r="S14" s="151" t="str">
        <f>IF(AND('Mapa final'!$AD$11="Muy Alta",'Mapa final'!$AF$11="Leve"),CONCATENATE("R2C",'Mapa final'!$S$11),"")</f>
        <v/>
      </c>
      <c r="T14" s="151" t="str">
        <f>IF(AND('Mapa final'!$AD$11="Muy Alta",'Mapa final'!$AF$11="Leve"),CONCATENATE("R2C",'Mapa final'!$S$11),"")</f>
        <v/>
      </c>
      <c r="U14" s="39" t="str">
        <f>IF(AND('Mapa final'!$AD$11="Muy Alta",'Mapa final'!$AF$11="Leve"),CONCATENATE("R2C",'Mapa final'!$S$11),"")</f>
        <v/>
      </c>
      <c r="V14" s="38" t="str">
        <f>IF(AND('Mapa final'!$AD$11="Muy Alta",'Mapa final'!$AF$11="Leve"),CONCATENATE("R2C",'Mapa final'!$S$11),"")</f>
        <v/>
      </c>
      <c r="W14" s="151" t="str">
        <f>IF(AND('Mapa final'!$AD$11="Muy Alta",'Mapa final'!$AF$11="Leve"),CONCATENATE("R2C",'Mapa final'!$S$11),"")</f>
        <v/>
      </c>
      <c r="X14" s="151" t="str">
        <f>IF(AND('Mapa final'!$AD$11="Muy Alta",'Mapa final'!$AF$11="Leve"),CONCATENATE("R2C",'Mapa final'!$S$11),"")</f>
        <v/>
      </c>
      <c r="Y14" s="151" t="str">
        <f>IF(AND('Mapa final'!$AD$11="Muy Alta",'Mapa final'!$AF$11="Leve"),CONCATENATE("R2C",'Mapa final'!$S$11),"")</f>
        <v/>
      </c>
      <c r="Z14" s="151" t="str">
        <f>IF(AND('Mapa final'!$AD$11="Muy Alta",'Mapa final'!$AF$11="Leve"),CONCATENATE("R2C",'Mapa final'!$S$11),"")</f>
        <v/>
      </c>
      <c r="AA14" s="39" t="str">
        <f>IF(AND('Mapa final'!$AD$11="Muy Alta",'Mapa final'!$AF$11="Leve"),CONCATENATE("R2C",'Mapa final'!$S$11),"")</f>
        <v/>
      </c>
      <c r="AB14" s="38" t="str">
        <f>IF(AND('Mapa final'!$AD$11="Muy Alta",'Mapa final'!$AF$11="Leve"),CONCATENATE("R2C",'Mapa final'!$S$11),"")</f>
        <v/>
      </c>
      <c r="AC14" s="151" t="str">
        <f>IF(AND('Mapa final'!$AD$11="Muy Alta",'Mapa final'!$AF$11="Leve"),CONCATENATE("R2C",'Mapa final'!$S$11),"")</f>
        <v/>
      </c>
      <c r="AD14" s="151" t="str">
        <f>IF(AND('Mapa final'!$AD$11="Muy Alta",'Mapa final'!$AF$11="Leve"),CONCATENATE("R2C",'Mapa final'!$S$11),"")</f>
        <v/>
      </c>
      <c r="AE14" s="151" t="str">
        <f>IF(AND('Mapa final'!$AD$11="Muy Alta",'Mapa final'!$AF$11="Leve"),CONCATENATE("R2C",'Mapa final'!$S$11),"")</f>
        <v/>
      </c>
      <c r="AF14" s="151" t="str">
        <f>IF(AND('Mapa final'!$AD$11="Muy Alta",'Mapa final'!$AF$11="Leve"),CONCATENATE("R2C",'Mapa final'!$S$11),"")</f>
        <v/>
      </c>
      <c r="AG14" s="151" t="str">
        <f>IF(AND('Mapa final'!$AD$11="Muy Alta",'Mapa final'!$AF$11="Leve"),CONCATENATE("R2C",'Mapa final'!$S$11),"")</f>
        <v/>
      </c>
      <c r="AH14" s="40" t="str">
        <f>IF(AND('Mapa final'!$AD$11="Muy Alta",'Mapa final'!$AF$11="Catastrófico"),CONCATENATE("R2C",'Mapa final'!$S$11),"")</f>
        <v/>
      </c>
      <c r="AI14" s="154" t="str">
        <f>IF(AND('Mapa final'!$AD$11="Muy Alta",'Mapa final'!$AF$11="Catastrófico"),CONCATENATE("R2C",'Mapa final'!$S$11),"")</f>
        <v/>
      </c>
      <c r="AJ14" s="154" t="str">
        <f>IF(AND('Mapa final'!$AD$11="Muy Alta",'Mapa final'!$AF$11="Catastrófico"),CONCATENATE("R2C",'Mapa final'!$S$11),"")</f>
        <v/>
      </c>
      <c r="AK14" s="154" t="str">
        <f>IF(AND('Mapa final'!$AD$11="Muy Alta",'Mapa final'!$AF$11="Catastrófico"),CONCATENATE("R2C",'Mapa final'!$S$11),"")</f>
        <v/>
      </c>
      <c r="AL14" s="154" t="str">
        <f>IF(AND('Mapa final'!$AD$11="Muy Alta",'Mapa final'!$AF$11="Catastrófico"),CONCATENATE("R2C",'Mapa final'!$S$11),"")</f>
        <v/>
      </c>
      <c r="AM14" s="41" t="str">
        <f>IF(AND('Mapa final'!$AD$11="Muy Alta",'Mapa final'!$AF$11="Catastrófico"),CONCATENATE("R2C",'Mapa final'!$S$11),"")</f>
        <v/>
      </c>
      <c r="AN14" s="64"/>
      <c r="AO14" s="336"/>
      <c r="AP14" s="337"/>
      <c r="AQ14" s="337"/>
      <c r="AR14" s="337"/>
      <c r="AS14" s="337"/>
      <c r="AT14" s="338"/>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row>
    <row r="15" spans="1:91" ht="15.75" customHeight="1" thickBot="1" x14ac:dyDescent="0.3">
      <c r="A15" s="64"/>
      <c r="B15" s="275"/>
      <c r="C15" s="275"/>
      <c r="D15" s="276"/>
      <c r="E15" s="319"/>
      <c r="F15" s="320"/>
      <c r="G15" s="320"/>
      <c r="H15" s="320"/>
      <c r="I15" s="320"/>
      <c r="J15" s="38" t="str">
        <f>IF(AND('Mapa final'!$AD$11="Muy Alta",'Mapa final'!$AF$11="Leve"),CONCATENATE("R2C",'Mapa final'!$S$11),"")</f>
        <v/>
      </c>
      <c r="K15" s="151" t="str">
        <f>IF(AND('Mapa final'!$AD$11="Muy Alta",'Mapa final'!$AF$11="Leve"),CONCATENATE("R2C",'Mapa final'!$S$11),"")</f>
        <v/>
      </c>
      <c r="L15" s="151" t="str">
        <f>IF(AND('Mapa final'!$AD$11="Muy Alta",'Mapa final'!$AF$11="Leve"),CONCATENATE("R2C",'Mapa final'!$S$11),"")</f>
        <v/>
      </c>
      <c r="M15" s="151" t="str">
        <f>IF(AND('Mapa final'!$AD$11="Muy Alta",'Mapa final'!$AF$11="Leve"),CONCATENATE("R2C",'Mapa final'!$S$11),"")</f>
        <v/>
      </c>
      <c r="N15" s="151" t="str">
        <f>IF(AND('Mapa final'!$AD$11="Muy Alta",'Mapa final'!$AF$11="Leve"),CONCATENATE("R2C",'Mapa final'!$S$11),"")</f>
        <v/>
      </c>
      <c r="O15" s="39" t="str">
        <f>IF(AND('Mapa final'!$AD$11="Muy Alta",'Mapa final'!$AF$11="Leve"),CONCATENATE("R2C",'Mapa final'!$S$11),"")</f>
        <v/>
      </c>
      <c r="P15" s="42" t="str">
        <f>IF(AND('Mapa final'!$AD$11="Muy Alta",'Mapa final'!$AF$11="Leve"),CONCATENATE("R2C",'Mapa final'!$S$11),"")</f>
        <v/>
      </c>
      <c r="Q15" s="43" t="str">
        <f>IF(AND('Mapa final'!$AD$11="Muy Alta",'Mapa final'!$AF$11="Leve"),CONCATENATE("R2C",'Mapa final'!$S$11),"")</f>
        <v/>
      </c>
      <c r="R15" s="43" t="str">
        <f>IF(AND('Mapa final'!$AD$11="Muy Alta",'Mapa final'!$AF$11="Leve"),CONCATENATE("R2C",'Mapa final'!$S$11),"")</f>
        <v/>
      </c>
      <c r="S15" s="43" t="str">
        <f>IF(AND('Mapa final'!$AD$11="Muy Alta",'Mapa final'!$AF$11="Leve"),CONCATENATE("R2C",'Mapa final'!$S$11),"")</f>
        <v/>
      </c>
      <c r="T15" s="43" t="str">
        <f>IF(AND('Mapa final'!$AD$11="Muy Alta",'Mapa final'!$AF$11="Leve"),CONCATENATE("R2C",'Mapa final'!$S$11),"")</f>
        <v/>
      </c>
      <c r="U15" s="44" t="str">
        <f>IF(AND('Mapa final'!$AD$11="Muy Alta",'Mapa final'!$AF$11="Leve"),CONCATENATE("R2C",'Mapa final'!$S$11),"")</f>
        <v/>
      </c>
      <c r="V15" s="42" t="str">
        <f>IF(AND('Mapa final'!$AD$11="Muy Alta",'Mapa final'!$AF$11="Leve"),CONCATENATE("R2C",'Mapa final'!$S$11),"")</f>
        <v/>
      </c>
      <c r="W15" s="43" t="str">
        <f>IF(AND('Mapa final'!$AD$11="Muy Alta",'Mapa final'!$AF$11="Leve"),CONCATENATE("R2C",'Mapa final'!$S$11),"")</f>
        <v/>
      </c>
      <c r="X15" s="43" t="str">
        <f>IF(AND('Mapa final'!$AD$11="Muy Alta",'Mapa final'!$AF$11="Leve"),CONCATENATE("R2C",'Mapa final'!$S$11),"")</f>
        <v/>
      </c>
      <c r="Y15" s="43" t="str">
        <f>IF(AND('Mapa final'!$AD$11="Muy Alta",'Mapa final'!$AF$11="Leve"),CONCATENATE("R2C",'Mapa final'!$S$11),"")</f>
        <v/>
      </c>
      <c r="Z15" s="43" t="str">
        <f>IF(AND('Mapa final'!$AD$11="Muy Alta",'Mapa final'!$AF$11="Leve"),CONCATENATE("R2C",'Mapa final'!$S$11),"")</f>
        <v/>
      </c>
      <c r="AA15" s="44" t="str">
        <f>IF(AND('Mapa final'!$AD$11="Muy Alta",'Mapa final'!$AF$11="Leve"),CONCATENATE("R2C",'Mapa final'!$S$11),"")</f>
        <v/>
      </c>
      <c r="AB15" s="42" t="str">
        <f>IF(AND('Mapa final'!$AD$11="Muy Alta",'Mapa final'!$AF$11="Leve"),CONCATENATE("R2C",'Mapa final'!$S$11),"")</f>
        <v/>
      </c>
      <c r="AC15" s="43" t="str">
        <f>IF(AND('Mapa final'!$AD$11="Muy Alta",'Mapa final'!$AF$11="Leve"),CONCATENATE("R2C",'Mapa final'!$S$11),"")</f>
        <v/>
      </c>
      <c r="AD15" s="43" t="str">
        <f>IF(AND('Mapa final'!$AD$11="Muy Alta",'Mapa final'!$AF$11="Leve"),CONCATENATE("R2C",'Mapa final'!$S$11),"")</f>
        <v/>
      </c>
      <c r="AE15" s="43" t="str">
        <f>IF(AND('Mapa final'!$AD$11="Muy Alta",'Mapa final'!$AF$11="Leve"),CONCATENATE("R2C",'Mapa final'!$S$11),"")</f>
        <v/>
      </c>
      <c r="AF15" s="43" t="str">
        <f>IF(AND('Mapa final'!$AD$11="Muy Alta",'Mapa final'!$AF$11="Leve"),CONCATENATE("R2C",'Mapa final'!$S$11),"")</f>
        <v/>
      </c>
      <c r="AG15" s="43" t="str">
        <f>IF(AND('Mapa final'!$AD$11="Muy Alta",'Mapa final'!$AF$11="Leve"),CONCATENATE("R2C",'Mapa final'!$S$11),"")</f>
        <v/>
      </c>
      <c r="AH15" s="45" t="str">
        <f>IF(AND('Mapa final'!$AD$11="Muy Alta",'Mapa final'!$AF$11="Catastrófico"),CONCATENATE("R2C",'Mapa final'!$S$11),"")</f>
        <v/>
      </c>
      <c r="AI15" s="46" t="str">
        <f>IF(AND('Mapa final'!$AD$11="Muy Alta",'Mapa final'!$AF$11="Catastrófico"),CONCATENATE("R2C",'Mapa final'!$S$11),"")</f>
        <v/>
      </c>
      <c r="AJ15" s="46" t="str">
        <f>IF(AND('Mapa final'!$AD$11="Muy Alta",'Mapa final'!$AF$11="Catastrófico"),CONCATENATE("R2C",'Mapa final'!$S$11),"")</f>
        <v/>
      </c>
      <c r="AK15" s="46" t="str">
        <f>IF(AND('Mapa final'!$AD$11="Muy Alta",'Mapa final'!$AF$11="Catastrófico"),CONCATENATE("R2C",'Mapa final'!$S$11),"")</f>
        <v/>
      </c>
      <c r="AL15" s="46" t="str">
        <f>IF(AND('Mapa final'!$AD$11="Muy Alta",'Mapa final'!$AF$11="Catastrófico"),CONCATENATE("R2C",'Mapa final'!$S$11),"")</f>
        <v/>
      </c>
      <c r="AM15" s="47" t="str">
        <f>IF(AND('Mapa final'!$AD$11="Muy Alta",'Mapa final'!$AF$11="Catastrófico"),CONCATENATE("R2C",'Mapa final'!$S$11),"")</f>
        <v/>
      </c>
      <c r="AN15" s="64"/>
      <c r="AO15" s="339"/>
      <c r="AP15" s="340"/>
      <c r="AQ15" s="340"/>
      <c r="AR15" s="340"/>
      <c r="AS15" s="340"/>
      <c r="AT15" s="341"/>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row>
    <row r="16" spans="1:91" ht="15" customHeight="1" x14ac:dyDescent="0.25">
      <c r="A16" s="64"/>
      <c r="B16" s="275"/>
      <c r="C16" s="275"/>
      <c r="D16" s="276"/>
      <c r="E16" s="313" t="s">
        <v>155</v>
      </c>
      <c r="F16" s="314"/>
      <c r="G16" s="314"/>
      <c r="H16" s="314"/>
      <c r="I16" s="314"/>
      <c r="J16" s="48" t="str">
        <f>IF(AND('Mapa final'!$AD$11="Alta",'Mapa final'!$AF$11="Leve"),CONCATENATE("R2C",'Mapa final'!$S$11),"")</f>
        <v/>
      </c>
      <c r="K16" s="49" t="str">
        <f>IF(AND('Mapa final'!$AD$11="Alta",'Mapa final'!$AF$11="Leve"),CONCATENATE("R2C",'Mapa final'!$S$11),"")</f>
        <v/>
      </c>
      <c r="L16" s="49" t="str">
        <f>IF(AND('Mapa final'!$AD$11="Alta",'Mapa final'!$AF$11="Leve"),CONCATENATE("R2C",'Mapa final'!$S$11),"")</f>
        <v/>
      </c>
      <c r="M16" s="49" t="str">
        <f>IF(AND('Mapa final'!$AD$11="Alta",'Mapa final'!$AF$11="Leve"),CONCATENATE("R2C",'Mapa final'!$S$11),"")</f>
        <v/>
      </c>
      <c r="N16" s="49" t="str">
        <f>IF(AND('Mapa final'!$AD$11="Alta",'Mapa final'!$AF$11="Leve"),CONCATENATE("R2C",'Mapa final'!$S$11),"")</f>
        <v/>
      </c>
      <c r="O16" s="50" t="str">
        <f>IF(AND('Mapa final'!$AD$11="Alta",'Mapa final'!$AF$11="Leve"),CONCATENATE("R2C",'Mapa final'!$S$11),"")</f>
        <v/>
      </c>
      <c r="P16" s="48" t="str">
        <f>IF(AND('Mapa final'!$AD$11="Alta",'Mapa final'!$AF$11="Leve"),CONCATENATE("R2C",'Mapa final'!$S$11),"")</f>
        <v/>
      </c>
      <c r="Q16" s="49" t="str">
        <f>IF(AND('Mapa final'!$AD$11="Alta",'Mapa final'!$AF$11="Leve"),CONCATENATE("R2C",'Mapa final'!$S$11),"")</f>
        <v/>
      </c>
      <c r="R16" s="49" t="str">
        <f>IF(AND('Mapa final'!$AD$11="Alta",'Mapa final'!$AF$11="Leve"),CONCATENATE("R2C",'Mapa final'!$S$11),"")</f>
        <v/>
      </c>
      <c r="S16" s="49" t="str">
        <f>IF(AND('Mapa final'!$AD$11="Alta",'Mapa final'!$AF$11="Leve"),CONCATENATE("R2C",'Mapa final'!$S$11),"")</f>
        <v/>
      </c>
      <c r="T16" s="49" t="str">
        <f>IF(AND('Mapa final'!$AD$11="Alta",'Mapa final'!$AF$11="Leve"),CONCATENATE("R2C",'Mapa final'!$S$11),"")</f>
        <v/>
      </c>
      <c r="U16" s="50" t="str">
        <f>IF(AND('Mapa final'!$AD$11="Alta",'Mapa final'!$AF$11="Leve"),CONCATENATE("R2C",'Mapa final'!$S$11),"")</f>
        <v/>
      </c>
      <c r="V16" s="32" t="str">
        <f>IF(AND('Mapa final'!$AD$11="Muy Alta",'Mapa final'!$AF$11="Leve"),CONCATENATE("R2C",'Mapa final'!$S$11),"")</f>
        <v/>
      </c>
      <c r="W16" s="33" t="str">
        <f>IF(AND('Mapa final'!$AD$11="Muy Alta",'Mapa final'!$AF$11="Leve"),CONCATENATE("R2C",'Mapa final'!$S$11),"")</f>
        <v/>
      </c>
      <c r="X16" s="33" t="str">
        <f>IF(AND('Mapa final'!$AD$11="Muy Alta",'Mapa final'!$AF$11="Leve"),CONCATENATE("R2C",'Mapa final'!$S$11),"")</f>
        <v/>
      </c>
      <c r="Y16" s="33" t="str">
        <f>IF(AND('Mapa final'!$AD$11="Muy Alta",'Mapa final'!$AF$11="Leve"),CONCATENATE("R2C",'Mapa final'!$S$11),"")</f>
        <v/>
      </c>
      <c r="Z16" s="33" t="str">
        <f>IF(AND('Mapa final'!$AD$11="Muy Alta",'Mapa final'!$AF$11="Leve"),CONCATENATE("R2C",'Mapa final'!$S$11),"")</f>
        <v/>
      </c>
      <c r="AA16" s="34" t="str">
        <f>IF(AND('Mapa final'!$AD$11="Muy Alta",'Mapa final'!$AF$11="Leve"),CONCATENATE("R2C",'Mapa final'!$S$11),"")</f>
        <v/>
      </c>
      <c r="AB16" s="32" t="str">
        <f>IF(AND('Mapa final'!$AD$11="Muy Alta",'Mapa final'!$AF$11="Leve"),CONCATENATE("R2C",'Mapa final'!$S$11),"")</f>
        <v/>
      </c>
      <c r="AC16" s="33" t="str">
        <f>IF(AND('Mapa final'!$AD$11="Muy Alta",'Mapa final'!$AF$11="Leve"),CONCATENATE("R2C",'Mapa final'!$S$11),"")</f>
        <v/>
      </c>
      <c r="AD16" s="33" t="str">
        <f>IF(AND('Mapa final'!$AD$11="Muy Alta",'Mapa final'!$AF$11="Leve"),CONCATENATE("R2C",'Mapa final'!$S$11),"")</f>
        <v/>
      </c>
      <c r="AE16" s="33" t="str">
        <f>IF(AND('Mapa final'!$AD$11="Muy Alta",'Mapa final'!$AF$11="Leve"),CONCATENATE("R2C",'Mapa final'!$S$11),"")</f>
        <v/>
      </c>
      <c r="AF16" s="33" t="str">
        <f>IF(AND('Mapa final'!$AD$11="Muy Alta",'Mapa final'!$AF$11="Leve"),CONCATENATE("R2C",'Mapa final'!$S$11),"")</f>
        <v/>
      </c>
      <c r="AG16" s="34" t="str">
        <f>IF(AND('Mapa final'!$AD$11="Muy Alta",'Mapa final'!$AF$11="Leve"),CONCATENATE("R2C",'Mapa final'!$S$11),"")</f>
        <v/>
      </c>
      <c r="AH16" s="35" t="str">
        <f>IF(AND('Mapa final'!$AD$11="Muy Alta",'Mapa final'!$AF$11="Catastrófico"),CONCATENATE("R2C",'Mapa final'!$S$11),"")</f>
        <v/>
      </c>
      <c r="AI16" s="36" t="str">
        <f>IF(AND('Mapa final'!$AD$11="Muy Alta",'Mapa final'!$AF$11="Catastrófico"),CONCATENATE("R2C",'Mapa final'!$S$11),"")</f>
        <v/>
      </c>
      <c r="AJ16" s="36" t="str">
        <f>IF(AND('Mapa final'!$AD$11="Muy Alta",'Mapa final'!$AF$11="Catastrófico"),CONCATENATE("R2C",'Mapa final'!$S$11),"")</f>
        <v/>
      </c>
      <c r="AK16" s="36" t="str">
        <f>IF(AND('Mapa final'!$AD$11="Muy Alta",'Mapa final'!$AF$11="Catastrófico"),CONCATENATE("R2C",'Mapa final'!$S$11),"")</f>
        <v/>
      </c>
      <c r="AL16" s="36" t="str">
        <f>IF(AND('Mapa final'!$AD$11="Muy Alta",'Mapa final'!$AF$11="Catastrófico"),CONCATENATE("R2C",'Mapa final'!$S$11),"")</f>
        <v/>
      </c>
      <c r="AM16" s="37" t="str">
        <f>IF(AND('Mapa final'!$AD$11="Muy Alta",'Mapa final'!$AF$11="Catastrófico"),CONCATENATE("R2C",'Mapa final'!$S$11),"")</f>
        <v/>
      </c>
      <c r="AN16" s="64"/>
      <c r="AO16" s="323" t="s">
        <v>156</v>
      </c>
      <c r="AP16" s="324"/>
      <c r="AQ16" s="324"/>
      <c r="AR16" s="324"/>
      <c r="AS16" s="324"/>
      <c r="AT16" s="325"/>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row>
    <row r="17" spans="1:76" ht="15" customHeight="1" x14ac:dyDescent="0.25">
      <c r="A17" s="64"/>
      <c r="B17" s="275"/>
      <c r="C17" s="275"/>
      <c r="D17" s="276"/>
      <c r="E17" s="332"/>
      <c r="F17" s="317"/>
      <c r="G17" s="317"/>
      <c r="H17" s="317"/>
      <c r="I17" s="317"/>
      <c r="J17" s="51" t="str">
        <f>IF(AND('Mapa final'!$AD$11="Alta",'Mapa final'!$AF$11="Leve"),CONCATENATE("R2C",'Mapa final'!$S$11),"")</f>
        <v/>
      </c>
      <c r="K17" s="152" t="str">
        <f>IF(AND('Mapa final'!$AD$11="Alta",'Mapa final'!$AF$11="Leve"),CONCATENATE("R2C",'Mapa final'!$S$11),"")</f>
        <v/>
      </c>
      <c r="L17" s="152" t="str">
        <f>IF(AND('Mapa final'!$AD$11="Alta",'Mapa final'!$AF$11="Leve"),CONCATENATE("R2C",'Mapa final'!$S$11),"")</f>
        <v/>
      </c>
      <c r="M17" s="152" t="str">
        <f>IF(AND('Mapa final'!$AD$11="Alta",'Mapa final'!$AF$11="Leve"),CONCATENATE("R2C",'Mapa final'!$S$11),"")</f>
        <v/>
      </c>
      <c r="N17" s="152" t="str">
        <f>IF(AND('Mapa final'!$AD$11="Alta",'Mapa final'!$AF$11="Leve"),CONCATENATE("R2C",'Mapa final'!$S$11),"")</f>
        <v/>
      </c>
      <c r="O17" s="52" t="str">
        <f>IF(AND('Mapa final'!$AD$11="Alta",'Mapa final'!$AF$11="Leve"),CONCATENATE("R2C",'Mapa final'!$S$11),"")</f>
        <v/>
      </c>
      <c r="P17" s="51" t="str">
        <f>IF(AND('Mapa final'!$AD$11="Alta",'Mapa final'!$AF$11="Leve"),CONCATENATE("R2C",'Mapa final'!$S$11),"")</f>
        <v/>
      </c>
      <c r="Q17" s="152" t="str">
        <f>IF(AND('Mapa final'!$AD$11="Alta",'Mapa final'!$AF$11="Leve"),CONCATENATE("R2C",'Mapa final'!$S$11),"")</f>
        <v/>
      </c>
      <c r="R17" s="152" t="str">
        <f>IF(AND('Mapa final'!$AD$11="Alta",'Mapa final'!$AF$11="Leve"),CONCATENATE("R2C",'Mapa final'!$S$11),"")</f>
        <v/>
      </c>
      <c r="S17" s="152" t="str">
        <f>IF(AND('Mapa final'!$AD$11="Alta",'Mapa final'!$AF$11="Leve"),CONCATENATE("R2C",'Mapa final'!$S$11),"")</f>
        <v/>
      </c>
      <c r="T17" s="152" t="str">
        <f>IF(AND('Mapa final'!$AD$11="Alta",'Mapa final'!$AF$11="Leve"),CONCATENATE("R2C",'Mapa final'!$S$11),"")</f>
        <v/>
      </c>
      <c r="U17" s="52" t="str">
        <f>IF(AND('Mapa final'!$AD$11="Alta",'Mapa final'!$AF$11="Leve"),CONCATENATE("R2C",'Mapa final'!$S$11),"")</f>
        <v/>
      </c>
      <c r="V17" s="38" t="str">
        <f>IF(AND('Mapa final'!$AD$11="Muy Alta",'Mapa final'!$AF$11="Leve"),CONCATENATE("R2C",'Mapa final'!$S$11),"")</f>
        <v/>
      </c>
      <c r="W17" s="151" t="str">
        <f>IF(AND('Mapa final'!$AD$11="Muy Alta",'Mapa final'!$AF$11="Leve"),CONCATENATE("R2C",'Mapa final'!$S$11),"")</f>
        <v/>
      </c>
      <c r="X17" s="151" t="str">
        <f>IF(AND('Mapa final'!$AD$11="Muy Alta",'Mapa final'!$AF$11="Leve"),CONCATENATE("R2C",'Mapa final'!$S$11),"")</f>
        <v/>
      </c>
      <c r="Y17" s="151" t="str">
        <f>IF(AND('Mapa final'!$AD$11="Muy Alta",'Mapa final'!$AF$11="Leve"),CONCATENATE("R2C",'Mapa final'!$S$11),"")</f>
        <v/>
      </c>
      <c r="Z17" s="151" t="str">
        <f>IF(AND('Mapa final'!$AD$11="Muy Alta",'Mapa final'!$AF$11="Leve"),CONCATENATE("R2C",'Mapa final'!$S$11),"")</f>
        <v/>
      </c>
      <c r="AA17" s="39" t="str">
        <f>IF(AND('Mapa final'!$AD$11="Muy Alta",'Mapa final'!$AF$11="Leve"),CONCATENATE("R2C",'Mapa final'!$S$11),"")</f>
        <v/>
      </c>
      <c r="AB17" s="38" t="str">
        <f>IF(AND('Mapa final'!$AD$11="Muy Alta",'Mapa final'!$AF$11="Leve"),CONCATENATE("R2C",'Mapa final'!$S$11),"")</f>
        <v/>
      </c>
      <c r="AC17" s="151" t="str">
        <f>IF(AND('Mapa final'!$AD$11="Muy Alta",'Mapa final'!$AF$11="Leve"),CONCATENATE("R2C",'Mapa final'!$S$11),"")</f>
        <v/>
      </c>
      <c r="AD17" s="151" t="str">
        <f>IF(AND('Mapa final'!$AD$11="Muy Alta",'Mapa final'!$AF$11="Leve"),CONCATENATE("R2C",'Mapa final'!$S$11),"")</f>
        <v/>
      </c>
      <c r="AE17" s="151" t="str">
        <f>IF(AND('Mapa final'!$AD$11="Muy Alta",'Mapa final'!$AF$11="Leve"),CONCATENATE("R2C",'Mapa final'!$S$11),"")</f>
        <v/>
      </c>
      <c r="AF17" s="151" t="str">
        <f>IF(AND('Mapa final'!$AD$11="Muy Alta",'Mapa final'!$AF$11="Leve"),CONCATENATE("R2C",'Mapa final'!$S$11),"")</f>
        <v/>
      </c>
      <c r="AG17" s="39" t="str">
        <f>IF(AND('Mapa final'!$AD$11="Muy Alta",'Mapa final'!$AF$11="Leve"),CONCATENATE("R2C",'Mapa final'!$S$11),"")</f>
        <v/>
      </c>
      <c r="AH17" s="40" t="str">
        <f>IF(AND('Mapa final'!$AD$11="Muy Alta",'Mapa final'!$AF$11="Catastrófico"),CONCATENATE("R2C",'Mapa final'!$S$11),"")</f>
        <v/>
      </c>
      <c r="AI17" s="154" t="str">
        <f>IF(AND('Mapa final'!$AD$11="Muy Alta",'Mapa final'!$AF$11="Catastrófico"),CONCATENATE("R2C",'Mapa final'!$S$11),"")</f>
        <v/>
      </c>
      <c r="AJ17" s="154" t="str">
        <f>IF(AND('Mapa final'!$AD$11="Muy Alta",'Mapa final'!$AF$11="Catastrófico"),CONCATENATE("R2C",'Mapa final'!$S$11),"")</f>
        <v/>
      </c>
      <c r="AK17" s="154" t="str">
        <f>IF(AND('Mapa final'!$AD$11="Muy Alta",'Mapa final'!$AF$11="Catastrófico"),CONCATENATE("R2C",'Mapa final'!$S$11),"")</f>
        <v/>
      </c>
      <c r="AL17" s="154" t="str">
        <f>IF(AND('Mapa final'!$AD$11="Muy Alta",'Mapa final'!$AF$11="Catastrófico"),CONCATENATE("R2C",'Mapa final'!$S$11),"")</f>
        <v/>
      </c>
      <c r="AM17" s="41" t="str">
        <f>IF(AND('Mapa final'!$AD$11="Muy Alta",'Mapa final'!$AF$11="Catastrófico"),CONCATENATE("R2C",'Mapa final'!$S$11),"")</f>
        <v/>
      </c>
      <c r="AN17" s="64"/>
      <c r="AO17" s="326"/>
      <c r="AP17" s="327"/>
      <c r="AQ17" s="327"/>
      <c r="AR17" s="327"/>
      <c r="AS17" s="327"/>
      <c r="AT17" s="328"/>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row>
    <row r="18" spans="1:76" ht="15" customHeight="1" x14ac:dyDescent="0.25">
      <c r="A18" s="64"/>
      <c r="B18" s="275"/>
      <c r="C18" s="275"/>
      <c r="D18" s="276"/>
      <c r="E18" s="316"/>
      <c r="F18" s="317"/>
      <c r="G18" s="317"/>
      <c r="H18" s="317"/>
      <c r="I18" s="317"/>
      <c r="J18" s="51" t="str">
        <f>IF(AND('Mapa final'!$AD$11="Alta",'Mapa final'!$AF$11="Leve"),CONCATENATE("R2C",'Mapa final'!$S$11),"")</f>
        <v/>
      </c>
      <c r="K18" s="152" t="str">
        <f>IF(AND('Mapa final'!$AD$11="Alta",'Mapa final'!$AF$11="Leve"),CONCATENATE("R2C",'Mapa final'!$S$11),"")</f>
        <v/>
      </c>
      <c r="L18" s="152" t="str">
        <f>IF(AND('Mapa final'!$AD$11="Alta",'Mapa final'!$AF$11="Leve"),CONCATENATE("R2C",'Mapa final'!$S$11),"")</f>
        <v/>
      </c>
      <c r="M18" s="152" t="str">
        <f>IF(AND('Mapa final'!$AD$11="Alta",'Mapa final'!$AF$11="Leve"),CONCATENATE("R2C",'Mapa final'!$S$11),"")</f>
        <v/>
      </c>
      <c r="N18" s="152" t="str">
        <f>IF(AND('Mapa final'!$AD$11="Alta",'Mapa final'!$AF$11="Leve"),CONCATENATE("R2C",'Mapa final'!$S$11),"")</f>
        <v/>
      </c>
      <c r="O18" s="52" t="str">
        <f>IF(AND('Mapa final'!$AD$11="Alta",'Mapa final'!$AF$11="Leve"),CONCATENATE("R2C",'Mapa final'!$S$11),"")</f>
        <v/>
      </c>
      <c r="P18" s="51" t="str">
        <f>IF(AND('Mapa final'!$AD$11="Alta",'Mapa final'!$AF$11="Leve"),CONCATENATE("R2C",'Mapa final'!$S$11),"")</f>
        <v/>
      </c>
      <c r="Q18" s="152" t="str">
        <f>IF(AND('Mapa final'!$AD$11="Alta",'Mapa final'!$AF$11="Leve"),CONCATENATE("R2C",'Mapa final'!$S$11),"")</f>
        <v/>
      </c>
      <c r="R18" s="152" t="str">
        <f>IF(AND('Mapa final'!$AD$11="Alta",'Mapa final'!$AF$11="Leve"),CONCATENATE("R2C",'Mapa final'!$S$11),"")</f>
        <v/>
      </c>
      <c r="S18" s="152" t="str">
        <f>IF(AND('Mapa final'!$AD$11="Alta",'Mapa final'!$AF$11="Leve"),CONCATENATE("R2C",'Mapa final'!$S$11),"")</f>
        <v/>
      </c>
      <c r="T18" s="152" t="str">
        <f>IF(AND('Mapa final'!$AD$11="Alta",'Mapa final'!$AF$11="Leve"),CONCATENATE("R2C",'Mapa final'!$S$11),"")</f>
        <v/>
      </c>
      <c r="U18" s="52" t="str">
        <f>IF(AND('Mapa final'!$AD$11="Alta",'Mapa final'!$AF$11="Leve"),CONCATENATE("R2C",'Mapa final'!$S$11),"")</f>
        <v/>
      </c>
      <c r="V18" s="38" t="str">
        <f>IF(AND('Mapa final'!$AD$11="Muy Alta",'Mapa final'!$AF$11="Leve"),CONCATENATE("R2C",'Mapa final'!$S$11),"")</f>
        <v/>
      </c>
      <c r="W18" s="151" t="str">
        <f>IF(AND('Mapa final'!$AD$11="Muy Alta",'Mapa final'!$AF$11="Leve"),CONCATENATE("R2C",'Mapa final'!$S$11),"")</f>
        <v/>
      </c>
      <c r="X18" s="151" t="str">
        <f>IF(AND('Mapa final'!$AD$11="Muy Alta",'Mapa final'!$AF$11="Leve"),CONCATENATE("R2C",'Mapa final'!$S$11),"")</f>
        <v/>
      </c>
      <c r="Y18" s="151" t="str">
        <f>IF(AND('Mapa final'!$AD$11="Muy Alta",'Mapa final'!$AF$11="Leve"),CONCATENATE("R2C",'Mapa final'!$S$11),"")</f>
        <v/>
      </c>
      <c r="Z18" s="151" t="str">
        <f>IF(AND('Mapa final'!$AD$11="Muy Alta",'Mapa final'!$AF$11="Leve"),CONCATENATE("R2C",'Mapa final'!$S$11),"")</f>
        <v/>
      </c>
      <c r="AA18" s="39" t="str">
        <f>IF(AND('Mapa final'!$AD$11="Muy Alta",'Mapa final'!$AF$11="Leve"),CONCATENATE("R2C",'Mapa final'!$S$11),"")</f>
        <v/>
      </c>
      <c r="AB18" s="38" t="str">
        <f>IF(AND('Mapa final'!$AD$11="Muy Alta",'Mapa final'!$AF$11="Leve"),CONCATENATE("R2C",'Mapa final'!$S$11),"")</f>
        <v/>
      </c>
      <c r="AC18" s="151" t="str">
        <f>IF(AND('Mapa final'!$AD$11="Muy Alta",'Mapa final'!$AF$11="Leve"),CONCATENATE("R2C",'Mapa final'!$S$11),"")</f>
        <v/>
      </c>
      <c r="AD18" s="151" t="str">
        <f>IF(AND('Mapa final'!$AD$11="Muy Alta",'Mapa final'!$AF$11="Leve"),CONCATENATE("R2C",'Mapa final'!$S$11),"")</f>
        <v/>
      </c>
      <c r="AE18" s="151" t="str">
        <f>IF(AND('Mapa final'!$AD$11="Muy Alta",'Mapa final'!$AF$11="Leve"),CONCATENATE("R2C",'Mapa final'!$S$11),"")</f>
        <v/>
      </c>
      <c r="AF18" s="151" t="str">
        <f>IF(AND('Mapa final'!$AD$11="Muy Alta",'Mapa final'!$AF$11="Leve"),CONCATENATE("R2C",'Mapa final'!$S$11),"")</f>
        <v/>
      </c>
      <c r="AG18" s="39" t="str">
        <f>IF(AND('Mapa final'!$AD$11="Muy Alta",'Mapa final'!$AF$11="Leve"),CONCATENATE("R2C",'Mapa final'!$S$11),"")</f>
        <v/>
      </c>
      <c r="AH18" s="40" t="str">
        <f>IF(AND('Mapa final'!$AD$11="Muy Alta",'Mapa final'!$AF$11="Catastrófico"),CONCATENATE("R2C",'Mapa final'!$S$11),"")</f>
        <v/>
      </c>
      <c r="AI18" s="154" t="str">
        <f>IF(AND('Mapa final'!$AD$11="Muy Alta",'Mapa final'!$AF$11="Catastrófico"),CONCATENATE("R2C",'Mapa final'!$S$11),"")</f>
        <v/>
      </c>
      <c r="AJ18" s="154" t="str">
        <f>IF(AND('Mapa final'!$AD$11="Muy Alta",'Mapa final'!$AF$11="Catastrófico"),CONCATENATE("R2C",'Mapa final'!$S$11),"")</f>
        <v/>
      </c>
      <c r="AK18" s="154" t="str">
        <f>IF(AND('Mapa final'!$AD$11="Muy Alta",'Mapa final'!$AF$11="Catastrófico"),CONCATENATE("R2C",'Mapa final'!$S$11),"")</f>
        <v/>
      </c>
      <c r="AL18" s="154" t="str">
        <f>IF(AND('Mapa final'!$AD$11="Muy Alta",'Mapa final'!$AF$11="Catastrófico"),CONCATENATE("R2C",'Mapa final'!$S$11),"")</f>
        <v/>
      </c>
      <c r="AM18" s="41" t="str">
        <f>IF(AND('Mapa final'!$AD$11="Muy Alta",'Mapa final'!$AF$11="Catastrófico"),CONCATENATE("R2C",'Mapa final'!$S$11),"")</f>
        <v/>
      </c>
      <c r="AN18" s="64"/>
      <c r="AO18" s="326"/>
      <c r="AP18" s="327"/>
      <c r="AQ18" s="327"/>
      <c r="AR18" s="327"/>
      <c r="AS18" s="327"/>
      <c r="AT18" s="328"/>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row>
    <row r="19" spans="1:76" ht="15" customHeight="1" x14ac:dyDescent="0.25">
      <c r="A19" s="64"/>
      <c r="B19" s="275"/>
      <c r="C19" s="275"/>
      <c r="D19" s="276"/>
      <c r="E19" s="316"/>
      <c r="F19" s="317"/>
      <c r="G19" s="317"/>
      <c r="H19" s="317"/>
      <c r="I19" s="317"/>
      <c r="J19" s="51" t="str">
        <f>IF(AND('Mapa final'!$AD$11="Alta",'Mapa final'!$AF$11="Leve"),CONCATENATE("R2C",'Mapa final'!$S$11),"")</f>
        <v/>
      </c>
      <c r="K19" s="152" t="str">
        <f>IF(AND('Mapa final'!$AD$11="Alta",'Mapa final'!$AF$11="Leve"),CONCATENATE("R2C",'Mapa final'!$S$11),"")</f>
        <v/>
      </c>
      <c r="L19" s="152" t="str">
        <f>IF(AND('Mapa final'!$AD$11="Alta",'Mapa final'!$AF$11="Leve"),CONCATENATE("R2C",'Mapa final'!$S$11),"")</f>
        <v/>
      </c>
      <c r="M19" s="152" t="str">
        <f>IF(AND('Mapa final'!$AD$11="Alta",'Mapa final'!$AF$11="Leve"),CONCATENATE("R2C",'Mapa final'!$S$11),"")</f>
        <v/>
      </c>
      <c r="N19" s="152" t="str">
        <f>IF(AND('Mapa final'!$AD$11="Alta",'Mapa final'!$AF$11="Leve"),CONCATENATE("R2C",'Mapa final'!$S$11),"")</f>
        <v/>
      </c>
      <c r="O19" s="52" t="str">
        <f>IF(AND('Mapa final'!$AD$11="Alta",'Mapa final'!$AF$11="Leve"),CONCATENATE("R2C",'Mapa final'!$S$11),"")</f>
        <v/>
      </c>
      <c r="P19" s="51" t="str">
        <f>IF(AND('Mapa final'!$AD$11="Alta",'Mapa final'!$AF$11="Leve"),CONCATENATE("R2C",'Mapa final'!$S$11),"")</f>
        <v/>
      </c>
      <c r="Q19" s="152" t="str">
        <f>IF(AND('Mapa final'!$AD$11="Alta",'Mapa final'!$AF$11="Leve"),CONCATENATE("R2C",'Mapa final'!$S$11),"")</f>
        <v/>
      </c>
      <c r="R19" s="152" t="str">
        <f>IF(AND('Mapa final'!$AD$11="Alta",'Mapa final'!$AF$11="Leve"),CONCATENATE("R2C",'Mapa final'!$S$11),"")</f>
        <v/>
      </c>
      <c r="S19" s="152" t="str">
        <f>IF(AND('Mapa final'!$AD$11="Alta",'Mapa final'!$AF$11="Leve"),CONCATENATE("R2C",'Mapa final'!$S$11),"")</f>
        <v/>
      </c>
      <c r="T19" s="152" t="str">
        <f>IF(AND('Mapa final'!$AD$11="Alta",'Mapa final'!$AF$11="Leve"),CONCATENATE("R2C",'Mapa final'!$S$11),"")</f>
        <v/>
      </c>
      <c r="U19" s="52" t="str">
        <f>IF(AND('Mapa final'!$AD$11="Alta",'Mapa final'!$AF$11="Leve"),CONCATENATE("R2C",'Mapa final'!$S$11),"")</f>
        <v/>
      </c>
      <c r="V19" s="38" t="str">
        <f>IF(AND('Mapa final'!$AD$11="Muy Alta",'Mapa final'!$AF$11="Leve"),CONCATENATE("R2C",'Mapa final'!$S$11),"")</f>
        <v/>
      </c>
      <c r="W19" s="151" t="str">
        <f>IF(AND('Mapa final'!$AD$11="Muy Alta",'Mapa final'!$AF$11="Leve"),CONCATENATE("R2C",'Mapa final'!$S$11),"")</f>
        <v/>
      </c>
      <c r="X19" s="151" t="str">
        <f>IF(AND('Mapa final'!$AD$11="Muy Alta",'Mapa final'!$AF$11="Leve"),CONCATENATE("R2C",'Mapa final'!$S$11),"")</f>
        <v/>
      </c>
      <c r="Y19" s="151" t="str">
        <f>IF(AND('Mapa final'!$AD$11="Muy Alta",'Mapa final'!$AF$11="Leve"),CONCATENATE("R2C",'Mapa final'!$S$11),"")</f>
        <v/>
      </c>
      <c r="Z19" s="151" t="str">
        <f>IF(AND('Mapa final'!$AD$11="Muy Alta",'Mapa final'!$AF$11="Leve"),CONCATENATE("R2C",'Mapa final'!$S$11),"")</f>
        <v/>
      </c>
      <c r="AA19" s="39" t="str">
        <f>IF(AND('Mapa final'!$AD$11="Muy Alta",'Mapa final'!$AF$11="Leve"),CONCATENATE("R2C",'Mapa final'!$S$11),"")</f>
        <v/>
      </c>
      <c r="AB19" s="38" t="str">
        <f>IF(AND('Mapa final'!$AD$11="Muy Alta",'Mapa final'!$AF$11="Leve"),CONCATENATE("R2C",'Mapa final'!$S$11),"")</f>
        <v/>
      </c>
      <c r="AC19" s="151" t="str">
        <f>IF(AND('Mapa final'!$AD$11="Muy Alta",'Mapa final'!$AF$11="Leve"),CONCATENATE("R2C",'Mapa final'!$S$11),"")</f>
        <v/>
      </c>
      <c r="AD19" s="151" t="str">
        <f>IF(AND('Mapa final'!$AD$11="Muy Alta",'Mapa final'!$AF$11="Leve"),CONCATENATE("R2C",'Mapa final'!$S$11),"")</f>
        <v/>
      </c>
      <c r="AE19" s="151" t="str">
        <f>IF(AND('Mapa final'!$AD$11="Muy Alta",'Mapa final'!$AF$11="Leve"),CONCATENATE("R2C",'Mapa final'!$S$11),"")</f>
        <v/>
      </c>
      <c r="AF19" s="151" t="str">
        <f>IF(AND('Mapa final'!$AD$11="Muy Alta",'Mapa final'!$AF$11="Leve"),CONCATENATE("R2C",'Mapa final'!$S$11),"")</f>
        <v/>
      </c>
      <c r="AG19" s="39" t="str">
        <f>IF(AND('Mapa final'!$AD$11="Muy Alta",'Mapa final'!$AF$11="Leve"),CONCATENATE("R2C",'Mapa final'!$S$11),"")</f>
        <v/>
      </c>
      <c r="AH19" s="40" t="str">
        <f>IF(AND('Mapa final'!$AD$11="Muy Alta",'Mapa final'!$AF$11="Catastrófico"),CONCATENATE("R2C",'Mapa final'!$S$11),"")</f>
        <v/>
      </c>
      <c r="AI19" s="154" t="str">
        <f>IF(AND('Mapa final'!$AD$11="Muy Alta",'Mapa final'!$AF$11="Catastrófico"),CONCATENATE("R2C",'Mapa final'!$S$11),"")</f>
        <v/>
      </c>
      <c r="AJ19" s="154" t="str">
        <f>IF(AND('Mapa final'!$AD$11="Muy Alta",'Mapa final'!$AF$11="Catastrófico"),CONCATENATE("R2C",'Mapa final'!$S$11),"")</f>
        <v/>
      </c>
      <c r="AK19" s="154" t="str">
        <f>IF(AND('Mapa final'!$AD$11="Muy Alta",'Mapa final'!$AF$11="Catastrófico"),CONCATENATE("R2C",'Mapa final'!$S$11),"")</f>
        <v/>
      </c>
      <c r="AL19" s="154" t="str">
        <f>IF(AND('Mapa final'!$AD$11="Muy Alta",'Mapa final'!$AF$11="Catastrófico"),CONCATENATE("R2C",'Mapa final'!$S$11),"")</f>
        <v/>
      </c>
      <c r="AM19" s="41" t="str">
        <f>IF(AND('Mapa final'!$AD$11="Muy Alta",'Mapa final'!$AF$11="Catastrófico"),CONCATENATE("R2C",'Mapa final'!$S$11),"")</f>
        <v/>
      </c>
      <c r="AN19" s="64"/>
      <c r="AO19" s="326"/>
      <c r="AP19" s="327"/>
      <c r="AQ19" s="327"/>
      <c r="AR19" s="327"/>
      <c r="AS19" s="327"/>
      <c r="AT19" s="328"/>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row>
    <row r="20" spans="1:76" ht="15" customHeight="1" x14ac:dyDescent="0.25">
      <c r="A20" s="64"/>
      <c r="B20" s="275"/>
      <c r="C20" s="275"/>
      <c r="D20" s="276"/>
      <c r="E20" s="316"/>
      <c r="F20" s="317"/>
      <c r="G20" s="317"/>
      <c r="H20" s="317"/>
      <c r="I20" s="317"/>
      <c r="J20" s="51" t="str">
        <f>IF(AND('Mapa final'!$AD$11="Alta",'Mapa final'!$AF$11="Leve"),CONCATENATE("R2C",'Mapa final'!$S$11),"")</f>
        <v/>
      </c>
      <c r="K20" s="152" t="str">
        <f>IF(AND('Mapa final'!$AD$11="Alta",'Mapa final'!$AF$11="Leve"),CONCATENATE("R2C",'Mapa final'!$S$11),"")</f>
        <v/>
      </c>
      <c r="L20" s="152" t="str">
        <f>IF(AND('Mapa final'!$AD$11="Alta",'Mapa final'!$AF$11="Leve"),CONCATENATE("R2C",'Mapa final'!$S$11),"")</f>
        <v/>
      </c>
      <c r="M20" s="152" t="str">
        <f>IF(AND('Mapa final'!$AD$11="Alta",'Mapa final'!$AF$11="Leve"),CONCATENATE("R2C",'Mapa final'!$S$11),"")</f>
        <v/>
      </c>
      <c r="N20" s="152" t="str">
        <f>IF(AND('Mapa final'!$AD$11="Alta",'Mapa final'!$AF$11="Leve"),CONCATENATE("R2C",'Mapa final'!$S$11),"")</f>
        <v/>
      </c>
      <c r="O20" s="52" t="str">
        <f>IF(AND('Mapa final'!$AD$11="Alta",'Mapa final'!$AF$11="Leve"),CONCATENATE("R2C",'Mapa final'!$S$11),"")</f>
        <v/>
      </c>
      <c r="P20" s="51" t="str">
        <f>IF(AND('Mapa final'!$AD$11="Alta",'Mapa final'!$AF$11="Leve"),CONCATENATE("R2C",'Mapa final'!$S$11),"")</f>
        <v/>
      </c>
      <c r="Q20" s="152" t="str">
        <f>IF(AND('Mapa final'!$AD$11="Alta",'Mapa final'!$AF$11="Leve"),CONCATENATE("R2C",'Mapa final'!$S$11),"")</f>
        <v/>
      </c>
      <c r="R20" s="152" t="str">
        <f>IF(AND('Mapa final'!$AD$11="Alta",'Mapa final'!$AF$11="Leve"),CONCATENATE("R2C",'Mapa final'!$S$11),"")</f>
        <v/>
      </c>
      <c r="S20" s="152" t="str">
        <f>IF(AND('Mapa final'!$AD$11="Alta",'Mapa final'!$AF$11="Leve"),CONCATENATE("R2C",'Mapa final'!$S$11),"")</f>
        <v/>
      </c>
      <c r="T20" s="152" t="str">
        <f>IF(AND('Mapa final'!$AD$11="Alta",'Mapa final'!$AF$11="Leve"),CONCATENATE("R2C",'Mapa final'!$S$11),"")</f>
        <v/>
      </c>
      <c r="U20" s="52" t="str">
        <f>IF(AND('Mapa final'!$AD$11="Alta",'Mapa final'!$AF$11="Leve"),CONCATENATE("R2C",'Mapa final'!$S$11),"")</f>
        <v/>
      </c>
      <c r="V20" s="38" t="str">
        <f>IF(AND('Mapa final'!$AD$11="Muy Alta",'Mapa final'!$AF$11="Leve"),CONCATENATE("R2C",'Mapa final'!$S$11),"")</f>
        <v/>
      </c>
      <c r="W20" s="151" t="str">
        <f>IF(AND('Mapa final'!$AD$11="Muy Alta",'Mapa final'!$AF$11="Leve"),CONCATENATE("R2C",'Mapa final'!$S$11),"")</f>
        <v/>
      </c>
      <c r="X20" s="151" t="str">
        <f>IF(AND('Mapa final'!$AD$11="Muy Alta",'Mapa final'!$AF$11="Leve"),CONCATENATE("R2C",'Mapa final'!$S$11),"")</f>
        <v/>
      </c>
      <c r="Y20" s="151" t="str">
        <f>IF(AND('Mapa final'!$AD$11="Muy Alta",'Mapa final'!$AF$11="Leve"),CONCATENATE("R2C",'Mapa final'!$S$11),"")</f>
        <v/>
      </c>
      <c r="Z20" s="151" t="str">
        <f>IF(AND('Mapa final'!$AD$11="Muy Alta",'Mapa final'!$AF$11="Leve"),CONCATENATE("R2C",'Mapa final'!$S$11),"")</f>
        <v/>
      </c>
      <c r="AA20" s="39" t="str">
        <f>IF(AND('Mapa final'!$AD$11="Muy Alta",'Mapa final'!$AF$11="Leve"),CONCATENATE("R2C",'Mapa final'!$S$11),"")</f>
        <v/>
      </c>
      <c r="AB20" s="38" t="str">
        <f>IF(AND('Mapa final'!$AD$11="Muy Alta",'Mapa final'!$AF$11="Leve"),CONCATENATE("R2C",'Mapa final'!$S$11),"")</f>
        <v/>
      </c>
      <c r="AC20" s="151" t="str">
        <f>IF(AND('Mapa final'!$AD$11="Muy Alta",'Mapa final'!$AF$11="Leve"),CONCATENATE("R2C",'Mapa final'!$S$11),"")</f>
        <v/>
      </c>
      <c r="AD20" s="151" t="str">
        <f>IF(AND('Mapa final'!$AD$11="Muy Alta",'Mapa final'!$AF$11="Leve"),CONCATENATE("R2C",'Mapa final'!$S$11),"")</f>
        <v/>
      </c>
      <c r="AE20" s="151" t="str">
        <f>IF(AND('Mapa final'!$AD$11="Muy Alta",'Mapa final'!$AF$11="Leve"),CONCATENATE("R2C",'Mapa final'!$S$11),"")</f>
        <v/>
      </c>
      <c r="AF20" s="151" t="str">
        <f>IF(AND('Mapa final'!$AD$11="Muy Alta",'Mapa final'!$AF$11="Leve"),CONCATENATE("R2C",'Mapa final'!$S$11),"")</f>
        <v/>
      </c>
      <c r="AG20" s="39" t="str">
        <f>IF(AND('Mapa final'!$AD$11="Muy Alta",'Mapa final'!$AF$11="Leve"),CONCATENATE("R2C",'Mapa final'!$S$11),"")</f>
        <v/>
      </c>
      <c r="AH20" s="40" t="str">
        <f>IF(AND('Mapa final'!$AD$11="Muy Alta",'Mapa final'!$AF$11="Catastrófico"),CONCATENATE("R2C",'Mapa final'!$S$11),"")</f>
        <v/>
      </c>
      <c r="AI20" s="154" t="str">
        <f>IF(AND('Mapa final'!$AD$11="Muy Alta",'Mapa final'!$AF$11="Catastrófico"),CONCATENATE("R2C",'Mapa final'!$S$11),"")</f>
        <v/>
      </c>
      <c r="AJ20" s="154" t="str">
        <f>IF(AND('Mapa final'!$AD$11="Muy Alta",'Mapa final'!$AF$11="Catastrófico"),CONCATENATE("R2C",'Mapa final'!$S$11),"")</f>
        <v/>
      </c>
      <c r="AK20" s="154" t="str">
        <f>IF(AND('Mapa final'!$AD$11="Muy Alta",'Mapa final'!$AF$11="Catastrófico"),CONCATENATE("R2C",'Mapa final'!$S$11),"")</f>
        <v/>
      </c>
      <c r="AL20" s="154" t="str">
        <f>IF(AND('Mapa final'!$AD$11="Muy Alta",'Mapa final'!$AF$11="Catastrófico"),CONCATENATE("R2C",'Mapa final'!$S$11),"")</f>
        <v/>
      </c>
      <c r="AM20" s="41" t="str">
        <f>IF(AND('Mapa final'!$AD$11="Muy Alta",'Mapa final'!$AF$11="Catastrófico"),CONCATENATE("R2C",'Mapa final'!$S$11),"")</f>
        <v/>
      </c>
      <c r="AN20" s="64"/>
      <c r="AO20" s="326"/>
      <c r="AP20" s="327"/>
      <c r="AQ20" s="327"/>
      <c r="AR20" s="327"/>
      <c r="AS20" s="327"/>
      <c r="AT20" s="328"/>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row>
    <row r="21" spans="1:76" ht="15" customHeight="1" x14ac:dyDescent="0.25">
      <c r="A21" s="64"/>
      <c r="B21" s="275"/>
      <c r="C21" s="275"/>
      <c r="D21" s="276"/>
      <c r="E21" s="316"/>
      <c r="F21" s="317"/>
      <c r="G21" s="317"/>
      <c r="H21" s="317"/>
      <c r="I21" s="317"/>
      <c r="J21" s="51" t="str">
        <f>IF(AND('Mapa final'!$AD$11="Alta",'Mapa final'!$AF$11="Leve"),CONCATENATE("R2C",'Mapa final'!$S$11),"")</f>
        <v/>
      </c>
      <c r="K21" s="152" t="str">
        <f>IF(AND('Mapa final'!$AD$11="Alta",'Mapa final'!$AF$11="Leve"),CONCATENATE("R2C",'Mapa final'!$S$11),"")</f>
        <v/>
      </c>
      <c r="L21" s="152" t="str">
        <f>IF(AND('Mapa final'!$AD$11="Alta",'Mapa final'!$AF$11="Leve"),CONCATENATE("R2C",'Mapa final'!$S$11),"")</f>
        <v/>
      </c>
      <c r="M21" s="152" t="str">
        <f>IF(AND('Mapa final'!$AD$11="Alta",'Mapa final'!$AF$11="Leve"),CONCATENATE("R2C",'Mapa final'!$S$11),"")</f>
        <v/>
      </c>
      <c r="N21" s="152" t="str">
        <f>IF(AND('Mapa final'!$AD$11="Alta",'Mapa final'!$AF$11="Leve"),CONCATENATE("R2C",'Mapa final'!$S$11),"")</f>
        <v/>
      </c>
      <c r="O21" s="52" t="str">
        <f>IF(AND('Mapa final'!$AD$11="Alta",'Mapa final'!$AF$11="Leve"),CONCATENATE("R2C",'Mapa final'!$S$11),"")</f>
        <v/>
      </c>
      <c r="P21" s="51" t="str">
        <f>IF(AND('Mapa final'!$AD$11="Alta",'Mapa final'!$AF$11="Leve"),CONCATENATE("R2C",'Mapa final'!$S$11),"")</f>
        <v/>
      </c>
      <c r="Q21" s="152" t="str">
        <f>IF(AND('Mapa final'!$AD$11="Alta",'Mapa final'!$AF$11="Leve"),CONCATENATE("R2C",'Mapa final'!$S$11),"")</f>
        <v/>
      </c>
      <c r="R21" s="152" t="str">
        <f>IF(AND('Mapa final'!$AD$11="Alta",'Mapa final'!$AF$11="Leve"),CONCATENATE("R2C",'Mapa final'!$S$11),"")</f>
        <v/>
      </c>
      <c r="S21" s="152" t="str">
        <f>IF(AND('Mapa final'!$AD$11="Alta",'Mapa final'!$AF$11="Leve"),CONCATENATE("R2C",'Mapa final'!$S$11),"")</f>
        <v/>
      </c>
      <c r="T21" s="152" t="str">
        <f>IF(AND('Mapa final'!$AD$11="Alta",'Mapa final'!$AF$11="Leve"),CONCATENATE("R2C",'Mapa final'!$S$11),"")</f>
        <v/>
      </c>
      <c r="U21" s="52" t="str">
        <f>IF(AND('Mapa final'!$AD$11="Alta",'Mapa final'!$AF$11="Leve"),CONCATENATE("R2C",'Mapa final'!$S$11),"")</f>
        <v/>
      </c>
      <c r="V21" s="38" t="str">
        <f>IF(AND('Mapa final'!$AD$11="Muy Alta",'Mapa final'!$AF$11="Leve"),CONCATENATE("R2C",'Mapa final'!$S$11),"")</f>
        <v/>
      </c>
      <c r="W21" s="151" t="str">
        <f>IF(AND('Mapa final'!$AD$11="Muy Alta",'Mapa final'!$AF$11="Leve"),CONCATENATE("R2C",'Mapa final'!$S$11),"")</f>
        <v/>
      </c>
      <c r="X21" s="151" t="str">
        <f>IF(AND('Mapa final'!$AD$11="Muy Alta",'Mapa final'!$AF$11="Leve"),CONCATENATE("R2C",'Mapa final'!$S$11),"")</f>
        <v/>
      </c>
      <c r="Y21" s="151" t="str">
        <f>IF(AND('Mapa final'!$AD$11="Muy Alta",'Mapa final'!$AF$11="Leve"),CONCATENATE("R2C",'Mapa final'!$S$11),"")</f>
        <v/>
      </c>
      <c r="Z21" s="151" t="str">
        <f>IF(AND('Mapa final'!$AD$11="Muy Alta",'Mapa final'!$AF$11="Leve"),CONCATENATE("R2C",'Mapa final'!$S$11),"")</f>
        <v/>
      </c>
      <c r="AA21" s="39" t="str">
        <f>IF(AND('Mapa final'!$AD$11="Muy Alta",'Mapa final'!$AF$11="Leve"),CONCATENATE("R2C",'Mapa final'!$S$11),"")</f>
        <v/>
      </c>
      <c r="AB21" s="38" t="str">
        <f>IF(AND('Mapa final'!$AD$11="Muy Alta",'Mapa final'!$AF$11="Leve"),CONCATENATE("R2C",'Mapa final'!$S$11),"")</f>
        <v/>
      </c>
      <c r="AC21" s="151" t="str">
        <f>IF(AND('Mapa final'!$AD$11="Muy Alta",'Mapa final'!$AF$11="Leve"),CONCATENATE("R2C",'Mapa final'!$S$11),"")</f>
        <v/>
      </c>
      <c r="AD21" s="151" t="str">
        <f>IF(AND('Mapa final'!$AD$11="Muy Alta",'Mapa final'!$AF$11="Leve"),CONCATENATE("R2C",'Mapa final'!$S$11),"")</f>
        <v/>
      </c>
      <c r="AE21" s="151" t="str">
        <f>IF(AND('Mapa final'!$AD$11="Muy Alta",'Mapa final'!$AF$11="Leve"),CONCATENATE("R2C",'Mapa final'!$S$11),"")</f>
        <v/>
      </c>
      <c r="AF21" s="151" t="str">
        <f>IF(AND('Mapa final'!$AD$11="Muy Alta",'Mapa final'!$AF$11="Leve"),CONCATENATE("R2C",'Mapa final'!$S$11),"")</f>
        <v/>
      </c>
      <c r="AG21" s="39" t="str">
        <f>IF(AND('Mapa final'!$AD$11="Muy Alta",'Mapa final'!$AF$11="Leve"),CONCATENATE("R2C",'Mapa final'!$S$11),"")</f>
        <v/>
      </c>
      <c r="AH21" s="40" t="str">
        <f>IF(AND('Mapa final'!$AD$11="Muy Alta",'Mapa final'!$AF$11="Catastrófico"),CONCATENATE("R2C",'Mapa final'!$S$11),"")</f>
        <v/>
      </c>
      <c r="AI21" s="154" t="str">
        <f>IF(AND('Mapa final'!$AD$11="Muy Alta",'Mapa final'!$AF$11="Catastrófico"),CONCATENATE("R2C",'Mapa final'!$S$11),"")</f>
        <v/>
      </c>
      <c r="AJ21" s="154" t="str">
        <f>IF(AND('Mapa final'!$AD$11="Muy Alta",'Mapa final'!$AF$11="Catastrófico"),CONCATENATE("R2C",'Mapa final'!$S$11),"")</f>
        <v/>
      </c>
      <c r="AK21" s="154" t="str">
        <f>IF(AND('Mapa final'!$AD$11="Muy Alta",'Mapa final'!$AF$11="Catastrófico"),CONCATENATE("R2C",'Mapa final'!$S$11),"")</f>
        <v/>
      </c>
      <c r="AL21" s="154" t="str">
        <f>IF(AND('Mapa final'!$AD$11="Muy Alta",'Mapa final'!$AF$11="Catastrófico"),CONCATENATE("R2C",'Mapa final'!$S$11),"")</f>
        <v/>
      </c>
      <c r="AM21" s="41" t="str">
        <f>IF(AND('Mapa final'!$AD$11="Muy Alta",'Mapa final'!$AF$11="Catastrófico"),CONCATENATE("R2C",'Mapa final'!$S$11),"")</f>
        <v/>
      </c>
      <c r="AN21" s="64"/>
      <c r="AO21" s="326"/>
      <c r="AP21" s="327"/>
      <c r="AQ21" s="327"/>
      <c r="AR21" s="327"/>
      <c r="AS21" s="327"/>
      <c r="AT21" s="328"/>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row>
    <row r="22" spans="1:76" ht="15" customHeight="1" x14ac:dyDescent="0.25">
      <c r="A22" s="64"/>
      <c r="B22" s="275"/>
      <c r="C22" s="275"/>
      <c r="D22" s="276"/>
      <c r="E22" s="316"/>
      <c r="F22" s="317"/>
      <c r="G22" s="317"/>
      <c r="H22" s="317"/>
      <c r="I22" s="317"/>
      <c r="J22" s="51" t="str">
        <f>IF(AND('Mapa final'!$AD$11="Alta",'Mapa final'!$AF$11="Leve"),CONCATENATE("R2C",'Mapa final'!$S$11),"")</f>
        <v/>
      </c>
      <c r="K22" s="152" t="str">
        <f>IF(AND('Mapa final'!$AD$11="Alta",'Mapa final'!$AF$11="Leve"),CONCATENATE("R2C",'Mapa final'!$S$11),"")</f>
        <v/>
      </c>
      <c r="L22" s="152" t="str">
        <f>IF(AND('Mapa final'!$AD$11="Alta",'Mapa final'!$AF$11="Leve"),CONCATENATE("R2C",'Mapa final'!$S$11),"")</f>
        <v/>
      </c>
      <c r="M22" s="152" t="str">
        <f>IF(AND('Mapa final'!$AD$11="Alta",'Mapa final'!$AF$11="Leve"),CONCATENATE("R2C",'Mapa final'!$S$11),"")</f>
        <v/>
      </c>
      <c r="N22" s="152" t="str">
        <f>IF(AND('Mapa final'!$AD$11="Alta",'Mapa final'!$AF$11="Leve"),CONCATENATE("R2C",'Mapa final'!$S$11),"")</f>
        <v/>
      </c>
      <c r="O22" s="52" t="str">
        <f>IF(AND('Mapa final'!$AD$11="Alta",'Mapa final'!$AF$11="Leve"),CONCATENATE("R2C",'Mapa final'!$S$11),"")</f>
        <v/>
      </c>
      <c r="P22" s="51" t="str">
        <f>IF(AND('Mapa final'!$AD$11="Alta",'Mapa final'!$AF$11="Leve"),CONCATENATE("R2C",'Mapa final'!$S$11),"")</f>
        <v/>
      </c>
      <c r="Q22" s="152" t="str">
        <f>IF(AND('Mapa final'!$AD$11="Alta",'Mapa final'!$AF$11="Leve"),CONCATENATE("R2C",'Mapa final'!$S$11),"")</f>
        <v/>
      </c>
      <c r="R22" s="152" t="str">
        <f>IF(AND('Mapa final'!$AD$11="Alta",'Mapa final'!$AF$11="Leve"),CONCATENATE("R2C",'Mapa final'!$S$11),"")</f>
        <v/>
      </c>
      <c r="S22" s="152" t="str">
        <f>IF(AND('Mapa final'!$AD$11="Alta",'Mapa final'!$AF$11="Leve"),CONCATENATE("R2C",'Mapa final'!$S$11),"")</f>
        <v/>
      </c>
      <c r="T22" s="152" t="str">
        <f>IF(AND('Mapa final'!$AD$11="Alta",'Mapa final'!$AF$11="Leve"),CONCATENATE("R2C",'Mapa final'!$S$11),"")</f>
        <v/>
      </c>
      <c r="U22" s="52" t="str">
        <f>IF(AND('Mapa final'!$AD$11="Alta",'Mapa final'!$AF$11="Leve"),CONCATENATE("R2C",'Mapa final'!$S$11),"")</f>
        <v/>
      </c>
      <c r="V22" s="38" t="str">
        <f>IF(AND('Mapa final'!$AD$11="Muy Alta",'Mapa final'!$AF$11="Leve"),CONCATENATE("R2C",'Mapa final'!$S$11),"")</f>
        <v/>
      </c>
      <c r="W22" s="151" t="str">
        <f>IF(AND('Mapa final'!$AD$11="Muy Alta",'Mapa final'!$AF$11="Leve"),CONCATENATE("R2C",'Mapa final'!$S$11),"")</f>
        <v/>
      </c>
      <c r="X22" s="151" t="str">
        <f>IF(AND('Mapa final'!$AD$11="Muy Alta",'Mapa final'!$AF$11="Leve"),CONCATENATE("R2C",'Mapa final'!$S$11),"")</f>
        <v/>
      </c>
      <c r="Y22" s="151" t="str">
        <f>IF(AND('Mapa final'!$AD$11="Muy Alta",'Mapa final'!$AF$11="Leve"),CONCATENATE("R2C",'Mapa final'!$S$11),"")</f>
        <v/>
      </c>
      <c r="Z22" s="151" t="str">
        <f>IF(AND('Mapa final'!$AD$11="Muy Alta",'Mapa final'!$AF$11="Leve"),CONCATENATE("R2C",'Mapa final'!$S$11),"")</f>
        <v/>
      </c>
      <c r="AA22" s="39" t="str">
        <f>IF(AND('Mapa final'!$AD$11="Muy Alta",'Mapa final'!$AF$11="Leve"),CONCATENATE("R2C",'Mapa final'!$S$11),"")</f>
        <v/>
      </c>
      <c r="AB22" s="38" t="str">
        <f>IF(AND('Mapa final'!$AD$11="Muy Alta",'Mapa final'!$AF$11="Leve"),CONCATENATE("R2C",'Mapa final'!$S$11),"")</f>
        <v/>
      </c>
      <c r="AC22" s="151" t="str">
        <f>IF(AND('Mapa final'!$AD$11="Muy Alta",'Mapa final'!$AF$11="Leve"),CONCATENATE("R2C",'Mapa final'!$S$11),"")</f>
        <v/>
      </c>
      <c r="AD22" s="151" t="str">
        <f>IF(AND('Mapa final'!$AD$11="Muy Alta",'Mapa final'!$AF$11="Leve"),CONCATENATE("R2C",'Mapa final'!$S$11),"")</f>
        <v/>
      </c>
      <c r="AE22" s="151" t="str">
        <f>IF(AND('Mapa final'!$AD$11="Muy Alta",'Mapa final'!$AF$11="Leve"),CONCATENATE("R2C",'Mapa final'!$S$11),"")</f>
        <v/>
      </c>
      <c r="AF22" s="151" t="str">
        <f>IF(AND('Mapa final'!$AD$11="Muy Alta",'Mapa final'!$AF$11="Leve"),CONCATENATE("R2C",'Mapa final'!$S$11),"")</f>
        <v/>
      </c>
      <c r="AG22" s="39" t="str">
        <f>IF(AND('Mapa final'!$AD$11="Muy Alta",'Mapa final'!$AF$11="Leve"),CONCATENATE("R2C",'Mapa final'!$S$11),"")</f>
        <v/>
      </c>
      <c r="AH22" s="40" t="str">
        <f>IF(AND('Mapa final'!$AD$11="Muy Alta",'Mapa final'!$AF$11="Catastrófico"),CONCATENATE("R2C",'Mapa final'!$S$11),"")</f>
        <v/>
      </c>
      <c r="AI22" s="154" t="str">
        <f>IF(AND('Mapa final'!$AD$11="Muy Alta",'Mapa final'!$AF$11="Catastrófico"),CONCATENATE("R2C",'Mapa final'!$S$11),"")</f>
        <v/>
      </c>
      <c r="AJ22" s="154" t="str">
        <f>IF(AND('Mapa final'!$AD$11="Muy Alta",'Mapa final'!$AF$11="Catastrófico"),CONCATENATE("R2C",'Mapa final'!$S$11),"")</f>
        <v/>
      </c>
      <c r="AK22" s="154" t="str">
        <f>IF(AND('Mapa final'!$AD$11="Muy Alta",'Mapa final'!$AF$11="Catastrófico"),CONCATENATE("R2C",'Mapa final'!$S$11),"")</f>
        <v/>
      </c>
      <c r="AL22" s="154" t="str">
        <f>IF(AND('Mapa final'!$AD$11="Muy Alta",'Mapa final'!$AF$11="Catastrófico"),CONCATENATE("R2C",'Mapa final'!$S$11),"")</f>
        <v/>
      </c>
      <c r="AM22" s="41" t="str">
        <f>IF(AND('Mapa final'!$AD$11="Muy Alta",'Mapa final'!$AF$11="Catastrófico"),CONCATENATE("R2C",'Mapa final'!$S$11),"")</f>
        <v/>
      </c>
      <c r="AN22" s="64"/>
      <c r="AO22" s="326"/>
      <c r="AP22" s="327"/>
      <c r="AQ22" s="327"/>
      <c r="AR22" s="327"/>
      <c r="AS22" s="327"/>
      <c r="AT22" s="328"/>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row>
    <row r="23" spans="1:76" ht="15" customHeight="1" x14ac:dyDescent="0.25">
      <c r="A23" s="64"/>
      <c r="B23" s="275"/>
      <c r="C23" s="275"/>
      <c r="D23" s="276"/>
      <c r="E23" s="316"/>
      <c r="F23" s="317"/>
      <c r="G23" s="317"/>
      <c r="H23" s="317"/>
      <c r="I23" s="317"/>
      <c r="J23" s="51" t="str">
        <f>IF(AND('Mapa final'!$AD$11="Alta",'Mapa final'!$AF$11="Leve"),CONCATENATE("R2C",'Mapa final'!$S$11),"")</f>
        <v/>
      </c>
      <c r="K23" s="152" t="str">
        <f>IF(AND('Mapa final'!$AD$11="Alta",'Mapa final'!$AF$11="Leve"),CONCATENATE("R2C",'Mapa final'!$S$11),"")</f>
        <v/>
      </c>
      <c r="L23" s="152" t="str">
        <f>IF(AND('Mapa final'!$AD$11="Alta",'Mapa final'!$AF$11="Leve"),CONCATENATE("R2C",'Mapa final'!$S$11),"")</f>
        <v/>
      </c>
      <c r="M23" s="152" t="str">
        <f>IF(AND('Mapa final'!$AD$11="Alta",'Mapa final'!$AF$11="Leve"),CONCATENATE("R2C",'Mapa final'!$S$11),"")</f>
        <v/>
      </c>
      <c r="N23" s="152" t="str">
        <f>IF(AND('Mapa final'!$AD$11="Alta",'Mapa final'!$AF$11="Leve"),CONCATENATE("R2C",'Mapa final'!$S$11),"")</f>
        <v/>
      </c>
      <c r="O23" s="52" t="str">
        <f>IF(AND('Mapa final'!$AD$11="Alta",'Mapa final'!$AF$11="Leve"),CONCATENATE("R2C",'Mapa final'!$S$11),"")</f>
        <v/>
      </c>
      <c r="P23" s="51" t="str">
        <f>IF(AND('Mapa final'!$AD$11="Alta",'Mapa final'!$AF$11="Leve"),CONCATENATE("R2C",'Mapa final'!$S$11),"")</f>
        <v/>
      </c>
      <c r="Q23" s="152" t="str">
        <f>IF(AND('Mapa final'!$AD$11="Alta",'Mapa final'!$AF$11="Leve"),CONCATENATE("R2C",'Mapa final'!$S$11),"")</f>
        <v/>
      </c>
      <c r="R23" s="152" t="str">
        <f>IF(AND('Mapa final'!$AD$11="Alta",'Mapa final'!$AF$11="Leve"),CONCATENATE("R2C",'Mapa final'!$S$11),"")</f>
        <v/>
      </c>
      <c r="S23" s="152" t="str">
        <f>IF(AND('Mapa final'!$AD$11="Alta",'Mapa final'!$AF$11="Leve"),CONCATENATE("R2C",'Mapa final'!$S$11),"")</f>
        <v/>
      </c>
      <c r="T23" s="152" t="str">
        <f>IF(AND('Mapa final'!$AD$11="Alta",'Mapa final'!$AF$11="Leve"),CONCATENATE("R2C",'Mapa final'!$S$11),"")</f>
        <v/>
      </c>
      <c r="U23" s="52" t="str">
        <f>IF(AND('Mapa final'!$AD$11="Alta",'Mapa final'!$AF$11="Leve"),CONCATENATE("R2C",'Mapa final'!$S$11),"")</f>
        <v/>
      </c>
      <c r="V23" s="38" t="str">
        <f>IF(AND('Mapa final'!$AD$11="Muy Alta",'Mapa final'!$AF$11="Leve"),CONCATENATE("R2C",'Mapa final'!$S$11),"")</f>
        <v/>
      </c>
      <c r="W23" s="151" t="str">
        <f>IF(AND('Mapa final'!$AD$11="Muy Alta",'Mapa final'!$AF$11="Leve"),CONCATENATE("R2C",'Mapa final'!$S$11),"")</f>
        <v/>
      </c>
      <c r="X23" s="151" t="str">
        <f>IF(AND('Mapa final'!$AD$11="Muy Alta",'Mapa final'!$AF$11="Leve"),CONCATENATE("R2C",'Mapa final'!$S$11),"")</f>
        <v/>
      </c>
      <c r="Y23" s="151" t="str">
        <f>IF(AND('Mapa final'!$AD$11="Muy Alta",'Mapa final'!$AF$11="Leve"),CONCATENATE("R2C",'Mapa final'!$S$11),"")</f>
        <v/>
      </c>
      <c r="Z23" s="151" t="str">
        <f>IF(AND('Mapa final'!$AD$11="Muy Alta",'Mapa final'!$AF$11="Leve"),CONCATENATE("R2C",'Mapa final'!$S$11),"")</f>
        <v/>
      </c>
      <c r="AA23" s="39" t="str">
        <f>IF(AND('Mapa final'!$AD$11="Muy Alta",'Mapa final'!$AF$11="Leve"),CONCATENATE("R2C",'Mapa final'!$S$11),"")</f>
        <v/>
      </c>
      <c r="AB23" s="38" t="str">
        <f>IF(AND('Mapa final'!$AD$11="Muy Alta",'Mapa final'!$AF$11="Leve"),CONCATENATE("R2C",'Mapa final'!$S$11),"")</f>
        <v/>
      </c>
      <c r="AC23" s="151" t="str">
        <f>IF(AND('Mapa final'!$AD$11="Muy Alta",'Mapa final'!$AF$11="Leve"),CONCATENATE("R2C",'Mapa final'!$S$11),"")</f>
        <v/>
      </c>
      <c r="AD23" s="151" t="str">
        <f>IF(AND('Mapa final'!$AD$11="Muy Alta",'Mapa final'!$AF$11="Leve"),CONCATENATE("R2C",'Mapa final'!$S$11),"")</f>
        <v/>
      </c>
      <c r="AE23" s="151" t="str">
        <f>IF(AND('Mapa final'!$AD$11="Muy Alta",'Mapa final'!$AF$11="Leve"),CONCATENATE("R2C",'Mapa final'!$S$11),"")</f>
        <v/>
      </c>
      <c r="AF23" s="151" t="str">
        <f>IF(AND('Mapa final'!$AD$11="Muy Alta",'Mapa final'!$AF$11="Leve"),CONCATENATE("R2C",'Mapa final'!$S$11),"")</f>
        <v/>
      </c>
      <c r="AG23" s="39" t="str">
        <f>IF(AND('Mapa final'!$AD$11="Muy Alta",'Mapa final'!$AF$11="Leve"),CONCATENATE("R2C",'Mapa final'!$S$11),"")</f>
        <v/>
      </c>
      <c r="AH23" s="40" t="str">
        <f>IF(AND('Mapa final'!$AD$11="Muy Alta",'Mapa final'!$AF$11="Catastrófico"),CONCATENATE("R2C",'Mapa final'!$S$11),"")</f>
        <v/>
      </c>
      <c r="AI23" s="154" t="str">
        <f>IF(AND('Mapa final'!$AD$11="Muy Alta",'Mapa final'!$AF$11="Catastrófico"),CONCATENATE("R2C",'Mapa final'!$S$11),"")</f>
        <v/>
      </c>
      <c r="AJ23" s="154" t="str">
        <f>IF(AND('Mapa final'!$AD$11="Muy Alta",'Mapa final'!$AF$11="Catastrófico"),CONCATENATE("R2C",'Mapa final'!$S$11),"")</f>
        <v/>
      </c>
      <c r="AK23" s="154" t="str">
        <f>IF(AND('Mapa final'!$AD$11="Muy Alta",'Mapa final'!$AF$11="Catastrófico"),CONCATENATE("R2C",'Mapa final'!$S$11),"")</f>
        <v/>
      </c>
      <c r="AL23" s="154" t="str">
        <f>IF(AND('Mapa final'!$AD$11="Muy Alta",'Mapa final'!$AF$11="Catastrófico"),CONCATENATE("R2C",'Mapa final'!$S$11),"")</f>
        <v/>
      </c>
      <c r="AM23" s="41" t="str">
        <f>IF(AND('Mapa final'!$AD$11="Muy Alta",'Mapa final'!$AF$11="Catastrófico"),CONCATENATE("R2C",'Mapa final'!$S$11),"")</f>
        <v/>
      </c>
      <c r="AN23" s="64"/>
      <c r="AO23" s="326"/>
      <c r="AP23" s="327"/>
      <c r="AQ23" s="327"/>
      <c r="AR23" s="327"/>
      <c r="AS23" s="327"/>
      <c r="AT23" s="328"/>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row>
    <row r="24" spans="1:76" ht="15" customHeight="1" x14ac:dyDescent="0.25">
      <c r="A24" s="64"/>
      <c r="B24" s="275"/>
      <c r="C24" s="275"/>
      <c r="D24" s="276"/>
      <c r="E24" s="316"/>
      <c r="F24" s="317"/>
      <c r="G24" s="317"/>
      <c r="H24" s="317"/>
      <c r="I24" s="317"/>
      <c r="J24" s="51" t="str">
        <f>IF(AND('Mapa final'!$AD$11="Alta",'Mapa final'!$AF$11="Leve"),CONCATENATE("R2C",'Mapa final'!$S$11),"")</f>
        <v/>
      </c>
      <c r="K24" s="152" t="str">
        <f>IF(AND('Mapa final'!$AD$11="Alta",'Mapa final'!$AF$11="Leve"),CONCATENATE("R2C",'Mapa final'!$S$11),"")</f>
        <v/>
      </c>
      <c r="L24" s="152" t="str">
        <f>IF(AND('Mapa final'!$AD$11="Alta",'Mapa final'!$AF$11="Leve"),CONCATENATE("R2C",'Mapa final'!$S$11),"")</f>
        <v/>
      </c>
      <c r="M24" s="152" t="str">
        <f>IF(AND('Mapa final'!$AD$11="Alta",'Mapa final'!$AF$11="Leve"),CONCATENATE("R2C",'Mapa final'!$S$11),"")</f>
        <v/>
      </c>
      <c r="N24" s="152" t="str">
        <f>IF(AND('Mapa final'!$AD$11="Alta",'Mapa final'!$AF$11="Leve"),CONCATENATE("R2C",'Mapa final'!$S$11),"")</f>
        <v/>
      </c>
      <c r="O24" s="52" t="str">
        <f>IF(AND('Mapa final'!$AD$11="Alta",'Mapa final'!$AF$11="Leve"),CONCATENATE("R2C",'Mapa final'!$S$11),"")</f>
        <v/>
      </c>
      <c r="P24" s="51" t="str">
        <f>IF(AND('Mapa final'!$AD$11="Alta",'Mapa final'!$AF$11="Leve"),CONCATENATE("R2C",'Mapa final'!$S$11),"")</f>
        <v/>
      </c>
      <c r="Q24" s="152" t="str">
        <f>IF(AND('Mapa final'!$AD$11="Alta",'Mapa final'!$AF$11="Leve"),CONCATENATE("R2C",'Mapa final'!$S$11),"")</f>
        <v/>
      </c>
      <c r="R24" s="152" t="str">
        <f>IF(AND('Mapa final'!$AD$11="Alta",'Mapa final'!$AF$11="Leve"),CONCATENATE("R2C",'Mapa final'!$S$11),"")</f>
        <v/>
      </c>
      <c r="S24" s="152" t="str">
        <f>IF(AND('Mapa final'!$AD$11="Alta",'Mapa final'!$AF$11="Leve"),CONCATENATE("R2C",'Mapa final'!$S$11),"")</f>
        <v/>
      </c>
      <c r="T24" s="152" t="str">
        <f>IF(AND('Mapa final'!$AD$11="Alta",'Mapa final'!$AF$11="Leve"),CONCATENATE("R2C",'Mapa final'!$S$11),"")</f>
        <v/>
      </c>
      <c r="U24" s="52" t="str">
        <f>IF(AND('Mapa final'!$AD$11="Alta",'Mapa final'!$AF$11="Leve"),CONCATENATE("R2C",'Mapa final'!$S$11),"")</f>
        <v/>
      </c>
      <c r="V24" s="38" t="str">
        <f>IF(AND('Mapa final'!$AD$11="Muy Alta",'Mapa final'!$AF$11="Leve"),CONCATENATE("R2C",'Mapa final'!$S$11),"")</f>
        <v/>
      </c>
      <c r="W24" s="151" t="str">
        <f>IF(AND('Mapa final'!$AD$11="Muy Alta",'Mapa final'!$AF$11="Leve"),CONCATENATE("R2C",'Mapa final'!$S$11),"")</f>
        <v/>
      </c>
      <c r="X24" s="151" t="str">
        <f>IF(AND('Mapa final'!$AD$11="Muy Alta",'Mapa final'!$AF$11="Leve"),CONCATENATE("R2C",'Mapa final'!$S$11),"")</f>
        <v/>
      </c>
      <c r="Y24" s="151" t="str">
        <f>IF(AND('Mapa final'!$AD$11="Muy Alta",'Mapa final'!$AF$11="Leve"),CONCATENATE("R2C",'Mapa final'!$S$11),"")</f>
        <v/>
      </c>
      <c r="Z24" s="151" t="str">
        <f>IF(AND('Mapa final'!$AD$11="Muy Alta",'Mapa final'!$AF$11="Leve"),CONCATENATE("R2C",'Mapa final'!$S$11),"")</f>
        <v/>
      </c>
      <c r="AA24" s="39" t="str">
        <f>IF(AND('Mapa final'!$AD$11="Muy Alta",'Mapa final'!$AF$11="Leve"),CONCATENATE("R2C",'Mapa final'!$S$11),"")</f>
        <v/>
      </c>
      <c r="AB24" s="38" t="str">
        <f>IF(AND('Mapa final'!$AD$11="Muy Alta",'Mapa final'!$AF$11="Leve"),CONCATENATE("R2C",'Mapa final'!$S$11),"")</f>
        <v/>
      </c>
      <c r="AC24" s="151" t="str">
        <f>IF(AND('Mapa final'!$AD$11="Muy Alta",'Mapa final'!$AF$11="Leve"),CONCATENATE("R2C",'Mapa final'!$S$11),"")</f>
        <v/>
      </c>
      <c r="AD24" s="151" t="str">
        <f>IF(AND('Mapa final'!$AD$11="Muy Alta",'Mapa final'!$AF$11="Leve"),CONCATENATE("R2C",'Mapa final'!$S$11),"")</f>
        <v/>
      </c>
      <c r="AE24" s="151" t="str">
        <f>IF(AND('Mapa final'!$AD$11="Muy Alta",'Mapa final'!$AF$11="Leve"),CONCATENATE("R2C",'Mapa final'!$S$11),"")</f>
        <v/>
      </c>
      <c r="AF24" s="151" t="str">
        <f>IF(AND('Mapa final'!$AD$11="Muy Alta",'Mapa final'!$AF$11="Leve"),CONCATENATE("R2C",'Mapa final'!$S$11),"")</f>
        <v/>
      </c>
      <c r="AG24" s="39" t="str">
        <f>IF(AND('Mapa final'!$AD$11="Muy Alta",'Mapa final'!$AF$11="Leve"),CONCATENATE("R2C",'Mapa final'!$S$11),"")</f>
        <v/>
      </c>
      <c r="AH24" s="40" t="str">
        <f>IF(AND('Mapa final'!$AD$11="Muy Alta",'Mapa final'!$AF$11="Catastrófico"),CONCATENATE("R2C",'Mapa final'!$S$11),"")</f>
        <v/>
      </c>
      <c r="AI24" s="154" t="str">
        <f>IF(AND('Mapa final'!$AD$11="Muy Alta",'Mapa final'!$AF$11="Catastrófico"),CONCATENATE("R2C",'Mapa final'!$S$11),"")</f>
        <v/>
      </c>
      <c r="AJ24" s="154" t="str">
        <f>IF(AND('Mapa final'!$AD$11="Muy Alta",'Mapa final'!$AF$11="Catastrófico"),CONCATENATE("R2C",'Mapa final'!$S$11),"")</f>
        <v/>
      </c>
      <c r="AK24" s="154" t="str">
        <f>IF(AND('Mapa final'!$AD$11="Muy Alta",'Mapa final'!$AF$11="Catastrófico"),CONCATENATE("R2C",'Mapa final'!$S$11),"")</f>
        <v/>
      </c>
      <c r="AL24" s="154" t="str">
        <f>IF(AND('Mapa final'!$AD$11="Muy Alta",'Mapa final'!$AF$11="Catastrófico"),CONCATENATE("R2C",'Mapa final'!$S$11),"")</f>
        <v/>
      </c>
      <c r="AM24" s="41" t="str">
        <f>IF(AND('Mapa final'!$AD$11="Muy Alta",'Mapa final'!$AF$11="Catastrófico"),CONCATENATE("R2C",'Mapa final'!$S$11),"")</f>
        <v/>
      </c>
      <c r="AN24" s="64"/>
      <c r="AO24" s="326"/>
      <c r="AP24" s="327"/>
      <c r="AQ24" s="327"/>
      <c r="AR24" s="327"/>
      <c r="AS24" s="327"/>
      <c r="AT24" s="328"/>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row>
    <row r="25" spans="1:76" ht="15.75" customHeight="1" thickBot="1" x14ac:dyDescent="0.3">
      <c r="A25" s="64"/>
      <c r="B25" s="275"/>
      <c r="C25" s="275"/>
      <c r="D25" s="276"/>
      <c r="E25" s="319"/>
      <c r="F25" s="320"/>
      <c r="G25" s="320"/>
      <c r="H25" s="320"/>
      <c r="I25" s="320"/>
      <c r="J25" s="53" t="str">
        <f>IF(AND('Mapa final'!$AD$11="Alta",'Mapa final'!$AF$11="Leve"),CONCATENATE("R2C",'Mapa final'!$S$11),"")</f>
        <v/>
      </c>
      <c r="K25" s="54" t="str">
        <f>IF(AND('Mapa final'!$AD$11="Alta",'Mapa final'!$AF$11="Leve"),CONCATENATE("R2C",'Mapa final'!$S$11),"")</f>
        <v/>
      </c>
      <c r="L25" s="54" t="str">
        <f>IF(AND('Mapa final'!$AD$11="Alta",'Mapa final'!$AF$11="Leve"),CONCATENATE("R2C",'Mapa final'!$S$11),"")</f>
        <v/>
      </c>
      <c r="M25" s="54" t="str">
        <f>IF(AND('Mapa final'!$AD$11="Alta",'Mapa final'!$AF$11="Leve"),CONCATENATE("R2C",'Mapa final'!$S$11),"")</f>
        <v/>
      </c>
      <c r="N25" s="54" t="str">
        <f>IF(AND('Mapa final'!$AD$11="Alta",'Mapa final'!$AF$11="Leve"),CONCATENATE("R2C",'Mapa final'!$S$11),"")</f>
        <v/>
      </c>
      <c r="O25" s="55" t="str">
        <f>IF(AND('Mapa final'!$AD$11="Alta",'Mapa final'!$AF$11="Leve"),CONCATENATE("R2C",'Mapa final'!$S$11),"")</f>
        <v/>
      </c>
      <c r="P25" s="53" t="str">
        <f>IF(AND('Mapa final'!$AD$11="Alta",'Mapa final'!$AF$11="Leve"),CONCATENATE("R2C",'Mapa final'!$S$11),"")</f>
        <v/>
      </c>
      <c r="Q25" s="54" t="str">
        <f>IF(AND('Mapa final'!$AD$11="Alta",'Mapa final'!$AF$11="Leve"),CONCATENATE("R2C",'Mapa final'!$S$11),"")</f>
        <v/>
      </c>
      <c r="R25" s="54" t="str">
        <f>IF(AND('Mapa final'!$AD$11="Alta",'Mapa final'!$AF$11="Leve"),CONCATENATE("R2C",'Mapa final'!$S$11),"")</f>
        <v/>
      </c>
      <c r="S25" s="54" t="str">
        <f>IF(AND('Mapa final'!$AD$11="Alta",'Mapa final'!$AF$11="Leve"),CONCATENATE("R2C",'Mapa final'!$S$11),"")</f>
        <v/>
      </c>
      <c r="T25" s="54" t="str">
        <f>IF(AND('Mapa final'!$AD$11="Alta",'Mapa final'!$AF$11="Leve"),CONCATENATE("R2C",'Mapa final'!$S$11),"")</f>
        <v/>
      </c>
      <c r="U25" s="55" t="str">
        <f>IF(AND('Mapa final'!$AD$11="Alta",'Mapa final'!$AF$11="Leve"),CONCATENATE("R2C",'Mapa final'!$S$11),"")</f>
        <v/>
      </c>
      <c r="V25" s="42" t="str">
        <f>IF(AND('Mapa final'!$AD$11="Muy Alta",'Mapa final'!$AF$11="Leve"),CONCATENATE("R2C",'Mapa final'!$S$11),"")</f>
        <v/>
      </c>
      <c r="W25" s="43" t="str">
        <f>IF(AND('Mapa final'!$AD$11="Muy Alta",'Mapa final'!$AF$11="Leve"),CONCATENATE("R2C",'Mapa final'!$S$11),"")</f>
        <v/>
      </c>
      <c r="X25" s="43" t="str">
        <f>IF(AND('Mapa final'!$AD$11="Muy Alta",'Mapa final'!$AF$11="Leve"),CONCATENATE("R2C",'Mapa final'!$S$11),"")</f>
        <v/>
      </c>
      <c r="Y25" s="43" t="str">
        <f>IF(AND('Mapa final'!$AD$11="Muy Alta",'Mapa final'!$AF$11="Leve"),CONCATENATE("R2C",'Mapa final'!$S$11),"")</f>
        <v/>
      </c>
      <c r="Z25" s="43" t="str">
        <f>IF(AND('Mapa final'!$AD$11="Muy Alta",'Mapa final'!$AF$11="Leve"),CONCATENATE("R2C",'Mapa final'!$S$11),"")</f>
        <v/>
      </c>
      <c r="AA25" s="44" t="str">
        <f>IF(AND('Mapa final'!$AD$11="Muy Alta",'Mapa final'!$AF$11="Leve"),CONCATENATE("R2C",'Mapa final'!$S$11),"")</f>
        <v/>
      </c>
      <c r="AB25" s="42" t="str">
        <f>IF(AND('Mapa final'!$AD$11="Muy Alta",'Mapa final'!$AF$11="Leve"),CONCATENATE("R2C",'Mapa final'!$S$11),"")</f>
        <v/>
      </c>
      <c r="AC25" s="43" t="str">
        <f>IF(AND('Mapa final'!$AD$11="Muy Alta",'Mapa final'!$AF$11="Leve"),CONCATENATE("R2C",'Mapa final'!$S$11),"")</f>
        <v/>
      </c>
      <c r="AD25" s="43" t="str">
        <f>IF(AND('Mapa final'!$AD$11="Muy Alta",'Mapa final'!$AF$11="Leve"),CONCATENATE("R2C",'Mapa final'!$S$11),"")</f>
        <v/>
      </c>
      <c r="AE25" s="43" t="str">
        <f>IF(AND('Mapa final'!$AD$11="Muy Alta",'Mapa final'!$AF$11="Leve"),CONCATENATE("R2C",'Mapa final'!$S$11),"")</f>
        <v/>
      </c>
      <c r="AF25" s="43" t="str">
        <f>IF(AND('Mapa final'!$AD$11="Muy Alta",'Mapa final'!$AF$11="Leve"),CONCATENATE("R2C",'Mapa final'!$S$11),"")</f>
        <v/>
      </c>
      <c r="AG25" s="44" t="str">
        <f>IF(AND('Mapa final'!$AD$11="Muy Alta",'Mapa final'!$AF$11="Leve"),CONCATENATE("R2C",'Mapa final'!$S$11),"")</f>
        <v/>
      </c>
      <c r="AH25" s="45" t="str">
        <f>IF(AND('Mapa final'!$AD$11="Muy Alta",'Mapa final'!$AF$11="Catastrófico"),CONCATENATE("R2C",'Mapa final'!$S$11),"")</f>
        <v/>
      </c>
      <c r="AI25" s="46" t="str">
        <f>IF(AND('Mapa final'!$AD$11="Muy Alta",'Mapa final'!$AF$11="Catastrófico"),CONCATENATE("R2C",'Mapa final'!$S$11),"")</f>
        <v/>
      </c>
      <c r="AJ25" s="46" t="str">
        <f>IF(AND('Mapa final'!$AD$11="Muy Alta",'Mapa final'!$AF$11="Catastrófico"),CONCATENATE("R2C",'Mapa final'!$S$11),"")</f>
        <v/>
      </c>
      <c r="AK25" s="46" t="str">
        <f>IF(AND('Mapa final'!$AD$11="Muy Alta",'Mapa final'!$AF$11="Catastrófico"),CONCATENATE("R2C",'Mapa final'!$S$11),"")</f>
        <v/>
      </c>
      <c r="AL25" s="46" t="str">
        <f>IF(AND('Mapa final'!$AD$11="Muy Alta",'Mapa final'!$AF$11="Catastrófico"),CONCATENATE("R2C",'Mapa final'!$S$11),"")</f>
        <v/>
      </c>
      <c r="AM25" s="47" t="str">
        <f>IF(AND('Mapa final'!$AD$11="Muy Alta",'Mapa final'!$AF$11="Catastrófico"),CONCATENATE("R2C",'Mapa final'!$S$11),"")</f>
        <v/>
      </c>
      <c r="AN25" s="64"/>
      <c r="AO25" s="329"/>
      <c r="AP25" s="330"/>
      <c r="AQ25" s="330"/>
      <c r="AR25" s="330"/>
      <c r="AS25" s="330"/>
      <c r="AT25" s="331"/>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row>
    <row r="26" spans="1:76" ht="15" customHeight="1" x14ac:dyDescent="0.25">
      <c r="A26" s="64"/>
      <c r="B26" s="275"/>
      <c r="C26" s="275"/>
      <c r="D26" s="276"/>
      <c r="E26" s="313" t="s">
        <v>157</v>
      </c>
      <c r="F26" s="314"/>
      <c r="G26" s="314"/>
      <c r="H26" s="314"/>
      <c r="I26" s="315"/>
      <c r="J26" s="48" t="str">
        <f>IF(AND('Mapa final'!$AD$11="Alta",'Mapa final'!$AF$11="Leve"),CONCATENATE("R2C",'Mapa final'!$S$11),"")</f>
        <v/>
      </c>
      <c r="K26" s="49" t="str">
        <f>IF(AND('Mapa final'!$AD$11="Alta",'Mapa final'!$AF$11="Leve"),CONCATENATE("R2C",'Mapa final'!$S$11),"")</f>
        <v/>
      </c>
      <c r="L26" s="49" t="str">
        <f>IF(AND('Mapa final'!$AD$11="Alta",'Mapa final'!$AF$11="Leve"),CONCATENATE("R2C",'Mapa final'!$S$11),"")</f>
        <v/>
      </c>
      <c r="M26" s="49" t="str">
        <f>IF(AND('Mapa final'!$AD$11="Alta",'Mapa final'!$AF$11="Leve"),CONCATENATE("R2C",'Mapa final'!$S$11),"")</f>
        <v/>
      </c>
      <c r="N26" s="49" t="str">
        <f>IF(AND('Mapa final'!$AD$11="Alta",'Mapa final'!$AF$11="Leve"),CONCATENATE("R2C",'Mapa final'!$S$11),"")</f>
        <v/>
      </c>
      <c r="O26" s="50" t="str">
        <f>IF(AND('Mapa final'!$AD$11="Alta",'Mapa final'!$AF$11="Leve"),CONCATENATE("R2C",'Mapa final'!$S$11),"")</f>
        <v/>
      </c>
      <c r="P26" s="48" t="str">
        <f>IF(AND('Mapa final'!$AD$11="Alta",'Mapa final'!$AF$11="Leve"),CONCATENATE("R2C",'Mapa final'!$S$11),"")</f>
        <v/>
      </c>
      <c r="Q26" s="49" t="str">
        <f>IF(AND('Mapa final'!$AD$11="Alta",'Mapa final'!$AF$11="Leve"),CONCATENATE("R2C",'Mapa final'!$S$11),"")</f>
        <v/>
      </c>
      <c r="R26" s="49" t="str">
        <f>IF(AND('Mapa final'!$AD$11="Alta",'Mapa final'!$AF$11="Leve"),CONCATENATE("R2C",'Mapa final'!$S$11),"")</f>
        <v/>
      </c>
      <c r="S26" s="49" t="str">
        <f>IF(AND('Mapa final'!$AD$11="Alta",'Mapa final'!$AF$11="Leve"),CONCATENATE("R2C",'Mapa final'!$S$11),"")</f>
        <v/>
      </c>
      <c r="T26" s="49" t="str">
        <f>IF(AND('Mapa final'!$AD$11="Alta",'Mapa final'!$AF$11="Leve"),CONCATENATE("R2C",'Mapa final'!$S$11),"")</f>
        <v/>
      </c>
      <c r="U26" s="50" t="str">
        <f>IF(AND('Mapa final'!$AD$11="Alta",'Mapa final'!$AF$11="Leve"),CONCATENATE("R2C",'Mapa final'!$S$11),"")</f>
        <v/>
      </c>
      <c r="V26" s="48" t="str">
        <f>IF(AND('Mapa final'!$AD$11="baja",'Mapa final'!$AF$11="Leve"),CONCATENATE("R2C",'Mapa final'!$S$11),"")</f>
        <v/>
      </c>
      <c r="W26" s="49" t="str">
        <f>IF(AND('Mapa final'!$AD$11="Alta",'Mapa final'!$AF$11="Leve"),CONCATENATE("R2C",'Mapa final'!$S$11),"")</f>
        <v/>
      </c>
      <c r="X26" s="49" t="str">
        <f>IF(AND('Mapa final'!$AD$11="Alta",'Mapa final'!$AF$11="Leve"),CONCATENATE("R2C",'Mapa final'!$S$11),"")</f>
        <v/>
      </c>
      <c r="Y26" s="49" t="str">
        <f>IF(AND('Mapa final'!$AD$11="Alta",'Mapa final'!$AF$11="Leve"),CONCATENATE("R2C",'Mapa final'!$S$11),"")</f>
        <v/>
      </c>
      <c r="Z26" s="49" t="str">
        <f>IF(AND('Mapa final'!$AD$11="Alta",'Mapa final'!$AF$11="Leve"),CONCATENATE("R2C",'Mapa final'!$S$11),"")</f>
        <v/>
      </c>
      <c r="AA26" s="50" t="str">
        <f>IF(AND('Mapa final'!$AD$11="Alta",'Mapa final'!$AF$11="Leve"),CONCATENATE("R2C",'Mapa final'!$S$11),"")</f>
        <v/>
      </c>
      <c r="AB26" s="32" t="str">
        <f>IF(AND('Mapa final'!$AD$11="Muy Alta",'Mapa final'!$AF$11="Leve"),CONCATENATE("R2C",'Mapa final'!$S$11),"")</f>
        <v/>
      </c>
      <c r="AC26" s="33" t="str">
        <f>IF(AND('Mapa final'!$AD$11="Muy Alta",'Mapa final'!$AF$11="Leve"),CONCATENATE("R2C",'Mapa final'!$S$11),"")</f>
        <v/>
      </c>
      <c r="AD26" s="33" t="str">
        <f>IF(AND('Mapa final'!$AD$11="Muy Alta",'Mapa final'!$AF$11="Leve"),CONCATENATE("R2C",'Mapa final'!$S$11),"")</f>
        <v/>
      </c>
      <c r="AE26" s="33" t="str">
        <f>IF(AND('Mapa final'!$AD$11="Muy Alta",'Mapa final'!$AF$11="Leve"),CONCATENATE("R2C",'Mapa final'!$S$11),"")</f>
        <v/>
      </c>
      <c r="AF26" s="33" t="str">
        <f>IF(AND('Mapa final'!$AD$11="Muy Alta",'Mapa final'!$AF$11="Leve"),CONCATENATE("R2C",'Mapa final'!$S$11),"")</f>
        <v/>
      </c>
      <c r="AG26" s="34" t="str">
        <f>IF(AND('Mapa final'!$AD$11="Muy Alta",'Mapa final'!$AF$11="Leve"),CONCATENATE("R2C",'Mapa final'!$S$11),"")</f>
        <v/>
      </c>
      <c r="AH26" s="35" t="str">
        <f>IF(AND('Mapa final'!$AD$11="Muy Alta",'Mapa final'!$AF$11="Catastrófico"),CONCATENATE("R2C",'Mapa final'!$S$11),"")</f>
        <v/>
      </c>
      <c r="AI26" s="36" t="str">
        <f>IF(AND('Mapa final'!$AD$11="Muy Alta",'Mapa final'!$AF$11="Catastrófico"),CONCATENATE("R2C",'Mapa final'!$S$11),"")</f>
        <v/>
      </c>
      <c r="AJ26" s="36" t="str">
        <f>IF(AND('Mapa final'!$AD$11="Muy Alta",'Mapa final'!$AF$11="Catastrófico"),CONCATENATE("R2C",'Mapa final'!$S$11),"")</f>
        <v/>
      </c>
      <c r="AK26" s="36" t="str">
        <f>IF(AND('Mapa final'!$AD$11="Muy Alta",'Mapa final'!$AF$11="Catastrófico"),CONCATENATE("R2C",'Mapa final'!$S$11),"")</f>
        <v/>
      </c>
      <c r="AL26" s="36" t="str">
        <f>IF(AND('Mapa final'!$AD$11="Muy Alta",'Mapa final'!$AF$11="Catastrófico"),CONCATENATE("R2C",'Mapa final'!$S$11),"")</f>
        <v/>
      </c>
      <c r="AM26" s="37" t="str">
        <f>IF(AND('Mapa final'!$AD$11="Muy Alta",'Mapa final'!$AF$11="Catastrófico"),CONCATENATE("R2C",'Mapa final'!$S$11),"")</f>
        <v/>
      </c>
      <c r="AN26" s="64"/>
      <c r="AO26" s="353" t="s">
        <v>158</v>
      </c>
      <c r="AP26" s="354"/>
      <c r="AQ26" s="354"/>
      <c r="AR26" s="354"/>
      <c r="AS26" s="354"/>
      <c r="AT26" s="355"/>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row>
    <row r="27" spans="1:76" ht="15" customHeight="1" x14ac:dyDescent="0.25">
      <c r="A27" s="64"/>
      <c r="B27" s="275"/>
      <c r="C27" s="275"/>
      <c r="D27" s="276"/>
      <c r="E27" s="332"/>
      <c r="F27" s="317"/>
      <c r="G27" s="317"/>
      <c r="H27" s="317"/>
      <c r="I27" s="318"/>
      <c r="J27" s="51" t="str">
        <f>IF(AND('Mapa final'!$AD$11="Alta",'Mapa final'!$AF$11="Leve"),CONCATENATE("R2C",'Mapa final'!$S$11),"")</f>
        <v/>
      </c>
      <c r="K27" s="152" t="str">
        <f>IF(AND('Mapa final'!$AD$11="Alta",'Mapa final'!$AF$11="Leve"),CONCATENATE("R2C",'Mapa final'!$S$11),"")</f>
        <v/>
      </c>
      <c r="L27" s="152" t="str">
        <f>IF(AND('Mapa final'!$AD$11="Alta",'Mapa final'!$AF$11="Leve"),CONCATENATE("R2C",'Mapa final'!$S$11),"")</f>
        <v/>
      </c>
      <c r="M27" s="152" t="str">
        <f>IF(AND('Mapa final'!$AD$11="Alta",'Mapa final'!$AF$11="Leve"),CONCATENATE("R2C",'Mapa final'!$S$11),"")</f>
        <v/>
      </c>
      <c r="N27" s="152" t="str">
        <f>IF(AND('Mapa final'!$AD$11="Alta",'Mapa final'!$AF$11="Leve"),CONCATENATE("R2C",'Mapa final'!$S$11),"")</f>
        <v/>
      </c>
      <c r="O27" s="52" t="str">
        <f>IF(AND('Mapa final'!$AD$11="Alta",'Mapa final'!$AF$11="Leve"),CONCATENATE("R2C",'Mapa final'!$S$11),"")</f>
        <v/>
      </c>
      <c r="P27" s="51" t="str">
        <f>IF(AND('Mapa final'!$AD$11="Alta",'Mapa final'!$AF$11="Leve"),CONCATENATE("R2C",'Mapa final'!$S$11),"")</f>
        <v/>
      </c>
      <c r="Q27" s="152" t="str">
        <f>IF(AND('Mapa final'!$AD$11="Alta",'Mapa final'!$AF$11="Leve"),CONCATENATE("R2C",'Mapa final'!$S$11),"")</f>
        <v/>
      </c>
      <c r="R27" s="152" t="str">
        <f>IF(AND('Mapa final'!$AD$11="Alta",'Mapa final'!$AF$11="Leve"),CONCATENATE("R2C",'Mapa final'!$S$11),"")</f>
        <v/>
      </c>
      <c r="S27" s="152" t="str">
        <f>IF(AND('Mapa final'!$AD$11="Alta",'Mapa final'!$AF$11="Leve"),CONCATENATE("R2C",'Mapa final'!$S$11),"")</f>
        <v/>
      </c>
      <c r="T27" s="152" t="str">
        <f>IF(AND('Mapa final'!$AD$11="Alta",'Mapa final'!$AF$11="Leve"),CONCATENATE("R2C",'Mapa final'!$S$11),"")</f>
        <v/>
      </c>
      <c r="U27" s="52" t="str">
        <f>IF(AND('Mapa final'!$AD$11="Alta",'Mapa final'!$AF$11="Leve"),CONCATENATE("R2C",'Mapa final'!$S$11),"")</f>
        <v/>
      </c>
      <c r="V27" s="51" t="str">
        <f>IF(AND('Mapa final'!$AD$11="Alta",'Mapa final'!$AF$11="Leve"),CONCATENATE("R2C",'Mapa final'!$S$11),"")</f>
        <v/>
      </c>
      <c r="W27" s="152" t="str">
        <f>IF(AND('Mapa final'!$AD$11="Alta",'Mapa final'!$AF$11="Leve"),CONCATENATE("R2C",'Mapa final'!$S$11),"")</f>
        <v/>
      </c>
      <c r="X27" s="152" t="str">
        <f>IF(AND('Mapa final'!$AD$11="Alta",'Mapa final'!$AF$11="Leve"),CONCATENATE("R2C",'Mapa final'!$S$11),"")</f>
        <v/>
      </c>
      <c r="Y27" s="152" t="str">
        <f>IF(AND('Mapa final'!$AD$11="Alta",'Mapa final'!$AF$11="Leve"),CONCATENATE("R2C",'Mapa final'!$S$11),"")</f>
        <v/>
      </c>
      <c r="Z27" s="152" t="str">
        <f>IF(AND('Mapa final'!$AD$11="Alta",'Mapa final'!$AF$11="Leve"),CONCATENATE("R2C",'Mapa final'!$S$11),"")</f>
        <v/>
      </c>
      <c r="AA27" s="52" t="str">
        <f>IF(AND('Mapa final'!$AD$11="Alta",'Mapa final'!$AF$11="Leve"),CONCATENATE("R2C",'Mapa final'!$S$11),"")</f>
        <v/>
      </c>
      <c r="AB27" s="38" t="str">
        <f>IF(AND('Mapa final'!$AD$11="Muy Alta",'Mapa final'!$AF$11="Leve"),CONCATENATE("R2C",'Mapa final'!$S$11),"")</f>
        <v/>
      </c>
      <c r="AC27" s="151" t="str">
        <f>IF(AND('Mapa final'!$AD$11="Muy Alta",'Mapa final'!$AF$11="Leve"),CONCATENATE("R2C",'Mapa final'!$S$11),"")</f>
        <v/>
      </c>
      <c r="AD27" s="151" t="str">
        <f>IF(AND('Mapa final'!$AD$11="Muy Alta",'Mapa final'!$AF$11="Leve"),CONCATENATE("R2C",'Mapa final'!$S$11),"")</f>
        <v/>
      </c>
      <c r="AE27" s="151" t="str">
        <f>IF(AND('Mapa final'!$AD$11="Muy Alta",'Mapa final'!$AF$11="Leve"),CONCATENATE("R2C",'Mapa final'!$S$11),"")</f>
        <v/>
      </c>
      <c r="AF27" s="151" t="str">
        <f>IF(AND('Mapa final'!$AD$11="Muy Alta",'Mapa final'!$AF$11="Leve"),CONCATENATE("R2C",'Mapa final'!$S$11),"")</f>
        <v/>
      </c>
      <c r="AG27" s="39" t="str">
        <f>IF(AND('Mapa final'!$AD$11="Muy Alta",'Mapa final'!$AF$11="Leve"),CONCATENATE("R2C",'Mapa final'!$S$11),"")</f>
        <v/>
      </c>
      <c r="AH27" s="40" t="str">
        <f>IF(AND('Mapa final'!$AD$11="Muy Alta",'Mapa final'!$AF$11="Catastrófico"),CONCATENATE("R2C",'Mapa final'!$S$11),"")</f>
        <v/>
      </c>
      <c r="AI27" s="154" t="str">
        <f>IF(AND('Mapa final'!$AD$11="Muy Alta",'Mapa final'!$AF$11="Catastrófico"),CONCATENATE("R2C",'Mapa final'!$S$11),"")</f>
        <v/>
      </c>
      <c r="AJ27" s="154" t="str">
        <f>IF(AND('Mapa final'!$AD$11="Muy Alta",'Mapa final'!$AF$11="Catastrófico"),CONCATENATE("R2C",'Mapa final'!$S$11),"")</f>
        <v/>
      </c>
      <c r="AK27" s="154" t="str">
        <f>IF(AND('Mapa final'!$AD$11="Muy Alta",'Mapa final'!$AF$11="Catastrófico"),CONCATENATE("R2C",'Mapa final'!$S$11),"")</f>
        <v/>
      </c>
      <c r="AL27" s="154" t="str">
        <f>IF(AND('Mapa final'!$AD$11="Muy Alta",'Mapa final'!$AF$11="Catastrófico"),CONCATENATE("R2C",'Mapa final'!$S$11),"")</f>
        <v/>
      </c>
      <c r="AM27" s="41" t="str">
        <f>IF(AND('Mapa final'!$AD$11="Muy Alta",'Mapa final'!$AF$11="Catastrófico"),CONCATENATE("R2C",'Mapa final'!$S$11),"")</f>
        <v/>
      </c>
      <c r="AN27" s="64"/>
      <c r="AO27" s="356"/>
      <c r="AP27" s="357"/>
      <c r="AQ27" s="357"/>
      <c r="AR27" s="357"/>
      <c r="AS27" s="357"/>
      <c r="AT27" s="358"/>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row>
    <row r="28" spans="1:76" ht="15" customHeight="1" x14ac:dyDescent="0.25">
      <c r="A28" s="64"/>
      <c r="B28" s="275"/>
      <c r="C28" s="275"/>
      <c r="D28" s="276"/>
      <c r="E28" s="316"/>
      <c r="F28" s="317"/>
      <c r="G28" s="317"/>
      <c r="H28" s="317"/>
      <c r="I28" s="318"/>
      <c r="J28" s="51" t="str">
        <f>IF(AND('Mapa final'!$AD$11="Alta",'Mapa final'!$AF$11="Leve"),CONCATENATE("R2C",'Mapa final'!$S$11),"")</f>
        <v/>
      </c>
      <c r="K28" s="152" t="str">
        <f>IF(AND('Mapa final'!$AD$11="Alta",'Mapa final'!$AF$11="Leve"),CONCATENATE("R2C",'Mapa final'!$S$11),"")</f>
        <v/>
      </c>
      <c r="L28" s="152" t="str">
        <f>IF(AND('Mapa final'!$AD$11="Alta",'Mapa final'!$AF$11="Leve"),CONCATENATE("R2C",'Mapa final'!$S$11),"")</f>
        <v/>
      </c>
      <c r="M28" s="152" t="str">
        <f>IF(AND('Mapa final'!$AD$11="Alta",'Mapa final'!$AF$11="Leve"),CONCATENATE("R2C",'Mapa final'!$S$11),"")</f>
        <v/>
      </c>
      <c r="N28" s="152" t="str">
        <f>IF(AND('Mapa final'!$AD$11="Alta",'Mapa final'!$AF$11="Leve"),CONCATENATE("R2C",'Mapa final'!$S$11),"")</f>
        <v/>
      </c>
      <c r="O28" s="52" t="str">
        <f>IF(AND('Mapa final'!$AD$11="Alta",'Mapa final'!$AF$11="Leve"),CONCATENATE("R2C",'Mapa final'!$S$11),"")</f>
        <v/>
      </c>
      <c r="P28" s="51" t="str">
        <f>IF(AND('Mapa final'!$AD$11="Alta",'Mapa final'!$AF$11="Leve"),CONCATENATE("R2C",'Mapa final'!$S$11),"")</f>
        <v/>
      </c>
      <c r="Q28" s="152" t="str">
        <f>IF(AND('Mapa final'!$AD$11="Alta",'Mapa final'!$AF$11="Leve"),CONCATENATE("R2C",'Mapa final'!$S$11),"")</f>
        <v/>
      </c>
      <c r="R28" s="152" t="str">
        <f>IF(AND('Mapa final'!$AD$11="Alta",'Mapa final'!$AF$11="Leve"),CONCATENATE("R2C",'Mapa final'!$S$11),"")</f>
        <v/>
      </c>
      <c r="S28" s="152" t="str">
        <f>IF(AND('Mapa final'!$AD$14="media",'Mapa final'!$AF$14="menor"),CONCATENATE("R4C",'Mapa final'!$S$14),"")</f>
        <v>R4C1</v>
      </c>
      <c r="T28" s="152" t="str">
        <f>IF(AND('Mapa final'!$AD$11="Alta",'Mapa final'!$AF$11="Leve"),CONCATENATE("R2C",'Mapa final'!$S$11),"")</f>
        <v/>
      </c>
      <c r="U28" s="52" t="str">
        <f>IF(AND('Mapa final'!$AD$11="Alta",'Mapa final'!$AF$11="Leve"),CONCATENATE("R2C",'Mapa final'!$S$11),"")</f>
        <v/>
      </c>
      <c r="V28" s="51" t="str">
        <f>IF(AND('Mapa final'!$AD$11="Alta",'Mapa final'!$AF$11="Leve"),CONCATENATE("R2C",'Mapa final'!$S$11),"")</f>
        <v/>
      </c>
      <c r="W28" s="152" t="str">
        <f>IF(AND('Mapa final'!$AD$11="Alta",'Mapa final'!$AF$11="Leve"),CONCATENATE("R2C",'Mapa final'!$S$11),"")</f>
        <v/>
      </c>
      <c r="X28" s="152" t="str">
        <f>IF(AND('Mapa final'!$AD$11="Alta",'Mapa final'!$AF$11="Leve"),CONCATENATE("R2C",'Mapa final'!$S$11),"")</f>
        <v/>
      </c>
      <c r="Y28" s="152" t="str">
        <f>IF(AND('Mapa final'!$AD$11="Alta",'Mapa final'!$AF$11="Leve"),CONCATENATE("R2C",'Mapa final'!$S$11),"")</f>
        <v/>
      </c>
      <c r="Z28" s="152" t="str">
        <f>IF(AND('Mapa final'!$AD$11="Alta",'Mapa final'!$AF$11="Leve"),CONCATENATE("R2C",'Mapa final'!$S$11),"")</f>
        <v/>
      </c>
      <c r="AA28" s="52" t="str">
        <f>IF(AND('Mapa final'!$AD$11="Alta",'Mapa final'!$AF$11="Leve"),CONCATENATE("R2C",'Mapa final'!$S$11),"")</f>
        <v/>
      </c>
      <c r="AB28" s="38" t="str">
        <f>IF(AND('Mapa final'!$AD$11="Muy Alta",'Mapa final'!$AF$11="Leve"),CONCATENATE("R2C",'Mapa final'!$S$11),"")</f>
        <v/>
      </c>
      <c r="AC28" s="151" t="str">
        <f>IF(AND('Mapa final'!$AD$11="Muy Alta",'Mapa final'!$AF$11="Leve"),CONCATENATE("R2C",'Mapa final'!$S$11),"")</f>
        <v/>
      </c>
      <c r="AD28" s="151" t="str">
        <f>IF(AND('Mapa final'!$AD$11="Muy Alta",'Mapa final'!$AF$11="Leve"),CONCATENATE("R2C",'Mapa final'!$S$11),"")</f>
        <v/>
      </c>
      <c r="AE28" s="151" t="str">
        <f>IF(AND('Mapa final'!$AD$11="Muy Alta",'Mapa final'!$AF$11="Leve"),CONCATENATE("R2C",'Mapa final'!$S$11),"")</f>
        <v/>
      </c>
      <c r="AF28" s="151" t="str">
        <f>IF(AND('Mapa final'!$AD$11="Muy Alta",'Mapa final'!$AF$11="Leve"),CONCATENATE("R2C",'Mapa final'!$S$11),"")</f>
        <v/>
      </c>
      <c r="AG28" s="39" t="str">
        <f>IF(AND('Mapa final'!$AD$11="Muy Alta",'Mapa final'!$AF$11="Leve"),CONCATENATE("R2C",'Mapa final'!$S$11),"")</f>
        <v/>
      </c>
      <c r="AH28" s="40" t="str">
        <f>IF(AND('Mapa final'!$AD$11="Muy Alta",'Mapa final'!$AF$11="Catastrófico"),CONCATENATE("R2C",'Mapa final'!$S$11),"")</f>
        <v/>
      </c>
      <c r="AI28" s="154" t="str">
        <f>IF(AND('Mapa final'!$AD$11="Muy Alta",'Mapa final'!$AF$11="Catastrófico"),CONCATENATE("R2C",'Mapa final'!$S$11),"")</f>
        <v/>
      </c>
      <c r="AJ28" s="154" t="str">
        <f>IF(AND('Mapa final'!$AD$11="Muy Alta",'Mapa final'!$AF$11="Catastrófico"),CONCATENATE("R2C",'Mapa final'!$S$11),"")</f>
        <v/>
      </c>
      <c r="AK28" s="154" t="str">
        <f>IF(AND('Mapa final'!$AD$11="Muy Alta",'Mapa final'!$AF$11="Catastrófico"),CONCATENATE("R2C",'Mapa final'!$S$11),"")</f>
        <v/>
      </c>
      <c r="AL28" s="154" t="str">
        <f>IF(AND('Mapa final'!$AD$11="Muy Alta",'Mapa final'!$AF$11="Catastrófico"),CONCATENATE("R2C",'Mapa final'!$S$11),"")</f>
        <v/>
      </c>
      <c r="AM28" s="41" t="str">
        <f>IF(AND('Mapa final'!$AD$11="Muy Alta",'Mapa final'!$AF$11="Catastrófico"),CONCATENATE("R2C",'Mapa final'!$S$11),"")</f>
        <v/>
      </c>
      <c r="AN28" s="64"/>
      <c r="AO28" s="356"/>
      <c r="AP28" s="357"/>
      <c r="AQ28" s="357"/>
      <c r="AR28" s="357"/>
      <c r="AS28" s="357"/>
      <c r="AT28" s="358"/>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row>
    <row r="29" spans="1:76" ht="15" customHeight="1" x14ac:dyDescent="0.25">
      <c r="A29" s="64"/>
      <c r="B29" s="275"/>
      <c r="C29" s="275"/>
      <c r="D29" s="276"/>
      <c r="E29" s="316"/>
      <c r="F29" s="317"/>
      <c r="G29" s="317"/>
      <c r="H29" s="317"/>
      <c r="I29" s="318"/>
      <c r="J29" s="51" t="str">
        <f>IF(AND('Mapa final'!$AD$11="Alta",'Mapa final'!$AF$11="Leve"),CONCATENATE("R2C",'Mapa final'!$S$11),"")</f>
        <v/>
      </c>
      <c r="K29" s="152" t="str">
        <f>IF(AND('Mapa final'!$AD$11="Alta",'Mapa final'!$AF$11="Leve"),CONCATENATE("R2C",'Mapa final'!$S$11),"")</f>
        <v/>
      </c>
      <c r="L29" s="152" t="str">
        <f>IF(AND('Mapa final'!$AD$11="Alta",'Mapa final'!$AF$11="Leve"),CONCATENATE("R2C",'Mapa final'!$S$11),"")</f>
        <v/>
      </c>
      <c r="M29" s="152" t="str">
        <f>IF(AND('Mapa final'!$AD$11="Alta",'Mapa final'!$AF$11="Leve"),CONCATENATE("R2C",'Mapa final'!$S$11),"")</f>
        <v/>
      </c>
      <c r="N29" s="152" t="str">
        <f>IF(AND('Mapa final'!$AD$11="Alta",'Mapa final'!$AF$11="Leve"),CONCATENATE("R2C",'Mapa final'!$S$11),"")</f>
        <v/>
      </c>
      <c r="O29" s="52" t="str">
        <f>IF(AND('Mapa final'!$AD$11="Alta",'Mapa final'!$AF$11="Leve"),CONCATENATE("R2C",'Mapa final'!$S$11),"")</f>
        <v/>
      </c>
      <c r="P29" s="51" t="str">
        <f>IF(AND('Mapa final'!$AD$11="Alta",'Mapa final'!$AF$11="Leve"),CONCATENATE("R2C",'Mapa final'!$S$11),"")</f>
        <v/>
      </c>
      <c r="Q29" s="152" t="str">
        <f>IF(AND('Mapa final'!$AD$11="Alta",'Mapa final'!$AF$11="Leve"),CONCATENATE("R2C",'Mapa final'!$S$11),"")</f>
        <v/>
      </c>
      <c r="R29" s="152" t="str">
        <f>IF(AND('Mapa final'!$AD$11="Alta",'Mapa final'!$AF$11="Leve"),CONCATENATE("R2C",'Mapa final'!$S$11),"")</f>
        <v/>
      </c>
      <c r="S29" s="152" t="str">
        <f>IF(AND('Mapa final'!$AD$11="Alta",'Mapa final'!$AF$11="Leve"),CONCATENATE("R2C",'Mapa final'!$S$11),"")</f>
        <v/>
      </c>
      <c r="T29" s="152" t="str">
        <f>IF(AND('Mapa final'!$AD$11="Alta",'Mapa final'!$AF$11="Leve"),CONCATENATE("R2C",'Mapa final'!$S$11),"")</f>
        <v/>
      </c>
      <c r="U29" s="52" t="str">
        <f>IF(AND('Mapa final'!$AD$11="Alta",'Mapa final'!$AF$11="Leve"),CONCATENATE("R2C",'Mapa final'!$S$11),"")</f>
        <v/>
      </c>
      <c r="V29" s="51" t="str">
        <f>IF(AND('Mapa final'!$AD$11="Alta",'Mapa final'!$AF$11="Leve"),CONCATENATE("R2C",'Mapa final'!$S$11),"")</f>
        <v/>
      </c>
      <c r="W29" s="152" t="str">
        <f>IF(AND('Mapa final'!$AD$11="Alta",'Mapa final'!$AF$11="Leve"),CONCATENATE("R2C",'Mapa final'!$S$11),"")</f>
        <v/>
      </c>
      <c r="X29" s="152" t="str">
        <f>IF(AND('Mapa final'!$AD$11="Alta",'Mapa final'!$AF$11="Leve"),CONCATENATE("R2C",'Mapa final'!$S$11),"")</f>
        <v/>
      </c>
      <c r="Y29" s="152" t="str">
        <f>IF(AND('Mapa final'!$AD$11="Alta",'Mapa final'!$AF$11="Leve"),CONCATENATE("R2C",'Mapa final'!$S$11),"")</f>
        <v/>
      </c>
      <c r="Z29" s="152" t="str">
        <f>IF(AND('Mapa final'!$AD$11="Alta",'Mapa final'!$AF$11="Leve"),CONCATENATE("R2C",'Mapa final'!$S$11),"")</f>
        <v/>
      </c>
      <c r="AA29" s="52" t="str">
        <f>IF(AND('Mapa final'!$AD$11="Alta",'Mapa final'!$AF$11="Leve"),CONCATENATE("R2C",'Mapa final'!$S$11),"")</f>
        <v/>
      </c>
      <c r="AB29" s="38" t="str">
        <f>IF(AND('Mapa final'!$AD$11="Muy Alta",'Mapa final'!$AF$11="Leve"),CONCATENATE("R2C",'Mapa final'!$S$11),"")</f>
        <v/>
      </c>
      <c r="AC29" s="151" t="str">
        <f>IF(AND('Mapa final'!$AD$11="Muy Alta",'Mapa final'!$AF$11="Leve"),CONCATENATE("R2C",'Mapa final'!$S$11),"")</f>
        <v/>
      </c>
      <c r="AD29" s="151" t="str">
        <f>IF(AND('Mapa final'!$AD$11="Muy Alta",'Mapa final'!$AF$11="Leve"),CONCATENATE("R2C",'Mapa final'!$S$11),"")</f>
        <v/>
      </c>
      <c r="AE29" s="151" t="str">
        <f>IF(AND('Mapa final'!$AD$11="Muy Alta",'Mapa final'!$AF$11="Leve"),CONCATENATE("R2C",'Mapa final'!$S$11),"")</f>
        <v/>
      </c>
      <c r="AF29" s="151" t="str">
        <f>IF(AND('Mapa final'!$AD$11="Muy Alta",'Mapa final'!$AF$11="Leve"),CONCATENATE("R2C",'Mapa final'!$S$11),"")</f>
        <v/>
      </c>
      <c r="AG29" s="39" t="str">
        <f>IF(AND('Mapa final'!$AD$11="Muy Alta",'Mapa final'!$AF$11="Leve"),CONCATENATE("R2C",'Mapa final'!$S$11),"")</f>
        <v/>
      </c>
      <c r="AH29" s="40" t="str">
        <f>IF(AND('Mapa final'!$AD$11="Muy Alta",'Mapa final'!$AF$11="Catastrófico"),CONCATENATE("R2C",'Mapa final'!$S$11),"")</f>
        <v/>
      </c>
      <c r="AI29" s="154" t="str">
        <f>IF(AND('Mapa final'!$AD$11="Muy Alta",'Mapa final'!$AF$11="Catastrófico"),CONCATENATE("R2C",'Mapa final'!$S$11),"")</f>
        <v/>
      </c>
      <c r="AJ29" s="154" t="str">
        <f>IF(AND('Mapa final'!$AD$11="Muy Alta",'Mapa final'!$AF$11="Catastrófico"),CONCATENATE("R2C",'Mapa final'!$S$11),"")</f>
        <v/>
      </c>
      <c r="AK29" s="154" t="str">
        <f>IF(AND('Mapa final'!$AD$11="Muy Alta",'Mapa final'!$AF$11="Catastrófico"),CONCATENATE("R2C",'Mapa final'!$S$11),"")</f>
        <v/>
      </c>
      <c r="AL29" s="154" t="str">
        <f>IF(AND('Mapa final'!$AD$11="Muy Alta",'Mapa final'!$AF$11="Catastrófico"),CONCATENATE("R2C",'Mapa final'!$S$11),"")</f>
        <v/>
      </c>
      <c r="AM29" s="41" t="str">
        <f>IF(AND('Mapa final'!$AD$11="Muy Alta",'Mapa final'!$AF$11="Catastrófico"),CONCATENATE("R2C",'Mapa final'!$S$11),"")</f>
        <v/>
      </c>
      <c r="AN29" s="64"/>
      <c r="AO29" s="356"/>
      <c r="AP29" s="357"/>
      <c r="AQ29" s="357"/>
      <c r="AR29" s="357"/>
      <c r="AS29" s="357"/>
      <c r="AT29" s="358"/>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row>
    <row r="30" spans="1:76" ht="15" customHeight="1" x14ac:dyDescent="0.25">
      <c r="A30" s="64"/>
      <c r="B30" s="275"/>
      <c r="C30" s="275"/>
      <c r="D30" s="276"/>
      <c r="E30" s="316"/>
      <c r="F30" s="317"/>
      <c r="G30" s="317"/>
      <c r="H30" s="317"/>
      <c r="I30" s="318"/>
      <c r="J30" s="51" t="str">
        <f>IF(AND('Mapa final'!$AD$11="Alta",'Mapa final'!$AF$11="Leve"),CONCATENATE("R2C",'Mapa final'!$S$11),"")</f>
        <v/>
      </c>
      <c r="K30" s="152" t="str">
        <f>IF(AND('Mapa final'!$AD$11="Alta",'Mapa final'!$AF$11="Leve"),CONCATENATE("R2C",'Mapa final'!$S$11),"")</f>
        <v/>
      </c>
      <c r="L30" s="152" t="str">
        <f>IF(AND('Mapa final'!$AD$11="Alta",'Mapa final'!$AF$11="Leve"),CONCATENATE("R2C",'Mapa final'!$S$11),"")</f>
        <v/>
      </c>
      <c r="M30" s="152" t="str">
        <f>IF(AND('Mapa final'!$AD$11="Alta",'Mapa final'!$AF$11="Leve"),CONCATENATE("R2C",'Mapa final'!$S$11),"")</f>
        <v/>
      </c>
      <c r="N30" s="152" t="str">
        <f>IF(AND('Mapa final'!$AD$11="Alta",'Mapa final'!$AF$11="Leve"),CONCATENATE("R2C",'Mapa final'!$S$11),"")</f>
        <v/>
      </c>
      <c r="O30" s="52" t="str">
        <f>IF(AND('Mapa final'!$AD$11="Alta",'Mapa final'!$AF$11="Leve"),CONCATENATE("R2C",'Mapa final'!$S$11),"")</f>
        <v/>
      </c>
      <c r="P30" s="51" t="str">
        <f>IF(AND('Mapa final'!$AD$11="Alta",'Mapa final'!$AF$11="Leve"),CONCATENATE("R2C",'Mapa final'!$S$11),"")</f>
        <v/>
      </c>
      <c r="Q30" s="152" t="str">
        <f>IF(AND('Mapa final'!$AD$11="Alta",'Mapa final'!$AF$11="Leve"),CONCATENATE("R2C",'Mapa final'!$S$11),"")</f>
        <v/>
      </c>
      <c r="R30" s="152" t="str">
        <f>IF(AND('Mapa final'!$AD$11="Alta",'Mapa final'!$AF$11="Leve"),CONCATENATE("R2C",'Mapa final'!$S$11),"")</f>
        <v/>
      </c>
      <c r="S30" s="152" t="str">
        <f>IF(AND('Mapa final'!$AD$11="Alta",'Mapa final'!$AF$11="Leve"),CONCATENATE("R2C",'Mapa final'!$S$11),"")</f>
        <v/>
      </c>
      <c r="T30" s="152" t="str">
        <f>IF(AND('Mapa final'!$AD$11="Alta",'Mapa final'!$AF$11="Leve"),CONCATENATE("R2C",'Mapa final'!$S$11),"")</f>
        <v/>
      </c>
      <c r="U30" s="52" t="str">
        <f>IF(AND('Mapa final'!$AD$11="Alta",'Mapa final'!$AF$11="Leve"),CONCATENATE("R2C",'Mapa final'!$S$11),"")</f>
        <v/>
      </c>
      <c r="V30" s="51" t="str">
        <f>IF(AND('Mapa final'!$AD$11="Alta",'Mapa final'!$AF$11="Leve"),CONCATENATE("R2C",'Mapa final'!$S$11),"")</f>
        <v/>
      </c>
      <c r="W30" s="152" t="str">
        <f>IF(AND('Mapa final'!$AD$11="Alta",'Mapa final'!$AF$11="Leve"),CONCATENATE("R2C",'Mapa final'!$S$11),"")</f>
        <v/>
      </c>
      <c r="X30" s="152" t="str">
        <f>IF(AND('Mapa final'!$AD$11="Alta",'Mapa final'!$AF$11="Leve"),CONCATENATE("R2C",'Mapa final'!$S$11),"")</f>
        <v/>
      </c>
      <c r="Y30" s="152" t="str">
        <f>IF(AND('Mapa final'!$AD$11="Alta",'Mapa final'!$AF$11="Leve"),CONCATENATE("R2C",'Mapa final'!$S$11),"")</f>
        <v/>
      </c>
      <c r="Z30" s="152" t="str">
        <f>IF(AND('Mapa final'!$AD$11="Alta",'Mapa final'!$AF$11="Leve"),CONCATENATE("R2C",'Mapa final'!$S$11),"")</f>
        <v/>
      </c>
      <c r="AA30" s="52" t="str">
        <f>IF(AND('Mapa final'!$AD$11="Alta",'Mapa final'!$AF$11="Leve"),CONCATENATE("R2C",'Mapa final'!$S$11),"")</f>
        <v/>
      </c>
      <c r="AB30" s="38" t="str">
        <f>IF(AND('Mapa final'!$AD$11="Muy Alta",'Mapa final'!$AF$11="Leve"),CONCATENATE("R2C",'Mapa final'!$S$11),"")</f>
        <v/>
      </c>
      <c r="AC30" s="151" t="str">
        <f>IF(AND('Mapa final'!$AD$11="Muy Alta",'Mapa final'!$AF$11="Leve"),CONCATENATE("R2C",'Mapa final'!$S$11),"")</f>
        <v/>
      </c>
      <c r="AD30" s="151" t="str">
        <f>IF(AND('Mapa final'!$AD$11="Muy Alta",'Mapa final'!$AF$11="Leve"),CONCATENATE("R2C",'Mapa final'!$S$11),"")</f>
        <v/>
      </c>
      <c r="AE30" s="151" t="str">
        <f>IF(AND('Mapa final'!$AD$11="Muy Alta",'Mapa final'!$AF$11="Leve"),CONCATENATE("R2C",'Mapa final'!$S$11),"")</f>
        <v/>
      </c>
      <c r="AF30" s="151" t="str">
        <f>IF(AND('Mapa final'!$AD$11="Muy Alta",'Mapa final'!$AF$11="Leve"),CONCATENATE("R2C",'Mapa final'!$S$11),"")</f>
        <v/>
      </c>
      <c r="AG30" s="39" t="str">
        <f>IF(AND('Mapa final'!$AD$11="Muy Alta",'Mapa final'!$AF$11="Leve"),CONCATENATE("R2C",'Mapa final'!$S$11),"")</f>
        <v/>
      </c>
      <c r="AH30" s="40" t="str">
        <f>IF(AND('Mapa final'!$AD$11="Muy Alta",'Mapa final'!$AF$11="Catastrófico"),CONCATENATE("R2C",'Mapa final'!$S$11),"")</f>
        <v/>
      </c>
      <c r="AI30" s="154" t="str">
        <f>IF(AND('Mapa final'!$AD$11="Muy Alta",'Mapa final'!$AF$11="Catastrófico"),CONCATENATE("R2C",'Mapa final'!$S$11),"")</f>
        <v/>
      </c>
      <c r="AJ30" s="154" t="str">
        <f>IF(AND('Mapa final'!$AD$11="Muy Alta",'Mapa final'!$AF$11="Catastrófico"),CONCATENATE("R2C",'Mapa final'!$S$11),"")</f>
        <v/>
      </c>
      <c r="AK30" s="154" t="str">
        <f>IF(AND('Mapa final'!$AD$11="Muy Alta",'Mapa final'!$AF$11="Catastrófico"),CONCATENATE("R2C",'Mapa final'!$S$11),"")</f>
        <v/>
      </c>
      <c r="AL30" s="154" t="str">
        <f>IF(AND('Mapa final'!$AD$11="Muy Alta",'Mapa final'!$AF$11="Catastrófico"),CONCATENATE("R2C",'Mapa final'!$S$11),"")</f>
        <v/>
      </c>
      <c r="AM30" s="41" t="str">
        <f>IF(AND('Mapa final'!$AD$11="Muy Alta",'Mapa final'!$AF$11="Catastrófico"),CONCATENATE("R2C",'Mapa final'!$S$11),"")</f>
        <v/>
      </c>
      <c r="AN30" s="64"/>
      <c r="AO30" s="356"/>
      <c r="AP30" s="357"/>
      <c r="AQ30" s="357"/>
      <c r="AR30" s="357"/>
      <c r="AS30" s="357"/>
      <c r="AT30" s="358"/>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row>
    <row r="31" spans="1:76" ht="15" customHeight="1" x14ac:dyDescent="0.25">
      <c r="A31" s="64"/>
      <c r="B31" s="275"/>
      <c r="C31" s="275"/>
      <c r="D31" s="276"/>
      <c r="E31" s="316"/>
      <c r="F31" s="317"/>
      <c r="G31" s="317"/>
      <c r="H31" s="317"/>
      <c r="I31" s="318"/>
      <c r="J31" s="51" t="str">
        <f>IF(AND('Mapa final'!$AD$11="Alta",'Mapa final'!$AF$11="Leve"),CONCATENATE("R2C",'Mapa final'!$S$11),"")</f>
        <v/>
      </c>
      <c r="K31" s="152" t="str">
        <f>IF(AND('Mapa final'!$AD$11="Alta",'Mapa final'!$AF$11="Leve"),CONCATENATE("R2C",'Mapa final'!$S$11),"")</f>
        <v/>
      </c>
      <c r="L31" s="152" t="str">
        <f>IF(AND('Mapa final'!$AD$11="Alta",'Mapa final'!$AF$11="Leve"),CONCATENATE("R2C",'Mapa final'!$S$11),"")</f>
        <v/>
      </c>
      <c r="M31" s="152" t="str">
        <f>IF(AND('Mapa final'!$AD$11="Alta",'Mapa final'!$AF$11="Leve"),CONCATENATE("R2C",'Mapa final'!$S$11),"")</f>
        <v/>
      </c>
      <c r="N31" s="152" t="str">
        <f>IF(AND('Mapa final'!$AD$11="Alta",'Mapa final'!$AF$11="Leve"),CONCATENATE("R2C",'Mapa final'!$S$11),"")</f>
        <v/>
      </c>
      <c r="O31" s="52" t="str">
        <f>IF(AND('Mapa final'!$AD$11="Alta",'Mapa final'!$AF$11="Leve"),CONCATENATE("R2C",'Mapa final'!$S$11),"")</f>
        <v/>
      </c>
      <c r="P31" s="51" t="str">
        <f>IF(AND('Mapa final'!$AD$11="Alta",'Mapa final'!$AF$11="Leve"),CONCATENATE("R2C",'Mapa final'!$S$11),"")</f>
        <v/>
      </c>
      <c r="Q31" s="152" t="str">
        <f>IF(AND('Mapa final'!$AD$11="Alta",'Mapa final'!$AF$11="Leve"),CONCATENATE("R2C",'Mapa final'!$S$11),"")</f>
        <v/>
      </c>
      <c r="R31" s="152" t="str">
        <f>IF(AND('Mapa final'!$AD$11="Alta",'Mapa final'!$AF$11="Leve"),CONCATENATE("R2C",'Mapa final'!$S$11),"")</f>
        <v/>
      </c>
      <c r="S31" s="152" t="str">
        <f>IF(AND('Mapa final'!$AD$11="Alta",'Mapa final'!$AF$11="Leve"),CONCATENATE("R2C",'Mapa final'!$S$11),"")</f>
        <v/>
      </c>
      <c r="T31" s="152" t="str">
        <f>IF(AND('Mapa final'!$AD$11="Alta",'Mapa final'!$AF$11="Leve"),CONCATENATE("R2C",'Mapa final'!$S$11),"")</f>
        <v/>
      </c>
      <c r="U31" s="52" t="str">
        <f>IF(AND('Mapa final'!$AD$11="Alta",'Mapa final'!$AF$11="Leve"),CONCATENATE("R2C",'Mapa final'!$S$11),"")</f>
        <v/>
      </c>
      <c r="V31" s="51" t="str">
        <f>IF(AND('Mapa final'!$AD$11="Alta",'Mapa final'!$AF$11="Leve"),CONCATENATE("R2C",'Mapa final'!$S$11),"")</f>
        <v/>
      </c>
      <c r="W31" s="152" t="str">
        <f>IF(AND('Mapa final'!$AD$11="Alta",'Mapa final'!$AF$11="Leve"),CONCATENATE("R2C",'Mapa final'!$S$11),"")</f>
        <v/>
      </c>
      <c r="X31" s="152" t="str">
        <f>IF(AND('Mapa final'!$AD$11="Alta",'Mapa final'!$AF$11="Leve"),CONCATENATE("R2C",'Mapa final'!$S$11),"")</f>
        <v/>
      </c>
      <c r="Y31" s="152" t="str">
        <f>IF(AND('Mapa final'!$AD$11="Alta",'Mapa final'!$AF$11="Leve"),CONCATENATE("R2C",'Mapa final'!$S$11),"")</f>
        <v/>
      </c>
      <c r="Z31" s="152" t="str">
        <f>IF(AND('Mapa final'!$AD$11="Alta",'Mapa final'!$AF$11="Leve"),CONCATENATE("R2C",'Mapa final'!$S$11),"")</f>
        <v/>
      </c>
      <c r="AA31" s="52" t="str">
        <f>IF(AND('Mapa final'!$AD$11="Alta",'Mapa final'!$AF$11="Leve"),CONCATENATE("R2C",'Mapa final'!$S$11),"")</f>
        <v/>
      </c>
      <c r="AB31" s="38" t="str">
        <f>IF(AND('Mapa final'!$AD$11="Muy Alta",'Mapa final'!$AF$11="Leve"),CONCATENATE("R2C",'Mapa final'!$S$11),"")</f>
        <v/>
      </c>
      <c r="AC31" s="151" t="str">
        <f>IF(AND('Mapa final'!$AD$11="Muy Alta",'Mapa final'!$AF$11="Leve"),CONCATENATE("R2C",'Mapa final'!$S$11),"")</f>
        <v/>
      </c>
      <c r="AD31" s="151" t="str">
        <f>IF(AND('Mapa final'!$AD$11="Muy Alta",'Mapa final'!$AF$11="Leve"),CONCATENATE("R2C",'Mapa final'!$S$11),"")</f>
        <v/>
      </c>
      <c r="AE31" s="151" t="str">
        <f>IF(AND('Mapa final'!$AD$11="Muy Alta",'Mapa final'!$AF$11="Leve"),CONCATENATE("R2C",'Mapa final'!$S$11),"")</f>
        <v/>
      </c>
      <c r="AF31" s="151" t="str">
        <f>IF(AND('Mapa final'!$AD$11="Muy Alta",'Mapa final'!$AF$11="Leve"),CONCATENATE("R2C",'Mapa final'!$S$11),"")</f>
        <v/>
      </c>
      <c r="AG31" s="39" t="str">
        <f>IF(AND('Mapa final'!$AD$11="Muy Alta",'Mapa final'!$AF$11="Leve"),CONCATENATE("R2C",'Mapa final'!$S$11),"")</f>
        <v/>
      </c>
      <c r="AH31" s="40" t="str">
        <f>IF(AND('Mapa final'!$AD$11="Muy Alta",'Mapa final'!$AF$11="Catastrófico"),CONCATENATE("R2C",'Mapa final'!$S$11),"")</f>
        <v/>
      </c>
      <c r="AI31" s="154" t="str">
        <f>IF(AND('Mapa final'!$AD$11="Muy Alta",'Mapa final'!$AF$11="Catastrófico"),CONCATENATE("R2C",'Mapa final'!$S$11),"")</f>
        <v/>
      </c>
      <c r="AJ31" s="154" t="str">
        <f>IF(AND('Mapa final'!$AD$11="Muy Alta",'Mapa final'!$AF$11="Catastrófico"),CONCATENATE("R2C",'Mapa final'!$S$11),"")</f>
        <v/>
      </c>
      <c r="AK31" s="154" t="str">
        <f>IF(AND('Mapa final'!$AD$11="Muy Alta",'Mapa final'!$AF$11="Catastrófico"),CONCATENATE("R2C",'Mapa final'!$S$11),"")</f>
        <v/>
      </c>
      <c r="AL31" s="154" t="str">
        <f>IF(AND('Mapa final'!$AD$11="Muy Alta",'Mapa final'!$AF$11="Catastrófico"),CONCATENATE("R2C",'Mapa final'!$S$11),"")</f>
        <v/>
      </c>
      <c r="AM31" s="41" t="str">
        <f>IF(AND('Mapa final'!$AD$11="Muy Alta",'Mapa final'!$AF$11="Catastrófico"),CONCATENATE("R2C",'Mapa final'!$S$11),"")</f>
        <v/>
      </c>
      <c r="AN31" s="64"/>
      <c r="AO31" s="356"/>
      <c r="AP31" s="357"/>
      <c r="AQ31" s="357"/>
      <c r="AR31" s="357"/>
      <c r="AS31" s="357"/>
      <c r="AT31" s="358"/>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row>
    <row r="32" spans="1:76" ht="15" customHeight="1" x14ac:dyDescent="0.25">
      <c r="A32" s="64"/>
      <c r="B32" s="275"/>
      <c r="C32" s="275"/>
      <c r="D32" s="276"/>
      <c r="E32" s="316"/>
      <c r="F32" s="317"/>
      <c r="G32" s="317"/>
      <c r="H32" s="317"/>
      <c r="I32" s="318"/>
      <c r="J32" s="51" t="str">
        <f>IF(AND('Mapa final'!$AD$11="Alta",'Mapa final'!$AF$11="Leve"),CONCATENATE("R2C",'Mapa final'!$S$11),"")</f>
        <v/>
      </c>
      <c r="K32" s="152" t="str">
        <f>IF(AND('Mapa final'!$AD$11="Alta",'Mapa final'!$AF$11="Leve"),CONCATENATE("R2C",'Mapa final'!$S$11),"")</f>
        <v/>
      </c>
      <c r="L32" s="152" t="str">
        <f>IF(AND('Mapa final'!$AD$11="Alta",'Mapa final'!$AF$11="Leve"),CONCATENATE("R2C",'Mapa final'!$S$11),"")</f>
        <v/>
      </c>
      <c r="M32" s="152" t="str">
        <f>IF(AND('Mapa final'!$AD$11="Alta",'Mapa final'!$AF$11="Leve"),CONCATENATE("R2C",'Mapa final'!$S$11),"")</f>
        <v/>
      </c>
      <c r="N32" s="152" t="str">
        <f>IF(AND('Mapa final'!$AD$11="Alta",'Mapa final'!$AF$11="Leve"),CONCATENATE("R2C",'Mapa final'!$S$11),"")</f>
        <v/>
      </c>
      <c r="O32" s="52" t="str">
        <f>IF(AND('Mapa final'!$AD$11="Alta",'Mapa final'!$AF$11="Leve"),CONCATENATE("R2C",'Mapa final'!$S$11),"")</f>
        <v/>
      </c>
      <c r="P32" s="51" t="str">
        <f>IF(AND('Mapa final'!$AD$11="Alta",'Mapa final'!$AF$11="Leve"),CONCATENATE("R2C",'Mapa final'!$S$11),"")</f>
        <v/>
      </c>
      <c r="Q32" s="152" t="str">
        <f>IF(AND('Mapa final'!$AD$11="Alta",'Mapa final'!$AF$11="Leve"),CONCATENATE("R2C",'Mapa final'!$S$11),"")</f>
        <v/>
      </c>
      <c r="R32" s="152" t="str">
        <f>IF(AND('Mapa final'!$AD$11="Alta",'Mapa final'!$AF$11="Leve"),CONCATENATE("R2C",'Mapa final'!$S$11),"")</f>
        <v/>
      </c>
      <c r="S32" s="152" t="str">
        <f>IF(AND('Mapa final'!$AD$11="Alta",'Mapa final'!$AF$11="Leve"),CONCATENATE("R2C",'Mapa final'!$S$11),"")</f>
        <v/>
      </c>
      <c r="T32" s="152" t="str">
        <f>IF(AND('Mapa final'!$AD$11="Alta",'Mapa final'!$AF$11="Leve"),CONCATENATE("R2C",'Mapa final'!$S$11),"")</f>
        <v/>
      </c>
      <c r="U32" s="52" t="str">
        <f>IF(AND('Mapa final'!$AD$11="Alta",'Mapa final'!$AF$11="Leve"),CONCATENATE("R2C",'Mapa final'!$S$11),"")</f>
        <v/>
      </c>
      <c r="V32" s="51" t="str">
        <f>IF(AND('Mapa final'!$AD$11="Alta",'Mapa final'!$AF$11="Leve"),CONCATENATE("R2C",'Mapa final'!$S$11),"")</f>
        <v/>
      </c>
      <c r="W32" s="152" t="str">
        <f>IF(AND('Mapa final'!$AD$11="Alta",'Mapa final'!$AF$11="Leve"),CONCATENATE("R2C",'Mapa final'!$S$11),"")</f>
        <v/>
      </c>
      <c r="X32" s="152" t="str">
        <f>IF(AND('Mapa final'!$AD$11="Alta",'Mapa final'!$AF$11="Leve"),CONCATENATE("R2C",'Mapa final'!$S$11),"")</f>
        <v/>
      </c>
      <c r="Y32" s="152" t="str">
        <f>IF(AND('Mapa final'!$AD$11="Alta",'Mapa final'!$AF$11="Leve"),CONCATENATE("R2C",'Mapa final'!$S$11),"")</f>
        <v/>
      </c>
      <c r="Z32" s="152" t="str">
        <f>IF(AND('Mapa final'!$AD$11="Alta",'Mapa final'!$AF$11="Leve"),CONCATENATE("R2C",'Mapa final'!$S$11),"")</f>
        <v/>
      </c>
      <c r="AA32" s="52" t="str">
        <f>IF(AND('Mapa final'!$AD$11="Alta",'Mapa final'!$AF$11="Leve"),CONCATENATE("R2C",'Mapa final'!$S$11),"")</f>
        <v/>
      </c>
      <c r="AB32" s="38" t="str">
        <f>IF(AND('Mapa final'!$AD$11="Muy Alta",'Mapa final'!$AF$11="Leve"),CONCATENATE("R2C",'Mapa final'!$S$11),"")</f>
        <v/>
      </c>
      <c r="AC32" s="151" t="str">
        <f>IF(AND('Mapa final'!$AD$11="Muy Alta",'Mapa final'!$AF$11="Leve"),CONCATENATE("R2C",'Mapa final'!$S$11),"")</f>
        <v/>
      </c>
      <c r="AD32" s="151" t="str">
        <f>IF(AND('Mapa final'!$AD$11="Muy Alta",'Mapa final'!$AF$11="Leve"),CONCATENATE("R2C",'Mapa final'!$S$11),"")</f>
        <v/>
      </c>
      <c r="AE32" s="151" t="str">
        <f>IF(AND('Mapa final'!$AD$11="Muy Alta",'Mapa final'!$AF$11="Leve"),CONCATENATE("R2C",'Mapa final'!$S$11),"")</f>
        <v/>
      </c>
      <c r="AF32" s="151" t="str">
        <f>IF(AND('Mapa final'!$AD$11="Muy Alta",'Mapa final'!$AF$11="Leve"),CONCATENATE("R2C",'Mapa final'!$S$11),"")</f>
        <v/>
      </c>
      <c r="AG32" s="39" t="str">
        <f>IF(AND('Mapa final'!$AD$11="Muy Alta",'Mapa final'!$AF$11="Leve"),CONCATENATE("R2C",'Mapa final'!$S$11),"")</f>
        <v/>
      </c>
      <c r="AH32" s="40" t="str">
        <f>IF(AND('Mapa final'!$AD$11="Muy Alta",'Mapa final'!$AF$11="Catastrófico"),CONCATENATE("R2C",'Mapa final'!$S$11),"")</f>
        <v/>
      </c>
      <c r="AI32" s="154" t="str">
        <f>IF(AND('Mapa final'!$AD$11="Muy Alta",'Mapa final'!$AF$11="Catastrófico"),CONCATENATE("R2C",'Mapa final'!$S$11),"")</f>
        <v/>
      </c>
      <c r="AJ32" s="154" t="str">
        <f>IF(AND('Mapa final'!$AD$11="Muy Alta",'Mapa final'!$AF$11="Catastrófico"),CONCATENATE("R2C",'Mapa final'!$S$11),"")</f>
        <v/>
      </c>
      <c r="AK32" s="154" t="str">
        <f>IF(AND('Mapa final'!$AD$11="Muy Alta",'Mapa final'!$AF$11="Catastrófico"),CONCATENATE("R2C",'Mapa final'!$S$11),"")</f>
        <v/>
      </c>
      <c r="AL32" s="154" t="str">
        <f>IF(AND('Mapa final'!$AD$11="Muy Alta",'Mapa final'!$AF$11="Catastrófico"),CONCATENATE("R2C",'Mapa final'!$S$11),"")</f>
        <v/>
      </c>
      <c r="AM32" s="41" t="str">
        <f>IF(AND('Mapa final'!$AD$11="Muy Alta",'Mapa final'!$AF$11="Catastrófico"),CONCATENATE("R2C",'Mapa final'!$S$11),"")</f>
        <v/>
      </c>
      <c r="AN32" s="64"/>
      <c r="AO32" s="356"/>
      <c r="AP32" s="357"/>
      <c r="AQ32" s="357"/>
      <c r="AR32" s="357"/>
      <c r="AS32" s="357"/>
      <c r="AT32" s="358"/>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row>
    <row r="33" spans="1:80" ht="15" customHeight="1" x14ac:dyDescent="0.25">
      <c r="A33" s="64"/>
      <c r="B33" s="275"/>
      <c r="C33" s="275"/>
      <c r="D33" s="276"/>
      <c r="E33" s="316"/>
      <c r="F33" s="317"/>
      <c r="G33" s="317"/>
      <c r="H33" s="317"/>
      <c r="I33" s="318"/>
      <c r="J33" s="51" t="str">
        <f>IF(AND('Mapa final'!$AD$11="Alta",'Mapa final'!$AF$11="Leve"),CONCATENATE("R2C",'Mapa final'!$S$11),"")</f>
        <v/>
      </c>
      <c r="K33" s="152" t="str">
        <f>IF(AND('Mapa final'!$AD$11="Alta",'Mapa final'!$AF$11="Leve"),CONCATENATE("R2C",'Mapa final'!$S$11),"")</f>
        <v/>
      </c>
      <c r="L33" s="152" t="str">
        <f>IF(AND('Mapa final'!$AD$11="Alta",'Mapa final'!$AF$11="Leve"),CONCATENATE("R2C",'Mapa final'!$S$11),"")</f>
        <v/>
      </c>
      <c r="M33" s="152" t="str">
        <f>IF(AND('Mapa final'!$AD$11="Alta",'Mapa final'!$AF$11="Leve"),CONCATENATE("R2C",'Mapa final'!$S$11),"")</f>
        <v/>
      </c>
      <c r="N33" s="152" t="str">
        <f>IF(AND('Mapa final'!$AD$11="Alta",'Mapa final'!$AF$11="Leve"),CONCATENATE("R2C",'Mapa final'!$S$11),"")</f>
        <v/>
      </c>
      <c r="O33" s="52" t="str">
        <f>IF(AND('Mapa final'!$AD$11="Alta",'Mapa final'!$AF$11="Leve"),CONCATENATE("R2C",'Mapa final'!$S$11),"")</f>
        <v/>
      </c>
      <c r="P33" s="51" t="str">
        <f>IF(AND('Mapa final'!$AD$11="Alta",'Mapa final'!$AF$11="Leve"),CONCATENATE("R2C",'Mapa final'!$S$11),"")</f>
        <v/>
      </c>
      <c r="Q33" s="152" t="str">
        <f>IF(AND('Mapa final'!$AD$11="Alta",'Mapa final'!$AF$11="Leve"),CONCATENATE("R2C",'Mapa final'!$S$11),"")</f>
        <v/>
      </c>
      <c r="R33" s="152" t="str">
        <f>IF(AND('Mapa final'!$AD$11="Alta",'Mapa final'!$AF$11="Leve"),CONCATENATE("R2C",'Mapa final'!$S$11),"")</f>
        <v/>
      </c>
      <c r="S33" s="152" t="str">
        <f>IF(AND('Mapa final'!$AD$11="Alta",'Mapa final'!$AF$11="Leve"),CONCATENATE("R2C",'Mapa final'!$S$11),"")</f>
        <v/>
      </c>
      <c r="T33" s="152" t="str">
        <f>IF(AND('Mapa final'!$AD$11="Alta",'Mapa final'!$AF$11="Leve"),CONCATENATE("R2C",'Mapa final'!$S$11),"")</f>
        <v/>
      </c>
      <c r="U33" s="52" t="str">
        <f>IF(AND('Mapa final'!$AD$11="Alta",'Mapa final'!$AF$11="Leve"),CONCATENATE("R2C",'Mapa final'!$S$11),"")</f>
        <v/>
      </c>
      <c r="V33" s="51" t="str">
        <f>IF(AND('Mapa final'!$AD$11="Alta",'Mapa final'!$AF$11="Leve"),CONCATENATE("R2C",'Mapa final'!$S$11),"")</f>
        <v/>
      </c>
      <c r="W33" s="152" t="str">
        <f>IF(AND('Mapa final'!$AD$11="Alta",'Mapa final'!$AF$11="Leve"),CONCATENATE("R2C",'Mapa final'!$S$11),"")</f>
        <v/>
      </c>
      <c r="X33" s="152" t="str">
        <f>IF(AND('Mapa final'!$AD$11="Alta",'Mapa final'!$AF$11="Leve"),CONCATENATE("R2C",'Mapa final'!$S$11),"")</f>
        <v/>
      </c>
      <c r="Y33" s="152" t="str">
        <f>IF(AND('Mapa final'!$AD$11="Alta",'Mapa final'!$AF$11="Leve"),CONCATENATE("R2C",'Mapa final'!$S$11),"")</f>
        <v/>
      </c>
      <c r="Z33" s="152" t="str">
        <f>IF(AND('Mapa final'!$AD$11="Alta",'Mapa final'!$AF$11="Leve"),CONCATENATE("R2C",'Mapa final'!$S$11),"")</f>
        <v/>
      </c>
      <c r="AA33" s="52" t="str">
        <f>IF(AND('Mapa final'!$AD$11="Alta",'Mapa final'!$AF$11="Leve"),CONCATENATE("R2C",'Mapa final'!$S$11),"")</f>
        <v/>
      </c>
      <c r="AB33" s="38" t="str">
        <f>IF(AND('Mapa final'!$AD$11="Muy Alta",'Mapa final'!$AF$11="Leve"),CONCATENATE("R2C",'Mapa final'!$S$11),"")</f>
        <v/>
      </c>
      <c r="AC33" s="151" t="str">
        <f>IF(AND('Mapa final'!$AD$11="Muy Alta",'Mapa final'!$AF$11="Leve"),CONCATENATE("R2C",'Mapa final'!$S$11),"")</f>
        <v/>
      </c>
      <c r="AD33" s="151" t="str">
        <f>IF(AND('Mapa final'!$AD$11="Muy Alta",'Mapa final'!$AF$11="Leve"),CONCATENATE("R2C",'Mapa final'!$S$11),"")</f>
        <v/>
      </c>
      <c r="AE33" s="151" t="str">
        <f>IF(AND('Mapa final'!$AD$11="Muy Alta",'Mapa final'!$AF$11="Leve"),CONCATENATE("R2C",'Mapa final'!$S$11),"")</f>
        <v/>
      </c>
      <c r="AF33" s="151" t="str">
        <f>IF(AND('Mapa final'!$AD$11="Muy Alta",'Mapa final'!$AF$11="Leve"),CONCATENATE("R2C",'Mapa final'!$S$11),"")</f>
        <v/>
      </c>
      <c r="AG33" s="39" t="str">
        <f>IF(AND('Mapa final'!$AD$11="Muy Alta",'Mapa final'!$AF$11="Leve"),CONCATENATE("R2C",'Mapa final'!$S$11),"")</f>
        <v/>
      </c>
      <c r="AH33" s="40" t="str">
        <f>IF(AND('Mapa final'!$AD$11="Muy Alta",'Mapa final'!$AF$11="Catastrófico"),CONCATENATE("R2C",'Mapa final'!$S$11),"")</f>
        <v/>
      </c>
      <c r="AI33" s="154" t="str">
        <f>IF(AND('Mapa final'!$AD$11="Muy Alta",'Mapa final'!$AF$11="Catastrófico"),CONCATENATE("R2C",'Mapa final'!$S$11),"")</f>
        <v/>
      </c>
      <c r="AJ33" s="154" t="str">
        <f>IF(AND('Mapa final'!$AD$11="Muy Alta",'Mapa final'!$AF$11="Catastrófico"),CONCATENATE("R2C",'Mapa final'!$S$11),"")</f>
        <v/>
      </c>
      <c r="AK33" s="154" t="str">
        <f>IF(AND('Mapa final'!$AD$11="Muy Alta",'Mapa final'!$AF$11="Catastrófico"),CONCATENATE("R2C",'Mapa final'!$S$11),"")</f>
        <v/>
      </c>
      <c r="AL33" s="154" t="str">
        <f>IF(AND('Mapa final'!$AD$11="Muy Alta",'Mapa final'!$AF$11="Catastrófico"),CONCATENATE("R2C",'Mapa final'!$S$11),"")</f>
        <v/>
      </c>
      <c r="AM33" s="41" t="str">
        <f>IF(AND('Mapa final'!$AD$11="Muy Alta",'Mapa final'!$AF$11="Catastrófico"),CONCATENATE("R2C",'Mapa final'!$S$11),"")</f>
        <v/>
      </c>
      <c r="AN33" s="64"/>
      <c r="AO33" s="356"/>
      <c r="AP33" s="357"/>
      <c r="AQ33" s="357"/>
      <c r="AR33" s="357"/>
      <c r="AS33" s="357"/>
      <c r="AT33" s="358"/>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row>
    <row r="34" spans="1:80" ht="15" customHeight="1" x14ac:dyDescent="0.25">
      <c r="A34" s="64"/>
      <c r="B34" s="275"/>
      <c r="C34" s="275"/>
      <c r="D34" s="276"/>
      <c r="E34" s="316"/>
      <c r="F34" s="317"/>
      <c r="G34" s="317"/>
      <c r="H34" s="317"/>
      <c r="I34" s="318"/>
      <c r="J34" s="51" t="str">
        <f>IF(AND('Mapa final'!$AD$11="Alta",'Mapa final'!$AF$11="Leve"),CONCATENATE("R2C",'Mapa final'!$S$11),"")</f>
        <v/>
      </c>
      <c r="K34" s="152" t="str">
        <f>IF(AND('Mapa final'!$AD$11="Alta",'Mapa final'!$AF$11="Leve"),CONCATENATE("R2C",'Mapa final'!$S$11),"")</f>
        <v/>
      </c>
      <c r="L34" s="152" t="str">
        <f>IF(AND('Mapa final'!$AD$11="Alta",'Mapa final'!$AF$11="Leve"),CONCATENATE("R2C",'Mapa final'!$S$11),"")</f>
        <v/>
      </c>
      <c r="M34" s="152" t="str">
        <f>IF(AND('Mapa final'!$AD$11="Alta",'Mapa final'!$AF$11="Leve"),CONCATENATE("R2C",'Mapa final'!$S$11),"")</f>
        <v/>
      </c>
      <c r="N34" s="152" t="str">
        <f>IF(AND('Mapa final'!$AD$11="Alta",'Mapa final'!$AF$11="Leve"),CONCATENATE("R2C",'Mapa final'!$S$11),"")</f>
        <v/>
      </c>
      <c r="O34" s="52" t="str">
        <f>IF(AND('Mapa final'!$AD$11="Alta",'Mapa final'!$AF$11="Leve"),CONCATENATE("R2C",'Mapa final'!$S$11),"")</f>
        <v/>
      </c>
      <c r="P34" s="51" t="str">
        <f>IF(AND('Mapa final'!$AD$11="Alta",'Mapa final'!$AF$11="Leve"),CONCATENATE("R2C",'Mapa final'!$S$11),"")</f>
        <v/>
      </c>
      <c r="Q34" s="152" t="str">
        <f>IF(AND('Mapa final'!$AD$11="Alta",'Mapa final'!$AF$11="Leve"),CONCATENATE("R2C",'Mapa final'!$S$11),"")</f>
        <v/>
      </c>
      <c r="R34" s="152" t="str">
        <f>IF(AND('Mapa final'!$AD$11="Alta",'Mapa final'!$AF$11="Leve"),CONCATENATE("R2C",'Mapa final'!$S$11),"")</f>
        <v/>
      </c>
      <c r="S34" s="152" t="str">
        <f>IF(AND('Mapa final'!$AD$11="Alta",'Mapa final'!$AF$11="Leve"),CONCATENATE("R2C",'Mapa final'!$S$11),"")</f>
        <v/>
      </c>
      <c r="T34" s="152" t="str">
        <f>IF(AND('Mapa final'!$AD$11="Alta",'Mapa final'!$AF$11="Leve"),CONCATENATE("R2C",'Mapa final'!$S$11),"")</f>
        <v/>
      </c>
      <c r="U34" s="52" t="str">
        <f>IF(AND('Mapa final'!$AD$11="Alta",'Mapa final'!$AF$11="Leve"),CONCATENATE("R2C",'Mapa final'!$S$11),"")</f>
        <v/>
      </c>
      <c r="V34" s="51" t="str">
        <f>IF(AND('Mapa final'!$AD$11="Alta",'Mapa final'!$AF$11="Leve"),CONCATENATE("R2C",'Mapa final'!$S$11),"")</f>
        <v/>
      </c>
      <c r="W34" s="152" t="str">
        <f>IF(AND('Mapa final'!$AD$11="Alta",'Mapa final'!$AF$11="Leve"),CONCATENATE("R2C",'Mapa final'!$S$11),"")</f>
        <v/>
      </c>
      <c r="X34" s="152" t="str">
        <f>IF(AND('Mapa final'!$AD$11="Alta",'Mapa final'!$AF$11="Leve"),CONCATENATE("R2C",'Mapa final'!$S$11),"")</f>
        <v/>
      </c>
      <c r="Y34" s="152" t="str">
        <f>IF(AND('Mapa final'!$AD$11="Alta",'Mapa final'!$AF$11="Leve"),CONCATENATE("R2C",'Mapa final'!$S$11),"")</f>
        <v/>
      </c>
      <c r="Z34" s="152" t="str">
        <f>IF(AND('Mapa final'!$AD$11="Alta",'Mapa final'!$AF$11="Leve"),CONCATENATE("R2C",'Mapa final'!$S$11),"")</f>
        <v/>
      </c>
      <c r="AA34" s="52" t="str">
        <f>IF(AND('Mapa final'!$AD$11="Alta",'Mapa final'!$AF$11="Leve"),CONCATENATE("R2C",'Mapa final'!$S$11),"")</f>
        <v/>
      </c>
      <c r="AB34" s="38" t="str">
        <f>IF(AND('Mapa final'!$AD$11="Muy Alta",'Mapa final'!$AF$11="Leve"),CONCATENATE("R2C",'Mapa final'!$S$11),"")</f>
        <v/>
      </c>
      <c r="AC34" s="151" t="str">
        <f>IF(AND('Mapa final'!$AD$11="Muy Alta",'Mapa final'!$AF$11="Leve"),CONCATENATE("R2C",'Mapa final'!$S$11),"")</f>
        <v/>
      </c>
      <c r="AD34" s="151" t="str">
        <f>IF(AND('Mapa final'!$AD$11="Muy Alta",'Mapa final'!$AF$11="Leve"),CONCATENATE("R2C",'Mapa final'!$S$11),"")</f>
        <v/>
      </c>
      <c r="AE34" s="151" t="str">
        <f>IF(AND('Mapa final'!$AD$11="Muy Alta",'Mapa final'!$AF$11="Leve"),CONCATENATE("R2C",'Mapa final'!$S$11),"")</f>
        <v/>
      </c>
      <c r="AF34" s="151" t="str">
        <f>IF(AND('Mapa final'!$AD$11="Muy Alta",'Mapa final'!$AF$11="Leve"),CONCATENATE("R2C",'Mapa final'!$S$11),"")</f>
        <v/>
      </c>
      <c r="AG34" s="39" t="str">
        <f>IF(AND('Mapa final'!$AD$11="Muy Alta",'Mapa final'!$AF$11="Leve"),CONCATENATE("R2C",'Mapa final'!$S$11),"")</f>
        <v/>
      </c>
      <c r="AH34" s="40" t="str">
        <f>IF(AND('Mapa final'!$AD$11="Muy Alta",'Mapa final'!$AF$11="Catastrófico"),CONCATENATE("R2C",'Mapa final'!$S$11),"")</f>
        <v/>
      </c>
      <c r="AI34" s="154" t="str">
        <f>IF(AND('Mapa final'!$AD$11="Muy Alta",'Mapa final'!$AF$11="Catastrófico"),CONCATENATE("R2C",'Mapa final'!$S$11),"")</f>
        <v/>
      </c>
      <c r="AJ34" s="154" t="str">
        <f>IF(AND('Mapa final'!$AD$11="Muy Alta",'Mapa final'!$AF$11="Catastrófico"),CONCATENATE("R2C",'Mapa final'!$S$11),"")</f>
        <v/>
      </c>
      <c r="AK34" s="154" t="str">
        <f>IF(AND('Mapa final'!$AD$11="Muy Alta",'Mapa final'!$AF$11="Catastrófico"),CONCATENATE("R2C",'Mapa final'!$S$11),"")</f>
        <v/>
      </c>
      <c r="AL34" s="154" t="str">
        <f>IF(AND('Mapa final'!$AD$11="Muy Alta",'Mapa final'!$AF$11="Catastrófico"),CONCATENATE("R2C",'Mapa final'!$S$11),"")</f>
        <v/>
      </c>
      <c r="AM34" s="41" t="str">
        <f>IF(AND('Mapa final'!$AD$11="Muy Alta",'Mapa final'!$AF$11="Catastrófico"),CONCATENATE("R2C",'Mapa final'!$S$11),"")</f>
        <v/>
      </c>
      <c r="AN34" s="64"/>
      <c r="AO34" s="356"/>
      <c r="AP34" s="357"/>
      <c r="AQ34" s="357"/>
      <c r="AR34" s="357"/>
      <c r="AS34" s="357"/>
      <c r="AT34" s="358"/>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row>
    <row r="35" spans="1:80" ht="15.75" customHeight="1" thickBot="1" x14ac:dyDescent="0.3">
      <c r="A35" s="64"/>
      <c r="B35" s="275"/>
      <c r="C35" s="275"/>
      <c r="D35" s="276"/>
      <c r="E35" s="319"/>
      <c r="F35" s="320"/>
      <c r="G35" s="320"/>
      <c r="H35" s="320"/>
      <c r="I35" s="321"/>
      <c r="J35" s="51" t="str">
        <f>IF(AND('Mapa final'!$AD$11="Alta",'Mapa final'!$AF$11="Leve"),CONCATENATE("R2C",'Mapa final'!$S$11),"")</f>
        <v/>
      </c>
      <c r="K35" s="152" t="str">
        <f>IF(AND('Mapa final'!$AD$11="Alta",'Mapa final'!$AF$11="Leve"),CONCATENATE("R2C",'Mapa final'!$S$11),"")</f>
        <v/>
      </c>
      <c r="L35" s="152" t="str">
        <f>IF(AND('Mapa final'!$AD$11="Alta",'Mapa final'!$AF$11="Leve"),CONCATENATE("R2C",'Mapa final'!$S$11),"")</f>
        <v/>
      </c>
      <c r="M35" s="152" t="str">
        <f>IF(AND('Mapa final'!$AD$11="Alta",'Mapa final'!$AF$11="Leve"),CONCATENATE("R2C",'Mapa final'!$S$11),"")</f>
        <v/>
      </c>
      <c r="N35" s="152" t="str">
        <f>IF(AND('Mapa final'!$AD$11="Alta",'Mapa final'!$AF$11="Leve"),CONCATENATE("R2C",'Mapa final'!$S$11),"")</f>
        <v/>
      </c>
      <c r="O35" s="52" t="str">
        <f>IF(AND('Mapa final'!$AD$11="Alta",'Mapa final'!$AF$11="Leve"),CONCATENATE("R2C",'Mapa final'!$S$11),"")</f>
        <v/>
      </c>
      <c r="P35" s="53" t="str">
        <f>IF(AND('Mapa final'!$AD$11="Alta",'Mapa final'!$AF$11="Leve"),CONCATENATE("R2C",'Mapa final'!$S$11),"")</f>
        <v/>
      </c>
      <c r="Q35" s="54" t="str">
        <f>IF(AND('Mapa final'!$AD$11="Alta",'Mapa final'!$AF$11="Leve"),CONCATENATE("R2C",'Mapa final'!$S$11),"")</f>
        <v/>
      </c>
      <c r="R35" s="54" t="str">
        <f>IF(AND('Mapa final'!$AD$11="Alta",'Mapa final'!$AF$11="Leve"),CONCATENATE("R2C",'Mapa final'!$S$11),"")</f>
        <v/>
      </c>
      <c r="S35" s="54" t="str">
        <f>IF(AND('Mapa final'!$AD$11="Alta",'Mapa final'!$AF$11="Leve"),CONCATENATE("R2C",'Mapa final'!$S$11),"")</f>
        <v/>
      </c>
      <c r="T35" s="54" t="str">
        <f>IF(AND('Mapa final'!$AD$11="Alta",'Mapa final'!$AF$11="Leve"),CONCATENATE("R2C",'Mapa final'!$S$11),"")</f>
        <v/>
      </c>
      <c r="U35" s="55" t="str">
        <f>IF(AND('Mapa final'!$AD$11="Alta",'Mapa final'!$AF$11="Leve"),CONCATENATE("R2C",'Mapa final'!$S$11),"")</f>
        <v/>
      </c>
      <c r="V35" s="53" t="str">
        <f>IF(AND('Mapa final'!$AD$11="Alta",'Mapa final'!$AF$11="Leve"),CONCATENATE("R2C",'Mapa final'!$S$11),"")</f>
        <v/>
      </c>
      <c r="W35" s="54" t="str">
        <f>IF(AND('Mapa final'!$AD$11="Alta",'Mapa final'!$AF$11="Leve"),CONCATENATE("R2C",'Mapa final'!$S$11),"")</f>
        <v/>
      </c>
      <c r="X35" s="54" t="str">
        <f>IF(AND('Mapa final'!$AD$11="Alta",'Mapa final'!$AF$11="Leve"),CONCATENATE("R2C",'Mapa final'!$S$11),"")</f>
        <v/>
      </c>
      <c r="Y35" s="54" t="str">
        <f>IF(AND('Mapa final'!$AD$11="Alta",'Mapa final'!$AF$11="Leve"),CONCATENATE("R2C",'Mapa final'!$S$11),"")</f>
        <v/>
      </c>
      <c r="Z35" s="54" t="str">
        <f>IF(AND('Mapa final'!$AD$11="Alta",'Mapa final'!$AF$11="Leve"),CONCATENATE("R2C",'Mapa final'!$S$11),"")</f>
        <v/>
      </c>
      <c r="AA35" s="55" t="str">
        <f>IF(AND('Mapa final'!$AD$11="Alta",'Mapa final'!$AF$11="Leve"),CONCATENATE("R2C",'Mapa final'!$S$11),"")</f>
        <v/>
      </c>
      <c r="AB35" s="42" t="str">
        <f>IF(AND('Mapa final'!$AD$11="Muy Alta",'Mapa final'!$AF$11="Leve"),CONCATENATE("R2C",'Mapa final'!$S$11),"")</f>
        <v/>
      </c>
      <c r="AC35" s="43" t="str">
        <f>IF(AND('Mapa final'!$AD$11="Muy Alta",'Mapa final'!$AF$11="Leve"),CONCATENATE("R2C",'Mapa final'!$S$11),"")</f>
        <v/>
      </c>
      <c r="AD35" s="43" t="str">
        <f>IF(AND('Mapa final'!$AD$11="Muy Alta",'Mapa final'!$AF$11="Leve"),CONCATENATE("R2C",'Mapa final'!$S$11),"")</f>
        <v/>
      </c>
      <c r="AE35" s="43" t="str">
        <f>IF(AND('Mapa final'!$AD$11="Muy Alta",'Mapa final'!$AF$11="Leve"),CONCATENATE("R2C",'Mapa final'!$S$11),"")</f>
        <v/>
      </c>
      <c r="AF35" s="43" t="str">
        <f>IF(AND('Mapa final'!$AD$11="Muy Alta",'Mapa final'!$AF$11="Leve"),CONCATENATE("R2C",'Mapa final'!$S$11),"")</f>
        <v/>
      </c>
      <c r="AG35" s="44" t="str">
        <f>IF(AND('Mapa final'!$AD$11="Muy Alta",'Mapa final'!$AF$11="Leve"),CONCATENATE("R2C",'Mapa final'!$S$11),"")</f>
        <v/>
      </c>
      <c r="AH35" s="45" t="str">
        <f>IF(AND('Mapa final'!$AD$11="Muy Alta",'Mapa final'!$AF$11="Catastrófico"),CONCATENATE("R2C",'Mapa final'!$S$11),"")</f>
        <v/>
      </c>
      <c r="AI35" s="46" t="str">
        <f>IF(AND('Mapa final'!$AD$11="Muy Alta",'Mapa final'!$AF$11="Catastrófico"),CONCATENATE("R2C",'Mapa final'!$S$11),"")</f>
        <v/>
      </c>
      <c r="AJ35" s="46" t="str">
        <f>IF(AND('Mapa final'!$AD$11="Muy Alta",'Mapa final'!$AF$11="Catastrófico"),CONCATENATE("R2C",'Mapa final'!$S$11),"")</f>
        <v/>
      </c>
      <c r="AK35" s="46" t="str">
        <f>IF(AND('Mapa final'!$AD$11="Muy Alta",'Mapa final'!$AF$11="Catastrófico"),CONCATENATE("R2C",'Mapa final'!$S$11),"")</f>
        <v/>
      </c>
      <c r="AL35" s="46" t="str">
        <f>IF(AND('Mapa final'!$AD$11="Muy Alta",'Mapa final'!$AF$11="Catastrófico"),CONCATENATE("R2C",'Mapa final'!$S$11),"")</f>
        <v/>
      </c>
      <c r="AM35" s="47" t="str">
        <f>IF(AND('Mapa final'!$AD$11="Muy Alta",'Mapa final'!$AF$11="Catastrófico"),CONCATENATE("R2C",'Mapa final'!$S$11),"")</f>
        <v/>
      </c>
      <c r="AN35" s="64"/>
      <c r="AO35" s="359"/>
      <c r="AP35" s="360"/>
      <c r="AQ35" s="360"/>
      <c r="AR35" s="360"/>
      <c r="AS35" s="360"/>
      <c r="AT35" s="361"/>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row>
    <row r="36" spans="1:80" ht="15" customHeight="1" x14ac:dyDescent="0.25">
      <c r="A36" s="64"/>
      <c r="B36" s="275"/>
      <c r="C36" s="275"/>
      <c r="D36" s="276"/>
      <c r="E36" s="313" t="s">
        <v>159</v>
      </c>
      <c r="F36" s="314"/>
      <c r="G36" s="314"/>
      <c r="H36" s="314"/>
      <c r="I36" s="314"/>
      <c r="J36" s="56" t="str">
        <f>IF(AND('Mapa final'!$AD$11="Baja",'Mapa final'!$AF$11="Leve"),CONCATENATE("R2C",'Mapa final'!$S$11),"")</f>
        <v/>
      </c>
      <c r="K36" s="57" t="str">
        <f>IF(AND('Mapa final'!$AD$11="Baja",'Mapa final'!$AF$11="Leve"),CONCATENATE("R2C",'Mapa final'!$S$11),"")</f>
        <v/>
      </c>
      <c r="L36" s="57" t="str">
        <f>IF(AND('Mapa final'!$AD$11="Baja",'Mapa final'!$AF$11="Leve"),CONCATENATE("R2C",'Mapa final'!$S$11),"")</f>
        <v/>
      </c>
      <c r="M36" s="57" t="str">
        <f>IF(AND('Mapa final'!$AD$11="Baja",'Mapa final'!$AF$11="Leve"),CONCATENATE("R2C",'Mapa final'!$S$11),"")</f>
        <v/>
      </c>
      <c r="N36" s="57" t="str">
        <f>IF(AND('Mapa final'!$AD$11="Baja",'Mapa final'!$AF$11="Leve"),CONCATENATE("R2C",'Mapa final'!$S$11),"")</f>
        <v/>
      </c>
      <c r="O36" s="58" t="str">
        <f>IF(AND('Mapa final'!$AD$11="Baja",'Mapa final'!$AF$11="Leve"),CONCATENATE("R2C",'Mapa final'!$S$11),"")</f>
        <v/>
      </c>
      <c r="P36" s="49" t="str">
        <f>IF(AND('Mapa final'!$AD$11="Alta",'Mapa final'!$AF$11="Leve"),CONCATENATE("R2C",'Mapa final'!$S$11),"")</f>
        <v/>
      </c>
      <c r="Q36" s="49" t="str">
        <f>IF(AND('Mapa final'!$AD$11="Alta",'Mapa final'!$AF$11="Leve"),CONCATENATE("R2C",'Mapa final'!$S$11),"")</f>
        <v/>
      </c>
      <c r="R36" s="49" t="str">
        <f>IF(AND('Mapa final'!$AD$11="Alta",'Mapa final'!$AF$11="Leve"),CONCATENATE("R2C",'Mapa final'!$S$11),"")</f>
        <v/>
      </c>
      <c r="S36" s="49" t="str">
        <f>IF(AND('Mapa final'!$AD$11="Alta",'Mapa final'!$AF$11="Leve"),CONCATENATE("R2C",'Mapa final'!$S$11),"")</f>
        <v/>
      </c>
      <c r="T36" s="49" t="str">
        <f>IF(AND('Mapa final'!$AD$11="Alta",'Mapa final'!$AF$11="Leve"),CONCATENATE("R2C",'Mapa final'!$S$11),"")</f>
        <v/>
      </c>
      <c r="U36" s="50" t="str">
        <f>IF(AND('Mapa final'!$AD$11="Alta",'Mapa final'!$AF$11="Leve"),CONCATENATE("R2C",'Mapa final'!$S$11),"")</f>
        <v/>
      </c>
      <c r="V36" s="48" t="str">
        <f>IF(AND('Mapa final'!$AD$11="baja",'Mapa final'!$AF$11="moderado"),CONCATENATE("R1C",'Mapa final'!$S$11),"")</f>
        <v>R1C1</v>
      </c>
      <c r="W36" s="49" t="str">
        <f>IF(AND('Mapa final'!$AD$11="Alta",'Mapa final'!$AF$11="Leve"),CONCATENATE("R2C",'Mapa final'!$S$11),"")</f>
        <v/>
      </c>
      <c r="X36" s="49" t="str">
        <f>IF(AND('Mapa final'!$AD$11="Alta",'Mapa final'!$AF$11="Leve"),CONCATENATE("R2C",'Mapa final'!$S$11),"")</f>
        <v/>
      </c>
      <c r="Y36" s="49" t="str">
        <f>IF(AND('Mapa final'!$AD$11="Alta",'Mapa final'!$AF$11="Leve"),CONCATENATE("R2C",'Mapa final'!$S$11),"")</f>
        <v/>
      </c>
      <c r="Z36" s="49" t="str">
        <f>IF(AND('Mapa final'!$AD$11="Alta",'Mapa final'!$AF$11="Leve"),CONCATENATE("R2C",'Mapa final'!$S$11),"")</f>
        <v/>
      </c>
      <c r="AA36" s="50" t="str">
        <f>IF(AND('Mapa final'!$AD$11="Alta",'Mapa final'!$AF$11="Leve"),CONCATENATE("R2C",'Mapa final'!$S$11),"")</f>
        <v/>
      </c>
      <c r="AB36" s="32" t="str">
        <f>IF(AND('Mapa final'!$AD$11="Muy Alta",'Mapa final'!$AF$11="Leve"),CONCATENATE("R2C",'Mapa final'!$S$11),"")</f>
        <v/>
      </c>
      <c r="AC36" s="33" t="str">
        <f>IF(AND('Mapa final'!$AD$11="Muy Alta",'Mapa final'!$AF$11="Leve"),CONCATENATE("R2C",'Mapa final'!$S$11),"")</f>
        <v/>
      </c>
      <c r="AD36" s="33" t="str">
        <f>IF(AND('Mapa final'!$AD$11="Muy Alta",'Mapa final'!$AF$11="Leve"),CONCATENATE("R2C",'Mapa final'!$S$11),"")</f>
        <v/>
      </c>
      <c r="AE36" s="33" t="str">
        <f>IF(AND('Mapa final'!$AD$11="Muy Alta",'Mapa final'!$AF$11="Leve"),CONCATENATE("R2C",'Mapa final'!$S$11),"")</f>
        <v/>
      </c>
      <c r="AF36" s="33" t="str">
        <f>IF(AND('Mapa final'!$AD$11="Muy Alta",'Mapa final'!$AF$11="Leve"),CONCATENATE("R2C",'Mapa final'!$S$11),"")</f>
        <v/>
      </c>
      <c r="AG36" s="34" t="str">
        <f>IF(AND('Mapa final'!$AD$11="Muy Alta",'Mapa final'!$AF$11="Leve"),CONCATENATE("R2C",'Mapa final'!$S$11),"")</f>
        <v/>
      </c>
      <c r="AH36" s="35" t="str">
        <f>IF(AND('Mapa final'!$AD$11="Muy Alta",'Mapa final'!$AF$11="Catastrófico"),CONCATENATE("R2C",'Mapa final'!$S$11),"")</f>
        <v/>
      </c>
      <c r="AI36" s="36" t="str">
        <f>IF(AND('Mapa final'!$AD$11="Muy Alta",'Mapa final'!$AF$11="Catastrófico"),CONCATENATE("R2C",'Mapa final'!$S$11),"")</f>
        <v/>
      </c>
      <c r="AJ36" s="36" t="str">
        <f>IF(AND('Mapa final'!$AD$11="Muy Alta",'Mapa final'!$AF$11="Catastrófico"),CONCATENATE("R2C",'Mapa final'!$S$11),"")</f>
        <v/>
      </c>
      <c r="AK36" s="36" t="str">
        <f>IF(AND('Mapa final'!$AD$11="Muy Alta",'Mapa final'!$AF$11="Catastrófico"),CONCATENATE("R2C",'Mapa final'!$S$11),"")</f>
        <v/>
      </c>
      <c r="AL36" s="36" t="str">
        <f>IF(AND('Mapa final'!$AD$11="Muy Alta",'Mapa final'!$AF$11="Catastrófico"),CONCATENATE("R2C",'Mapa final'!$S$11),"")</f>
        <v/>
      </c>
      <c r="AM36" s="37" t="str">
        <f>IF(AND('Mapa final'!$AD$11="Muy Alta",'Mapa final'!$AF$11="Catastrófico"),CONCATENATE("R2C",'Mapa final'!$S$11),"")</f>
        <v/>
      </c>
      <c r="AN36" s="64"/>
      <c r="AO36" s="344" t="s">
        <v>160</v>
      </c>
      <c r="AP36" s="345"/>
      <c r="AQ36" s="345"/>
      <c r="AR36" s="345"/>
      <c r="AS36" s="345"/>
      <c r="AT36" s="346"/>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row>
    <row r="37" spans="1:80" ht="15" customHeight="1" x14ac:dyDescent="0.25">
      <c r="A37" s="64"/>
      <c r="B37" s="275"/>
      <c r="C37" s="275"/>
      <c r="D37" s="276"/>
      <c r="E37" s="332"/>
      <c r="F37" s="317"/>
      <c r="G37" s="317"/>
      <c r="H37" s="317"/>
      <c r="I37" s="317"/>
      <c r="J37" s="59" t="str">
        <f>IF(AND('Mapa final'!$AD$11="Baja",'Mapa final'!$AF$11="Leve"),CONCATENATE("R2C",'Mapa final'!$S$11),"")</f>
        <v/>
      </c>
      <c r="K37" s="153" t="str">
        <f>IF(AND('Mapa final'!$AD$11="Baja",'Mapa final'!$AF$11="Leve"),CONCATENATE("R2C",'Mapa final'!$S$11),"")</f>
        <v/>
      </c>
      <c r="L37" s="153" t="str">
        <f>IF(AND('Mapa final'!$AD$11="Baja",'Mapa final'!$AF$11="Leve"),CONCATENATE("R2C",'Mapa final'!$S$11),"")</f>
        <v/>
      </c>
      <c r="M37" s="153" t="str">
        <f>IF(AND('Mapa final'!$AD$11="Baja",'Mapa final'!$AF$11="Leve"),CONCATENATE("R2C",'Mapa final'!$S$11),"")</f>
        <v/>
      </c>
      <c r="N37" s="153" t="str">
        <f>IF(AND('Mapa final'!$AD$11="Baja",'Mapa final'!$AF$11="Leve"),CONCATENATE("R2C",'Mapa final'!$S$11),"")</f>
        <v/>
      </c>
      <c r="O37" s="60" t="str">
        <f>IF(AND('Mapa final'!$AD$11="Baja",'Mapa final'!$AF$11="Leve"),CONCATENATE("R2C",'Mapa final'!$S$11),"")</f>
        <v/>
      </c>
      <c r="P37" s="152" t="str">
        <f>IF(AND('Mapa final'!$AD$11="Alta",'Mapa final'!$AF$11="Leve"),CONCATENATE("R2C",'Mapa final'!$S$11),"")</f>
        <v/>
      </c>
      <c r="Q37" s="152" t="str">
        <f>IF(AND('Mapa final'!$AD$11="Alta",'Mapa final'!$AF$11="Leve"),CONCATENATE("R2C",'Mapa final'!$S$11),"")</f>
        <v/>
      </c>
      <c r="R37" s="152" t="str">
        <f>IF(AND('Mapa final'!$AD$11="Alta",'Mapa final'!$AF$11="Leve"),CONCATENATE("R2C",'Mapa final'!$S$11),"")</f>
        <v/>
      </c>
      <c r="S37" s="152" t="str">
        <f>IF(AND('Mapa final'!$AD$11="Alta",'Mapa final'!$AF$11="Leve"),CONCATENATE("R2C",'Mapa final'!$S$11),"")</f>
        <v/>
      </c>
      <c r="T37" s="152" t="str">
        <f>IF(AND('Mapa final'!$AD$11="Alta",'Mapa final'!$AF$11="Leve"),CONCATENATE("R2C",'Mapa final'!$S$11),"")</f>
        <v/>
      </c>
      <c r="U37" s="52" t="str">
        <f>IF(AND('Mapa final'!$AD$11="Alta",'Mapa final'!$AF$11="Leve"),CONCATENATE("R2C",'Mapa final'!$S$11),"")</f>
        <v/>
      </c>
      <c r="V37" s="51" t="str">
        <f>IF(AND('Mapa final'!$AD$11="Alta",'Mapa final'!$AF$11="Leve"),CONCATENATE("R2C",'Mapa final'!$S$11),"")</f>
        <v/>
      </c>
      <c r="W37" s="152" t="str">
        <f>IF(AND('Mapa final'!$AD$11="Alta",'Mapa final'!$AF$11="Leve"),CONCATENATE("R2C",'Mapa final'!$S$11),"")</f>
        <v/>
      </c>
      <c r="X37" s="152" t="str">
        <f>IF(AND('Mapa final'!$AD$11="Alta",'Mapa final'!$AF$11="Leve"),CONCATENATE("R2C",'Mapa final'!$S$11),"")</f>
        <v/>
      </c>
      <c r="Y37" s="152" t="str">
        <f>IF(AND('Mapa final'!$AD$11="Alta",'Mapa final'!$AF$11="Leve"),CONCATENATE("R2C",'Mapa final'!$S$11),"")</f>
        <v/>
      </c>
      <c r="Z37" s="152" t="str">
        <f>IF(AND('Mapa final'!$AD$11="Alta",'Mapa final'!$AF$11="Leve"),CONCATENATE("R2C",'Mapa final'!$S$11),"")</f>
        <v/>
      </c>
      <c r="AA37" s="52" t="str">
        <f>IF(AND('Mapa final'!$AD$11="Alta",'Mapa final'!$AF$11="Leve"),CONCATENATE("R2C",'Mapa final'!$S$11),"")</f>
        <v/>
      </c>
      <c r="AB37" s="38" t="str">
        <f>IF(AND('Mapa final'!$AD$11="Muy Alta",'Mapa final'!$AF$11="Leve"),CONCATENATE("R2C",'Mapa final'!$S$11),"")</f>
        <v/>
      </c>
      <c r="AC37" s="151" t="str">
        <f>IF(AND('Mapa final'!$AD$11="Muy Alta",'Mapa final'!$AF$11="Leve"),CONCATENATE("R2C",'Mapa final'!$S$11),"")</f>
        <v/>
      </c>
      <c r="AD37" s="151" t="str">
        <f>IF(AND('Mapa final'!$AD$11="Muy Alta",'Mapa final'!$AF$11="Leve"),CONCATENATE("R2C",'Mapa final'!$S$11),"")</f>
        <v/>
      </c>
      <c r="AE37" s="151" t="str">
        <f>IF(AND('Mapa final'!$AD$11="Muy Alta",'Mapa final'!$AF$11="Leve"),CONCATENATE("R2C",'Mapa final'!$S$11),"")</f>
        <v/>
      </c>
      <c r="AF37" s="151" t="str">
        <f>IF(AND('Mapa final'!$AD$11="Muy Alta",'Mapa final'!$AF$11="Leve"),CONCATENATE("R2C",'Mapa final'!$S$11),"")</f>
        <v/>
      </c>
      <c r="AG37" s="39" t="str">
        <f>IF(AND('Mapa final'!$AD$11="Muy Alta",'Mapa final'!$AF$11="Leve"),CONCATENATE("R2C",'Mapa final'!$S$11),"")</f>
        <v/>
      </c>
      <c r="AH37" s="40" t="str">
        <f>IF(AND('Mapa final'!$AD$11="Muy Alta",'Mapa final'!$AF$11="Catastrófico"),CONCATENATE("R2C",'Mapa final'!$S$11),"")</f>
        <v/>
      </c>
      <c r="AI37" s="154" t="str">
        <f>IF(AND('Mapa final'!$AD$11="Muy Alta",'Mapa final'!$AF$11="Catastrófico"),CONCATENATE("R2C",'Mapa final'!$S$11),"")</f>
        <v/>
      </c>
      <c r="AJ37" s="154" t="str">
        <f>IF(AND('Mapa final'!$AD$11="Muy Alta",'Mapa final'!$AF$11="Catastrófico"),CONCATENATE("R2C",'Mapa final'!$S$11),"")</f>
        <v/>
      </c>
      <c r="AK37" s="154" t="str">
        <f>IF(AND('Mapa final'!$AD$11="Muy Alta",'Mapa final'!$AF$11="Catastrófico"),CONCATENATE("R2C",'Mapa final'!$S$11),"")</f>
        <v/>
      </c>
      <c r="AL37" s="154" t="str">
        <f>IF(AND('Mapa final'!$AD$11="Muy Alta",'Mapa final'!$AF$11="Catastrófico"),CONCATENATE("R2C",'Mapa final'!$S$11),"")</f>
        <v/>
      </c>
      <c r="AM37" s="41" t="str">
        <f>IF(AND('Mapa final'!$AD$11="Muy Alta",'Mapa final'!$AF$11="Catastrófico"),CONCATENATE("R2C",'Mapa final'!$S$11),"")</f>
        <v/>
      </c>
      <c r="AN37" s="64"/>
      <c r="AO37" s="347"/>
      <c r="AP37" s="348"/>
      <c r="AQ37" s="348"/>
      <c r="AR37" s="348"/>
      <c r="AS37" s="348"/>
      <c r="AT37" s="349"/>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row>
    <row r="38" spans="1:80" ht="15" customHeight="1" x14ac:dyDescent="0.25">
      <c r="A38" s="64"/>
      <c r="B38" s="275"/>
      <c r="C38" s="275"/>
      <c r="D38" s="276"/>
      <c r="E38" s="316"/>
      <c r="F38" s="317"/>
      <c r="G38" s="317"/>
      <c r="H38" s="317"/>
      <c r="I38" s="317"/>
      <c r="J38" s="59" t="str">
        <f>IF(AND('Mapa final'!$AD$11="Baja",'Mapa final'!$AF$11="Leve"),CONCATENATE("R2C",'Mapa final'!$S$11),"")</f>
        <v/>
      </c>
      <c r="K38" s="153" t="str">
        <f>IF(AND('Mapa final'!$AD$11="Baja",'Mapa final'!$AF$11="Leve"),CONCATENATE("R2C",'Mapa final'!$S$11),"")</f>
        <v/>
      </c>
      <c r="L38" s="153" t="str">
        <f>IF(AND('Mapa final'!$AD$11="Baja",'Mapa final'!$AF$11="Leve"),CONCATENATE("R2C",'Mapa final'!$S$11),"")</f>
        <v/>
      </c>
      <c r="M38" s="153" t="str">
        <f>IF(AND('Mapa final'!$AD$11="Baja",'Mapa final'!$AF$11="Leve"),CONCATENATE("R2C",'Mapa final'!$S$11),"")</f>
        <v/>
      </c>
      <c r="N38" s="153" t="str">
        <f>IF(AND('Mapa final'!$AD$11="Baja",'Mapa final'!$AF$11="Leve"),CONCATENATE("R2C",'Mapa final'!$S$11),"")</f>
        <v/>
      </c>
      <c r="O38" s="60" t="str">
        <f>IF(AND('Mapa final'!$AD$11="Baja",'Mapa final'!$AF$11="Leve"),CONCATENATE("R2C",'Mapa final'!$S$11),"")</f>
        <v/>
      </c>
      <c r="P38" s="152" t="str">
        <f>IF(AND('Mapa final'!$AD$11="Alta",'Mapa final'!$AF$11="Leve"),CONCATENATE("R2C",'Mapa final'!$S$11),"")</f>
        <v/>
      </c>
      <c r="Q38" s="152" t="str">
        <f>IF(AND('Mapa final'!$AD$11="Alta",'Mapa final'!$AF$11="Leve"),CONCATENATE("R2C",'Mapa final'!$S$11),"")</f>
        <v/>
      </c>
      <c r="R38" s="152" t="str">
        <f>IF(AND('Mapa final'!$AD$11="Alta",'Mapa final'!$AF$11="Leve"),CONCATENATE("R2C",'Mapa final'!$S$11),"")</f>
        <v/>
      </c>
      <c r="S38" s="152" t="str">
        <f>IF(AND('Mapa final'!$AD$11="Alta",'Mapa final'!$AF$11="Leve"),CONCATENATE("R2C",'Mapa final'!$S$11),"")</f>
        <v/>
      </c>
      <c r="T38" s="152" t="str">
        <f>IF(AND('Mapa final'!$AD$11="Alta",'Mapa final'!$AF$11="Leve"),CONCATENATE("R2C",'Mapa final'!$S$11),"")</f>
        <v/>
      </c>
      <c r="U38" s="52" t="str">
        <f>IF(AND('Mapa final'!$AD$11="Alta",'Mapa final'!$AF$11="Leve"),CONCATENATE("R2C",'Mapa final'!$S$11),"")</f>
        <v/>
      </c>
      <c r="V38" s="51" t="str">
        <f>IF(AND('Mapa final'!$AD$11="Alta",'Mapa final'!$AF$11="Leve"),CONCATENATE("R2C",'Mapa final'!$S$11),"")</f>
        <v/>
      </c>
      <c r="W38" s="152" t="str">
        <f>IF(AND('Mapa final'!$AD$12="baja",'Mapa final'!$AF$12="moderado"),CONCATENATE("R2C",'Mapa final'!$S$12),"")</f>
        <v>R2C1</v>
      </c>
      <c r="X38" s="152" t="str">
        <f>IF(AND('Mapa final'!$AD$11="Alta",'Mapa final'!$AF$11="Leve"),CONCATENATE("R2C",'Mapa final'!$S$11),"")</f>
        <v/>
      </c>
      <c r="Y38" s="152" t="str">
        <f>IF(AND('Mapa final'!$AD$11="Alta",'Mapa final'!$AF$11="Leve"),CONCATENATE("R2C",'Mapa final'!$S$11),"")</f>
        <v/>
      </c>
      <c r="Z38" s="152" t="str">
        <f>IF(AND('Mapa final'!$AD$11="Alta",'Mapa final'!$AF$11="Leve"),CONCATENATE("R2C",'Mapa final'!$S$11),"")</f>
        <v/>
      </c>
      <c r="AA38" s="52" t="str">
        <f>IF(AND('Mapa final'!$AD$11="Alta",'Mapa final'!$AF$11="Leve"),CONCATENATE("R2C",'Mapa final'!$S$11),"")</f>
        <v/>
      </c>
      <c r="AB38" s="38" t="str">
        <f>IF(AND('Mapa final'!$AD$11="Muy Alta",'Mapa final'!$AF$11="Leve"),CONCATENATE("R2C",'Mapa final'!$S$11),"")</f>
        <v/>
      </c>
      <c r="AC38" s="151" t="str">
        <f>IF(AND('Mapa final'!$AD$11="Muy Alta",'Mapa final'!$AF$11="Leve"),CONCATENATE("R2C",'Mapa final'!$S$11),"")</f>
        <v/>
      </c>
      <c r="AD38" s="151" t="str">
        <f>IF(AND('Mapa final'!$AD$11="Muy Alta",'Mapa final'!$AF$11="Leve"),CONCATENATE("R2C",'Mapa final'!$S$11),"")</f>
        <v/>
      </c>
      <c r="AE38" s="151" t="str">
        <f>IF(AND('Mapa final'!$AD$11="Muy Alta",'Mapa final'!$AF$11="Leve"),CONCATENATE("R2C",'Mapa final'!$S$11),"")</f>
        <v/>
      </c>
      <c r="AF38" s="151" t="str">
        <f>IF(AND('Mapa final'!$AD$11="Muy Alta",'Mapa final'!$AF$11="Leve"),CONCATENATE("R2C",'Mapa final'!$S$11),"")</f>
        <v/>
      </c>
      <c r="AG38" s="39" t="str">
        <f>IF(AND('Mapa final'!$AD$11="Muy Alta",'Mapa final'!$AF$11="Leve"),CONCATENATE("R2C",'Mapa final'!$S$11),"")</f>
        <v/>
      </c>
      <c r="AH38" s="40" t="str">
        <f>IF(AND('Mapa final'!$AD$11="Muy Alta",'Mapa final'!$AF$11="Catastrófico"),CONCATENATE("R2C",'Mapa final'!$S$11),"")</f>
        <v/>
      </c>
      <c r="AI38" s="154" t="str">
        <f>IF(AND('Mapa final'!$AD$11="Muy Alta",'Mapa final'!$AF$11="Catastrófico"),CONCATENATE("R2C",'Mapa final'!$S$11),"")</f>
        <v/>
      </c>
      <c r="AJ38" s="154" t="str">
        <f>IF(AND('Mapa final'!$AD$11="Muy Alta",'Mapa final'!$AF$11="Catastrófico"),CONCATENATE("R2C",'Mapa final'!$S$11),"")</f>
        <v/>
      </c>
      <c r="AK38" s="154" t="str">
        <f>IF(AND('Mapa final'!$AD$11="Muy Alta",'Mapa final'!$AF$11="Catastrófico"),CONCATENATE("R2C",'Mapa final'!$S$11),"")</f>
        <v/>
      </c>
      <c r="AL38" s="154" t="str">
        <f>IF(AND('Mapa final'!$AD$11="Muy Alta",'Mapa final'!$AF$11="Catastrófico"),CONCATENATE("R2C",'Mapa final'!$S$11),"")</f>
        <v/>
      </c>
      <c r="AM38" s="41" t="str">
        <f>IF(AND('Mapa final'!$AD$11="Muy Alta",'Mapa final'!$AF$11="Catastrófico"),CONCATENATE("R2C",'Mapa final'!$S$11),"")</f>
        <v/>
      </c>
      <c r="AN38" s="64"/>
      <c r="AO38" s="347"/>
      <c r="AP38" s="348"/>
      <c r="AQ38" s="348"/>
      <c r="AR38" s="348"/>
      <c r="AS38" s="348"/>
      <c r="AT38" s="349"/>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row>
    <row r="39" spans="1:80" ht="15" customHeight="1" x14ac:dyDescent="0.25">
      <c r="A39" s="64"/>
      <c r="B39" s="275"/>
      <c r="C39" s="275"/>
      <c r="D39" s="276"/>
      <c r="E39" s="316"/>
      <c r="F39" s="317"/>
      <c r="G39" s="317"/>
      <c r="H39" s="317"/>
      <c r="I39" s="317"/>
      <c r="J39" s="59" t="str">
        <f>IF(AND('Mapa final'!$AD$11="Baja",'Mapa final'!$AF$11="Leve"),CONCATENATE("R2C",'Mapa final'!$S$11),"")</f>
        <v/>
      </c>
      <c r="K39" s="153" t="str">
        <f>IF(AND('Mapa final'!$AD$11="Baja",'Mapa final'!$AF$11="Leve"),CONCATENATE("R2C",'Mapa final'!$S$11),"")</f>
        <v/>
      </c>
      <c r="L39" s="153" t="str">
        <f>IF(AND('Mapa final'!$AD$11="Baja",'Mapa final'!$AF$11="Leve"),CONCATENATE("R2C",'Mapa final'!$S$11),"")</f>
        <v/>
      </c>
      <c r="M39" s="153" t="str">
        <f>IF(AND('Mapa final'!$AD$11="Baja",'Mapa final'!$AF$11="Leve"),CONCATENATE("R2C",'Mapa final'!$S$11),"")</f>
        <v/>
      </c>
      <c r="N39" s="153" t="str">
        <f>IF(AND('Mapa final'!$AD$11="Baja",'Mapa final'!$AF$11="Leve"),CONCATENATE("R2C",'Mapa final'!$S$11),"")</f>
        <v/>
      </c>
      <c r="O39" s="60" t="str">
        <f>IF(AND('Mapa final'!$AD$11="Baja",'Mapa final'!$AF$11="Leve"),CONCATENATE("R2C",'Mapa final'!$S$11),"")</f>
        <v/>
      </c>
      <c r="P39" s="152" t="str">
        <f>IF(AND('Mapa final'!$AD$11="Alta",'Mapa final'!$AF$11="Leve"),CONCATENATE("R2C",'Mapa final'!$S$11),"")</f>
        <v/>
      </c>
      <c r="Q39" s="152" t="str">
        <f>IF(AND('Mapa final'!$AD$11="Alta",'Mapa final'!$AF$11="Leve"),CONCATENATE("R2C",'Mapa final'!$S$11),"")</f>
        <v/>
      </c>
      <c r="R39" s="152" t="str">
        <f>IF(AND('Mapa final'!$AD$11="Alta",'Mapa final'!$AF$11="Leve"),CONCATENATE("R2C",'Mapa final'!$S$11),"")</f>
        <v/>
      </c>
      <c r="S39" s="152" t="str">
        <f>IF(AND('Mapa final'!$AD$13="baja",'Mapa final'!$AF$13="menor"),CONCATENATE("R3C",'Mapa final'!$S$13),"")</f>
        <v>R3C1</v>
      </c>
      <c r="T39" s="152" t="str">
        <f>IF(AND('Mapa final'!$AD$11="Alta",'Mapa final'!$AF$11="Leve"),CONCATENATE("R2C",'Mapa final'!$S$11),"")</f>
        <v/>
      </c>
      <c r="U39" s="52" t="str">
        <f>IF(AND('Mapa final'!$AD$11="Alta",'Mapa final'!$AF$11="Leve"),CONCATENATE("R2C",'Mapa final'!$S$11),"")</f>
        <v/>
      </c>
      <c r="V39" s="51" t="str">
        <f>IF(AND('Mapa final'!$AD$11="Alta",'Mapa final'!$AF$11="Leve"),CONCATENATE("R2C",'Mapa final'!$S$11),"")</f>
        <v/>
      </c>
      <c r="W39" s="152" t="str">
        <f>IF(AND('Mapa final'!$AD$11="Alta",'Mapa final'!$AF$11="Leve"),CONCATENATE("R2C",'Mapa final'!$S$11),"")</f>
        <v/>
      </c>
      <c r="X39" s="152" t="str">
        <f>IF(AND('Mapa final'!$AD$11="Alta",'Mapa final'!$AF$11="Leve"),CONCATENATE("R2C",'Mapa final'!$S$11),"")</f>
        <v/>
      </c>
      <c r="Y39" s="152" t="str">
        <f>IF(AND('Mapa final'!$AD$11="Alta",'Mapa final'!$AF$11="Leve"),CONCATENATE("R2C",'Mapa final'!$S$11),"")</f>
        <v/>
      </c>
      <c r="Z39" s="152" t="str">
        <f>IF(AND('Mapa final'!$AD$11="Alta",'Mapa final'!$AF$11="Leve"),CONCATENATE("R2C",'Mapa final'!$S$11),"")</f>
        <v/>
      </c>
      <c r="AA39" s="52" t="str">
        <f>IF(AND('Mapa final'!$AD$11="Alta",'Mapa final'!$AF$11="Leve"),CONCATENATE("R2C",'Mapa final'!$S$11),"")</f>
        <v/>
      </c>
      <c r="AB39" s="38" t="str">
        <f>IF(AND('Mapa final'!$AD$11="Muy Alta",'Mapa final'!$AF$11="Leve"),CONCATENATE("R2C",'Mapa final'!$S$11),"")</f>
        <v/>
      </c>
      <c r="AC39" s="151" t="str">
        <f>IF(AND('Mapa final'!$AD$11="Muy Alta",'Mapa final'!$AF$11="Leve"),CONCATENATE("R2C",'Mapa final'!$S$11),"")</f>
        <v/>
      </c>
      <c r="AD39" s="151" t="str">
        <f>IF(AND('Mapa final'!$AD$11="Muy Alta",'Mapa final'!$AF$11="Leve"),CONCATENATE("R2C",'Mapa final'!$S$11),"")</f>
        <v/>
      </c>
      <c r="AE39" s="151" t="str">
        <f>IF(AND('Mapa final'!$AD$11="Muy Alta",'Mapa final'!$AF$11="Leve"),CONCATENATE("R2C",'Mapa final'!$S$11),"")</f>
        <v/>
      </c>
      <c r="AF39" s="151" t="str">
        <f>IF(AND('Mapa final'!$AD$11="Muy Alta",'Mapa final'!$AF$11="Leve"),CONCATENATE("R2C",'Mapa final'!$S$11),"")</f>
        <v/>
      </c>
      <c r="AG39" s="39" t="str">
        <f>IF(AND('Mapa final'!$AD$11="Muy Alta",'Mapa final'!$AF$11="Leve"),CONCATENATE("R2C",'Mapa final'!$S$11),"")</f>
        <v/>
      </c>
      <c r="AH39" s="40" t="str">
        <f>IF(AND('Mapa final'!$AD$11="Muy Alta",'Mapa final'!$AF$11="Catastrófico"),CONCATENATE("R2C",'Mapa final'!$S$11),"")</f>
        <v/>
      </c>
      <c r="AI39" s="154" t="str">
        <f>IF(AND('Mapa final'!$AD$11="Muy Alta",'Mapa final'!$AF$11="Catastrófico"),CONCATENATE("R2C",'Mapa final'!$S$11),"")</f>
        <v/>
      </c>
      <c r="AJ39" s="154" t="str">
        <f>IF(AND('Mapa final'!$AD$11="Muy Alta",'Mapa final'!$AF$11="Catastrófico"),CONCATENATE("R2C",'Mapa final'!$S$11),"")</f>
        <v/>
      </c>
      <c r="AK39" s="154" t="str">
        <f>IF(AND('Mapa final'!$AD$11="Muy Alta",'Mapa final'!$AF$11="Catastrófico"),CONCATENATE("R2C",'Mapa final'!$S$11),"")</f>
        <v/>
      </c>
      <c r="AL39" s="154" t="str">
        <f>IF(AND('Mapa final'!$AD$11="Muy Alta",'Mapa final'!$AF$11="Catastrófico"),CONCATENATE("R2C",'Mapa final'!$S$11),"")</f>
        <v/>
      </c>
      <c r="AM39" s="41" t="str">
        <f>IF(AND('Mapa final'!$AD$11="Muy Alta",'Mapa final'!$AF$11="Catastrófico"),CONCATENATE("R2C",'Mapa final'!$S$11),"")</f>
        <v/>
      </c>
      <c r="AN39" s="64"/>
      <c r="AO39" s="347"/>
      <c r="AP39" s="348"/>
      <c r="AQ39" s="348"/>
      <c r="AR39" s="348"/>
      <c r="AS39" s="348"/>
      <c r="AT39" s="349"/>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row>
    <row r="40" spans="1:80" ht="15" customHeight="1" x14ac:dyDescent="0.25">
      <c r="A40" s="64"/>
      <c r="B40" s="275"/>
      <c r="C40" s="275"/>
      <c r="D40" s="276"/>
      <c r="E40" s="316"/>
      <c r="F40" s="317"/>
      <c r="G40" s="317"/>
      <c r="H40" s="317"/>
      <c r="I40" s="317"/>
      <c r="J40" s="59" t="str">
        <f>IF(AND('Mapa final'!$AD$11="Baja",'Mapa final'!$AF$11="Leve"),CONCATENATE("R2C",'Mapa final'!$S$11),"")</f>
        <v/>
      </c>
      <c r="K40" s="153" t="str">
        <f>IF(AND('Mapa final'!$AD$11="Baja",'Mapa final'!$AF$11="Leve"),CONCATENATE("R2C",'Mapa final'!$S$11),"")</f>
        <v/>
      </c>
      <c r="L40" s="153" t="str">
        <f>IF(AND('Mapa final'!$AD$11="Baja",'Mapa final'!$AF$11="Leve"),CONCATENATE("R2C",'Mapa final'!$S$11),"")</f>
        <v/>
      </c>
      <c r="M40" s="153" t="str">
        <f>IF(AND('Mapa final'!$AD$11="Baja",'Mapa final'!$AF$11="Leve"),CONCATENATE("R2C",'Mapa final'!$S$11),"")</f>
        <v/>
      </c>
      <c r="N40" s="153" t="str">
        <f>IF(AND('Mapa final'!$AD$11="Baja",'Mapa final'!$AF$11="Leve"),CONCATENATE("R2C",'Mapa final'!$S$11),"")</f>
        <v/>
      </c>
      <c r="O40" s="60" t="str">
        <f>IF(AND('Mapa final'!$AD$11="Baja",'Mapa final'!$AF$11="Leve"),CONCATENATE("R2C",'Mapa final'!$S$11),"")</f>
        <v/>
      </c>
      <c r="P40" s="152" t="str">
        <f>IF(AND('Mapa final'!$AD$11="Alta",'Mapa final'!$AF$11="Leve"),CONCATENATE("R2C",'Mapa final'!$S$11),"")</f>
        <v/>
      </c>
      <c r="Q40" s="152" t="str">
        <f>IF(AND('Mapa final'!$AD$11="Alta",'Mapa final'!$AF$11="Leve"),CONCATENATE("R2C",'Mapa final'!$S$11),"")</f>
        <v/>
      </c>
      <c r="R40" s="152" t="str">
        <f>IF(AND('Mapa final'!$AD$11="Alta",'Mapa final'!$AF$11="Leve"),CONCATENATE("R2C",'Mapa final'!$S$11),"")</f>
        <v/>
      </c>
      <c r="S40" s="152" t="str">
        <f>IF(AND('Mapa final'!$AD$11="Alta",'Mapa final'!$AF$11="Leve"),CONCATENATE("R2C",'Mapa final'!$S$11),"")</f>
        <v/>
      </c>
      <c r="T40" s="152" t="str">
        <f>IF(AND('Mapa final'!$AD$11="Alta",'Mapa final'!$AF$11="Leve"),CONCATENATE("R2C",'Mapa final'!$S$11),"")</f>
        <v/>
      </c>
      <c r="U40" s="52" t="str">
        <f>IF(AND('Mapa final'!$AD$11="Alta",'Mapa final'!$AF$11="Leve"),CONCATENATE("R2C",'Mapa final'!$S$11),"")</f>
        <v/>
      </c>
      <c r="V40" s="51" t="str">
        <f>IF(AND('Mapa final'!$AD$11="Alta",'Mapa final'!$AF$11="Leve"),CONCATENATE("R2C",'Mapa final'!$S$11),"")</f>
        <v/>
      </c>
      <c r="W40" s="152" t="str">
        <f>IF(AND('Mapa final'!$AD$11="Alta",'Mapa final'!$AF$11="Leve"),CONCATENATE("R2C",'Mapa final'!$S$11),"")</f>
        <v/>
      </c>
      <c r="X40" s="152" t="str">
        <f>IF(AND('Mapa final'!$AD$11="Alta",'Mapa final'!$AF$11="Leve"),CONCATENATE("R2C",'Mapa final'!$S$11),"")</f>
        <v/>
      </c>
      <c r="Y40" s="152" t="str">
        <f>IF(AND('Mapa final'!$AD$11="Alta",'Mapa final'!$AF$11="Leve"),CONCATENATE("R2C",'Mapa final'!$S$11),"")</f>
        <v/>
      </c>
      <c r="Z40" s="152" t="str">
        <f>IF(AND('Mapa final'!$AD$11="Alta",'Mapa final'!$AF$11="Leve"),CONCATENATE("R2C",'Mapa final'!$S$11),"")</f>
        <v/>
      </c>
      <c r="AA40" s="52" t="str">
        <f>IF(AND('Mapa final'!$AD$11="Alta",'Mapa final'!$AF$11="Leve"),CONCATENATE("R2C",'Mapa final'!$S$11),"")</f>
        <v/>
      </c>
      <c r="AB40" s="38" t="str">
        <f>IF(AND('Mapa final'!$AD$11="Muy Alta",'Mapa final'!$AF$11="Leve"),CONCATENATE("R2C",'Mapa final'!$S$11),"")</f>
        <v/>
      </c>
      <c r="AC40" s="151" t="str">
        <f>IF(AND('Mapa final'!$AD$11="Muy Alta",'Mapa final'!$AF$11="Leve"),CONCATENATE("R2C",'Mapa final'!$S$11),"")</f>
        <v/>
      </c>
      <c r="AD40" s="151" t="str">
        <f>IF(AND('Mapa final'!$AD$11="Muy Alta",'Mapa final'!$AF$11="Leve"),CONCATENATE("R2C",'Mapa final'!$S$11),"")</f>
        <v/>
      </c>
      <c r="AE40" s="151" t="str">
        <f>IF(AND('Mapa final'!$AD$11="Muy Alta",'Mapa final'!$AF$11="Leve"),CONCATENATE("R2C",'Mapa final'!$S$11),"")</f>
        <v/>
      </c>
      <c r="AF40" s="151" t="str">
        <f>IF(AND('Mapa final'!$AD$11="Muy Alta",'Mapa final'!$AF$11="Leve"),CONCATENATE("R2C",'Mapa final'!$S$11),"")</f>
        <v/>
      </c>
      <c r="AG40" s="39" t="str">
        <f>IF(AND('Mapa final'!$AD$11="Muy Alta",'Mapa final'!$AF$11="Leve"),CONCATENATE("R2C",'Mapa final'!$S$11),"")</f>
        <v/>
      </c>
      <c r="AH40" s="40" t="str">
        <f>IF(AND('Mapa final'!$AD$11="Muy Alta",'Mapa final'!$AF$11="Catastrófico"),CONCATENATE("R2C",'Mapa final'!$S$11),"")</f>
        <v/>
      </c>
      <c r="AI40" s="154" t="str">
        <f>IF(AND('Mapa final'!$AD$11="Muy Alta",'Mapa final'!$AF$11="Catastrófico"),CONCATENATE("R2C",'Mapa final'!$S$11),"")</f>
        <v/>
      </c>
      <c r="AJ40" s="154" t="str">
        <f>IF(AND('Mapa final'!$AD$11="Muy Alta",'Mapa final'!$AF$11="Catastrófico"),CONCATENATE("R2C",'Mapa final'!$S$11),"")</f>
        <v/>
      </c>
      <c r="AK40" s="154" t="str">
        <f>IF(AND('Mapa final'!$AD$11="Muy Alta",'Mapa final'!$AF$11="Catastrófico"),CONCATENATE("R2C",'Mapa final'!$S$11),"")</f>
        <v/>
      </c>
      <c r="AL40" s="154" t="str">
        <f>IF(AND('Mapa final'!$AD$11="Muy Alta",'Mapa final'!$AF$11="Catastrófico"),CONCATENATE("R2C",'Mapa final'!$S$11),"")</f>
        <v/>
      </c>
      <c r="AM40" s="41" t="str">
        <f>IF(AND('Mapa final'!$AD$11="Muy Alta",'Mapa final'!$AF$11="Catastrófico"),CONCATENATE("R2C",'Mapa final'!$S$11),"")</f>
        <v/>
      </c>
      <c r="AN40" s="64"/>
      <c r="AO40" s="347"/>
      <c r="AP40" s="348"/>
      <c r="AQ40" s="348"/>
      <c r="AR40" s="348"/>
      <c r="AS40" s="348"/>
      <c r="AT40" s="349"/>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row>
    <row r="41" spans="1:80" ht="15" customHeight="1" x14ac:dyDescent="0.25">
      <c r="A41" s="64"/>
      <c r="B41" s="275"/>
      <c r="C41" s="275"/>
      <c r="D41" s="276"/>
      <c r="E41" s="316"/>
      <c r="F41" s="317"/>
      <c r="G41" s="317"/>
      <c r="H41" s="317"/>
      <c r="I41" s="317"/>
      <c r="J41" s="59" t="str">
        <f>IF(AND('Mapa final'!$AD$11="Baja",'Mapa final'!$AF$11="Leve"),CONCATENATE("R2C",'Mapa final'!$S$11),"")</f>
        <v/>
      </c>
      <c r="K41" s="153" t="str">
        <f>IF(AND('Mapa final'!$AD$11="Baja",'Mapa final'!$AF$11="Leve"),CONCATENATE("R2C",'Mapa final'!$S$11),"")</f>
        <v/>
      </c>
      <c r="L41" s="153" t="str">
        <f>IF(AND('Mapa final'!$AD$11="Baja",'Mapa final'!$AF$11="Leve"),CONCATENATE("R2C",'Mapa final'!$S$11),"")</f>
        <v/>
      </c>
      <c r="M41" s="153" t="str">
        <f>IF(AND('Mapa final'!$AD$11="Baja",'Mapa final'!$AF$11="Leve"),CONCATENATE("R2C",'Mapa final'!$S$11),"")</f>
        <v/>
      </c>
      <c r="N41" s="153" t="str">
        <f>IF(AND('Mapa final'!$AD$11="Baja",'Mapa final'!$AF$11="Leve"),CONCATENATE("R2C",'Mapa final'!$S$11),"")</f>
        <v/>
      </c>
      <c r="O41" s="60" t="str">
        <f>IF(AND('Mapa final'!$AD$11="Baja",'Mapa final'!$AF$11="Leve"),CONCATENATE("R2C",'Mapa final'!$S$11),"")</f>
        <v/>
      </c>
      <c r="P41" s="152" t="str">
        <f>IF(AND('Mapa final'!$AD$11="Alta",'Mapa final'!$AF$11="Leve"),CONCATENATE("R2C",'Mapa final'!$S$11),"")</f>
        <v/>
      </c>
      <c r="Q41" s="152" t="str">
        <f>IF(AND('Mapa final'!$AD$11="Alta",'Mapa final'!$AF$11="Leve"),CONCATENATE("R2C",'Mapa final'!$S$11),"")</f>
        <v/>
      </c>
      <c r="R41" s="152" t="str">
        <f>IF(AND('Mapa final'!$AD$11="Alta",'Mapa final'!$AF$11="Leve"),CONCATENATE("R2C",'Mapa final'!$S$11),"")</f>
        <v/>
      </c>
      <c r="S41" s="152" t="str">
        <f>IF(AND('Mapa final'!$AD$11="Alta",'Mapa final'!$AF$11="Leve"),CONCATENATE("R2C",'Mapa final'!$S$11),"")</f>
        <v/>
      </c>
      <c r="T41" s="152" t="str">
        <f>IF(AND('Mapa final'!$AD$11="Alta",'Mapa final'!$AF$11="Leve"),CONCATENATE("R2C",'Mapa final'!$S$11),"")</f>
        <v/>
      </c>
      <c r="U41" s="52" t="str">
        <f>IF(AND('Mapa final'!$AD$11="Alta",'Mapa final'!$AF$11="Leve"),CONCATENATE("R2C",'Mapa final'!$S$11),"")</f>
        <v/>
      </c>
      <c r="V41" s="51" t="str">
        <f>IF(AND('Mapa final'!$AD$11="Alta",'Mapa final'!$AF$11="Leve"),CONCATENATE("R2C",'Mapa final'!$S$11),"")</f>
        <v/>
      </c>
      <c r="W41" s="152" t="str">
        <f>IF(AND('Mapa final'!$AD$11="Alta",'Mapa final'!$AF$11="Leve"),CONCATENATE("R2C",'Mapa final'!$S$11),"")</f>
        <v/>
      </c>
      <c r="X41" s="152" t="str">
        <f>IF(AND('Mapa final'!$AD$11="Alta",'Mapa final'!$AF$11="Leve"),CONCATENATE("R2C",'Mapa final'!$S$11),"")</f>
        <v/>
      </c>
      <c r="Y41" s="152" t="str">
        <f>IF(AND('Mapa final'!$AD$13="baja",'Mapa final'!$AF$13="moderado"),CONCATENATE("R3C",'Mapa final'!$S$13),"")</f>
        <v/>
      </c>
      <c r="Z41" s="152" t="str">
        <f>IF(AND('Mapa final'!$AD$11="Alta",'Mapa final'!$AF$11="Leve"),CONCATENATE("R2C",'Mapa final'!$S$11),"")</f>
        <v/>
      </c>
      <c r="AA41" s="52" t="str">
        <f>IF(AND('Mapa final'!$AD$11="Alta",'Mapa final'!$AF$11="Leve"),CONCATENATE("R2C",'Mapa final'!$S$11),"")</f>
        <v/>
      </c>
      <c r="AB41" s="38" t="str">
        <f>IF(AND('Mapa final'!$AD$11="Muy Alta",'Mapa final'!$AF$11="Leve"),CONCATENATE("R2C",'Mapa final'!$S$11),"")</f>
        <v/>
      </c>
      <c r="AC41" s="151" t="str">
        <f>IF(AND('Mapa final'!$AD$11="Muy Alta",'Mapa final'!$AF$11="Leve"),CONCATENATE("R2C",'Mapa final'!$S$11),"")</f>
        <v/>
      </c>
      <c r="AD41" s="151" t="str">
        <f>IF(AND('Mapa final'!$AD$11="Muy Alta",'Mapa final'!$AF$11="Leve"),CONCATENATE("R2C",'Mapa final'!$S$11),"")</f>
        <v/>
      </c>
      <c r="AE41" s="151" t="str">
        <f>IF(AND('Mapa final'!$AD$11="Muy Alta",'Mapa final'!$AF$11="Leve"),CONCATENATE("R2C",'Mapa final'!$S$11),"")</f>
        <v/>
      </c>
      <c r="AF41" s="151" t="str">
        <f>IF(AND('Mapa final'!$AD$11="Muy Alta",'Mapa final'!$AF$11="Leve"),CONCATENATE("R2C",'Mapa final'!$S$11),"")</f>
        <v/>
      </c>
      <c r="AG41" s="39" t="str">
        <f>IF(AND('Mapa final'!$AD$11="Muy Alta",'Mapa final'!$AF$11="Leve"),CONCATENATE("R2C",'Mapa final'!$S$11),"")</f>
        <v/>
      </c>
      <c r="AH41" s="40" t="str">
        <f>IF(AND('Mapa final'!$AD$11="Muy Alta",'Mapa final'!$AF$11="Catastrófico"),CONCATENATE("R2C",'Mapa final'!$S$11),"")</f>
        <v/>
      </c>
      <c r="AI41" s="154" t="str">
        <f>IF(AND('Mapa final'!$AD$11="Muy Alta",'Mapa final'!$AF$11="Catastrófico"),CONCATENATE("R2C",'Mapa final'!$S$11),"")</f>
        <v/>
      </c>
      <c r="AJ41" s="154" t="str">
        <f>IF(AND('Mapa final'!$AD$11="Muy Alta",'Mapa final'!$AF$11="Catastrófico"),CONCATENATE("R2C",'Mapa final'!$S$11),"")</f>
        <v/>
      </c>
      <c r="AK41" s="154" t="str">
        <f>IF(AND('Mapa final'!$AD$11="Muy Alta",'Mapa final'!$AF$11="Catastrófico"),CONCATENATE("R2C",'Mapa final'!$S$11),"")</f>
        <v/>
      </c>
      <c r="AL41" s="154" t="str">
        <f>IF(AND('Mapa final'!$AD$11="Muy Alta",'Mapa final'!$AF$11="Catastrófico"),CONCATENATE("R2C",'Mapa final'!$S$11),"")</f>
        <v/>
      </c>
      <c r="AM41" s="41" t="str">
        <f>IF(AND('Mapa final'!$AD$11="Muy Alta",'Mapa final'!$AF$11="Catastrófico"),CONCATENATE("R2C",'Mapa final'!$S$11),"")</f>
        <v/>
      </c>
      <c r="AN41" s="64"/>
      <c r="AO41" s="347"/>
      <c r="AP41" s="348"/>
      <c r="AQ41" s="348"/>
      <c r="AR41" s="348"/>
      <c r="AS41" s="348"/>
      <c r="AT41" s="349"/>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row>
    <row r="42" spans="1:80" ht="15" customHeight="1" x14ac:dyDescent="0.25">
      <c r="A42" s="64"/>
      <c r="B42" s="275"/>
      <c r="C42" s="275"/>
      <c r="D42" s="276"/>
      <c r="E42" s="316"/>
      <c r="F42" s="317"/>
      <c r="G42" s="317"/>
      <c r="H42" s="317"/>
      <c r="I42" s="317"/>
      <c r="J42" s="59" t="str">
        <f>IF(AND('Mapa final'!$AD$11="Baja",'Mapa final'!$AF$11="Leve"),CONCATENATE("R2C",'Mapa final'!$S$11),"")</f>
        <v/>
      </c>
      <c r="K42" s="153" t="str">
        <f>IF(AND('Mapa final'!$AD$11="Baja",'Mapa final'!$AF$11="Leve"),CONCATENATE("R2C",'Mapa final'!$S$11),"")</f>
        <v/>
      </c>
      <c r="L42" s="153" t="str">
        <f>IF(AND('Mapa final'!$AD$11="Baja",'Mapa final'!$AF$11="Leve"),CONCATENATE("R2C",'Mapa final'!$S$11),"")</f>
        <v/>
      </c>
      <c r="M42" s="153" t="str">
        <f>IF(AND('Mapa final'!$AD$11="Baja",'Mapa final'!$AF$11="Leve"),CONCATENATE("R2C",'Mapa final'!$S$11),"")</f>
        <v/>
      </c>
      <c r="N42" s="153" t="str">
        <f>IF(AND('Mapa final'!$AD$11="Baja",'Mapa final'!$AF$11="Leve"),CONCATENATE("R2C",'Mapa final'!$S$11),"")</f>
        <v/>
      </c>
      <c r="O42" s="60" t="str">
        <f>IF(AND('Mapa final'!$AD$11="Baja",'Mapa final'!$AF$11="Leve"),CONCATENATE("R2C",'Mapa final'!$S$11),"")</f>
        <v/>
      </c>
      <c r="P42" s="152" t="str">
        <f>IF(AND('Mapa final'!$AD$11="Alta",'Mapa final'!$AF$11="Leve"),CONCATENATE("R2C",'Mapa final'!$S$11),"")</f>
        <v/>
      </c>
      <c r="Q42" s="152" t="str">
        <f>IF(AND('Mapa final'!$AD$11="Alta",'Mapa final'!$AF$11="Leve"),CONCATENATE("R2C",'Mapa final'!$S$11),"")</f>
        <v/>
      </c>
      <c r="R42" s="152" t="str">
        <f>IF(AND('Mapa final'!$AD$11="Alta",'Mapa final'!$AF$11="Leve"),CONCATENATE("R2C",'Mapa final'!$S$11),"")</f>
        <v/>
      </c>
      <c r="S42" s="152" t="str">
        <f>IF(AND('Mapa final'!$AD$11="Alta",'Mapa final'!$AF$11="Leve"),CONCATENATE("R2C",'Mapa final'!$S$11),"")</f>
        <v/>
      </c>
      <c r="T42" s="152" t="str">
        <f>IF(AND('Mapa final'!$AD$11="Alta",'Mapa final'!$AF$11="Leve"),CONCATENATE("R2C",'Mapa final'!$S$11),"")</f>
        <v/>
      </c>
      <c r="U42" s="52" t="str">
        <f>IF(AND('Mapa final'!$AD$11="Alta",'Mapa final'!$AF$11="Leve"),CONCATENATE("R2C",'Mapa final'!$S$11),"")</f>
        <v/>
      </c>
      <c r="V42" s="51" t="str">
        <f>IF(AND('Mapa final'!$AD$11="Alta",'Mapa final'!$AF$11="Leve"),CONCATENATE("R2C",'Mapa final'!$S$11),"")</f>
        <v/>
      </c>
      <c r="W42" s="152" t="str">
        <f>IF(AND('Mapa final'!$AD$11="Alta",'Mapa final'!$AF$11="Leve"),CONCATENATE("R2C",'Mapa final'!$S$11),"")</f>
        <v/>
      </c>
      <c r="X42" s="152" t="str">
        <f>IF(AND('Mapa final'!$AD$11="Alta",'Mapa final'!$AF$11="Leve"),CONCATENATE("R2C",'Mapa final'!$S$11),"")</f>
        <v/>
      </c>
      <c r="Y42" s="152" t="str">
        <f>IF(AND('Mapa final'!$AD$11="Alta",'Mapa final'!$AF$11="Leve"),CONCATENATE("R2C",'Mapa final'!$S$11),"")</f>
        <v/>
      </c>
      <c r="Z42" s="152" t="str">
        <f>IF(AND('Mapa final'!$AD$11="Alta",'Mapa final'!$AF$11="Leve"),CONCATENATE("R2C",'Mapa final'!$S$11),"")</f>
        <v/>
      </c>
      <c r="AA42" s="52" t="str">
        <f>IF(AND('Mapa final'!$AD$11="Alta",'Mapa final'!$AF$11="Leve"),CONCATENATE("R2C",'Mapa final'!$S$11),"")</f>
        <v/>
      </c>
      <c r="AB42" s="38" t="str">
        <f>IF(AND('Mapa final'!$AD$11="Muy Alta",'Mapa final'!$AF$11="Leve"),CONCATENATE("R2C",'Mapa final'!$S$11),"")</f>
        <v/>
      </c>
      <c r="AC42" s="151" t="str">
        <f>IF(AND('Mapa final'!$AD$11="Muy Alta",'Mapa final'!$AF$11="Leve"),CONCATENATE("R2C",'Mapa final'!$S$11),"")</f>
        <v/>
      </c>
      <c r="AD42" s="151" t="str">
        <f>IF(AND('Mapa final'!$AD$11="Muy Alta",'Mapa final'!$AF$11="Leve"),CONCATENATE("R2C",'Mapa final'!$S$11),"")</f>
        <v/>
      </c>
      <c r="AE42" s="151" t="str">
        <f>IF(AND('Mapa final'!$AD$11="Muy Alta",'Mapa final'!$AF$11="Leve"),CONCATENATE("R2C",'Mapa final'!$S$11),"")</f>
        <v/>
      </c>
      <c r="AF42" s="151" t="str">
        <f>IF(AND('Mapa final'!$AD$11="Muy Alta",'Mapa final'!$AF$11="Leve"),CONCATENATE("R2C",'Mapa final'!$S$11),"")</f>
        <v/>
      </c>
      <c r="AG42" s="39" t="str">
        <f>IF(AND('Mapa final'!$AD$11="Muy Alta",'Mapa final'!$AF$11="Leve"),CONCATENATE("R2C",'Mapa final'!$S$11),"")</f>
        <v/>
      </c>
      <c r="AH42" s="40" t="str">
        <f>IF(AND('Mapa final'!$AD$11="Muy Alta",'Mapa final'!$AF$11="Catastrófico"),CONCATENATE("R2C",'Mapa final'!$S$11),"")</f>
        <v/>
      </c>
      <c r="AI42" s="154" t="str">
        <f>IF(AND('Mapa final'!$AD$11="Muy Alta",'Mapa final'!$AF$11="Catastrófico"),CONCATENATE("R2C",'Mapa final'!$S$11),"")</f>
        <v/>
      </c>
      <c r="AJ42" s="154" t="str">
        <f>IF(AND('Mapa final'!$AD$11="Muy Alta",'Mapa final'!$AF$11="Catastrófico"),CONCATENATE("R2C",'Mapa final'!$S$11),"")</f>
        <v/>
      </c>
      <c r="AK42" s="154" t="str">
        <f>IF(AND('Mapa final'!$AD$11="Muy Alta",'Mapa final'!$AF$11="Catastrófico"),CONCATENATE("R2C",'Mapa final'!$S$11),"")</f>
        <v/>
      </c>
      <c r="AL42" s="154" t="str">
        <f>IF(AND('Mapa final'!$AD$11="Muy Alta",'Mapa final'!$AF$11="Catastrófico"),CONCATENATE("R2C",'Mapa final'!$S$11),"")</f>
        <v/>
      </c>
      <c r="AM42" s="41" t="str">
        <f>IF(AND('Mapa final'!$AD$11="Muy Alta",'Mapa final'!$AF$11="Catastrófico"),CONCATENATE("R2C",'Mapa final'!$S$11),"")</f>
        <v/>
      </c>
      <c r="AN42" s="64"/>
      <c r="AO42" s="347"/>
      <c r="AP42" s="348"/>
      <c r="AQ42" s="348"/>
      <c r="AR42" s="348"/>
      <c r="AS42" s="348"/>
      <c r="AT42" s="349"/>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row>
    <row r="43" spans="1:80" ht="15" customHeight="1" x14ac:dyDescent="0.25">
      <c r="A43" s="64"/>
      <c r="B43" s="275"/>
      <c r="C43" s="275"/>
      <c r="D43" s="276"/>
      <c r="E43" s="316"/>
      <c r="F43" s="317"/>
      <c r="G43" s="317"/>
      <c r="H43" s="317"/>
      <c r="I43" s="317"/>
      <c r="J43" s="59" t="str">
        <f>IF(AND('Mapa final'!$AD$11="Baja",'Mapa final'!$AF$11="Leve"),CONCATENATE("R2C",'Mapa final'!$S$11),"")</f>
        <v/>
      </c>
      <c r="K43" s="153" t="str">
        <f>IF(AND('Mapa final'!$AD$11="Baja",'Mapa final'!$AF$11="Leve"),CONCATENATE("R2C",'Mapa final'!$S$11),"")</f>
        <v/>
      </c>
      <c r="L43" s="153" t="str">
        <f>IF(AND('Mapa final'!$AD$11="Baja",'Mapa final'!$AF$11="Leve"),CONCATENATE("R2C",'Mapa final'!$S$11),"")</f>
        <v/>
      </c>
      <c r="M43" s="153" t="str">
        <f>IF(AND('Mapa final'!$AD$11="Baja",'Mapa final'!$AF$11="Leve"),CONCATENATE("R2C",'Mapa final'!$S$11),"")</f>
        <v/>
      </c>
      <c r="N43" s="153" t="str">
        <f>IF(AND('Mapa final'!$AD$11="Baja",'Mapa final'!$AF$11="Leve"),CONCATENATE("R2C",'Mapa final'!$S$11),"")</f>
        <v/>
      </c>
      <c r="O43" s="60" t="str">
        <f>IF(AND('Mapa final'!$AD$11="Baja",'Mapa final'!$AF$11="Leve"),CONCATENATE("R2C",'Mapa final'!$S$11),"")</f>
        <v/>
      </c>
      <c r="P43" s="152" t="str">
        <f>IF(AND('Mapa final'!$AD$11="Alta",'Mapa final'!$AF$11="Leve"),CONCATENATE("R2C",'Mapa final'!$S$11),"")</f>
        <v/>
      </c>
      <c r="Q43" s="152" t="str">
        <f>IF(AND('Mapa final'!$AD$11="Alta",'Mapa final'!$AF$11="Leve"),CONCATENATE("R2C",'Mapa final'!$S$11),"")</f>
        <v/>
      </c>
      <c r="R43" s="152" t="str">
        <f>IF(AND('Mapa final'!$AD$11="Alta",'Mapa final'!$AF$11="Leve"),CONCATENATE("R2C",'Mapa final'!$S$11),"")</f>
        <v/>
      </c>
      <c r="S43" s="152" t="str">
        <f>IF(AND('Mapa final'!$AD$11="Alta",'Mapa final'!$AF$11="Leve"),CONCATENATE("R2C",'Mapa final'!$S$11),"")</f>
        <v/>
      </c>
      <c r="T43" s="152" t="str">
        <f>IF(AND('Mapa final'!$AD$11="Alta",'Mapa final'!$AF$11="Leve"),CONCATENATE("R2C",'Mapa final'!$S$11),"")</f>
        <v/>
      </c>
      <c r="U43" s="52" t="str">
        <f>IF(AND('Mapa final'!$AD$11="Alta",'Mapa final'!$AF$11="Leve"),CONCATENATE("R2C",'Mapa final'!$S$11),"")</f>
        <v/>
      </c>
      <c r="V43" s="51" t="str">
        <f>IF(AND('Mapa final'!$AD$11="Alta",'Mapa final'!$AF$11="Leve"),CONCATENATE("R2C",'Mapa final'!$S$11),"")</f>
        <v/>
      </c>
      <c r="W43" s="152" t="str">
        <f>IF(AND('Mapa final'!$AD$11="Alta",'Mapa final'!$AF$11="Leve"),CONCATENATE("R2C",'Mapa final'!$S$11),"")</f>
        <v/>
      </c>
      <c r="X43" s="152" t="str">
        <f>IF(AND('Mapa final'!$AD$11="Alta",'Mapa final'!$AF$11="Leve"),CONCATENATE("R2C",'Mapa final'!$S$11),"")</f>
        <v/>
      </c>
      <c r="Y43" s="152" t="str">
        <f>IF(AND('Mapa final'!$AD$11="Alta",'Mapa final'!$AF$11="Leve"),CONCATENATE("R2C",'Mapa final'!$S$11),"")</f>
        <v/>
      </c>
      <c r="Z43" s="152" t="str">
        <f>IF(AND('Mapa final'!$AD$11="Alta",'Mapa final'!$AF$11="Leve"),CONCATENATE("R2C",'Mapa final'!$S$11),"")</f>
        <v/>
      </c>
      <c r="AA43" s="52" t="str">
        <f>IF(AND('Mapa final'!$AD$11="Alta",'Mapa final'!$AF$11="Leve"),CONCATENATE("R2C",'Mapa final'!$S$11),"")</f>
        <v/>
      </c>
      <c r="AB43" s="38" t="str">
        <f>IF(AND('Mapa final'!$AD$11="Muy Alta",'Mapa final'!$AF$11="Leve"),CONCATENATE("R2C",'Mapa final'!$S$11),"")</f>
        <v/>
      </c>
      <c r="AC43" s="151" t="str">
        <f>IF(AND('Mapa final'!$AD$11="Muy Alta",'Mapa final'!$AF$11="Leve"),CONCATENATE("R2C",'Mapa final'!$S$11),"")</f>
        <v/>
      </c>
      <c r="AD43" s="151" t="str">
        <f>IF(AND('Mapa final'!$AD$11="Muy Alta",'Mapa final'!$AF$11="Leve"),CONCATENATE("R2C",'Mapa final'!$S$11),"")</f>
        <v/>
      </c>
      <c r="AE43" s="151" t="str">
        <f>IF(AND('Mapa final'!$AD$11="Muy Alta",'Mapa final'!$AF$11="Leve"),CONCATENATE("R2C",'Mapa final'!$S$11),"")</f>
        <v/>
      </c>
      <c r="AF43" s="151" t="str">
        <f>IF(AND('Mapa final'!$AD$11="Muy Alta",'Mapa final'!$AF$11="Leve"),CONCATENATE("R2C",'Mapa final'!$S$11),"")</f>
        <v/>
      </c>
      <c r="AG43" s="39" t="str">
        <f>IF(AND('Mapa final'!$AD$11="Muy Alta",'Mapa final'!$AF$11="Leve"),CONCATENATE("R2C",'Mapa final'!$S$11),"")</f>
        <v/>
      </c>
      <c r="AH43" s="40" t="str">
        <f>IF(AND('Mapa final'!$AD$11="Muy Alta",'Mapa final'!$AF$11="Catastrófico"),CONCATENATE("R2C",'Mapa final'!$S$11),"")</f>
        <v/>
      </c>
      <c r="AI43" s="154" t="str">
        <f>IF(AND('Mapa final'!$AD$11="Muy Alta",'Mapa final'!$AF$11="Catastrófico"),CONCATENATE("R2C",'Mapa final'!$S$11),"")</f>
        <v/>
      </c>
      <c r="AJ43" s="154" t="str">
        <f>IF(AND('Mapa final'!$AD$11="Muy Alta",'Mapa final'!$AF$11="Catastrófico"),CONCATENATE("R2C",'Mapa final'!$S$11),"")</f>
        <v/>
      </c>
      <c r="AK43" s="154" t="str">
        <f>IF(AND('Mapa final'!$AD$11="Muy Alta",'Mapa final'!$AF$11="Catastrófico"),CONCATENATE("R2C",'Mapa final'!$S$11),"")</f>
        <v/>
      </c>
      <c r="AL43" s="154" t="str">
        <f>IF(AND('Mapa final'!$AD$11="Muy Alta",'Mapa final'!$AF$11="Catastrófico"),CONCATENATE("R2C",'Mapa final'!$S$11),"")</f>
        <v/>
      </c>
      <c r="AM43" s="41" t="str">
        <f>IF(AND('Mapa final'!$AD$11="Muy Alta",'Mapa final'!$AF$11="Catastrófico"),CONCATENATE("R2C",'Mapa final'!$S$11),"")</f>
        <v/>
      </c>
      <c r="AN43" s="64"/>
      <c r="AO43" s="347"/>
      <c r="AP43" s="348"/>
      <c r="AQ43" s="348"/>
      <c r="AR43" s="348"/>
      <c r="AS43" s="348"/>
      <c r="AT43" s="349"/>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row>
    <row r="44" spans="1:80" ht="15" customHeight="1" x14ac:dyDescent="0.25">
      <c r="A44" s="64"/>
      <c r="B44" s="275"/>
      <c r="C44" s="275"/>
      <c r="D44" s="276"/>
      <c r="E44" s="316"/>
      <c r="F44" s="317"/>
      <c r="G44" s="317"/>
      <c r="H44" s="317"/>
      <c r="I44" s="317"/>
      <c r="J44" s="59" t="str">
        <f>IF(AND('Mapa final'!$AD$11="Baja",'Mapa final'!$AF$11="Leve"),CONCATENATE("R2C",'Mapa final'!$S$11),"")</f>
        <v/>
      </c>
      <c r="K44" s="153" t="str">
        <f>IF(AND('Mapa final'!$AD$11="Baja",'Mapa final'!$AF$11="Leve"),CONCATENATE("R2C",'Mapa final'!$S$11),"")</f>
        <v/>
      </c>
      <c r="L44" s="153" t="str">
        <f>IF(AND('Mapa final'!$AD$11="Baja",'Mapa final'!$AF$11="Leve"),CONCATENATE("R2C",'Mapa final'!$S$11),"")</f>
        <v/>
      </c>
      <c r="M44" s="153" t="str">
        <f>IF(AND('Mapa final'!$AD$11="Baja",'Mapa final'!$AF$11="Leve"),CONCATENATE("R2C",'Mapa final'!$S$11),"")</f>
        <v/>
      </c>
      <c r="N44" s="153" t="str">
        <f>IF(AND('Mapa final'!$AD$11="Baja",'Mapa final'!$AF$11="Leve"),CONCATENATE("R2C",'Mapa final'!$S$11),"")</f>
        <v/>
      </c>
      <c r="O44" s="60" t="str">
        <f>IF(AND('Mapa final'!$AD$11="Baja",'Mapa final'!$AF$11="Leve"),CONCATENATE("R2C",'Mapa final'!$S$11),"")</f>
        <v/>
      </c>
      <c r="P44" s="152" t="str">
        <f>IF(AND('Mapa final'!$AD$11="Alta",'Mapa final'!$AF$11="Leve"),CONCATENATE("R2C",'Mapa final'!$S$11),"")</f>
        <v/>
      </c>
      <c r="Q44" s="152" t="str">
        <f>IF(AND('Mapa final'!$AD$11="Alta",'Mapa final'!$AF$11="Leve"),CONCATENATE("R2C",'Mapa final'!$S$11),"")</f>
        <v/>
      </c>
      <c r="R44" s="152" t="str">
        <f>IF(AND('Mapa final'!$AD$11="Alta",'Mapa final'!$AF$11="Leve"),CONCATENATE("R2C",'Mapa final'!$S$11),"")</f>
        <v/>
      </c>
      <c r="S44" s="152" t="str">
        <f>IF(AND('Mapa final'!$AD$11="Alta",'Mapa final'!$AF$11="Leve"),CONCATENATE("R2C",'Mapa final'!$S$11),"")</f>
        <v/>
      </c>
      <c r="T44" s="152" t="str">
        <f>IF(AND('Mapa final'!$AD$11="Alta",'Mapa final'!$AF$11="Leve"),CONCATENATE("R2C",'Mapa final'!$S$11),"")</f>
        <v/>
      </c>
      <c r="U44" s="52" t="str">
        <f>IF(AND('Mapa final'!$AD$11="Alta",'Mapa final'!$AF$11="Leve"),CONCATENATE("R2C",'Mapa final'!$S$11),"")</f>
        <v/>
      </c>
      <c r="V44" s="51" t="str">
        <f>IF(AND('Mapa final'!$AD$11="Alta",'Mapa final'!$AF$11="Leve"),CONCATENATE("R2C",'Mapa final'!$S$11),"")</f>
        <v/>
      </c>
      <c r="W44" s="152" t="str">
        <f>IF(AND('Mapa final'!$AD$11="Alta",'Mapa final'!$AF$11="Leve"),CONCATENATE("R2C",'Mapa final'!$S$11),"")</f>
        <v/>
      </c>
      <c r="X44" s="152" t="str">
        <f>IF(AND('Mapa final'!$AD$11="Alta",'Mapa final'!$AF$11="Leve"),CONCATENATE("R2C",'Mapa final'!$S$11),"")</f>
        <v/>
      </c>
      <c r="Y44" s="152" t="str">
        <f>IF(AND('Mapa final'!$AD$11="Alta",'Mapa final'!$AF$11="Leve"),CONCATENATE("R2C",'Mapa final'!$S$11),"")</f>
        <v/>
      </c>
      <c r="Z44" s="152" t="str">
        <f>IF(AND('Mapa final'!$AD$11="Alta",'Mapa final'!$AF$11="Leve"),CONCATENATE("R2C",'Mapa final'!$S$11),"")</f>
        <v/>
      </c>
      <c r="AA44" s="52" t="str">
        <f>IF(AND('Mapa final'!$AD$11="Alta",'Mapa final'!$AF$11="Leve"),CONCATENATE("R2C",'Mapa final'!$S$11),"")</f>
        <v/>
      </c>
      <c r="AB44" s="38" t="str">
        <f>IF(AND('Mapa final'!$AD$11="Muy Alta",'Mapa final'!$AF$11="Leve"),CONCATENATE("R2C",'Mapa final'!$S$11),"")</f>
        <v/>
      </c>
      <c r="AC44" s="151" t="str">
        <f>IF(AND('Mapa final'!$AD$11="Muy Alta",'Mapa final'!$AF$11="Leve"),CONCATENATE("R2C",'Mapa final'!$S$11),"")</f>
        <v/>
      </c>
      <c r="AD44" s="151" t="str">
        <f>IF(AND('Mapa final'!$AD$11="Muy Alta",'Mapa final'!$AF$11="Leve"),CONCATENATE("R2C",'Mapa final'!$S$11),"")</f>
        <v/>
      </c>
      <c r="AE44" s="151" t="str">
        <f>IF(AND('Mapa final'!$AD$11="Muy Alta",'Mapa final'!$AF$11="Leve"),CONCATENATE("R2C",'Mapa final'!$S$11),"")</f>
        <v/>
      </c>
      <c r="AF44" s="151" t="str">
        <f>IF(AND('Mapa final'!$AD$11="Muy Alta",'Mapa final'!$AF$11="Leve"),CONCATENATE("R2C",'Mapa final'!$S$11),"")</f>
        <v/>
      </c>
      <c r="AG44" s="39" t="str">
        <f>IF(AND('Mapa final'!$AD$11="Muy Alta",'Mapa final'!$AF$11="Leve"),CONCATENATE("R2C",'Mapa final'!$S$11),"")</f>
        <v/>
      </c>
      <c r="AH44" s="40" t="str">
        <f>IF(AND('Mapa final'!$AD$11="Muy Alta",'Mapa final'!$AF$11="Catastrófico"),CONCATENATE("R2C",'Mapa final'!$S$11),"")</f>
        <v/>
      </c>
      <c r="AI44" s="154" t="str">
        <f>IF(AND('Mapa final'!$AD$11="Muy Alta",'Mapa final'!$AF$11="Catastrófico"),CONCATENATE("R2C",'Mapa final'!$S$11),"")</f>
        <v/>
      </c>
      <c r="AJ44" s="154" t="str">
        <f>IF(AND('Mapa final'!$AD$11="Muy Alta",'Mapa final'!$AF$11="Catastrófico"),CONCATENATE("R2C",'Mapa final'!$S$11),"")</f>
        <v/>
      </c>
      <c r="AK44" s="154" t="str">
        <f>IF(AND('Mapa final'!$AD$11="Muy Alta",'Mapa final'!$AF$11="Catastrófico"),CONCATENATE("R2C",'Mapa final'!$S$11),"")</f>
        <v/>
      </c>
      <c r="AL44" s="154" t="str">
        <f>IF(AND('Mapa final'!$AD$11="Muy Alta",'Mapa final'!$AF$11="Catastrófico"),CONCATENATE("R2C",'Mapa final'!$S$11),"")</f>
        <v/>
      </c>
      <c r="AM44" s="41" t="str">
        <f>IF(AND('Mapa final'!$AD$11="Muy Alta",'Mapa final'!$AF$11="Catastrófico"),CONCATENATE("R2C",'Mapa final'!$S$11),"")</f>
        <v/>
      </c>
      <c r="AN44" s="64"/>
      <c r="AO44" s="347"/>
      <c r="AP44" s="348"/>
      <c r="AQ44" s="348"/>
      <c r="AR44" s="348"/>
      <c r="AS44" s="348"/>
      <c r="AT44" s="349"/>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row>
    <row r="45" spans="1:80" ht="15.75" customHeight="1" thickBot="1" x14ac:dyDescent="0.3">
      <c r="A45" s="64"/>
      <c r="B45" s="275"/>
      <c r="C45" s="275"/>
      <c r="D45" s="276"/>
      <c r="E45" s="319"/>
      <c r="F45" s="320"/>
      <c r="G45" s="320"/>
      <c r="H45" s="320"/>
      <c r="I45" s="320"/>
      <c r="J45" s="61" t="str">
        <f>IF(AND('Mapa final'!$AD$11="Baja",'Mapa final'!$AF$11="Leve"),CONCATENATE("R2C",'Mapa final'!$S$11),"")</f>
        <v/>
      </c>
      <c r="K45" s="62" t="str">
        <f>IF(AND('Mapa final'!$AD$11="Baja",'Mapa final'!$AF$11="Leve"),CONCATENATE("R2C",'Mapa final'!$S$11),"")</f>
        <v/>
      </c>
      <c r="L45" s="62" t="str">
        <f>IF(AND('Mapa final'!$AD$11="Baja",'Mapa final'!$AF$11="Leve"),CONCATENATE("R2C",'Mapa final'!$S$11),"")</f>
        <v/>
      </c>
      <c r="M45" s="62" t="str">
        <f>IF(AND('Mapa final'!$AD$11="Baja",'Mapa final'!$AF$11="Leve"),CONCATENATE("R2C",'Mapa final'!$S$11),"")</f>
        <v/>
      </c>
      <c r="N45" s="62" t="str">
        <f>IF(AND('Mapa final'!$AD$11="Baja",'Mapa final'!$AF$11="Leve"),CONCATENATE("R2C",'Mapa final'!$S$11),"")</f>
        <v/>
      </c>
      <c r="O45" s="63" t="str">
        <f>IF(AND('Mapa final'!$AD$11="Baja",'Mapa final'!$AF$11="Leve"),CONCATENATE("R2C",'Mapa final'!$S$11),"")</f>
        <v/>
      </c>
      <c r="P45" s="54" t="str">
        <f>IF(AND('Mapa final'!$AD$11="Alta",'Mapa final'!$AF$11="Leve"),CONCATENATE("R2C",'Mapa final'!$S$11),"")</f>
        <v/>
      </c>
      <c r="Q45" s="54" t="str">
        <f>IF(AND('Mapa final'!$AD$11="Alta",'Mapa final'!$AF$11="Leve"),CONCATENATE("R2C",'Mapa final'!$S$11),"")</f>
        <v/>
      </c>
      <c r="R45" s="54" t="str">
        <f>IF(AND('Mapa final'!$AD$11="Alta",'Mapa final'!$AF$11="Leve"),CONCATENATE("R2C",'Mapa final'!$S$11),"")</f>
        <v/>
      </c>
      <c r="S45" s="54" t="str">
        <f>IF(AND('Mapa final'!$AD$11="Alta",'Mapa final'!$AF$11="Leve"),CONCATENATE("R2C",'Mapa final'!$S$11),"")</f>
        <v/>
      </c>
      <c r="T45" s="54" t="str">
        <f>IF(AND('Mapa final'!$AD$11="Alta",'Mapa final'!$AF$11="Leve"),CONCATENATE("R2C",'Mapa final'!$S$11),"")</f>
        <v/>
      </c>
      <c r="U45" s="55" t="str">
        <f>IF(AND('Mapa final'!$AD$11="Alta",'Mapa final'!$AF$11="Leve"),CONCATENATE("R2C",'Mapa final'!$S$11),"")</f>
        <v/>
      </c>
      <c r="V45" s="53" t="str">
        <f>IF(AND('Mapa final'!$AD$11="Alta",'Mapa final'!$AF$11="Leve"),CONCATENATE("R2C",'Mapa final'!$S$11),"")</f>
        <v/>
      </c>
      <c r="W45" s="54" t="str">
        <f>IF(AND('Mapa final'!$AD$11="Alta",'Mapa final'!$AF$11="Leve"),CONCATENATE("R2C",'Mapa final'!$S$11),"")</f>
        <v/>
      </c>
      <c r="X45" s="54" t="str">
        <f>IF(AND('Mapa final'!$AD$11="Alta",'Mapa final'!$AF$11="Leve"),CONCATENATE("R2C",'Mapa final'!$S$11),"")</f>
        <v/>
      </c>
      <c r="Y45" s="54" t="str">
        <f>IF(AND('Mapa final'!$AD$11="Alta",'Mapa final'!$AF$11="Leve"),CONCATENATE("R2C",'Mapa final'!$S$11),"")</f>
        <v/>
      </c>
      <c r="Z45" s="54" t="str">
        <f>IF(AND('Mapa final'!$AD$11="Alta",'Mapa final'!$AF$11="Leve"),CONCATENATE("R2C",'Mapa final'!$S$11),"")</f>
        <v/>
      </c>
      <c r="AA45" s="55" t="str">
        <f>IF(AND('Mapa final'!$AD$11="Alta",'Mapa final'!$AF$11="Leve"),CONCATENATE("R2C",'Mapa final'!$S$11),"")</f>
        <v/>
      </c>
      <c r="AB45" s="42" t="str">
        <f>IF(AND('Mapa final'!$AD$11="Muy Alta",'Mapa final'!$AF$11="Leve"),CONCATENATE("R2C",'Mapa final'!$S$11),"")</f>
        <v/>
      </c>
      <c r="AC45" s="43" t="str">
        <f>IF(AND('Mapa final'!$AD$11="Muy Alta",'Mapa final'!$AF$11="Leve"),CONCATENATE("R2C",'Mapa final'!$S$11),"")</f>
        <v/>
      </c>
      <c r="AD45" s="43" t="str">
        <f>IF(AND('Mapa final'!$AD$11="Muy Alta",'Mapa final'!$AF$11="Leve"),CONCATENATE("R2C",'Mapa final'!$S$11),"")</f>
        <v/>
      </c>
      <c r="AE45" s="43" t="str">
        <f>IF(AND('Mapa final'!$AD$11="Muy Alta",'Mapa final'!$AF$11="Leve"),CONCATENATE("R2C",'Mapa final'!$S$11),"")</f>
        <v/>
      </c>
      <c r="AF45" s="43" t="str">
        <f>IF(AND('Mapa final'!$AD$11="Muy Alta",'Mapa final'!$AF$11="Leve"),CONCATENATE("R2C",'Mapa final'!$S$11),"")</f>
        <v/>
      </c>
      <c r="AG45" s="44" t="str">
        <f>IF(AND('Mapa final'!$AD$11="Muy Alta",'Mapa final'!$AF$11="Leve"),CONCATENATE("R2C",'Mapa final'!$S$11),"")</f>
        <v/>
      </c>
      <c r="AH45" s="45" t="str">
        <f>IF(AND('Mapa final'!$AD$11="Muy Alta",'Mapa final'!$AF$11="Catastrófico"),CONCATENATE("R2C",'Mapa final'!$S$11),"")</f>
        <v/>
      </c>
      <c r="AI45" s="46" t="str">
        <f>IF(AND('Mapa final'!$AD$11="Muy Alta",'Mapa final'!$AF$11="Catastrófico"),CONCATENATE("R2C",'Mapa final'!$S$11),"")</f>
        <v/>
      </c>
      <c r="AJ45" s="46" t="str">
        <f>IF(AND('Mapa final'!$AD$11="Muy Alta",'Mapa final'!$AF$11="Catastrófico"),CONCATENATE("R2C",'Mapa final'!$S$11),"")</f>
        <v/>
      </c>
      <c r="AK45" s="46" t="str">
        <f>IF(AND('Mapa final'!$AD$11="Muy Alta",'Mapa final'!$AF$11="Catastrófico"),CONCATENATE("R2C",'Mapa final'!$S$11),"")</f>
        <v/>
      </c>
      <c r="AL45" s="46" t="str">
        <f>IF(AND('Mapa final'!$AD$11="Muy Alta",'Mapa final'!$AF$11="Catastrófico"),CONCATENATE("R2C",'Mapa final'!$S$11),"")</f>
        <v/>
      </c>
      <c r="AM45" s="47" t="str">
        <f>IF(AND('Mapa final'!$AD$11="Muy Alta",'Mapa final'!$AF$11="Catastrófico"),CONCATENATE("R2C",'Mapa final'!$S$11),"")</f>
        <v/>
      </c>
      <c r="AN45" s="64"/>
      <c r="AO45" s="350"/>
      <c r="AP45" s="351"/>
      <c r="AQ45" s="351"/>
      <c r="AR45" s="351"/>
      <c r="AS45" s="351"/>
      <c r="AT45" s="352"/>
    </row>
    <row r="46" spans="1:80" ht="19.5" customHeight="1" x14ac:dyDescent="0.25">
      <c r="A46" s="64"/>
      <c r="B46" s="275"/>
      <c r="C46" s="275"/>
      <c r="D46" s="276"/>
      <c r="E46" s="313" t="s">
        <v>161</v>
      </c>
      <c r="F46" s="314"/>
      <c r="G46" s="314"/>
      <c r="H46" s="314"/>
      <c r="I46" s="315"/>
      <c r="J46" s="56" t="str">
        <f>IF(AND('Mapa final'!$AD$11="Baja",'Mapa final'!$AF$11="Leve"),CONCATENATE("R2C",'Mapa final'!$S$11),"")</f>
        <v/>
      </c>
      <c r="K46" s="57" t="str">
        <f>IF(AND('Mapa final'!$AD$11="Baja",'Mapa final'!$AF$11="Leve"),CONCATENATE("R2C",'Mapa final'!$S$11),"")</f>
        <v/>
      </c>
      <c r="L46" s="57" t="str">
        <f>IF(AND('Mapa final'!$AD$11="Baja",'Mapa final'!$AF$11="Leve"),CONCATENATE("R2C",'Mapa final'!$S$11),"")</f>
        <v/>
      </c>
      <c r="M46" s="57" t="str">
        <f>IF(AND('Mapa final'!$AD$11="Baja",'Mapa final'!$AF$11="Leve"),CONCATENATE("R2C",'Mapa final'!$S$11),"")</f>
        <v/>
      </c>
      <c r="N46" s="57" t="str">
        <f>IF(AND('Mapa final'!$AD$11="Baja",'Mapa final'!$AF$11="Leve"),CONCATENATE("R2C",'Mapa final'!$S$11),"")</f>
        <v/>
      </c>
      <c r="O46" s="58" t="str">
        <f>IF(AND('Mapa final'!$AD$11="Baja",'Mapa final'!$AF$11="Leve"),CONCATENATE("R2C",'Mapa final'!$S$11),"")</f>
        <v/>
      </c>
      <c r="P46" s="56" t="str">
        <f>IF(AND('Mapa final'!$AD$11="Baja",'Mapa final'!$AF$11="Leve"),CONCATENATE("R2C",'Mapa final'!$S$11),"")</f>
        <v/>
      </c>
      <c r="Q46" s="57" t="str">
        <f>IF(AND('Mapa final'!$AD$11="Baja",'Mapa final'!$AF$11="Leve"),CONCATENATE("R2C",'Mapa final'!$S$11),"")</f>
        <v/>
      </c>
      <c r="R46" s="57" t="str">
        <f>IF(AND('Mapa final'!$AD$11="Baja",'Mapa final'!$AF$11="Leve"),CONCATENATE("R2C",'Mapa final'!$S$11),"")</f>
        <v/>
      </c>
      <c r="S46" s="57" t="str">
        <f>IF(AND('Mapa final'!$AD$11="Baja",'Mapa final'!$AF$11="Leve"),CONCATENATE("R2C",'Mapa final'!$S$11),"")</f>
        <v/>
      </c>
      <c r="T46" s="57" t="str">
        <f>IF(AND('Mapa final'!$AD$11="Baja",'Mapa final'!$AF$11="Leve"),CONCATENATE("R2C",'Mapa final'!$S$11),"")</f>
        <v/>
      </c>
      <c r="U46" s="58" t="str">
        <f>IF(AND('Mapa final'!$AD$11="Baja",'Mapa final'!$AF$11="Leve"),CONCATENATE("R2C",'Mapa final'!$S$11),"")</f>
        <v/>
      </c>
      <c r="V46" s="48" t="str">
        <f>IF(AND('Mapa final'!$AD$11="Alta",'Mapa final'!$AF$11="Leve"),CONCATENATE("R2C",'Mapa final'!$S$11),"")</f>
        <v/>
      </c>
      <c r="W46" s="49" t="str">
        <f>IF(AND('Mapa final'!$AD$11="Alta",'Mapa final'!$AF$11="Leve"),CONCATENATE("R2C",'Mapa final'!$S$11),"")</f>
        <v/>
      </c>
      <c r="X46" s="49" t="str">
        <f>IF(AND('Mapa final'!$AD$11="Alta",'Mapa final'!$AF$11="Leve"),CONCATENATE("R2C",'Mapa final'!$S$11),"")</f>
        <v/>
      </c>
      <c r="Y46" s="49" t="str">
        <f>IF(AND('Mapa final'!$AD$11="Alta",'Mapa final'!$AF$11="Leve"),CONCATENATE("R2C",'Mapa final'!$S$11),"")</f>
        <v/>
      </c>
      <c r="Z46" s="49" t="str">
        <f>IF(AND('Mapa final'!$AD$11="Alta",'Mapa final'!$AF$11="Leve"),CONCATENATE("R2C",'Mapa final'!$S$11),"")</f>
        <v/>
      </c>
      <c r="AA46" s="50" t="str">
        <f>IF(AND('Mapa final'!$AD$11="Alta",'Mapa final'!$AF$11="Leve"),CONCATENATE("R2C",'Mapa final'!$S$11),"")</f>
        <v/>
      </c>
      <c r="AB46" s="32" t="str">
        <f>IF(AND('Mapa final'!$AD$11="Muy Alta",'Mapa final'!$AF$11="Leve"),CONCATENATE("R2C",'Mapa final'!$S$11),"")</f>
        <v/>
      </c>
      <c r="AC46" s="33" t="str">
        <f>IF(AND('Mapa final'!$AD$11="Muy Alta",'Mapa final'!$AF$11="Leve"),CONCATENATE("R2C",'Mapa final'!$S$11),"")</f>
        <v/>
      </c>
      <c r="AD46" s="33" t="str">
        <f>IF(AND('Mapa final'!$AD$11="Muy Alta",'Mapa final'!$AF$11="Leve"),CONCATENATE("R2C",'Mapa final'!$S$11),"")</f>
        <v/>
      </c>
      <c r="AE46" s="33" t="str">
        <f>IF(AND('Mapa final'!$AD$11="Muy Alta",'Mapa final'!$AF$11="Leve"),CONCATENATE("R2C",'Mapa final'!$S$11),"")</f>
        <v/>
      </c>
      <c r="AF46" s="33" t="str">
        <f>IF(AND('Mapa final'!$AD$11="Muy Alta",'Mapa final'!$AF$11="Leve"),CONCATENATE("R2C",'Mapa final'!$S$11),"")</f>
        <v/>
      </c>
      <c r="AG46" s="34" t="str">
        <f>IF(AND('Mapa final'!$AD$11="Muy Alta",'Mapa final'!$AF$11="Leve"),CONCATENATE("R2C",'Mapa final'!$S$11),"")</f>
        <v/>
      </c>
      <c r="AH46" s="35" t="str">
        <f>IF(AND('Mapa final'!$AD$11="Muy Alta",'Mapa final'!$AF$11="Catastrófico"),CONCATENATE("R2C",'Mapa final'!$S$11),"")</f>
        <v/>
      </c>
      <c r="AI46" s="36" t="str">
        <f>IF(AND('Mapa final'!$AD$11="Muy Alta",'Mapa final'!$AF$11="Catastrófico"),CONCATENATE("R2C",'Mapa final'!$S$11),"")</f>
        <v/>
      </c>
      <c r="AJ46" s="36" t="str">
        <f>IF(AND('Mapa final'!$AD$11="Muy Alta",'Mapa final'!$AF$11="Catastrófico"),CONCATENATE("R2C",'Mapa final'!$S$11),"")</f>
        <v/>
      </c>
      <c r="AK46" s="36" t="str">
        <f>IF(AND('Mapa final'!$AD$11="Muy Alta",'Mapa final'!$AF$11="Catastrófico"),CONCATENATE("R2C",'Mapa final'!$S$11),"")</f>
        <v/>
      </c>
      <c r="AL46" s="36" t="str">
        <f>IF(AND('Mapa final'!$AD$11="Muy Alta",'Mapa final'!$AF$11="Catastrófico"),CONCATENATE("R2C",'Mapa final'!$S$11),"")</f>
        <v/>
      </c>
      <c r="AM46" s="37" t="str">
        <f>IF(AND('Mapa final'!$AD$11="Muy Alta",'Mapa final'!$AF$11="Catastrófico"),CONCATENATE("R2C",'Mapa final'!$S$11),"")</f>
        <v/>
      </c>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row>
    <row r="47" spans="1:80" ht="19.5" customHeight="1" x14ac:dyDescent="0.25">
      <c r="A47" s="64"/>
      <c r="B47" s="275"/>
      <c r="C47" s="275"/>
      <c r="D47" s="276"/>
      <c r="E47" s="332"/>
      <c r="F47" s="317"/>
      <c r="G47" s="317"/>
      <c r="H47" s="317"/>
      <c r="I47" s="318"/>
      <c r="J47" s="59" t="str">
        <f>IF(AND('Mapa final'!$AD$11="Baja",'Mapa final'!$AF$11="Leve"),CONCATENATE("R2C",'Mapa final'!$S$11),"")</f>
        <v/>
      </c>
      <c r="K47" s="153" t="str">
        <f>IF(AND('Mapa final'!$AD$11="Baja",'Mapa final'!$AF$11="Leve"),CONCATENATE("R2C",'Mapa final'!$S$11),"")</f>
        <v/>
      </c>
      <c r="L47" s="153" t="str">
        <f>IF(AND('Mapa final'!$AD$11="Baja",'Mapa final'!$AF$11="Leve"),CONCATENATE("R2C",'Mapa final'!$S$11),"")</f>
        <v/>
      </c>
      <c r="M47" s="153" t="str">
        <f>IF(AND('Mapa final'!$AD$11="Baja",'Mapa final'!$AF$11="Leve"),CONCATENATE("R2C",'Mapa final'!$S$11),"")</f>
        <v/>
      </c>
      <c r="N47" s="153" t="str">
        <f>IF(AND('Mapa final'!$AD$11="Baja",'Mapa final'!$AF$11="Leve"),CONCATENATE("R2C",'Mapa final'!$S$11),"")</f>
        <v/>
      </c>
      <c r="O47" s="60" t="str">
        <f>IF(AND('Mapa final'!$AD$11="Baja",'Mapa final'!$AF$11="Leve"),CONCATENATE("R2C",'Mapa final'!$S$11),"")</f>
        <v/>
      </c>
      <c r="P47" s="59" t="str">
        <f>IF(AND('Mapa final'!$AD$11="Baja",'Mapa final'!$AF$11="Leve"),CONCATENATE("R2C",'Mapa final'!$S$11),"")</f>
        <v/>
      </c>
      <c r="Q47" s="153" t="str">
        <f>IF(AND('Mapa final'!$AD$11="Baja",'Mapa final'!$AF$11="Leve"),CONCATENATE("R2C",'Mapa final'!$S$11),"")</f>
        <v/>
      </c>
      <c r="R47" s="153" t="str">
        <f>IF(AND('Mapa final'!$AD$11="Baja",'Mapa final'!$AF$11="Leve"),CONCATENATE("R2C",'Mapa final'!$S$11),"")</f>
        <v/>
      </c>
      <c r="S47" s="153" t="str">
        <f>IF(AND('Mapa final'!$AD$11="Baja",'Mapa final'!$AF$11="Leve"),CONCATENATE("R2C",'Mapa final'!$S$11),"")</f>
        <v/>
      </c>
      <c r="T47" s="153" t="str">
        <f>IF(AND('Mapa final'!$AD$11="Baja",'Mapa final'!$AF$11="Leve"),CONCATENATE("R2C",'Mapa final'!$S$11),"")</f>
        <v/>
      </c>
      <c r="U47" s="60" t="str">
        <f>IF(AND('Mapa final'!$AD$11="Baja",'Mapa final'!$AF$11="Leve"),CONCATENATE("R2C",'Mapa final'!$S$11),"")</f>
        <v/>
      </c>
      <c r="V47" s="51" t="str">
        <f>IF(AND('Mapa final'!$AD$11="Alta",'Mapa final'!$AF$11="Leve"),CONCATENATE("R2C",'Mapa final'!$S$11),"")</f>
        <v/>
      </c>
      <c r="W47" s="152" t="str">
        <f>IF(AND('Mapa final'!$AD$11="Alta",'Mapa final'!$AF$11="Leve"),CONCATENATE("R2C",'Mapa final'!$S$11),"")</f>
        <v/>
      </c>
      <c r="X47" s="152" t="str">
        <f>IF(AND('Mapa final'!$AD$11="Alta",'Mapa final'!$AF$11="Leve"),CONCATENATE("R2C",'Mapa final'!$S$11),"")</f>
        <v/>
      </c>
      <c r="Y47" s="152" t="str">
        <f>IF(AND('Mapa final'!$AD$11="Alta",'Mapa final'!$AF$11="Leve"),CONCATENATE("R2C",'Mapa final'!$S$11),"")</f>
        <v/>
      </c>
      <c r="Z47" s="152" t="str">
        <f>IF(AND('Mapa final'!$AD$11="Alta",'Mapa final'!$AF$11="Leve"),CONCATENATE("R2C",'Mapa final'!$S$11),"")</f>
        <v/>
      </c>
      <c r="AA47" s="52" t="str">
        <f>IF(AND('Mapa final'!$AD$11="Alta",'Mapa final'!$AF$11="Leve"),CONCATENATE("R2C",'Mapa final'!$S$11),"")</f>
        <v/>
      </c>
      <c r="AB47" s="38" t="str">
        <f>IF(AND('Mapa final'!$AD$11="Muy Alta",'Mapa final'!$AF$11="Leve"),CONCATENATE("R2C",'Mapa final'!$S$11),"")</f>
        <v/>
      </c>
      <c r="AC47" s="151" t="str">
        <f>IF(AND('Mapa final'!$AD$11="Muy Alta",'Mapa final'!$AF$11="Leve"),CONCATENATE("R2C",'Mapa final'!$S$11),"")</f>
        <v/>
      </c>
      <c r="AD47" s="151" t="str">
        <f>IF(AND('Mapa final'!$AD$11="Muy Alta",'Mapa final'!$AF$11="Leve"),CONCATENATE("R2C",'Mapa final'!$S$11),"")</f>
        <v/>
      </c>
      <c r="AE47" s="151" t="str">
        <f>IF(AND('Mapa final'!$AD$11="Muy Alta",'Mapa final'!$AF$11="Leve"),CONCATENATE("R2C",'Mapa final'!$S$11),"")</f>
        <v/>
      </c>
      <c r="AF47" s="151" t="str">
        <f>IF(AND('Mapa final'!$AD$11="Muy Alta",'Mapa final'!$AF$11="Leve"),CONCATENATE("R2C",'Mapa final'!$S$11),"")</f>
        <v/>
      </c>
      <c r="AG47" s="39" t="str">
        <f>IF(AND('Mapa final'!$AD$11="Muy Alta",'Mapa final'!$AF$11="Leve"),CONCATENATE("R2C",'Mapa final'!$S$11),"")</f>
        <v/>
      </c>
      <c r="AH47" s="40" t="str">
        <f>IF(AND('Mapa final'!$AD$11="Muy Alta",'Mapa final'!$AF$11="Catastrófico"),CONCATENATE("R2C",'Mapa final'!$S$11),"")</f>
        <v/>
      </c>
      <c r="AI47" s="154" t="str">
        <f>IF(AND('Mapa final'!$AD$11="Muy Alta",'Mapa final'!$AF$11="Catastrófico"),CONCATENATE("R2C",'Mapa final'!$S$11),"")</f>
        <v/>
      </c>
      <c r="AJ47" s="154" t="str">
        <f>IF(AND('Mapa final'!$AD$11="Muy Alta",'Mapa final'!$AF$11="Catastrófico"),CONCATENATE("R2C",'Mapa final'!$S$11),"")</f>
        <v/>
      </c>
      <c r="AK47" s="154" t="str">
        <f>IF(AND('Mapa final'!$AD$11="Muy Alta",'Mapa final'!$AF$11="Catastrófico"),CONCATENATE("R2C",'Mapa final'!$S$11),"")</f>
        <v/>
      </c>
      <c r="AL47" s="154" t="str">
        <f>IF(AND('Mapa final'!$AD$11="Muy Alta",'Mapa final'!$AF$11="Catastrófico"),CONCATENATE("R2C",'Mapa final'!$S$11),"")</f>
        <v/>
      </c>
      <c r="AM47" s="41" t="str">
        <f>IF(AND('Mapa final'!$AD$11="Muy Alta",'Mapa final'!$AF$11="Catastrófico"),CONCATENATE("R2C",'Mapa final'!$S$11),"")</f>
        <v/>
      </c>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row>
    <row r="48" spans="1:80" ht="15" customHeight="1" x14ac:dyDescent="0.25">
      <c r="A48" s="64"/>
      <c r="B48" s="275"/>
      <c r="C48" s="275"/>
      <c r="D48" s="276"/>
      <c r="E48" s="332"/>
      <c r="F48" s="317"/>
      <c r="G48" s="317"/>
      <c r="H48" s="317"/>
      <c r="I48" s="318"/>
      <c r="J48" s="59" t="str">
        <f>IF(AND('Mapa final'!$AD$11="Baja",'Mapa final'!$AF$11="Leve"),CONCATENATE("R2C",'Mapa final'!$S$11),"")</f>
        <v/>
      </c>
      <c r="K48" s="153" t="str">
        <f>IF(AND('Mapa final'!$AD$11="Baja",'Mapa final'!$AF$11="Leve"),CONCATENATE("R2C",'Mapa final'!$S$11),"")</f>
        <v/>
      </c>
      <c r="L48" s="153" t="str">
        <f>IF(AND('Mapa final'!$AD$11="Baja",'Mapa final'!$AF$11="Leve"),CONCATENATE("R2C",'Mapa final'!$S$11),"")</f>
        <v/>
      </c>
      <c r="M48" s="153" t="str">
        <f>IF(AND('Mapa final'!$AD$11="Baja",'Mapa final'!$AF$11="Leve"),CONCATENATE("R2C",'Mapa final'!$S$11),"")</f>
        <v/>
      </c>
      <c r="N48" s="153" t="str">
        <f>IF(AND('Mapa final'!$AD$11="Baja",'Mapa final'!$AF$11="Leve"),CONCATENATE("R2C",'Mapa final'!$S$11),"")</f>
        <v/>
      </c>
      <c r="O48" s="60" t="str">
        <f>IF(AND('Mapa final'!$AD$11="Baja",'Mapa final'!$AF$11="Leve"),CONCATENATE("R2C",'Mapa final'!$S$11),"")</f>
        <v/>
      </c>
      <c r="P48" s="59" t="str">
        <f>IF(AND('Mapa final'!$AD$11="Baja",'Mapa final'!$AF$11="Leve"),CONCATENATE("R2C",'Mapa final'!$S$11),"")</f>
        <v/>
      </c>
      <c r="Q48" s="153" t="str">
        <f>IF(AND('Mapa final'!$AD$11="Baja",'Mapa final'!$AF$11="Leve"),CONCATENATE("R2C",'Mapa final'!$S$11),"")</f>
        <v/>
      </c>
      <c r="R48" s="153" t="str">
        <f>IF(AND('Mapa final'!$AD$11="Baja",'Mapa final'!$AF$11="Leve"),CONCATENATE("R2C",'Mapa final'!$S$11),"")</f>
        <v/>
      </c>
      <c r="S48" s="153" t="str">
        <f>IF(AND('Mapa final'!$AD$11="Baja",'Mapa final'!$AF$11="Leve"),CONCATENATE("R2C",'Mapa final'!$S$11),"")</f>
        <v/>
      </c>
      <c r="T48" s="153" t="str">
        <f>IF(AND('Mapa final'!$AD$11="Baja",'Mapa final'!$AF$11="Leve"),CONCATENATE("R2C",'Mapa final'!$S$11),"")</f>
        <v/>
      </c>
      <c r="U48" s="60" t="str">
        <f>IF(AND('Mapa final'!$AD$11="Baja",'Mapa final'!$AF$11="Leve"),CONCATENATE("R2C",'Mapa final'!$S$11),"")</f>
        <v/>
      </c>
      <c r="V48" s="51" t="str">
        <f>IF(AND('Mapa final'!$AD$11="Alta",'Mapa final'!$AF$11="Leve"),CONCATENATE("R2C",'Mapa final'!$S$11),"")</f>
        <v/>
      </c>
      <c r="W48" s="152" t="str">
        <f>IF(AND('Mapa final'!$AD$11="Alta",'Mapa final'!$AF$11="Leve"),CONCATENATE("R2C",'Mapa final'!$S$11),"")</f>
        <v/>
      </c>
      <c r="X48" s="152" t="str">
        <f>IF(AND('Mapa final'!$AD$11="Alta",'Mapa final'!$AF$11="Leve"),CONCATENATE("R2C",'Mapa final'!$S$11),"")</f>
        <v/>
      </c>
      <c r="Y48" s="152" t="str">
        <f>IF(AND('Mapa final'!$AD$11="Alta",'Mapa final'!$AF$11="Leve"),CONCATENATE("R2C",'Mapa final'!$S$11),"")</f>
        <v/>
      </c>
      <c r="Z48" s="152" t="str">
        <f>IF(AND('Mapa final'!$AD$11="Alta",'Mapa final'!$AF$11="Leve"),CONCATENATE("R2C",'Mapa final'!$S$11),"")</f>
        <v/>
      </c>
      <c r="AA48" s="52" t="str">
        <f>IF(AND('Mapa final'!$AD$11="Alta",'Mapa final'!$AF$11="Leve"),CONCATENATE("R2C",'Mapa final'!$S$11),"")</f>
        <v/>
      </c>
      <c r="AB48" s="38" t="str">
        <f>IF(AND('Mapa final'!$AD$11="Muy Alta",'Mapa final'!$AF$11="Leve"),CONCATENATE("R2C",'Mapa final'!$S$11),"")</f>
        <v/>
      </c>
      <c r="AC48" s="151" t="str">
        <f>IF(AND('Mapa final'!$AD$11="Muy Alta",'Mapa final'!$AF$11="Leve"),CONCATENATE("R2C",'Mapa final'!$S$11),"")</f>
        <v/>
      </c>
      <c r="AD48" s="151" t="str">
        <f>IF(AND('Mapa final'!$AD$11="Muy Alta",'Mapa final'!$AF$11="Leve"),CONCATENATE("R2C",'Mapa final'!$S$11),"")</f>
        <v/>
      </c>
      <c r="AE48" s="151" t="str">
        <f>IF(AND('Mapa final'!$AD$11="Muy Alta",'Mapa final'!$AF$11="Leve"),CONCATENATE("R2C",'Mapa final'!$S$11),"")</f>
        <v/>
      </c>
      <c r="AF48" s="151" t="str">
        <f>IF(AND('Mapa final'!$AD$11="Muy Alta",'Mapa final'!$AF$11="Leve"),CONCATENATE("R2C",'Mapa final'!$S$11),"")</f>
        <v/>
      </c>
      <c r="AG48" s="39" t="str">
        <f>IF(AND('Mapa final'!$AD$11="Muy Alta",'Mapa final'!$AF$11="Leve"),CONCATENATE("R2C",'Mapa final'!$S$11),"")</f>
        <v/>
      </c>
      <c r="AH48" s="40" t="str">
        <f>IF(AND('Mapa final'!$AD$11="Muy Alta",'Mapa final'!$AF$11="Catastrófico"),CONCATENATE("R2C",'Mapa final'!$S$11),"")</f>
        <v/>
      </c>
      <c r="AI48" s="154" t="str">
        <f>IF(AND('Mapa final'!$AD$11="Muy Alta",'Mapa final'!$AF$11="Catastrófico"),CONCATENATE("R2C",'Mapa final'!$S$11),"")</f>
        <v/>
      </c>
      <c r="AJ48" s="154" t="str">
        <f>IF(AND('Mapa final'!$AD$11="Muy Alta",'Mapa final'!$AF$11="Catastrófico"),CONCATENATE("R2C",'Mapa final'!$S$11),"")</f>
        <v/>
      </c>
      <c r="AK48" s="154" t="str">
        <f>IF(AND('Mapa final'!$AD$11="Muy Alta",'Mapa final'!$AF$11="Catastrófico"),CONCATENATE("R2C",'Mapa final'!$S$11),"")</f>
        <v/>
      </c>
      <c r="AL48" s="154" t="str">
        <f>IF(AND('Mapa final'!$AD$11="Muy Alta",'Mapa final'!$AF$11="Catastrófico"),CONCATENATE("R2C",'Mapa final'!$S$11),"")</f>
        <v/>
      </c>
      <c r="AM48" s="41" t="str">
        <f>IF(AND('Mapa final'!$AD$11="Muy Alta",'Mapa final'!$AF$11="Catastrófico"),CONCATENATE("R2C",'Mapa final'!$S$11),"")</f>
        <v/>
      </c>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row>
    <row r="49" spans="1:80" ht="15" customHeight="1" x14ac:dyDescent="0.25">
      <c r="A49" s="64"/>
      <c r="B49" s="275"/>
      <c r="C49" s="275"/>
      <c r="D49" s="276"/>
      <c r="E49" s="316"/>
      <c r="F49" s="317"/>
      <c r="G49" s="317"/>
      <c r="H49" s="317"/>
      <c r="I49" s="318"/>
      <c r="J49" s="59" t="str">
        <f>IF(AND('Mapa final'!$AD$11="Baja",'Mapa final'!$AF$11="Leve"),CONCATENATE("R2C",'Mapa final'!$S$11),"")</f>
        <v/>
      </c>
      <c r="K49" s="153" t="str">
        <f>IF(AND('Mapa final'!$AD$11="Baja",'Mapa final'!$AF$11="Leve"),CONCATENATE("R2C",'Mapa final'!$S$11),"")</f>
        <v/>
      </c>
      <c r="L49" s="153" t="str">
        <f>IF(AND('Mapa final'!$AD$11="Baja",'Mapa final'!$AF$11="Leve"),CONCATENATE("R2C",'Mapa final'!$S$11),"")</f>
        <v/>
      </c>
      <c r="M49" s="153" t="str">
        <f>IF(AND('Mapa final'!$AD$11="Baja",'Mapa final'!$AF$11="Leve"),CONCATENATE("R2C",'Mapa final'!$S$11),"")</f>
        <v/>
      </c>
      <c r="N49" s="153" t="str">
        <f>IF(AND('Mapa final'!$AD$11="Baja",'Mapa final'!$AF$11="Leve"),CONCATENATE("R2C",'Mapa final'!$S$11),"")</f>
        <v/>
      </c>
      <c r="O49" s="60" t="str">
        <f>IF(AND('Mapa final'!$AD$11="Baja",'Mapa final'!$AF$11="Leve"),CONCATENATE("R2C",'Mapa final'!$S$11),"")</f>
        <v/>
      </c>
      <c r="P49" s="59" t="str">
        <f>IF(AND('Mapa final'!$AD$11="Baja",'Mapa final'!$AF$11="Leve"),CONCATENATE("R2C",'Mapa final'!$S$11),"")</f>
        <v/>
      </c>
      <c r="Q49" s="153" t="str">
        <f>IF(AND('Mapa final'!$AD$11="Baja",'Mapa final'!$AF$11="Leve"),CONCATENATE("R2C",'Mapa final'!$S$11),"")</f>
        <v/>
      </c>
      <c r="R49" s="153" t="str">
        <f>IF(AND('Mapa final'!$AD$11="Baja",'Mapa final'!$AF$11="Leve"),CONCATENATE("R2C",'Mapa final'!$S$11),"")</f>
        <v/>
      </c>
      <c r="S49" s="153" t="str">
        <f>IF(AND('Mapa final'!$AD$11="Baja",'Mapa final'!$AF$11="Leve"),CONCATENATE("R2C",'Mapa final'!$S$11),"")</f>
        <v/>
      </c>
      <c r="T49" s="153" t="str">
        <f>IF(AND('Mapa final'!$AD$11="Baja",'Mapa final'!$AF$11="Leve"),CONCATENATE("R2C",'Mapa final'!$S$11),"")</f>
        <v/>
      </c>
      <c r="U49" s="60" t="str">
        <f>IF(AND('Mapa final'!$AD$11="Baja",'Mapa final'!$AF$11="Leve"),CONCATENATE("R2C",'Mapa final'!$S$11),"")</f>
        <v/>
      </c>
      <c r="V49" s="51" t="str">
        <f>IF(AND('Mapa final'!$AD$11="Alta",'Mapa final'!$AF$11="Leve"),CONCATENATE("R2C",'Mapa final'!$S$11),"")</f>
        <v/>
      </c>
      <c r="W49" s="152" t="str">
        <f>IF(AND('Mapa final'!$AD$11="Alta",'Mapa final'!$AF$11="Leve"),CONCATENATE("R2C",'Mapa final'!$S$11),"")</f>
        <v/>
      </c>
      <c r="X49" s="152" t="str">
        <f>IF(AND('Mapa final'!$AD$11="Alta",'Mapa final'!$AF$11="Leve"),CONCATENATE("R2C",'Mapa final'!$S$11),"")</f>
        <v/>
      </c>
      <c r="Y49" s="152" t="str">
        <f>IF(AND('Mapa final'!$AD$11="Alta",'Mapa final'!$AF$11="Leve"),CONCATENATE("R2C",'Mapa final'!$S$11),"")</f>
        <v/>
      </c>
      <c r="Z49" s="152" t="str">
        <f>IF(AND('Mapa final'!$AD$11="Alta",'Mapa final'!$AF$11="Leve"),CONCATENATE("R2C",'Mapa final'!$S$11),"")</f>
        <v/>
      </c>
      <c r="AA49" s="52" t="str">
        <f>IF(AND('Mapa final'!$AD$11="Alta",'Mapa final'!$AF$11="Leve"),CONCATENATE("R2C",'Mapa final'!$S$11),"")</f>
        <v/>
      </c>
      <c r="AB49" s="38" t="str">
        <f>IF(AND('Mapa final'!$AD$11="Muy Alta",'Mapa final'!$AF$11="Leve"),CONCATENATE("R2C",'Mapa final'!$S$11),"")</f>
        <v/>
      </c>
      <c r="AC49" s="151" t="str">
        <f>IF(AND('Mapa final'!$AD$11="Muy Alta",'Mapa final'!$AF$11="Leve"),CONCATENATE("R2C",'Mapa final'!$S$11),"")</f>
        <v/>
      </c>
      <c r="AD49" s="151" t="str">
        <f>IF(AND('Mapa final'!$AD$11="Muy Alta",'Mapa final'!$AF$11="Leve"),CONCATENATE("R2C",'Mapa final'!$S$11),"")</f>
        <v/>
      </c>
      <c r="AE49" s="151" t="str">
        <f>IF(AND('Mapa final'!$AD$11="Muy Alta",'Mapa final'!$AF$11="Leve"),CONCATENATE("R2C",'Mapa final'!$S$11),"")</f>
        <v/>
      </c>
      <c r="AF49" s="151" t="str">
        <f>IF(AND('Mapa final'!$AD$11="Muy Alta",'Mapa final'!$AF$11="Leve"),CONCATENATE("R2C",'Mapa final'!$S$11),"")</f>
        <v/>
      </c>
      <c r="AG49" s="39" t="str">
        <f>IF(AND('Mapa final'!$AD$11="Muy Alta",'Mapa final'!$AF$11="Leve"),CONCATENATE("R2C",'Mapa final'!$S$11),"")</f>
        <v/>
      </c>
      <c r="AH49" s="40" t="str">
        <f>IF(AND('Mapa final'!$AD$11="Muy Alta",'Mapa final'!$AF$11="Catastrófico"),CONCATENATE("R2C",'Mapa final'!$S$11),"")</f>
        <v/>
      </c>
      <c r="AI49" s="154" t="str">
        <f>IF(AND('Mapa final'!$AD$11="Muy Alta",'Mapa final'!$AF$11="Catastrófico"),CONCATENATE("R2C",'Mapa final'!$S$11),"")</f>
        <v/>
      </c>
      <c r="AJ49" s="154" t="str">
        <f>IF(AND('Mapa final'!$AD$11="Muy Alta",'Mapa final'!$AF$11="Catastrófico"),CONCATENATE("R2C",'Mapa final'!$S$11),"")</f>
        <v/>
      </c>
      <c r="AK49" s="154" t="str">
        <f>IF(AND('Mapa final'!$AD$11="Muy Alta",'Mapa final'!$AF$11="Catastrófico"),CONCATENATE("R2C",'Mapa final'!$S$11),"")</f>
        <v/>
      </c>
      <c r="AL49" s="154" t="str">
        <f>IF(AND('Mapa final'!$AD$11="Muy Alta",'Mapa final'!$AF$11="Catastrófico"),CONCATENATE("R2C",'Mapa final'!$S$11),"")</f>
        <v/>
      </c>
      <c r="AM49" s="41" t="str">
        <f>IF(AND('Mapa final'!$AD$11="Muy Alta",'Mapa final'!$AF$11="Catastrófico"),CONCATENATE("R2C",'Mapa final'!$S$11),"")</f>
        <v/>
      </c>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row>
    <row r="50" spans="1:80" ht="15" customHeight="1" x14ac:dyDescent="0.25">
      <c r="A50" s="64"/>
      <c r="B50" s="275"/>
      <c r="C50" s="275"/>
      <c r="D50" s="276"/>
      <c r="E50" s="316"/>
      <c r="F50" s="317"/>
      <c r="G50" s="317"/>
      <c r="H50" s="317"/>
      <c r="I50" s="318"/>
      <c r="J50" s="59" t="str">
        <f>IF(AND('Mapa final'!$AD$11="Baja",'Mapa final'!$AF$11="Leve"),CONCATENATE("R2C",'Mapa final'!$S$11),"")</f>
        <v/>
      </c>
      <c r="K50" s="153" t="str">
        <f>IF(AND('Mapa final'!$AD$11="Baja",'Mapa final'!$AF$11="Leve"),CONCATENATE("R2C",'Mapa final'!$S$11),"")</f>
        <v/>
      </c>
      <c r="L50" s="153" t="str">
        <f>IF(AND('Mapa final'!$AD$11="Baja",'Mapa final'!$AF$11="Leve"),CONCATENATE("R2C",'Mapa final'!$S$11),"")</f>
        <v/>
      </c>
      <c r="M50" s="153" t="str">
        <f>IF(AND('Mapa final'!$AD$11="Baja",'Mapa final'!$AF$11="Leve"),CONCATENATE("R2C",'Mapa final'!$S$11),"")</f>
        <v/>
      </c>
      <c r="N50" s="153" t="str">
        <f>IF(AND('Mapa final'!$AD$11="Baja",'Mapa final'!$AF$11="Leve"),CONCATENATE("R2C",'Mapa final'!$S$11),"")</f>
        <v/>
      </c>
      <c r="O50" s="60" t="str">
        <f>IF(AND('Mapa final'!$AD$11="Baja",'Mapa final'!$AF$11="Leve"),CONCATENATE("R2C",'Mapa final'!$S$11),"")</f>
        <v/>
      </c>
      <c r="P50" s="59" t="str">
        <f>IF(AND('Mapa final'!$AD$11="Baja",'Mapa final'!$AF$11="Leve"),CONCATENATE("R2C",'Mapa final'!$S$11),"")</f>
        <v/>
      </c>
      <c r="Q50" s="153" t="str">
        <f>IF(AND('Mapa final'!$AD$11="Baja",'Mapa final'!$AF$11="Leve"),CONCATENATE("R2C",'Mapa final'!$S$11),"")</f>
        <v/>
      </c>
      <c r="R50" s="153" t="str">
        <f>IF(AND('Mapa final'!$AD$11="Baja",'Mapa final'!$AF$11="Leve"),CONCATENATE("R2C",'Mapa final'!$S$11),"")</f>
        <v/>
      </c>
      <c r="S50" s="153" t="str">
        <f>IF(AND('Mapa final'!$AD$11="Baja",'Mapa final'!$AF$11="Leve"),CONCATENATE("R2C",'Mapa final'!$S$11),"")</f>
        <v/>
      </c>
      <c r="T50" s="153" t="str">
        <f>IF(AND('Mapa final'!$AD$11="Baja",'Mapa final'!$AF$11="Leve"),CONCATENATE("R2C",'Mapa final'!$S$11),"")</f>
        <v/>
      </c>
      <c r="U50" s="60" t="str">
        <f>IF(AND('Mapa final'!$AD$11="Baja",'Mapa final'!$AF$11="Leve"),CONCATENATE("R2C",'Mapa final'!$S$11),"")</f>
        <v/>
      </c>
      <c r="V50" s="51" t="str">
        <f>IF(AND('Mapa final'!$AD$11="Alta",'Mapa final'!$AF$11="Leve"),CONCATENATE("R2C",'Mapa final'!$S$11),"")</f>
        <v/>
      </c>
      <c r="W50" s="152" t="str">
        <f>IF(AND('Mapa final'!$AD$11="Alta",'Mapa final'!$AF$11="Leve"),CONCATENATE("R2C",'Mapa final'!$S$11),"")</f>
        <v/>
      </c>
      <c r="X50" s="152" t="str">
        <f>IF(AND('Mapa final'!$AD$11="Alta",'Mapa final'!$AF$11="Leve"),CONCATENATE("R2C",'Mapa final'!$S$11),"")</f>
        <v/>
      </c>
      <c r="Y50" s="152" t="str">
        <f>IF(AND('Mapa final'!$AD$11="Alta",'Mapa final'!$AF$11="Leve"),CONCATENATE("R2C",'Mapa final'!$S$11),"")</f>
        <v/>
      </c>
      <c r="Z50" s="152" t="str">
        <f>IF(AND('Mapa final'!$AD$11="Alta",'Mapa final'!$AF$11="Leve"),CONCATENATE("R2C",'Mapa final'!$S$11),"")</f>
        <v/>
      </c>
      <c r="AA50" s="52" t="str">
        <f>IF(AND('Mapa final'!$AD$11="Alta",'Mapa final'!$AF$11="Leve"),CONCATENATE("R2C",'Mapa final'!$S$11),"")</f>
        <v/>
      </c>
      <c r="AB50" s="38" t="str">
        <f>IF(AND('Mapa final'!$AD$11="Muy Alta",'Mapa final'!$AF$11="Leve"),CONCATENATE("R2C",'Mapa final'!$S$11),"")</f>
        <v/>
      </c>
      <c r="AC50" s="151" t="str">
        <f>IF(AND('Mapa final'!$AD$11="Muy Alta",'Mapa final'!$AF$11="Leve"),CONCATENATE("R2C",'Mapa final'!$S$11),"")</f>
        <v/>
      </c>
      <c r="AD50" s="151" t="str">
        <f>IF(AND('Mapa final'!$AD$11="Muy Alta",'Mapa final'!$AF$11="Leve"),CONCATENATE("R2C",'Mapa final'!$S$11),"")</f>
        <v/>
      </c>
      <c r="AE50" s="151" t="str">
        <f>IF(AND('Mapa final'!$AD$11="Muy Alta",'Mapa final'!$AF$11="Leve"),CONCATENATE("R2C",'Mapa final'!$S$11),"")</f>
        <v/>
      </c>
      <c r="AF50" s="151" t="str">
        <f>IF(AND('Mapa final'!$AD$11="Muy Alta",'Mapa final'!$AF$11="Leve"),CONCATENATE("R2C",'Mapa final'!$S$11),"")</f>
        <v/>
      </c>
      <c r="AG50" s="39" t="str">
        <f>IF(AND('Mapa final'!$AD$11="Muy Alta",'Mapa final'!$AF$11="Leve"),CONCATENATE("R2C",'Mapa final'!$S$11),"")</f>
        <v/>
      </c>
      <c r="AH50" s="40" t="str">
        <f>IF(AND('Mapa final'!$AD$11="Muy Alta",'Mapa final'!$AF$11="Catastrófico"),CONCATENATE("R2C",'Mapa final'!$S$11),"")</f>
        <v/>
      </c>
      <c r="AI50" s="154" t="str">
        <f>IF(AND('Mapa final'!$AD$11="Muy Alta",'Mapa final'!$AF$11="Catastrófico"),CONCATENATE("R2C",'Mapa final'!$S$11),"")</f>
        <v/>
      </c>
      <c r="AJ50" s="154" t="str">
        <f>IF(AND('Mapa final'!$AD$11="Muy Alta",'Mapa final'!$AF$11="Catastrófico"),CONCATENATE("R2C",'Mapa final'!$S$11),"")</f>
        <v/>
      </c>
      <c r="AK50" s="154" t="str">
        <f>IF(AND('Mapa final'!$AD$11="Muy Alta",'Mapa final'!$AF$11="Catastrófico"),CONCATENATE("R2C",'Mapa final'!$S$11),"")</f>
        <v/>
      </c>
      <c r="AL50" s="154" t="str">
        <f>IF(AND('Mapa final'!$AD$11="Muy Alta",'Mapa final'!$AF$11="Catastrófico"),CONCATENATE("R2C",'Mapa final'!$S$11),"")</f>
        <v/>
      </c>
      <c r="AM50" s="41" t="str">
        <f>IF(AND('Mapa final'!$AD$11="Muy Alta",'Mapa final'!$AF$11="Catastrófico"),CONCATENATE("R2C",'Mapa final'!$S$11),"")</f>
        <v/>
      </c>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row>
    <row r="51" spans="1:80" ht="15" customHeight="1" x14ac:dyDescent="0.25">
      <c r="A51" s="64"/>
      <c r="B51" s="275"/>
      <c r="C51" s="275"/>
      <c r="D51" s="276"/>
      <c r="E51" s="316"/>
      <c r="F51" s="317"/>
      <c r="G51" s="317"/>
      <c r="H51" s="317"/>
      <c r="I51" s="318"/>
      <c r="J51" s="59" t="str">
        <f>IF(AND('Mapa final'!$AD$11="Baja",'Mapa final'!$AF$11="Leve"),CONCATENATE("R2C",'Mapa final'!$S$11),"")</f>
        <v/>
      </c>
      <c r="K51" s="153" t="str">
        <f>IF(AND('Mapa final'!$AD$11="Baja",'Mapa final'!$AF$11="Leve"),CONCATENATE("R2C",'Mapa final'!$S$11),"")</f>
        <v/>
      </c>
      <c r="L51" s="153" t="str">
        <f>IF(AND('Mapa final'!$AD$11="Baja",'Mapa final'!$AF$11="Leve"),CONCATENATE("R2C",'Mapa final'!$S$11),"")</f>
        <v/>
      </c>
      <c r="M51" s="153" t="str">
        <f>IF(AND('Mapa final'!$AD$11="Baja",'Mapa final'!$AF$11="Leve"),CONCATENATE("R2C",'Mapa final'!$S$11),"")</f>
        <v/>
      </c>
      <c r="N51" s="153" t="str">
        <f>IF(AND('Mapa final'!$AD$11="Baja",'Mapa final'!$AF$11="Leve"),CONCATENATE("R2C",'Mapa final'!$S$11),"")</f>
        <v/>
      </c>
      <c r="O51" s="60" t="str">
        <f>IF(AND('Mapa final'!$AD$11="Baja",'Mapa final'!$AF$11="Leve"),CONCATENATE("R2C",'Mapa final'!$S$11),"")</f>
        <v/>
      </c>
      <c r="P51" s="59" t="str">
        <f>IF(AND('Mapa final'!$AD$11="Baja",'Mapa final'!$AF$11="Leve"),CONCATENATE("R2C",'Mapa final'!$S$11),"")</f>
        <v/>
      </c>
      <c r="Q51" s="153" t="str">
        <f>IF(AND('Mapa final'!$AD$11="Baja",'Mapa final'!$AF$11="Leve"),CONCATENATE("R2C",'Mapa final'!$S$11),"")</f>
        <v/>
      </c>
      <c r="R51" s="153" t="str">
        <f>IF(AND('Mapa final'!$AD$11="Baja",'Mapa final'!$AF$11="Leve"),CONCATENATE("R2C",'Mapa final'!$S$11),"")</f>
        <v/>
      </c>
      <c r="S51" s="153" t="str">
        <f>IF(AND('Mapa final'!$AD$11="Baja",'Mapa final'!$AF$11="Leve"),CONCATENATE("R2C",'Mapa final'!$S$11),"")</f>
        <v/>
      </c>
      <c r="T51" s="153" t="str">
        <f>IF(AND('Mapa final'!$AD$11="Baja",'Mapa final'!$AF$11="Leve"),CONCATENATE("R2C",'Mapa final'!$S$11),"")</f>
        <v/>
      </c>
      <c r="U51" s="60" t="str">
        <f>IF(AND('Mapa final'!$AD$11="Baja",'Mapa final'!$AF$11="Leve"),CONCATENATE("R2C",'Mapa final'!$S$11),"")</f>
        <v/>
      </c>
      <c r="V51" s="51" t="str">
        <f>IF(AND('Mapa final'!$AD$11="Alta",'Mapa final'!$AF$11="Leve"),CONCATENATE("R2C",'Mapa final'!$S$11),"")</f>
        <v/>
      </c>
      <c r="W51" s="152" t="str">
        <f>IF(AND('Mapa final'!$AD$11="Alta",'Mapa final'!$AF$11="Leve"),CONCATENATE("R2C",'Mapa final'!$S$11),"")</f>
        <v/>
      </c>
      <c r="X51" s="152" t="str">
        <f>IF(AND('Mapa final'!$AD$11="Alta",'Mapa final'!$AF$11="Leve"),CONCATENATE("R2C",'Mapa final'!$S$11),"")</f>
        <v/>
      </c>
      <c r="Y51" s="152" t="str">
        <f>IF(AND('Mapa final'!$AD$11="Alta",'Mapa final'!$AF$11="Leve"),CONCATENATE("R2C",'Mapa final'!$S$11),"")</f>
        <v/>
      </c>
      <c r="Z51" s="152" t="str">
        <f>IF(AND('Mapa final'!$AD$11="Alta",'Mapa final'!$AF$11="Leve"),CONCATENATE("R2C",'Mapa final'!$S$11),"")</f>
        <v/>
      </c>
      <c r="AA51" s="52" t="str">
        <f>IF(AND('Mapa final'!$AD$11="Alta",'Mapa final'!$AF$11="Leve"),CONCATENATE("R2C",'Mapa final'!$S$11),"")</f>
        <v/>
      </c>
      <c r="AB51" s="38" t="str">
        <f>IF(AND('Mapa final'!$AD$11="Muy Alta",'Mapa final'!$AF$11="Leve"),CONCATENATE("R2C",'Mapa final'!$S$11),"")</f>
        <v/>
      </c>
      <c r="AC51" s="151" t="str">
        <f>IF(AND('Mapa final'!$AD$11="Muy Alta",'Mapa final'!$AF$11="Leve"),CONCATENATE("R2C",'Mapa final'!$S$11),"")</f>
        <v/>
      </c>
      <c r="AD51" s="151" t="str">
        <f>IF(AND('Mapa final'!$AD$11="Muy Alta",'Mapa final'!$AF$11="Leve"),CONCATENATE("R2C",'Mapa final'!$S$11),"")</f>
        <v/>
      </c>
      <c r="AE51" s="151" t="str">
        <f>IF(AND('Mapa final'!$AD$11="Muy Alta",'Mapa final'!$AF$11="Leve"),CONCATENATE("R2C",'Mapa final'!$S$11),"")</f>
        <v/>
      </c>
      <c r="AF51" s="151" t="str">
        <f>IF(AND('Mapa final'!$AD$11="Muy Alta",'Mapa final'!$AF$11="Leve"),CONCATENATE("R2C",'Mapa final'!$S$11),"")</f>
        <v/>
      </c>
      <c r="AG51" s="39" t="str">
        <f>IF(AND('Mapa final'!$AD$11="Muy Alta",'Mapa final'!$AF$11="Leve"),CONCATENATE("R2C",'Mapa final'!$S$11),"")</f>
        <v/>
      </c>
      <c r="AH51" s="40" t="str">
        <f>IF(AND('Mapa final'!$AD$11="Muy Alta",'Mapa final'!$AF$11="Catastrófico"),CONCATENATE("R2C",'Mapa final'!$S$11),"")</f>
        <v/>
      </c>
      <c r="AI51" s="154" t="str">
        <f>IF(AND('Mapa final'!$AD$11="Muy Alta",'Mapa final'!$AF$11="Catastrófico"),CONCATENATE("R2C",'Mapa final'!$S$11),"")</f>
        <v/>
      </c>
      <c r="AJ51" s="154" t="str">
        <f>IF(AND('Mapa final'!$AD$11="Muy Alta",'Mapa final'!$AF$11="Catastrófico"),CONCATENATE("R2C",'Mapa final'!$S$11),"")</f>
        <v/>
      </c>
      <c r="AK51" s="154" t="str">
        <f>IF(AND('Mapa final'!$AD$11="Muy Alta",'Mapa final'!$AF$11="Catastrófico"),CONCATENATE("R2C",'Mapa final'!$S$11),"")</f>
        <v/>
      </c>
      <c r="AL51" s="154" t="str">
        <f>IF(AND('Mapa final'!$AD$11="Muy Alta",'Mapa final'!$AF$11="Catastrófico"),CONCATENATE("R2C",'Mapa final'!$S$11),"")</f>
        <v/>
      </c>
      <c r="AM51" s="41" t="str">
        <f>IF(AND('Mapa final'!$AD$11="Muy Alta",'Mapa final'!$AF$11="Catastrófico"),CONCATENATE("R2C",'Mapa final'!$S$11),"")</f>
        <v/>
      </c>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row>
    <row r="52" spans="1:80" ht="15" customHeight="1" x14ac:dyDescent="0.25">
      <c r="A52" s="64"/>
      <c r="B52" s="275"/>
      <c r="C52" s="275"/>
      <c r="D52" s="276"/>
      <c r="E52" s="316"/>
      <c r="F52" s="317"/>
      <c r="G52" s="317"/>
      <c r="H52" s="317"/>
      <c r="I52" s="318"/>
      <c r="J52" s="59" t="str">
        <f>IF(AND('Mapa final'!$AD$11="Baja",'Mapa final'!$AF$11="Leve"),CONCATENATE("R2C",'Mapa final'!$S$11),"")</f>
        <v/>
      </c>
      <c r="K52" s="153" t="str">
        <f>IF(AND('Mapa final'!$AD$11="Baja",'Mapa final'!$AF$11="Leve"),CONCATENATE("R2C",'Mapa final'!$S$11),"")</f>
        <v/>
      </c>
      <c r="L52" s="153" t="str">
        <f>IF(AND('Mapa final'!$AD$11="Baja",'Mapa final'!$AF$11="Leve"),CONCATENATE("R2C",'Mapa final'!$S$11),"")</f>
        <v/>
      </c>
      <c r="M52" s="153" t="str">
        <f>IF(AND('Mapa final'!$AD$11="Baja",'Mapa final'!$AF$11="Leve"),CONCATENATE("R2C",'Mapa final'!$S$11),"")</f>
        <v/>
      </c>
      <c r="N52" s="153" t="str">
        <f>IF(AND('Mapa final'!$AD$11="Baja",'Mapa final'!$AF$11="Leve"),CONCATENATE("R2C",'Mapa final'!$S$11),"")</f>
        <v/>
      </c>
      <c r="O52" s="60" t="str">
        <f>IF(AND('Mapa final'!$AD$11="Baja",'Mapa final'!$AF$11="Leve"),CONCATENATE("R2C",'Mapa final'!$S$11),"")</f>
        <v/>
      </c>
      <c r="P52" s="59" t="str">
        <f>IF(AND('Mapa final'!$AD$11="Baja",'Mapa final'!$AF$11="Leve"),CONCATENATE("R2C",'Mapa final'!$S$11),"")</f>
        <v/>
      </c>
      <c r="Q52" s="153" t="str">
        <f>IF(AND('Mapa final'!$AD$11="Baja",'Mapa final'!$AF$11="Leve"),CONCATENATE("R2C",'Mapa final'!$S$11),"")</f>
        <v/>
      </c>
      <c r="R52" s="153" t="str">
        <f>IF(AND('Mapa final'!$AD$11="Baja",'Mapa final'!$AF$11="Leve"),CONCATENATE("R2C",'Mapa final'!$S$11),"")</f>
        <v/>
      </c>
      <c r="S52" s="153" t="str">
        <f>IF(AND('Mapa final'!$AD$11="Baja",'Mapa final'!$AF$11="Leve"),CONCATENATE("R2C",'Mapa final'!$S$11),"")</f>
        <v/>
      </c>
      <c r="T52" s="153" t="str">
        <f>IF(AND('Mapa final'!$AD$11="Baja",'Mapa final'!$AF$11="Leve"),CONCATENATE("R2C",'Mapa final'!$S$11),"")</f>
        <v/>
      </c>
      <c r="U52" s="60" t="str">
        <f>IF(AND('Mapa final'!$AD$11="Baja",'Mapa final'!$AF$11="Leve"),CONCATENATE("R2C",'Mapa final'!$S$11),"")</f>
        <v/>
      </c>
      <c r="V52" s="51" t="str">
        <f>IF(AND('Mapa final'!$AD$11="Alta",'Mapa final'!$AF$11="Leve"),CONCATENATE("R2C",'Mapa final'!$S$11),"")</f>
        <v/>
      </c>
      <c r="W52" s="152" t="str">
        <f>IF(AND('Mapa final'!$AD$11="Alta",'Mapa final'!$AF$11="Leve"),CONCATENATE("R2C",'Mapa final'!$S$11),"")</f>
        <v/>
      </c>
      <c r="X52" s="152" t="str">
        <f>IF(AND('Mapa final'!$AD$11="Alta",'Mapa final'!$AF$11="Leve"),CONCATENATE("R2C",'Mapa final'!$S$11),"")</f>
        <v/>
      </c>
      <c r="Y52" s="152" t="str">
        <f>IF(AND('Mapa final'!$AD$11="Alta",'Mapa final'!$AF$11="Leve"),CONCATENATE("R2C",'Mapa final'!$S$11),"")</f>
        <v/>
      </c>
      <c r="Z52" s="152" t="str">
        <f>IF(AND('Mapa final'!$AD$11="Alta",'Mapa final'!$AF$11="Leve"),CONCATENATE("R2C",'Mapa final'!$S$11),"")</f>
        <v/>
      </c>
      <c r="AA52" s="52" t="str">
        <f>IF(AND('Mapa final'!$AD$11="Alta",'Mapa final'!$AF$11="Leve"),CONCATENATE("R2C",'Mapa final'!$S$11),"")</f>
        <v/>
      </c>
      <c r="AB52" s="38" t="str">
        <f>IF(AND('Mapa final'!$AD$11="Muy Alta",'Mapa final'!$AF$11="Leve"),CONCATENATE("R2C",'Mapa final'!$S$11),"")</f>
        <v/>
      </c>
      <c r="AC52" s="151" t="str">
        <f>IF(AND('Mapa final'!$AD$11="Muy Alta",'Mapa final'!$AF$11="Leve"),CONCATENATE("R2C",'Mapa final'!$S$11),"")</f>
        <v/>
      </c>
      <c r="AD52" s="151" t="str">
        <f>IF(AND('Mapa final'!$AD$11="Muy Alta",'Mapa final'!$AF$11="Leve"),CONCATENATE("R2C",'Mapa final'!$S$11),"")</f>
        <v/>
      </c>
      <c r="AE52" s="151" t="str">
        <f>IF(AND('Mapa final'!$AD$11="Muy Alta",'Mapa final'!$AF$11="Leve"),CONCATENATE("R2C",'Mapa final'!$S$11),"")</f>
        <v/>
      </c>
      <c r="AF52" s="151" t="str">
        <f>IF(AND('Mapa final'!$AD$11="Muy Alta",'Mapa final'!$AF$11="Leve"),CONCATENATE("R2C",'Mapa final'!$S$11),"")</f>
        <v/>
      </c>
      <c r="AG52" s="39" t="str">
        <f>IF(AND('Mapa final'!$AD$11="Muy Alta",'Mapa final'!$AF$11="Leve"),CONCATENATE("R2C",'Mapa final'!$S$11),"")</f>
        <v/>
      </c>
      <c r="AH52" s="40" t="str">
        <f>IF(AND('Mapa final'!$AD$11="Muy Alta",'Mapa final'!$AF$11="Catastrófico"),CONCATENATE("R2C",'Mapa final'!$S$11),"")</f>
        <v/>
      </c>
      <c r="AI52" s="154" t="str">
        <f>IF(AND('Mapa final'!$AD$11="Muy Alta",'Mapa final'!$AF$11="Catastrófico"),CONCATENATE("R2C",'Mapa final'!$S$11),"")</f>
        <v/>
      </c>
      <c r="AJ52" s="154" t="str">
        <f>IF(AND('Mapa final'!$AD$11="Muy Alta",'Mapa final'!$AF$11="Catastrófico"),CONCATENATE("R2C",'Mapa final'!$S$11),"")</f>
        <v/>
      </c>
      <c r="AK52" s="154" t="str">
        <f>IF(AND('Mapa final'!$AD$11="Muy Alta",'Mapa final'!$AF$11="Catastrófico"),CONCATENATE("R2C",'Mapa final'!$S$11),"")</f>
        <v/>
      </c>
      <c r="AL52" s="154" t="str">
        <f>IF(AND('Mapa final'!$AD$11="Muy Alta",'Mapa final'!$AF$11="Catastrófico"),CONCATENATE("R2C",'Mapa final'!$S$11),"")</f>
        <v/>
      </c>
      <c r="AM52" s="41" t="str">
        <f>IF(AND('Mapa final'!$AD$11="Muy Alta",'Mapa final'!$AF$11="Catastrófico"),CONCATENATE("R2C",'Mapa final'!$S$11),"")</f>
        <v/>
      </c>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row>
    <row r="53" spans="1:80" ht="15" customHeight="1" x14ac:dyDescent="0.25">
      <c r="A53" s="64"/>
      <c r="B53" s="275"/>
      <c r="C53" s="275"/>
      <c r="D53" s="276"/>
      <c r="E53" s="316"/>
      <c r="F53" s="317"/>
      <c r="G53" s="317"/>
      <c r="H53" s="317"/>
      <c r="I53" s="318"/>
      <c r="J53" s="59" t="str">
        <f>IF(AND('Mapa final'!$AD$11="Baja",'Mapa final'!$AF$11="Leve"),CONCATENATE("R2C",'Mapa final'!$S$11),"")</f>
        <v/>
      </c>
      <c r="K53" s="153" t="str">
        <f>IF(AND('Mapa final'!$AD$11="Baja",'Mapa final'!$AF$11="Leve"),CONCATENATE("R2C",'Mapa final'!$S$11),"")</f>
        <v/>
      </c>
      <c r="L53" s="153" t="str">
        <f>IF(AND('Mapa final'!$AD$11="Baja",'Mapa final'!$AF$11="Leve"),CONCATENATE("R2C",'Mapa final'!$S$11),"")</f>
        <v/>
      </c>
      <c r="M53" s="153" t="str">
        <f>IF(AND('Mapa final'!$AD$11="Baja",'Mapa final'!$AF$11="Leve"),CONCATENATE("R2C",'Mapa final'!$S$11),"")</f>
        <v/>
      </c>
      <c r="N53" s="153" t="str">
        <f>IF(AND('Mapa final'!$AD$11="Baja",'Mapa final'!$AF$11="Leve"),CONCATENATE("R2C",'Mapa final'!$S$11),"")</f>
        <v/>
      </c>
      <c r="O53" s="60" t="str">
        <f>IF(AND('Mapa final'!$AD$11="Baja",'Mapa final'!$AF$11="Leve"),CONCATENATE("R2C",'Mapa final'!$S$11),"")</f>
        <v/>
      </c>
      <c r="P53" s="59" t="str">
        <f>IF(AND('Mapa final'!$AD$11="Baja",'Mapa final'!$AF$11="Leve"),CONCATENATE("R2C",'Mapa final'!$S$11),"")</f>
        <v/>
      </c>
      <c r="Q53" s="153" t="str">
        <f>IF(AND('Mapa final'!$AD$11="Baja",'Mapa final'!$AF$11="Leve"),CONCATENATE("R2C",'Mapa final'!$S$11),"")</f>
        <v/>
      </c>
      <c r="R53" s="153" t="str">
        <f>IF(AND('Mapa final'!$AD$11="Baja",'Mapa final'!$AF$11="Leve"),CONCATENATE("R2C",'Mapa final'!$S$11),"")</f>
        <v/>
      </c>
      <c r="S53" s="153" t="str">
        <f>IF(AND('Mapa final'!$AD$11="Baja",'Mapa final'!$AF$11="Leve"),CONCATENATE("R2C",'Mapa final'!$S$11),"")</f>
        <v/>
      </c>
      <c r="T53" s="153" t="str">
        <f>IF(AND('Mapa final'!$AD$11="Baja",'Mapa final'!$AF$11="Leve"),CONCATENATE("R2C",'Mapa final'!$S$11),"")</f>
        <v/>
      </c>
      <c r="U53" s="60" t="str">
        <f>IF(AND('Mapa final'!$AD$11="Baja",'Mapa final'!$AF$11="Leve"),CONCATENATE("R2C",'Mapa final'!$S$11),"")</f>
        <v/>
      </c>
      <c r="V53" s="51" t="str">
        <f>IF(AND('Mapa final'!$AD$11="Alta",'Mapa final'!$AF$11="Leve"),CONCATENATE("R2C",'Mapa final'!$S$11),"")</f>
        <v/>
      </c>
      <c r="W53" s="152" t="str">
        <f>IF(AND('Mapa final'!$AD$11="Alta",'Mapa final'!$AF$11="Leve"),CONCATENATE("R2C",'Mapa final'!$S$11),"")</f>
        <v/>
      </c>
      <c r="X53" s="152" t="str">
        <f>IF(AND('Mapa final'!$AD$11="Alta",'Mapa final'!$AF$11="Leve"),CONCATENATE("R2C",'Mapa final'!$S$11),"")</f>
        <v/>
      </c>
      <c r="Y53" s="152" t="str">
        <f>IF(AND('Mapa final'!$AD$11="Alta",'Mapa final'!$AF$11="Leve"),CONCATENATE("R2C",'Mapa final'!$S$11),"")</f>
        <v/>
      </c>
      <c r="Z53" s="152" t="str">
        <f>IF(AND('Mapa final'!$AD$11="Alta",'Mapa final'!$AF$11="Leve"),CONCATENATE("R2C",'Mapa final'!$S$11),"")</f>
        <v/>
      </c>
      <c r="AA53" s="52" t="str">
        <f>IF(AND('Mapa final'!$AD$11="Alta",'Mapa final'!$AF$11="Leve"),CONCATENATE("R2C",'Mapa final'!$S$11),"")</f>
        <v/>
      </c>
      <c r="AB53" s="38" t="str">
        <f>IF(AND('Mapa final'!$AD$11="Muy Alta",'Mapa final'!$AF$11="Leve"),CONCATENATE("R2C",'Mapa final'!$S$11),"")</f>
        <v/>
      </c>
      <c r="AC53" s="151" t="str">
        <f>IF(AND('Mapa final'!$AD$11="Muy Alta",'Mapa final'!$AF$11="Leve"),CONCATENATE("R2C",'Mapa final'!$S$11),"")</f>
        <v/>
      </c>
      <c r="AD53" s="151" t="str">
        <f>IF(AND('Mapa final'!$AD$11="Muy Alta",'Mapa final'!$AF$11="Leve"),CONCATENATE("R2C",'Mapa final'!$S$11),"")</f>
        <v/>
      </c>
      <c r="AE53" s="151" t="str">
        <f>IF(AND('Mapa final'!$AD$11="Muy Alta",'Mapa final'!$AF$11="Leve"),CONCATENATE("R2C",'Mapa final'!$S$11),"")</f>
        <v/>
      </c>
      <c r="AF53" s="151" t="str">
        <f>IF(AND('Mapa final'!$AD$11="Muy Alta",'Mapa final'!$AF$11="Leve"),CONCATENATE("R2C",'Mapa final'!$S$11),"")</f>
        <v/>
      </c>
      <c r="AG53" s="39" t="str">
        <f>IF(AND('Mapa final'!$AD$11="Muy Alta",'Mapa final'!$AF$11="Leve"),CONCATENATE("R2C",'Mapa final'!$S$11),"")</f>
        <v/>
      </c>
      <c r="AH53" s="40" t="str">
        <f>IF(AND('Mapa final'!$AD$11="Muy Alta",'Mapa final'!$AF$11="Catastrófico"),CONCATENATE("R2C",'Mapa final'!$S$11),"")</f>
        <v/>
      </c>
      <c r="AI53" s="154" t="str">
        <f>IF(AND('Mapa final'!$AD$11="Muy Alta",'Mapa final'!$AF$11="Catastrófico"),CONCATENATE("R2C",'Mapa final'!$S$11),"")</f>
        <v/>
      </c>
      <c r="AJ53" s="154" t="str">
        <f>IF(AND('Mapa final'!$AD$11="Muy Alta",'Mapa final'!$AF$11="Catastrófico"),CONCATENATE("R2C",'Mapa final'!$S$11),"")</f>
        <v/>
      </c>
      <c r="AK53" s="154" t="str">
        <f>IF(AND('Mapa final'!$AD$11="Muy Alta",'Mapa final'!$AF$11="Catastrófico"),CONCATENATE("R2C",'Mapa final'!$S$11),"")</f>
        <v/>
      </c>
      <c r="AL53" s="154" t="str">
        <f>IF(AND('Mapa final'!$AD$11="Muy Alta",'Mapa final'!$AF$11="Catastrófico"),CONCATENATE("R2C",'Mapa final'!$S$11),"")</f>
        <v/>
      </c>
      <c r="AM53" s="41" t="str">
        <f>IF(AND('Mapa final'!$AD$11="Muy Alta",'Mapa final'!$AF$11="Catastrófico"),CONCATENATE("R2C",'Mapa final'!$S$11),"")</f>
        <v/>
      </c>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row>
    <row r="54" spans="1:80" ht="15" customHeight="1" x14ac:dyDescent="0.25">
      <c r="A54" s="64"/>
      <c r="B54" s="275"/>
      <c r="C54" s="275"/>
      <c r="D54" s="276"/>
      <c r="E54" s="316"/>
      <c r="F54" s="317"/>
      <c r="G54" s="317"/>
      <c r="H54" s="317"/>
      <c r="I54" s="318"/>
      <c r="J54" s="59" t="str">
        <f>IF(AND('Mapa final'!$AD$11="Baja",'Mapa final'!$AF$11="Leve"),CONCATENATE("R2C",'Mapa final'!$S$11),"")</f>
        <v/>
      </c>
      <c r="K54" s="153" t="str">
        <f>IF(AND('Mapa final'!$AD$11="Baja",'Mapa final'!$AF$11="Leve"),CONCATENATE("R2C",'Mapa final'!$S$11),"")</f>
        <v/>
      </c>
      <c r="L54" s="153" t="str">
        <f>IF(AND('Mapa final'!$AD$11="Baja",'Mapa final'!$AF$11="Leve"),CONCATENATE("R2C",'Mapa final'!$S$11),"")</f>
        <v/>
      </c>
      <c r="M54" s="153" t="str">
        <f>IF(AND('Mapa final'!$AD$11="Baja",'Mapa final'!$AF$11="Leve"),CONCATENATE("R2C",'Mapa final'!$S$11),"")</f>
        <v/>
      </c>
      <c r="N54" s="153" t="str">
        <f>IF(AND('Mapa final'!$AD$11="Baja",'Mapa final'!$AF$11="Leve"),CONCATENATE("R2C",'Mapa final'!$S$11),"")</f>
        <v/>
      </c>
      <c r="O54" s="60" t="str">
        <f>IF(AND('Mapa final'!$AD$11="Baja",'Mapa final'!$AF$11="Leve"),CONCATENATE("R2C",'Mapa final'!$S$11),"")</f>
        <v/>
      </c>
      <c r="P54" s="59" t="str">
        <f>IF(AND('Mapa final'!$AD$11="Baja",'Mapa final'!$AF$11="Leve"),CONCATENATE("R2C",'Mapa final'!$S$11),"")</f>
        <v/>
      </c>
      <c r="Q54" s="153" t="str">
        <f>IF(AND('Mapa final'!$AD$11="Baja",'Mapa final'!$AF$11="Leve"),CONCATENATE("R2C",'Mapa final'!$S$11),"")</f>
        <v/>
      </c>
      <c r="R54" s="153" t="str">
        <f>IF(AND('Mapa final'!$AD$11="Baja",'Mapa final'!$AF$11="Leve"),CONCATENATE("R2C",'Mapa final'!$S$11),"")</f>
        <v/>
      </c>
      <c r="S54" s="153" t="str">
        <f>IF(AND('Mapa final'!$AD$11="Baja",'Mapa final'!$AF$11="Leve"),CONCATENATE("R2C",'Mapa final'!$S$11),"")</f>
        <v/>
      </c>
      <c r="T54" s="153" t="str">
        <f>IF(AND('Mapa final'!$AD$11="Baja",'Mapa final'!$AF$11="Leve"),CONCATENATE("R2C",'Mapa final'!$S$11),"")</f>
        <v/>
      </c>
      <c r="U54" s="60" t="str">
        <f>IF(AND('Mapa final'!$AD$11="Baja",'Mapa final'!$AF$11="Leve"),CONCATENATE("R2C",'Mapa final'!$S$11),"")</f>
        <v/>
      </c>
      <c r="V54" s="51" t="str">
        <f>IF(AND('Mapa final'!$AD$11="Alta",'Mapa final'!$AF$11="Leve"),CONCATENATE("R2C",'Mapa final'!$S$11),"")</f>
        <v/>
      </c>
      <c r="W54" s="152" t="str">
        <f>IF(AND('Mapa final'!$AD$11="Alta",'Mapa final'!$AF$11="Leve"),CONCATENATE("R2C",'Mapa final'!$S$11),"")</f>
        <v/>
      </c>
      <c r="X54" s="152" t="str">
        <f>IF(AND('Mapa final'!$AD$11="Alta",'Mapa final'!$AF$11="Leve"),CONCATENATE("R2C",'Mapa final'!$S$11),"")</f>
        <v/>
      </c>
      <c r="Y54" s="152" t="str">
        <f>IF(AND('Mapa final'!$AD$11="Alta",'Mapa final'!$AF$11="Leve"),CONCATENATE("R2C",'Mapa final'!$S$11),"")</f>
        <v/>
      </c>
      <c r="Z54" s="152" t="str">
        <f>IF(AND('Mapa final'!$AD$11="Alta",'Mapa final'!$AF$11="Leve"),CONCATENATE("R2C",'Mapa final'!$S$11),"")</f>
        <v/>
      </c>
      <c r="AA54" s="52" t="str">
        <f>IF(AND('Mapa final'!$AD$11="Alta",'Mapa final'!$AF$11="Leve"),CONCATENATE("R2C",'Mapa final'!$S$11),"")</f>
        <v/>
      </c>
      <c r="AB54" s="38" t="str">
        <f>IF(AND('Mapa final'!$AD$11="Muy Alta",'Mapa final'!$AF$11="Leve"),CONCATENATE("R2C",'Mapa final'!$S$11),"")</f>
        <v/>
      </c>
      <c r="AC54" s="151" t="str">
        <f>IF(AND('Mapa final'!$AD$11="Muy Alta",'Mapa final'!$AF$11="Leve"),CONCATENATE("R2C",'Mapa final'!$S$11),"")</f>
        <v/>
      </c>
      <c r="AD54" s="151" t="str">
        <f>IF(AND('Mapa final'!$AD$11="Muy Alta",'Mapa final'!$AF$11="Leve"),CONCATENATE("R2C",'Mapa final'!$S$11),"")</f>
        <v/>
      </c>
      <c r="AE54" s="151" t="str">
        <f>IF(AND('Mapa final'!$AD$11="Muy Alta",'Mapa final'!$AF$11="Leve"),CONCATENATE("R2C",'Mapa final'!$S$11),"")</f>
        <v/>
      </c>
      <c r="AF54" s="151" t="str">
        <f>IF(AND('Mapa final'!$AD$11="Muy Alta",'Mapa final'!$AF$11="Leve"),CONCATENATE("R2C",'Mapa final'!$S$11),"")</f>
        <v/>
      </c>
      <c r="AG54" s="39" t="str">
        <f>IF(AND('Mapa final'!$AD$11="Muy Alta",'Mapa final'!$AF$11="Leve"),CONCATENATE("R2C",'Mapa final'!$S$11),"")</f>
        <v/>
      </c>
      <c r="AH54" s="40" t="str">
        <f>IF(AND('Mapa final'!$AD$11="Muy Alta",'Mapa final'!$AF$11="Catastrófico"),CONCATENATE("R2C",'Mapa final'!$S$11),"")</f>
        <v/>
      </c>
      <c r="AI54" s="154" t="str">
        <f>IF(AND('Mapa final'!$AD$11="Muy Alta",'Mapa final'!$AF$11="Catastrófico"),CONCATENATE("R2C",'Mapa final'!$S$11),"")</f>
        <v/>
      </c>
      <c r="AJ54" s="154" t="str">
        <f>IF(AND('Mapa final'!$AD$11="Muy Alta",'Mapa final'!$AF$11="Catastrófico"),CONCATENATE("R2C",'Mapa final'!$S$11),"")</f>
        <v/>
      </c>
      <c r="AK54" s="154" t="str">
        <f>IF(AND('Mapa final'!$AD$11="Muy Alta",'Mapa final'!$AF$11="Catastrófico"),CONCATENATE("R2C",'Mapa final'!$S$11),"")</f>
        <v/>
      </c>
      <c r="AL54" s="154" t="str">
        <f>IF(AND('Mapa final'!$AD$11="Muy Alta",'Mapa final'!$AF$11="Catastrófico"),CONCATENATE("R2C",'Mapa final'!$S$11),"")</f>
        <v/>
      </c>
      <c r="AM54" s="41" t="str">
        <f>IF(AND('Mapa final'!$AD$11="Muy Alta",'Mapa final'!$AF$11="Catastrófico"),CONCATENATE("R2C",'Mapa final'!$S$11),"")</f>
        <v/>
      </c>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row>
    <row r="55" spans="1:80" ht="15.75" customHeight="1" thickBot="1" x14ac:dyDescent="0.3">
      <c r="A55" s="64"/>
      <c r="B55" s="275"/>
      <c r="C55" s="275"/>
      <c r="D55" s="276"/>
      <c r="E55" s="319"/>
      <c r="F55" s="320"/>
      <c r="G55" s="320"/>
      <c r="H55" s="320"/>
      <c r="I55" s="321"/>
      <c r="J55" s="61" t="str">
        <f>IF(AND('Mapa final'!$AD$11="Baja",'Mapa final'!$AF$11="Leve"),CONCATENATE("R2C",'Mapa final'!$S$11),"")</f>
        <v/>
      </c>
      <c r="K55" s="62" t="str">
        <f>IF(AND('Mapa final'!$AD$11="Baja",'Mapa final'!$AF$11="Leve"),CONCATENATE("R2C",'Mapa final'!$S$11),"")</f>
        <v/>
      </c>
      <c r="L55" s="62" t="str">
        <f>IF(AND('Mapa final'!$AD$11="Baja",'Mapa final'!$AF$11="Leve"),CONCATENATE("R2C",'Mapa final'!$S$11),"")</f>
        <v/>
      </c>
      <c r="M55" s="62" t="str">
        <f>IF(AND('Mapa final'!$AD$11="Baja",'Mapa final'!$AF$11="Leve"),CONCATENATE("R2C",'Mapa final'!$S$11),"")</f>
        <v/>
      </c>
      <c r="N55" s="62" t="str">
        <f>IF(AND('Mapa final'!$AD$11="Baja",'Mapa final'!$AF$11="Leve"),CONCATENATE("R2C",'Mapa final'!$S$11),"")</f>
        <v/>
      </c>
      <c r="O55" s="63" t="str">
        <f>IF(AND('Mapa final'!$AD$11="Baja",'Mapa final'!$AF$11="Leve"),CONCATENATE("R2C",'Mapa final'!$S$11),"")</f>
        <v/>
      </c>
      <c r="P55" s="61" t="str">
        <f>IF(AND('Mapa final'!$AD$11="Baja",'Mapa final'!$AF$11="Leve"),CONCATENATE("R2C",'Mapa final'!$S$11),"")</f>
        <v/>
      </c>
      <c r="Q55" s="62" t="str">
        <f>IF(AND('Mapa final'!$AD$11="Baja",'Mapa final'!$AF$11="Leve"),CONCATENATE("R2C",'Mapa final'!$S$11),"")</f>
        <v/>
      </c>
      <c r="R55" s="62" t="str">
        <f>IF(AND('Mapa final'!$AD$11="Baja",'Mapa final'!$AF$11="Leve"),CONCATENATE("R2C",'Mapa final'!$S$11),"")</f>
        <v/>
      </c>
      <c r="S55" s="62" t="str">
        <f>IF(AND('Mapa final'!$AD$11="Baja",'Mapa final'!$AF$11="Leve"),CONCATENATE("R2C",'Mapa final'!$S$11),"")</f>
        <v/>
      </c>
      <c r="T55" s="62" t="str">
        <f>IF(AND('Mapa final'!$AD$11="Baja",'Mapa final'!$AF$11="Leve"),CONCATENATE("R2C",'Mapa final'!$S$11),"")</f>
        <v/>
      </c>
      <c r="U55" s="63" t="str">
        <f>IF(AND('Mapa final'!$AD$11="Baja",'Mapa final'!$AF$11="Leve"),CONCATENATE("R2C",'Mapa final'!$S$11),"")</f>
        <v/>
      </c>
      <c r="V55" s="53" t="str">
        <f>IF(AND('Mapa final'!$AD$11="Alta",'Mapa final'!$AF$11="Leve"),CONCATENATE("R2C",'Mapa final'!$S$11),"")</f>
        <v/>
      </c>
      <c r="W55" s="54" t="str">
        <f>IF(AND('Mapa final'!$AD$11="Alta",'Mapa final'!$AF$11="Leve"),CONCATENATE("R2C",'Mapa final'!$S$11),"")</f>
        <v/>
      </c>
      <c r="X55" s="54" t="str">
        <f>IF(AND('Mapa final'!$AD$11="Alta",'Mapa final'!$AF$11="Leve"),CONCATENATE("R2C",'Mapa final'!$S$11),"")</f>
        <v/>
      </c>
      <c r="Y55" s="54" t="str">
        <f>IF(AND('Mapa final'!$AD$11="Alta",'Mapa final'!$AF$11="Leve"),CONCATENATE("R2C",'Mapa final'!$S$11),"")</f>
        <v/>
      </c>
      <c r="Z55" s="54" t="str">
        <f>IF(AND('Mapa final'!$AD$11="Alta",'Mapa final'!$AF$11="Leve"),CONCATENATE("R2C",'Mapa final'!$S$11),"")</f>
        <v/>
      </c>
      <c r="AA55" s="55" t="str">
        <f>IF(AND('Mapa final'!$AD$11="Alta",'Mapa final'!$AF$11="Leve"),CONCATENATE("R2C",'Mapa final'!$S$11),"")</f>
        <v/>
      </c>
      <c r="AB55" s="42" t="str">
        <f>IF(AND('Mapa final'!$AD$11="Muy Alta",'Mapa final'!$AF$11="Leve"),CONCATENATE("R2C",'Mapa final'!$S$11),"")</f>
        <v/>
      </c>
      <c r="AC55" s="43" t="str">
        <f>IF(AND('Mapa final'!$AD$11="Muy Alta",'Mapa final'!$AF$11="Leve"),CONCATENATE("R2C",'Mapa final'!$S$11),"")</f>
        <v/>
      </c>
      <c r="AD55" s="43" t="str">
        <f>IF(AND('Mapa final'!$AD$11="Muy Alta",'Mapa final'!$AF$11="Leve"),CONCATENATE("R2C",'Mapa final'!$S$11),"")</f>
        <v/>
      </c>
      <c r="AE55" s="43" t="str">
        <f>IF(AND('Mapa final'!$AD$11="Muy Alta",'Mapa final'!$AF$11="Leve"),CONCATENATE("R2C",'Mapa final'!$S$11),"")</f>
        <v/>
      </c>
      <c r="AF55" s="43" t="str">
        <f>IF(AND('Mapa final'!$AD$11="Muy Alta",'Mapa final'!$AF$11="Leve"),CONCATENATE("R2C",'Mapa final'!$S$11),"")</f>
        <v/>
      </c>
      <c r="AG55" s="44" t="str">
        <f>IF(AND('Mapa final'!$AD$11="Muy Alta",'Mapa final'!$AF$11="Leve"),CONCATENATE("R2C",'Mapa final'!$S$11),"")</f>
        <v/>
      </c>
      <c r="AH55" s="45" t="str">
        <f>IF(AND('Mapa final'!$AD$11="Muy Alta",'Mapa final'!$AF$11="Catastrófico"),CONCATENATE("R2C",'Mapa final'!$S$11),"")</f>
        <v/>
      </c>
      <c r="AI55" s="46" t="str">
        <f>IF(AND('Mapa final'!$AD$11="Muy Alta",'Mapa final'!$AF$11="Catastrófico"),CONCATENATE("R2C",'Mapa final'!$S$11),"")</f>
        <v/>
      </c>
      <c r="AJ55" s="46" t="str">
        <f>IF(AND('Mapa final'!$AD$11="Muy Alta",'Mapa final'!$AF$11="Catastrófico"),CONCATENATE("R2C",'Mapa final'!$S$11),"")</f>
        <v/>
      </c>
      <c r="AK55" s="46" t="str">
        <f>IF(AND('Mapa final'!$AD$11="Muy Alta",'Mapa final'!$AF$11="Catastrófico"),CONCATENATE("R2C",'Mapa final'!$S$11),"")</f>
        <v/>
      </c>
      <c r="AL55" s="46" t="str">
        <f>IF(AND('Mapa final'!$AD$11="Muy Alta",'Mapa final'!$AF$11="Catastrófico"),CONCATENATE("R2C",'Mapa final'!$S$11),"")</f>
        <v/>
      </c>
      <c r="AM55" s="47" t="str">
        <f>IF(AND('Mapa final'!$AD$11="Muy Alta",'Mapa final'!$AF$11="Catastrófico"),CONCATENATE("R2C",'Mapa final'!$S$11),"")</f>
        <v/>
      </c>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row>
    <row r="56" spans="1:80" x14ac:dyDescent="0.25">
      <c r="A56" s="64"/>
      <c r="B56" s="64"/>
      <c r="C56" s="64"/>
      <c r="D56" s="64"/>
      <c r="E56" s="64"/>
      <c r="F56" s="64"/>
      <c r="G56" s="64"/>
      <c r="H56" s="64"/>
      <c r="I56" s="64"/>
      <c r="J56" s="313" t="s">
        <v>162</v>
      </c>
      <c r="K56" s="314"/>
      <c r="L56" s="314"/>
      <c r="M56" s="314"/>
      <c r="N56" s="314"/>
      <c r="O56" s="315"/>
      <c r="P56" s="313" t="s">
        <v>163</v>
      </c>
      <c r="Q56" s="314"/>
      <c r="R56" s="314"/>
      <c r="S56" s="314"/>
      <c r="T56" s="314"/>
      <c r="U56" s="315"/>
      <c r="V56" s="313" t="s">
        <v>164</v>
      </c>
      <c r="W56" s="314"/>
      <c r="X56" s="314"/>
      <c r="Y56" s="314"/>
      <c r="Z56" s="314"/>
      <c r="AA56" s="315"/>
      <c r="AB56" s="313" t="s">
        <v>165</v>
      </c>
      <c r="AC56" s="322"/>
      <c r="AD56" s="314"/>
      <c r="AE56" s="314"/>
      <c r="AF56" s="314"/>
      <c r="AG56" s="315"/>
      <c r="AH56" s="313" t="s">
        <v>166</v>
      </c>
      <c r="AI56" s="314"/>
      <c r="AJ56" s="314"/>
      <c r="AK56" s="314"/>
      <c r="AL56" s="314"/>
      <c r="AM56" s="315"/>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row>
    <row r="57" spans="1:80" x14ac:dyDescent="0.25">
      <c r="A57" s="64"/>
      <c r="B57" s="64"/>
      <c r="C57" s="64"/>
      <c r="D57" s="64"/>
      <c r="E57" s="64"/>
      <c r="F57" s="64"/>
      <c r="G57" s="64"/>
      <c r="H57" s="64"/>
      <c r="I57" s="64"/>
      <c r="J57" s="316"/>
      <c r="K57" s="317"/>
      <c r="L57" s="317"/>
      <c r="M57" s="317"/>
      <c r="N57" s="317"/>
      <c r="O57" s="318"/>
      <c r="P57" s="316"/>
      <c r="Q57" s="317"/>
      <c r="R57" s="317"/>
      <c r="S57" s="317"/>
      <c r="T57" s="317"/>
      <c r="U57" s="318"/>
      <c r="V57" s="316"/>
      <c r="W57" s="317"/>
      <c r="X57" s="317"/>
      <c r="Y57" s="317"/>
      <c r="Z57" s="317"/>
      <c r="AA57" s="318"/>
      <c r="AB57" s="316"/>
      <c r="AC57" s="317"/>
      <c r="AD57" s="317"/>
      <c r="AE57" s="317"/>
      <c r="AF57" s="317"/>
      <c r="AG57" s="318"/>
      <c r="AH57" s="316"/>
      <c r="AI57" s="317"/>
      <c r="AJ57" s="317"/>
      <c r="AK57" s="317"/>
      <c r="AL57" s="317"/>
      <c r="AM57" s="318"/>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row>
    <row r="58" spans="1:80" x14ac:dyDescent="0.25">
      <c r="A58" s="64"/>
      <c r="B58" s="64"/>
      <c r="C58" s="64"/>
      <c r="D58" s="64"/>
      <c r="E58" s="64"/>
      <c r="F58" s="64"/>
      <c r="G58" s="64"/>
      <c r="H58" s="64"/>
      <c r="I58" s="64"/>
      <c r="J58" s="316"/>
      <c r="K58" s="317"/>
      <c r="L58" s="317"/>
      <c r="M58" s="317"/>
      <c r="N58" s="317"/>
      <c r="O58" s="318"/>
      <c r="P58" s="316"/>
      <c r="Q58" s="317"/>
      <c r="R58" s="317"/>
      <c r="S58" s="317"/>
      <c r="T58" s="317"/>
      <c r="U58" s="318"/>
      <c r="V58" s="316"/>
      <c r="W58" s="317"/>
      <c r="X58" s="317"/>
      <c r="Y58" s="317"/>
      <c r="Z58" s="317"/>
      <c r="AA58" s="318"/>
      <c r="AB58" s="316"/>
      <c r="AC58" s="317"/>
      <c r="AD58" s="317"/>
      <c r="AE58" s="317"/>
      <c r="AF58" s="317"/>
      <c r="AG58" s="318"/>
      <c r="AH58" s="316"/>
      <c r="AI58" s="317"/>
      <c r="AJ58" s="317"/>
      <c r="AK58" s="317"/>
      <c r="AL58" s="317"/>
      <c r="AM58" s="318"/>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row>
    <row r="59" spans="1:80" x14ac:dyDescent="0.25">
      <c r="A59" s="64"/>
      <c r="B59" s="64"/>
      <c r="C59" s="64"/>
      <c r="D59" s="64"/>
      <c r="E59" s="64"/>
      <c r="F59" s="64"/>
      <c r="G59" s="64"/>
      <c r="H59" s="64"/>
      <c r="I59" s="64"/>
      <c r="J59" s="316"/>
      <c r="K59" s="317"/>
      <c r="L59" s="317"/>
      <c r="M59" s="317"/>
      <c r="N59" s="317"/>
      <c r="O59" s="318"/>
      <c r="P59" s="316"/>
      <c r="Q59" s="317"/>
      <c r="R59" s="317"/>
      <c r="S59" s="317"/>
      <c r="T59" s="317"/>
      <c r="U59" s="318"/>
      <c r="V59" s="316"/>
      <c r="W59" s="317"/>
      <c r="X59" s="317"/>
      <c r="Y59" s="317"/>
      <c r="Z59" s="317"/>
      <c r="AA59" s="318"/>
      <c r="AB59" s="316"/>
      <c r="AC59" s="317"/>
      <c r="AD59" s="317"/>
      <c r="AE59" s="317"/>
      <c r="AF59" s="317"/>
      <c r="AG59" s="318"/>
      <c r="AH59" s="316"/>
      <c r="AI59" s="317"/>
      <c r="AJ59" s="317"/>
      <c r="AK59" s="317"/>
      <c r="AL59" s="317"/>
      <c r="AM59" s="318"/>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row>
    <row r="60" spans="1:80" x14ac:dyDescent="0.25">
      <c r="A60" s="64"/>
      <c r="B60" s="64"/>
      <c r="C60" s="64"/>
      <c r="D60" s="64"/>
      <c r="E60" s="64"/>
      <c r="F60" s="64"/>
      <c r="G60" s="64"/>
      <c r="H60" s="64"/>
      <c r="I60" s="64"/>
      <c r="J60" s="316"/>
      <c r="K60" s="317"/>
      <c r="L60" s="317"/>
      <c r="M60" s="317"/>
      <c r="N60" s="317"/>
      <c r="O60" s="318"/>
      <c r="P60" s="316"/>
      <c r="Q60" s="317"/>
      <c r="R60" s="317"/>
      <c r="S60" s="317"/>
      <c r="T60" s="317"/>
      <c r="U60" s="318"/>
      <c r="V60" s="316"/>
      <c r="W60" s="317"/>
      <c r="X60" s="317"/>
      <c r="Y60" s="317"/>
      <c r="Z60" s="317"/>
      <c r="AA60" s="318"/>
      <c r="AB60" s="316"/>
      <c r="AC60" s="317"/>
      <c r="AD60" s="317"/>
      <c r="AE60" s="317"/>
      <c r="AF60" s="317"/>
      <c r="AG60" s="318"/>
      <c r="AH60" s="316"/>
      <c r="AI60" s="317"/>
      <c r="AJ60" s="317"/>
      <c r="AK60" s="317"/>
      <c r="AL60" s="317"/>
      <c r="AM60" s="318"/>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row>
    <row r="61" spans="1:80" ht="15.75" thickBot="1" x14ac:dyDescent="0.3">
      <c r="A61" s="64"/>
      <c r="B61" s="64"/>
      <c r="C61" s="64"/>
      <c r="D61" s="64"/>
      <c r="E61" s="64"/>
      <c r="F61" s="64"/>
      <c r="G61" s="64"/>
      <c r="H61" s="64"/>
      <c r="I61" s="64"/>
      <c r="J61" s="319"/>
      <c r="K61" s="320"/>
      <c r="L61" s="320"/>
      <c r="M61" s="320"/>
      <c r="N61" s="320"/>
      <c r="O61" s="321"/>
      <c r="P61" s="319"/>
      <c r="Q61" s="320"/>
      <c r="R61" s="320"/>
      <c r="S61" s="320"/>
      <c r="T61" s="320"/>
      <c r="U61" s="321"/>
      <c r="V61" s="319"/>
      <c r="W61" s="320"/>
      <c r="X61" s="320"/>
      <c r="Y61" s="320"/>
      <c r="Z61" s="320"/>
      <c r="AA61" s="321"/>
      <c r="AB61" s="319"/>
      <c r="AC61" s="320"/>
      <c r="AD61" s="320"/>
      <c r="AE61" s="320"/>
      <c r="AF61" s="320"/>
      <c r="AG61" s="321"/>
      <c r="AH61" s="319"/>
      <c r="AI61" s="320"/>
      <c r="AJ61" s="320"/>
      <c r="AK61" s="320"/>
      <c r="AL61" s="320"/>
      <c r="AM61" s="321"/>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row>
    <row r="62" spans="1:80" x14ac:dyDescent="0.2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row>
    <row r="63" spans="1:80" ht="15" customHeight="1" x14ac:dyDescent="0.25">
      <c r="A63" s="6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4"/>
      <c r="AV63" s="64"/>
      <c r="AW63" s="64"/>
      <c r="AX63" s="64"/>
      <c r="AY63" s="64"/>
      <c r="AZ63" s="64"/>
      <c r="BA63" s="64"/>
      <c r="BB63" s="64"/>
      <c r="BC63" s="64"/>
      <c r="BD63" s="64"/>
      <c r="BE63" s="64"/>
      <c r="BF63" s="64"/>
      <c r="BG63" s="64"/>
      <c r="BH63" s="64"/>
    </row>
    <row r="64" spans="1:80" ht="15" customHeight="1" x14ac:dyDescent="0.25">
      <c r="A64" s="64"/>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4"/>
      <c r="AV64" s="64"/>
      <c r="AW64" s="64"/>
      <c r="AX64" s="64"/>
      <c r="AY64" s="64"/>
      <c r="AZ64" s="64"/>
      <c r="BA64" s="64"/>
      <c r="BB64" s="64"/>
      <c r="BC64" s="64"/>
      <c r="BD64" s="64"/>
      <c r="BE64" s="64"/>
      <c r="BF64" s="64"/>
      <c r="BG64" s="64"/>
      <c r="BH64" s="64"/>
    </row>
    <row r="65" spans="1:60" x14ac:dyDescent="0.2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row>
    <row r="66" spans="1:60" x14ac:dyDescent="0.2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row>
    <row r="67" spans="1:60" x14ac:dyDescent="0.2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row>
    <row r="68" spans="1:60" x14ac:dyDescent="0.2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row>
    <row r="69" spans="1:60" x14ac:dyDescent="0.2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row>
    <row r="70" spans="1:60" x14ac:dyDescent="0.2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row>
    <row r="71" spans="1:60"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row>
    <row r="72" spans="1:60" x14ac:dyDescent="0.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row>
    <row r="73" spans="1:60" x14ac:dyDescent="0.2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row>
    <row r="74" spans="1:60" x14ac:dyDescent="0.2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row>
    <row r="75" spans="1:60" x14ac:dyDescent="0.2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row>
    <row r="76" spans="1:60" x14ac:dyDescent="0.2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row>
    <row r="77" spans="1:60" x14ac:dyDescent="0.2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row>
    <row r="78" spans="1:60" x14ac:dyDescent="0.2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row>
    <row r="79" spans="1:60" x14ac:dyDescent="0.2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row>
    <row r="80" spans="1:60" x14ac:dyDescent="0.2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row>
    <row r="81" spans="1:60" x14ac:dyDescent="0.2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row>
    <row r="82" spans="1:60" x14ac:dyDescent="0.2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row>
    <row r="83" spans="1:60" x14ac:dyDescent="0.2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row>
    <row r="84" spans="1:60" x14ac:dyDescent="0.2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row>
    <row r="85" spans="1:60"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row>
    <row r="86" spans="1:60" x14ac:dyDescent="0.2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row>
    <row r="87" spans="1:60" x14ac:dyDescent="0.2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row>
    <row r="88" spans="1:60" x14ac:dyDescent="0.2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row>
    <row r="89" spans="1:60" x14ac:dyDescent="0.2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row>
    <row r="90" spans="1:60"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row>
    <row r="91" spans="1:60"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row>
    <row r="92" spans="1:60" x14ac:dyDescent="0.2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row>
    <row r="93" spans="1:60" x14ac:dyDescent="0.2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row>
    <row r="94" spans="1:60" x14ac:dyDescent="0.2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row>
    <row r="95" spans="1:60" x14ac:dyDescent="0.2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row>
    <row r="96" spans="1:60" x14ac:dyDescent="0.2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row>
    <row r="97" spans="1:60" x14ac:dyDescent="0.2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row>
    <row r="98" spans="1:60" x14ac:dyDescent="0.2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row>
    <row r="99" spans="1:60" x14ac:dyDescent="0.2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row>
    <row r="100" spans="1:60" x14ac:dyDescent="0.2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row>
    <row r="101" spans="1:60" x14ac:dyDescent="0.2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row>
    <row r="102" spans="1:60" x14ac:dyDescent="0.2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row>
    <row r="103" spans="1:60" x14ac:dyDescent="0.2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row>
    <row r="104" spans="1:60" x14ac:dyDescent="0.2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row>
    <row r="105" spans="1:60" x14ac:dyDescent="0.2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row>
    <row r="106" spans="1:60" x14ac:dyDescent="0.2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row>
    <row r="107" spans="1:60" x14ac:dyDescent="0.2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row>
    <row r="108" spans="1:60" x14ac:dyDescent="0.2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row>
    <row r="109" spans="1:60" x14ac:dyDescent="0.2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row>
    <row r="110" spans="1:60" x14ac:dyDescent="0.2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row>
    <row r="111" spans="1:60" x14ac:dyDescent="0.2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row>
    <row r="112" spans="1:60" x14ac:dyDescent="0.2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row>
    <row r="113" spans="1:60" x14ac:dyDescent="0.2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row>
    <row r="114" spans="1:60" x14ac:dyDescent="0.2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row>
    <row r="115" spans="1:60" x14ac:dyDescent="0.2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row>
    <row r="116" spans="1:60" x14ac:dyDescent="0.2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row>
    <row r="117" spans="1:60" x14ac:dyDescent="0.2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row>
    <row r="118" spans="1:60" x14ac:dyDescent="0.2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row>
    <row r="119" spans="1:60" x14ac:dyDescent="0.2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row>
    <row r="120" spans="1:60" x14ac:dyDescent="0.2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row>
    <row r="121" spans="1:60" x14ac:dyDescent="0.2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row>
    <row r="122" spans="1:60" x14ac:dyDescent="0.2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row>
    <row r="123" spans="1:60" x14ac:dyDescent="0.2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row>
    <row r="124" spans="1:60" x14ac:dyDescent="0.2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row>
    <row r="125" spans="1:60" x14ac:dyDescent="0.2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row>
    <row r="126" spans="1:60" x14ac:dyDescent="0.2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row>
    <row r="127" spans="1:60" x14ac:dyDescent="0.2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row>
    <row r="128" spans="1:60" x14ac:dyDescent="0.2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row>
    <row r="129" spans="1:60" x14ac:dyDescent="0.2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row>
    <row r="130" spans="1:60" x14ac:dyDescent="0.2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row>
    <row r="131" spans="1:60" x14ac:dyDescent="0.2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row>
    <row r="132" spans="1:60" x14ac:dyDescent="0.2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row>
    <row r="133" spans="1:60" x14ac:dyDescent="0.2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row>
    <row r="134" spans="1:60" x14ac:dyDescent="0.2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row>
    <row r="135" spans="1:60" x14ac:dyDescent="0.2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row>
    <row r="136" spans="1:60" x14ac:dyDescent="0.2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row>
    <row r="137" spans="1:60" x14ac:dyDescent="0.2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row>
    <row r="138" spans="1:60" x14ac:dyDescent="0.2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row>
    <row r="139" spans="1:60" x14ac:dyDescent="0.2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row>
    <row r="140" spans="1:60" x14ac:dyDescent="0.2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row>
    <row r="141" spans="1:60" x14ac:dyDescent="0.2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row>
    <row r="142" spans="1:60" x14ac:dyDescent="0.2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row>
    <row r="143" spans="1:60" x14ac:dyDescent="0.2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row>
    <row r="144" spans="1:60" x14ac:dyDescent="0.2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row>
    <row r="145" spans="1:60" x14ac:dyDescent="0.2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row>
    <row r="146" spans="1:60" x14ac:dyDescent="0.2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row>
    <row r="147" spans="1:60" x14ac:dyDescent="0.2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row>
    <row r="148" spans="1:60" x14ac:dyDescent="0.2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row>
    <row r="149" spans="1:60" x14ac:dyDescent="0.2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row>
    <row r="150" spans="1:60" x14ac:dyDescent="0.2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row>
    <row r="151" spans="1:60" x14ac:dyDescent="0.2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row>
    <row r="152" spans="1:60" x14ac:dyDescent="0.2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row>
    <row r="153" spans="1:60" x14ac:dyDescent="0.2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row>
    <row r="154" spans="1:60" x14ac:dyDescent="0.2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row>
    <row r="155" spans="1:60" x14ac:dyDescent="0.2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row>
    <row r="156" spans="1:60" x14ac:dyDescent="0.2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row>
    <row r="157" spans="1:60" x14ac:dyDescent="0.2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row>
    <row r="158" spans="1:60" x14ac:dyDescent="0.2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row>
    <row r="159" spans="1:60" x14ac:dyDescent="0.2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row>
    <row r="160" spans="1:60" x14ac:dyDescent="0.2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row>
    <row r="161" spans="1:60" x14ac:dyDescent="0.2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row>
    <row r="162" spans="1:60" x14ac:dyDescent="0.2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row>
    <row r="163" spans="1:60" x14ac:dyDescent="0.2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row>
    <row r="164" spans="1:60" x14ac:dyDescent="0.2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row>
    <row r="165" spans="1:60" x14ac:dyDescent="0.2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row>
    <row r="166" spans="1:60" x14ac:dyDescent="0.2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row>
    <row r="167" spans="1:60" x14ac:dyDescent="0.2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row>
    <row r="168" spans="1:60" x14ac:dyDescent="0.2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row>
    <row r="169" spans="1:60" x14ac:dyDescent="0.2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row>
    <row r="170" spans="1:60" x14ac:dyDescent="0.2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row>
    <row r="171" spans="1:60" x14ac:dyDescent="0.2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row>
    <row r="172" spans="1:60" x14ac:dyDescent="0.2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row>
    <row r="173" spans="1:60" x14ac:dyDescent="0.2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row>
    <row r="174" spans="1:60" x14ac:dyDescent="0.2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row>
    <row r="175" spans="1:60" x14ac:dyDescent="0.2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row>
    <row r="176" spans="1:60" x14ac:dyDescent="0.2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row>
    <row r="177" spans="1:60" x14ac:dyDescent="0.2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row>
    <row r="178" spans="1:60" x14ac:dyDescent="0.2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row>
    <row r="179" spans="1:60" x14ac:dyDescent="0.2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row>
    <row r="180" spans="1:60" x14ac:dyDescent="0.2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row>
    <row r="181" spans="1:60" x14ac:dyDescent="0.2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row>
    <row r="182" spans="1:60" x14ac:dyDescent="0.2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row>
    <row r="183" spans="1:60" x14ac:dyDescent="0.2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row>
    <row r="184" spans="1:60" x14ac:dyDescent="0.2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row>
    <row r="185" spans="1:60" x14ac:dyDescent="0.2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row>
    <row r="186" spans="1:60" x14ac:dyDescent="0.2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row>
    <row r="187" spans="1:60" x14ac:dyDescent="0.2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row>
    <row r="188" spans="1:60" x14ac:dyDescent="0.2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row>
    <row r="189" spans="1:60" x14ac:dyDescent="0.2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row>
    <row r="190" spans="1:60" x14ac:dyDescent="0.2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row>
    <row r="191" spans="1:60" x14ac:dyDescent="0.25">
      <c r="A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row>
    <row r="192" spans="1:60" x14ac:dyDescent="0.25">
      <c r="A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row>
    <row r="193" spans="1:60" x14ac:dyDescent="0.25">
      <c r="A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row>
    <row r="194" spans="1:60" x14ac:dyDescent="0.25">
      <c r="A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row>
    <row r="195" spans="1:60" x14ac:dyDescent="0.25">
      <c r="A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row>
    <row r="196" spans="1:60" x14ac:dyDescent="0.25">
      <c r="A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row>
    <row r="197" spans="1:60" x14ac:dyDescent="0.25">
      <c r="A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row>
    <row r="198" spans="1:60" x14ac:dyDescent="0.25">
      <c r="A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row>
    <row r="199" spans="1:60" x14ac:dyDescent="0.25">
      <c r="A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row>
    <row r="200" spans="1:60" x14ac:dyDescent="0.25">
      <c r="A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row>
    <row r="201" spans="1:60" x14ac:dyDescent="0.25">
      <c r="A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row>
    <row r="202" spans="1:60" x14ac:dyDescent="0.25">
      <c r="A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row>
    <row r="203" spans="1:60" x14ac:dyDescent="0.25">
      <c r="A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row>
    <row r="204" spans="1:60" x14ac:dyDescent="0.25">
      <c r="A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row>
    <row r="205" spans="1:60" x14ac:dyDescent="0.25">
      <c r="A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row>
    <row r="206" spans="1:60" x14ac:dyDescent="0.25">
      <c r="A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row>
    <row r="207" spans="1:60" x14ac:dyDescent="0.25">
      <c r="A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row>
    <row r="208" spans="1:60" x14ac:dyDescent="0.25">
      <c r="A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row>
    <row r="209" spans="1:60" x14ac:dyDescent="0.25">
      <c r="A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row>
    <row r="210" spans="1:60" x14ac:dyDescent="0.25">
      <c r="A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row>
    <row r="211" spans="1:60" x14ac:dyDescent="0.25">
      <c r="A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row>
    <row r="212" spans="1:60" x14ac:dyDescent="0.25">
      <c r="A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row>
    <row r="213" spans="1:60" x14ac:dyDescent="0.25">
      <c r="A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row>
    <row r="214" spans="1:60" x14ac:dyDescent="0.25">
      <c r="A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row>
    <row r="215" spans="1:60" x14ac:dyDescent="0.25">
      <c r="A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row>
    <row r="216" spans="1:60" x14ac:dyDescent="0.25">
      <c r="A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row>
    <row r="217" spans="1:60" x14ac:dyDescent="0.25">
      <c r="A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row>
    <row r="218" spans="1:60" x14ac:dyDescent="0.25">
      <c r="A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row>
    <row r="219" spans="1:60" x14ac:dyDescent="0.25">
      <c r="A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row>
    <row r="220" spans="1:60" x14ac:dyDescent="0.25">
      <c r="A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row>
    <row r="221" spans="1:60" x14ac:dyDescent="0.25">
      <c r="A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row>
    <row r="222" spans="1:60" x14ac:dyDescent="0.25">
      <c r="A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row>
    <row r="223" spans="1:60" x14ac:dyDescent="0.25">
      <c r="A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row>
    <row r="224" spans="1:60" x14ac:dyDescent="0.25">
      <c r="A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row>
    <row r="225" spans="1:60" x14ac:dyDescent="0.25">
      <c r="A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row>
    <row r="226" spans="1:60" x14ac:dyDescent="0.25">
      <c r="A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row>
    <row r="227" spans="1:60" x14ac:dyDescent="0.25">
      <c r="A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row>
    <row r="228" spans="1:60" x14ac:dyDescent="0.25">
      <c r="A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row>
    <row r="229" spans="1:60" x14ac:dyDescent="0.25">
      <c r="A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row>
    <row r="230" spans="1:60" x14ac:dyDescent="0.25">
      <c r="A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row>
    <row r="231" spans="1:60" x14ac:dyDescent="0.25">
      <c r="A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row>
    <row r="232" spans="1:60" x14ac:dyDescent="0.25">
      <c r="A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row>
    <row r="233" spans="1:60" x14ac:dyDescent="0.25">
      <c r="A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row>
    <row r="234" spans="1:60" x14ac:dyDescent="0.25">
      <c r="A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row>
    <row r="235" spans="1:60" x14ac:dyDescent="0.25">
      <c r="A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row>
    <row r="236" spans="1:60" x14ac:dyDescent="0.25">
      <c r="A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row>
    <row r="237" spans="1:60" x14ac:dyDescent="0.25">
      <c r="A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row>
    <row r="238" spans="1:60" x14ac:dyDescent="0.25">
      <c r="A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row>
    <row r="239" spans="1:60" x14ac:dyDescent="0.25">
      <c r="A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row>
    <row r="240" spans="1:60" x14ac:dyDescent="0.25">
      <c r="A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row>
    <row r="241" spans="1:60" x14ac:dyDescent="0.25">
      <c r="A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row>
    <row r="242" spans="1:60" x14ac:dyDescent="0.25">
      <c r="A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row>
    <row r="243" spans="1:60" x14ac:dyDescent="0.25">
      <c r="A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row>
    <row r="244" spans="1:60" x14ac:dyDescent="0.25">
      <c r="A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row>
    <row r="245" spans="1:60" x14ac:dyDescent="0.25">
      <c r="A245" s="64"/>
    </row>
    <row r="246" spans="1:60" x14ac:dyDescent="0.25">
      <c r="A246" s="64"/>
    </row>
    <row r="247" spans="1:60" x14ac:dyDescent="0.25">
      <c r="A247" s="64"/>
    </row>
    <row r="248" spans="1:60" x14ac:dyDescent="0.25">
      <c r="A248" s="64"/>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7109375" customWidth="1"/>
  </cols>
  <sheetData>
    <row r="1" spans="1:37" ht="23.25" x14ac:dyDescent="0.25">
      <c r="A1" s="64"/>
      <c r="B1" s="362" t="s">
        <v>168</v>
      </c>
      <c r="C1" s="362"/>
      <c r="D1" s="362"/>
      <c r="E1" s="64"/>
      <c r="F1" s="64"/>
      <c r="G1" s="64"/>
      <c r="H1" s="64"/>
      <c r="I1" s="64"/>
      <c r="J1" s="64"/>
      <c r="K1" s="64"/>
      <c r="L1" s="64"/>
      <c r="M1" s="64"/>
      <c r="N1" s="64"/>
      <c r="O1" s="64"/>
      <c r="P1" s="64"/>
      <c r="Q1" s="64"/>
      <c r="R1" s="64"/>
      <c r="S1" s="64"/>
      <c r="T1" s="64"/>
      <c r="U1" s="64"/>
      <c r="V1" s="64"/>
      <c r="W1" s="64"/>
      <c r="X1" s="64"/>
      <c r="Y1" s="64"/>
      <c r="Z1" s="64"/>
      <c r="AA1" s="64"/>
      <c r="AB1" s="64"/>
      <c r="AC1" s="64"/>
      <c r="AD1" s="64"/>
      <c r="AE1" s="64"/>
    </row>
    <row r="2" spans="1:37"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row>
    <row r="3" spans="1:37" ht="25.5" x14ac:dyDescent="0.25">
      <c r="A3" s="64"/>
      <c r="B3" s="3"/>
      <c r="C3" s="4" t="s">
        <v>169</v>
      </c>
      <c r="D3" s="4" t="s">
        <v>152</v>
      </c>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7" ht="51" x14ac:dyDescent="0.25">
      <c r="A4" s="64"/>
      <c r="B4" s="5" t="s">
        <v>170</v>
      </c>
      <c r="C4" s="6" t="s">
        <v>171</v>
      </c>
      <c r="D4" s="7">
        <v>0.2</v>
      </c>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7" ht="51" x14ac:dyDescent="0.25">
      <c r="A5" s="64"/>
      <c r="B5" s="8" t="s">
        <v>172</v>
      </c>
      <c r="C5" s="9" t="s">
        <v>173</v>
      </c>
      <c r="D5" s="10">
        <v>0.4</v>
      </c>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7" ht="51" x14ac:dyDescent="0.25">
      <c r="A6" s="64"/>
      <c r="B6" s="11" t="s">
        <v>174</v>
      </c>
      <c r="C6" s="9" t="s">
        <v>175</v>
      </c>
      <c r="D6" s="10">
        <v>0.6</v>
      </c>
      <c r="E6" s="64"/>
      <c r="F6" s="64"/>
      <c r="G6" s="64"/>
      <c r="H6" s="64"/>
      <c r="I6" s="64"/>
      <c r="J6" s="64"/>
      <c r="K6" s="64"/>
      <c r="L6" s="64"/>
      <c r="M6" s="64"/>
      <c r="N6" s="64"/>
      <c r="O6" s="64"/>
      <c r="P6" s="64"/>
      <c r="Q6" s="64"/>
      <c r="R6" s="64"/>
      <c r="S6" s="64"/>
      <c r="T6" s="64"/>
      <c r="U6" s="64"/>
      <c r="V6" s="64"/>
      <c r="W6" s="64"/>
      <c r="X6" s="64"/>
      <c r="Y6" s="64"/>
      <c r="Z6" s="64"/>
      <c r="AA6" s="64"/>
      <c r="AB6" s="64"/>
      <c r="AC6" s="64"/>
      <c r="AD6" s="64"/>
      <c r="AE6" s="64"/>
    </row>
    <row r="7" spans="1:37" ht="76.5" x14ac:dyDescent="0.25">
      <c r="A7" s="64"/>
      <c r="B7" s="12" t="s">
        <v>176</v>
      </c>
      <c r="C7" s="9" t="s">
        <v>177</v>
      </c>
      <c r="D7" s="10">
        <v>0.8</v>
      </c>
      <c r="E7" s="64"/>
      <c r="F7" s="64"/>
      <c r="G7" s="64"/>
      <c r="H7" s="64"/>
      <c r="I7" s="64"/>
      <c r="J7" s="64"/>
      <c r="K7" s="64"/>
      <c r="L7" s="64"/>
      <c r="M7" s="64"/>
      <c r="N7" s="64"/>
      <c r="O7" s="64"/>
      <c r="P7" s="64"/>
      <c r="Q7" s="64"/>
      <c r="R7" s="64"/>
      <c r="S7" s="64"/>
      <c r="T7" s="64"/>
      <c r="U7" s="64"/>
      <c r="V7" s="64"/>
      <c r="W7" s="64"/>
      <c r="X7" s="64"/>
      <c r="Y7" s="64"/>
      <c r="Z7" s="64"/>
      <c r="AA7" s="64"/>
      <c r="AB7" s="64"/>
      <c r="AC7" s="64"/>
      <c r="AD7" s="64"/>
      <c r="AE7" s="64"/>
    </row>
    <row r="8" spans="1:37" ht="51" x14ac:dyDescent="0.25">
      <c r="A8" s="64"/>
      <c r="B8" s="13" t="s">
        <v>178</v>
      </c>
      <c r="C8" s="9" t="s">
        <v>179</v>
      </c>
      <c r="D8" s="10">
        <v>1</v>
      </c>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7" x14ac:dyDescent="0.25">
      <c r="A9" s="64"/>
      <c r="B9" s="84"/>
      <c r="C9" s="84"/>
      <c r="D9" s="8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row>
    <row r="10" spans="1:37" ht="16.5" x14ac:dyDescent="0.25">
      <c r="A10" s="64"/>
      <c r="B10" s="85"/>
      <c r="C10" s="84"/>
      <c r="D10" s="8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row>
    <row r="11" spans="1:37" x14ac:dyDescent="0.25">
      <c r="A11" s="64"/>
      <c r="B11" s="84"/>
      <c r="C11" s="84"/>
      <c r="D11" s="8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row>
    <row r="12" spans="1:37" x14ac:dyDescent="0.25">
      <c r="A12" s="64"/>
      <c r="B12" s="84"/>
      <c r="C12" s="84"/>
      <c r="D12" s="8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row>
    <row r="13" spans="1:37" x14ac:dyDescent="0.25">
      <c r="A13" s="64"/>
      <c r="B13" s="84"/>
      <c r="C13" s="84"/>
      <c r="D13" s="8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row>
    <row r="14" spans="1:37" x14ac:dyDescent="0.25">
      <c r="A14" s="64"/>
      <c r="B14" s="84"/>
      <c r="C14" s="84"/>
      <c r="D14" s="8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row>
    <row r="15" spans="1:37" x14ac:dyDescent="0.25">
      <c r="A15" s="64"/>
      <c r="B15" s="84"/>
      <c r="C15" s="84"/>
      <c r="D15" s="8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row>
    <row r="16" spans="1:37" x14ac:dyDescent="0.25">
      <c r="A16" s="64"/>
      <c r="B16" s="84"/>
      <c r="C16" s="84"/>
      <c r="D16" s="8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row>
    <row r="17" spans="1:37" x14ac:dyDescent="0.25">
      <c r="A17" s="64"/>
      <c r="B17" s="84"/>
      <c r="C17" s="84"/>
      <c r="D17" s="8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row>
    <row r="18" spans="1:37" x14ac:dyDescent="0.25">
      <c r="A18" s="64"/>
      <c r="B18" s="84"/>
      <c r="C18" s="84"/>
      <c r="D18" s="8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row>
    <row r="19" spans="1:37" x14ac:dyDescent="0.25">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row>
    <row r="20" spans="1:37" x14ac:dyDescent="0.25">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row>
    <row r="21" spans="1:37" x14ac:dyDescent="0.2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1:37" x14ac:dyDescent="0.2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row>
    <row r="23" spans="1:37" x14ac:dyDescent="0.25">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row>
    <row r="24" spans="1:37" x14ac:dyDescent="0.2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row>
    <row r="25" spans="1:37" x14ac:dyDescent="0.25">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row>
    <row r="26" spans="1:37" x14ac:dyDescent="0.2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row>
    <row r="27" spans="1:37" x14ac:dyDescent="0.25">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row>
    <row r="28" spans="1:37" x14ac:dyDescent="0.25">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row>
    <row r="29" spans="1:37" x14ac:dyDescent="0.25">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row>
    <row r="30" spans="1:37" x14ac:dyDescent="0.25">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row>
    <row r="31" spans="1:37" x14ac:dyDescent="0.2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row>
    <row r="32" spans="1:37" x14ac:dyDescent="0.2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row>
    <row r="33" spans="1:31" x14ac:dyDescent="0.25">
      <c r="A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row>
    <row r="34" spans="1:31" x14ac:dyDescent="0.25">
      <c r="A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row>
    <row r="35" spans="1:31" x14ac:dyDescent="0.25">
      <c r="A35" s="64"/>
    </row>
    <row r="36" spans="1:31" x14ac:dyDescent="0.25">
      <c r="A36" s="64"/>
    </row>
    <row r="37" spans="1:31" x14ac:dyDescent="0.25">
      <c r="A37" s="64"/>
    </row>
    <row r="38" spans="1:31" x14ac:dyDescent="0.25">
      <c r="A38" s="64"/>
    </row>
    <row r="39" spans="1:31" x14ac:dyDescent="0.25">
      <c r="A39" s="64"/>
    </row>
    <row r="40" spans="1:31" x14ac:dyDescent="0.25">
      <c r="A40" s="64"/>
    </row>
    <row r="41" spans="1:31" x14ac:dyDescent="0.25">
      <c r="A41" s="64"/>
    </row>
    <row r="42" spans="1:31" x14ac:dyDescent="0.25">
      <c r="A42" s="64"/>
    </row>
    <row r="43" spans="1:31" x14ac:dyDescent="0.25">
      <c r="A43" s="64"/>
    </row>
    <row r="44" spans="1:31" x14ac:dyDescent="0.25">
      <c r="A44" s="64"/>
    </row>
    <row r="45" spans="1:31" x14ac:dyDescent="0.25">
      <c r="A45" s="64"/>
    </row>
    <row r="46" spans="1:31" x14ac:dyDescent="0.25">
      <c r="A46" s="64"/>
    </row>
    <row r="47" spans="1:31" x14ac:dyDescent="0.25">
      <c r="A47" s="64"/>
    </row>
    <row r="48" spans="1:31" x14ac:dyDescent="0.25">
      <c r="A48" s="64"/>
    </row>
    <row r="49" spans="1:1" x14ac:dyDescent="0.25">
      <c r="A49" s="64"/>
    </row>
    <row r="50" spans="1:1" x14ac:dyDescent="0.25">
      <c r="A50" s="64"/>
    </row>
    <row r="51" spans="1:1" x14ac:dyDescent="0.25">
      <c r="A51" s="64"/>
    </row>
    <row r="52" spans="1:1" x14ac:dyDescent="0.25">
      <c r="A52" s="64"/>
    </row>
    <row r="53" spans="1:1" x14ac:dyDescent="0.25">
      <c r="A53" s="64"/>
    </row>
    <row r="54" spans="1:1" x14ac:dyDescent="0.25">
      <c r="A54" s="64"/>
    </row>
    <row r="55" spans="1:1" x14ac:dyDescent="0.25">
      <c r="A55" s="64"/>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topLeftCell="A2" zoomScale="55" zoomScaleNormal="55" workbookViewId="0">
      <selection activeCell="D7" sqref="D7"/>
    </sheetView>
  </sheetViews>
  <sheetFormatPr baseColWidth="10" defaultColWidth="11.42578125"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64"/>
      <c r="B1" s="363" t="s">
        <v>180</v>
      </c>
      <c r="C1" s="363"/>
      <c r="D1" s="363"/>
      <c r="E1" s="64"/>
      <c r="F1" s="64"/>
      <c r="G1" s="64"/>
      <c r="H1" s="64"/>
      <c r="I1" s="64"/>
      <c r="J1" s="64"/>
      <c r="K1" s="64"/>
      <c r="L1" s="64"/>
      <c r="M1" s="64"/>
      <c r="N1" s="64"/>
      <c r="O1" s="64"/>
      <c r="P1" s="64"/>
      <c r="Q1" s="64"/>
      <c r="R1" s="64"/>
      <c r="S1" s="64"/>
      <c r="T1" s="64"/>
      <c r="U1" s="64"/>
    </row>
    <row r="2" spans="1:21" x14ac:dyDescent="0.25">
      <c r="A2" s="64"/>
      <c r="B2" s="64"/>
      <c r="C2" s="64"/>
      <c r="D2" s="64"/>
      <c r="E2" s="64"/>
      <c r="F2" s="64"/>
      <c r="G2" s="64"/>
      <c r="H2" s="64"/>
      <c r="I2" s="64"/>
      <c r="J2" s="64"/>
      <c r="K2" s="64"/>
      <c r="L2" s="64"/>
      <c r="M2" s="64"/>
      <c r="N2" s="64"/>
      <c r="O2" s="64"/>
      <c r="P2" s="64"/>
      <c r="Q2" s="64"/>
      <c r="R2" s="64"/>
      <c r="S2" s="64"/>
      <c r="T2" s="64"/>
      <c r="U2" s="64"/>
    </row>
    <row r="3" spans="1:21" ht="30" x14ac:dyDescent="0.25">
      <c r="A3" s="64"/>
      <c r="B3" s="81"/>
      <c r="C3" s="22" t="s">
        <v>181</v>
      </c>
      <c r="D3" s="22" t="s">
        <v>182</v>
      </c>
      <c r="E3" s="64"/>
      <c r="F3" s="64"/>
      <c r="G3" s="64"/>
      <c r="H3" s="64"/>
      <c r="I3" s="64"/>
      <c r="J3" s="64"/>
      <c r="K3" s="64"/>
      <c r="L3" s="64"/>
      <c r="M3" s="64"/>
      <c r="N3" s="64"/>
      <c r="O3" s="64"/>
      <c r="P3" s="64"/>
      <c r="Q3" s="64"/>
      <c r="R3" s="64"/>
      <c r="S3" s="64"/>
      <c r="T3" s="64"/>
      <c r="U3" s="64"/>
    </row>
    <row r="4" spans="1:21" ht="33.75" x14ac:dyDescent="0.25">
      <c r="A4" s="80" t="s">
        <v>183</v>
      </c>
      <c r="B4" s="25" t="s">
        <v>184</v>
      </c>
      <c r="C4" s="30" t="s">
        <v>185</v>
      </c>
      <c r="D4" s="23" t="s">
        <v>186</v>
      </c>
      <c r="E4" s="64"/>
      <c r="F4" s="64"/>
      <c r="G4" s="64"/>
      <c r="H4" s="64"/>
      <c r="I4" s="64"/>
      <c r="J4" s="64"/>
      <c r="K4" s="64"/>
      <c r="L4" s="64"/>
      <c r="M4" s="64"/>
      <c r="N4" s="64"/>
      <c r="O4" s="64"/>
      <c r="P4" s="64"/>
      <c r="Q4" s="64"/>
      <c r="R4" s="64"/>
      <c r="S4" s="64"/>
      <c r="T4" s="64"/>
      <c r="U4" s="64"/>
    </row>
    <row r="5" spans="1:21" ht="67.5" x14ac:dyDescent="0.25">
      <c r="A5" s="80" t="s">
        <v>187</v>
      </c>
      <c r="B5" s="26" t="s">
        <v>188</v>
      </c>
      <c r="C5" s="31" t="s">
        <v>189</v>
      </c>
      <c r="D5" s="24" t="s">
        <v>190</v>
      </c>
      <c r="E5" s="64"/>
      <c r="F5" s="64"/>
      <c r="G5" s="64"/>
      <c r="H5" s="64"/>
      <c r="I5" s="64"/>
      <c r="J5" s="64"/>
      <c r="K5" s="64"/>
      <c r="L5" s="64"/>
      <c r="M5" s="64"/>
      <c r="N5" s="64"/>
      <c r="O5" s="64"/>
      <c r="P5" s="64"/>
      <c r="Q5" s="64"/>
      <c r="R5" s="64"/>
      <c r="S5" s="64"/>
      <c r="T5" s="64"/>
      <c r="U5" s="64"/>
    </row>
    <row r="6" spans="1:21" ht="67.5" x14ac:dyDescent="0.25">
      <c r="A6" s="80" t="s">
        <v>158</v>
      </c>
      <c r="B6" s="27" t="s">
        <v>191</v>
      </c>
      <c r="C6" s="31" t="s">
        <v>192</v>
      </c>
      <c r="D6" s="24" t="s">
        <v>193</v>
      </c>
      <c r="E6" s="64"/>
      <c r="F6" s="64"/>
      <c r="G6" s="64"/>
      <c r="H6" s="64"/>
      <c r="I6" s="64"/>
      <c r="J6" s="64"/>
      <c r="K6" s="64"/>
      <c r="L6" s="64"/>
      <c r="M6" s="64"/>
      <c r="N6" s="64"/>
      <c r="O6" s="64"/>
      <c r="P6" s="64"/>
      <c r="Q6" s="64"/>
      <c r="R6" s="64"/>
      <c r="S6" s="64"/>
      <c r="T6" s="64"/>
      <c r="U6" s="64"/>
    </row>
    <row r="7" spans="1:21" ht="101.25" x14ac:dyDescent="0.25">
      <c r="A7" s="80" t="s">
        <v>194</v>
      </c>
      <c r="B7" s="28" t="s">
        <v>195</v>
      </c>
      <c r="C7" s="31" t="s">
        <v>196</v>
      </c>
      <c r="D7" s="24" t="s">
        <v>197</v>
      </c>
      <c r="E7" s="64"/>
      <c r="F7" s="64"/>
      <c r="G7" s="64"/>
      <c r="H7" s="64"/>
      <c r="I7" s="64"/>
      <c r="J7" s="64"/>
      <c r="K7" s="64"/>
      <c r="L7" s="64"/>
      <c r="M7" s="64"/>
      <c r="N7" s="64"/>
      <c r="O7" s="64"/>
      <c r="P7" s="64"/>
      <c r="Q7" s="64"/>
      <c r="R7" s="64"/>
      <c r="S7" s="64"/>
      <c r="T7" s="64"/>
      <c r="U7" s="64"/>
    </row>
    <row r="8" spans="1:21" ht="67.5" x14ac:dyDescent="0.25">
      <c r="A8" s="80" t="s">
        <v>198</v>
      </c>
      <c r="B8" s="29" t="s">
        <v>199</v>
      </c>
      <c r="C8" s="31" t="s">
        <v>200</v>
      </c>
      <c r="D8" s="24" t="s">
        <v>201</v>
      </c>
      <c r="E8" s="64"/>
      <c r="F8" s="64"/>
      <c r="G8" s="64"/>
      <c r="H8" s="64"/>
      <c r="I8" s="64"/>
      <c r="J8" s="64"/>
      <c r="K8" s="64"/>
      <c r="L8" s="64"/>
      <c r="M8" s="64"/>
      <c r="N8" s="64"/>
      <c r="O8" s="64"/>
      <c r="P8" s="64"/>
      <c r="Q8" s="64"/>
      <c r="R8" s="64"/>
      <c r="S8" s="64"/>
      <c r="T8" s="64"/>
      <c r="U8" s="64"/>
    </row>
    <row r="9" spans="1:21" ht="20.25" x14ac:dyDescent="0.25">
      <c r="A9" s="80"/>
      <c r="B9" s="80"/>
      <c r="C9" s="82"/>
      <c r="D9" s="82"/>
      <c r="E9" s="64"/>
      <c r="F9" s="64"/>
      <c r="G9" s="64"/>
      <c r="H9" s="64"/>
      <c r="I9" s="64"/>
      <c r="J9" s="64"/>
      <c r="K9" s="64"/>
      <c r="L9" s="64"/>
      <c r="M9" s="64"/>
      <c r="N9" s="64"/>
      <c r="O9" s="64"/>
      <c r="P9" s="64"/>
      <c r="Q9" s="64"/>
      <c r="R9" s="64"/>
      <c r="S9" s="64"/>
      <c r="T9" s="64"/>
      <c r="U9" s="64"/>
    </row>
    <row r="10" spans="1:21" ht="16.5" x14ac:dyDescent="0.25">
      <c r="A10" s="80"/>
      <c r="B10" s="83"/>
      <c r="C10" s="83"/>
      <c r="D10" s="83"/>
      <c r="E10" s="64"/>
      <c r="F10" s="64"/>
      <c r="G10" s="64"/>
      <c r="H10" s="64"/>
      <c r="I10" s="64"/>
      <c r="J10" s="64"/>
      <c r="K10" s="64"/>
      <c r="L10" s="64"/>
      <c r="M10" s="64"/>
      <c r="N10" s="64"/>
      <c r="O10" s="64"/>
      <c r="P10" s="64"/>
      <c r="Q10" s="64"/>
      <c r="R10" s="64"/>
      <c r="S10" s="64"/>
      <c r="T10" s="64"/>
      <c r="U10" s="64"/>
    </row>
    <row r="11" spans="1:21" x14ac:dyDescent="0.25">
      <c r="A11" s="80"/>
      <c r="B11" s="80" t="s">
        <v>202</v>
      </c>
      <c r="C11" s="80" t="s">
        <v>203</v>
      </c>
      <c r="D11" s="80" t="s">
        <v>204</v>
      </c>
      <c r="E11" s="64"/>
      <c r="F11" s="64"/>
      <c r="G11" s="64"/>
      <c r="H11" s="64"/>
      <c r="I11" s="64"/>
      <c r="J11" s="64"/>
      <c r="K11" s="64"/>
      <c r="L11" s="64"/>
      <c r="M11" s="64"/>
      <c r="N11" s="64"/>
      <c r="O11" s="64"/>
      <c r="P11" s="64"/>
      <c r="Q11" s="64"/>
      <c r="R11" s="64"/>
      <c r="S11" s="64"/>
      <c r="T11" s="64"/>
      <c r="U11" s="64"/>
    </row>
    <row r="12" spans="1:21" x14ac:dyDescent="0.25">
      <c r="A12" s="80"/>
      <c r="B12" s="80" t="s">
        <v>205</v>
      </c>
      <c r="C12" s="80" t="s">
        <v>206</v>
      </c>
      <c r="D12" s="80" t="s">
        <v>207</v>
      </c>
      <c r="E12" s="64"/>
      <c r="F12" s="64"/>
      <c r="G12" s="64"/>
      <c r="H12" s="64"/>
      <c r="I12" s="64"/>
      <c r="J12" s="64"/>
      <c r="K12" s="64"/>
      <c r="L12" s="64"/>
      <c r="M12" s="64"/>
      <c r="N12" s="64"/>
      <c r="O12" s="64"/>
      <c r="P12" s="64"/>
      <c r="Q12" s="64"/>
      <c r="R12" s="64"/>
      <c r="S12" s="64"/>
      <c r="T12" s="64"/>
      <c r="U12" s="64"/>
    </row>
    <row r="13" spans="1:21" x14ac:dyDescent="0.25">
      <c r="A13" s="80"/>
      <c r="B13" s="80"/>
      <c r="C13" s="80" t="s">
        <v>208</v>
      </c>
      <c r="D13" s="80" t="s">
        <v>112</v>
      </c>
      <c r="E13" s="64"/>
      <c r="F13" s="64"/>
      <c r="G13" s="64"/>
      <c r="H13" s="64"/>
      <c r="I13" s="64"/>
      <c r="J13" s="64"/>
      <c r="K13" s="64"/>
      <c r="L13" s="64"/>
      <c r="M13" s="64"/>
      <c r="N13" s="64"/>
      <c r="O13" s="64"/>
      <c r="P13" s="64"/>
      <c r="Q13" s="64"/>
      <c r="R13" s="64"/>
      <c r="S13" s="64"/>
      <c r="T13" s="64"/>
      <c r="U13" s="64"/>
    </row>
    <row r="14" spans="1:21" x14ac:dyDescent="0.25">
      <c r="A14" s="80"/>
      <c r="B14" s="80"/>
      <c r="C14" s="80" t="s">
        <v>209</v>
      </c>
      <c r="D14" s="80" t="s">
        <v>210</v>
      </c>
      <c r="E14" s="64"/>
      <c r="F14" s="64"/>
      <c r="G14" s="64"/>
      <c r="H14" s="64"/>
      <c r="I14" s="64"/>
      <c r="J14" s="64"/>
      <c r="K14" s="64"/>
      <c r="L14" s="64"/>
      <c r="M14" s="64"/>
      <c r="N14" s="64"/>
      <c r="O14" s="64"/>
      <c r="P14" s="64"/>
      <c r="Q14" s="64"/>
      <c r="R14" s="64"/>
      <c r="S14" s="64"/>
      <c r="T14" s="64"/>
      <c r="U14" s="64"/>
    </row>
    <row r="15" spans="1:21" x14ac:dyDescent="0.25">
      <c r="A15" s="80"/>
      <c r="B15" s="80"/>
      <c r="C15" s="80" t="s">
        <v>211</v>
      </c>
      <c r="D15" s="80" t="s">
        <v>212</v>
      </c>
      <c r="E15" s="64"/>
      <c r="F15" s="64"/>
      <c r="G15" s="64"/>
      <c r="H15" s="64"/>
      <c r="I15" s="64"/>
      <c r="J15" s="64"/>
      <c r="K15" s="64"/>
      <c r="L15" s="64"/>
      <c r="M15" s="64"/>
      <c r="N15" s="64"/>
      <c r="O15" s="64"/>
      <c r="P15" s="64"/>
      <c r="Q15" s="64"/>
      <c r="R15" s="64"/>
      <c r="S15" s="64"/>
      <c r="T15" s="64"/>
      <c r="U15" s="64"/>
    </row>
    <row r="16" spans="1:21" x14ac:dyDescent="0.25">
      <c r="A16" s="80"/>
      <c r="B16" s="80"/>
      <c r="C16" s="80"/>
      <c r="D16" s="80"/>
      <c r="E16" s="64"/>
      <c r="F16" s="64"/>
      <c r="G16" s="64"/>
      <c r="H16" s="64"/>
      <c r="I16" s="64"/>
      <c r="J16" s="64"/>
      <c r="K16" s="64"/>
      <c r="L16" s="64"/>
      <c r="M16" s="64"/>
      <c r="N16" s="64"/>
      <c r="O16" s="64"/>
    </row>
    <row r="17" spans="1:15" x14ac:dyDescent="0.25">
      <c r="A17" s="80"/>
      <c r="B17" s="80"/>
      <c r="C17" s="80"/>
      <c r="D17" s="80"/>
      <c r="E17" s="64"/>
      <c r="F17" s="64"/>
      <c r="G17" s="64"/>
      <c r="H17" s="64"/>
      <c r="I17" s="64"/>
      <c r="J17" s="64"/>
      <c r="K17" s="64"/>
      <c r="L17" s="64"/>
      <c r="M17" s="64"/>
      <c r="N17" s="64"/>
      <c r="O17" s="64"/>
    </row>
    <row r="18" spans="1:15" x14ac:dyDescent="0.25">
      <c r="A18" s="80"/>
      <c r="B18" s="84"/>
      <c r="C18" s="84"/>
      <c r="D18" s="84"/>
      <c r="E18" s="64"/>
      <c r="F18" s="64"/>
      <c r="G18" s="64"/>
      <c r="H18" s="64"/>
      <c r="I18" s="64"/>
      <c r="J18" s="64"/>
      <c r="K18" s="64"/>
      <c r="L18" s="64"/>
      <c r="M18" s="64"/>
      <c r="N18" s="64"/>
      <c r="O18" s="64"/>
    </row>
    <row r="19" spans="1:15" x14ac:dyDescent="0.25">
      <c r="A19" s="80"/>
      <c r="B19" s="84"/>
      <c r="C19" s="84"/>
      <c r="D19" s="84"/>
      <c r="E19" s="64"/>
      <c r="F19" s="64"/>
      <c r="G19" s="64"/>
      <c r="H19" s="64"/>
      <c r="I19" s="64"/>
      <c r="J19" s="64"/>
      <c r="K19" s="64"/>
      <c r="L19" s="64"/>
      <c r="M19" s="64"/>
      <c r="N19" s="64"/>
      <c r="O19" s="64"/>
    </row>
    <row r="20" spans="1:15" x14ac:dyDescent="0.25">
      <c r="A20" s="80"/>
      <c r="B20" s="84"/>
      <c r="C20" s="84"/>
      <c r="D20" s="84"/>
      <c r="E20" s="64"/>
      <c r="F20" s="64"/>
      <c r="G20" s="64"/>
      <c r="H20" s="64"/>
      <c r="I20" s="64"/>
      <c r="J20" s="64"/>
      <c r="K20" s="64"/>
      <c r="L20" s="64"/>
      <c r="M20" s="64"/>
      <c r="N20" s="64"/>
      <c r="O20" s="64"/>
    </row>
    <row r="21" spans="1:15" x14ac:dyDescent="0.25">
      <c r="A21" s="80"/>
      <c r="B21" s="84"/>
      <c r="C21" s="84"/>
      <c r="D21" s="84"/>
      <c r="E21" s="64"/>
      <c r="F21" s="64"/>
      <c r="G21" s="64"/>
      <c r="H21" s="64"/>
      <c r="I21" s="64"/>
      <c r="J21" s="64"/>
      <c r="K21" s="64"/>
      <c r="L21" s="64"/>
      <c r="M21" s="64"/>
      <c r="N21" s="64"/>
      <c r="O21" s="64"/>
    </row>
    <row r="22" spans="1:15" ht="20.25" x14ac:dyDescent="0.25">
      <c r="A22" s="80"/>
      <c r="B22" s="80"/>
      <c r="C22" s="82"/>
      <c r="D22" s="82"/>
      <c r="E22" s="64"/>
      <c r="F22" s="64"/>
      <c r="G22" s="64"/>
      <c r="H22" s="64"/>
      <c r="I22" s="64"/>
      <c r="J22" s="64"/>
      <c r="K22" s="64"/>
      <c r="L22" s="64"/>
      <c r="M22" s="64"/>
      <c r="N22" s="64"/>
      <c r="O22" s="64"/>
    </row>
    <row r="23" spans="1:15" ht="20.25" x14ac:dyDescent="0.25">
      <c r="A23" s="80"/>
      <c r="B23" s="80"/>
      <c r="C23" s="82"/>
      <c r="D23" s="82"/>
      <c r="E23" s="64"/>
      <c r="F23" s="64"/>
      <c r="G23" s="64"/>
      <c r="H23" s="64"/>
      <c r="I23" s="64"/>
      <c r="J23" s="64"/>
      <c r="K23" s="64"/>
      <c r="L23" s="64"/>
      <c r="M23" s="64"/>
      <c r="N23" s="64"/>
      <c r="O23" s="64"/>
    </row>
    <row r="24" spans="1:15" ht="20.25" x14ac:dyDescent="0.25">
      <c r="A24" s="80"/>
      <c r="B24" s="80"/>
      <c r="C24" s="82"/>
      <c r="D24" s="82"/>
      <c r="E24" s="64"/>
      <c r="F24" s="64"/>
      <c r="G24" s="64"/>
      <c r="H24" s="64"/>
      <c r="I24" s="64"/>
      <c r="J24" s="64"/>
      <c r="K24" s="64"/>
      <c r="L24" s="64"/>
      <c r="M24" s="64"/>
      <c r="N24" s="64"/>
      <c r="O24" s="64"/>
    </row>
    <row r="25" spans="1:15" ht="20.25" x14ac:dyDescent="0.25">
      <c r="A25" s="80"/>
      <c r="B25" s="80"/>
      <c r="C25" s="82"/>
      <c r="D25" s="82"/>
      <c r="E25" s="64"/>
      <c r="F25" s="64"/>
      <c r="G25" s="64"/>
      <c r="H25" s="64"/>
      <c r="I25" s="64"/>
      <c r="J25" s="64"/>
      <c r="K25" s="64"/>
      <c r="L25" s="64"/>
      <c r="M25" s="64"/>
      <c r="N25" s="64"/>
      <c r="O25" s="64"/>
    </row>
    <row r="26" spans="1:15" ht="20.25" x14ac:dyDescent="0.25">
      <c r="A26" s="80"/>
      <c r="B26" s="80"/>
      <c r="C26" s="82"/>
      <c r="D26" s="82"/>
      <c r="E26" s="64"/>
      <c r="F26" s="64"/>
      <c r="G26" s="64"/>
      <c r="H26" s="64"/>
      <c r="I26" s="64"/>
      <c r="J26" s="64"/>
      <c r="K26" s="64"/>
      <c r="L26" s="64"/>
      <c r="M26" s="64"/>
      <c r="N26" s="64"/>
      <c r="O26" s="64"/>
    </row>
    <row r="27" spans="1:15" ht="20.25" x14ac:dyDescent="0.25">
      <c r="A27" s="80"/>
      <c r="B27" s="80"/>
      <c r="C27" s="82"/>
      <c r="D27" s="82"/>
      <c r="E27" s="64"/>
      <c r="F27" s="64"/>
      <c r="G27" s="64"/>
      <c r="H27" s="64"/>
      <c r="I27" s="64"/>
      <c r="J27" s="64"/>
      <c r="K27" s="64"/>
      <c r="L27" s="64"/>
      <c r="M27" s="64"/>
      <c r="N27" s="64"/>
      <c r="O27" s="64"/>
    </row>
    <row r="28" spans="1:15" ht="20.25" x14ac:dyDescent="0.25">
      <c r="A28" s="80"/>
      <c r="B28" s="80"/>
      <c r="C28" s="82"/>
      <c r="D28" s="82"/>
      <c r="E28" s="64"/>
      <c r="F28" s="64"/>
      <c r="G28" s="64"/>
      <c r="H28" s="64"/>
      <c r="I28" s="64"/>
      <c r="J28" s="64"/>
      <c r="K28" s="64"/>
      <c r="L28" s="64"/>
      <c r="M28" s="64"/>
      <c r="N28" s="64"/>
      <c r="O28" s="64"/>
    </row>
    <row r="29" spans="1:15" ht="20.25" x14ac:dyDescent="0.25">
      <c r="A29" s="80"/>
      <c r="B29" s="80"/>
      <c r="C29" s="82"/>
      <c r="D29" s="82"/>
      <c r="E29" s="64"/>
      <c r="F29" s="64"/>
      <c r="G29" s="64"/>
      <c r="H29" s="64"/>
      <c r="I29" s="64"/>
      <c r="J29" s="64"/>
      <c r="K29" s="64"/>
      <c r="L29" s="64"/>
      <c r="M29" s="64"/>
      <c r="N29" s="64"/>
      <c r="O29" s="64"/>
    </row>
    <row r="30" spans="1:15" ht="20.25" x14ac:dyDescent="0.25">
      <c r="A30" s="80"/>
      <c r="B30" s="80"/>
      <c r="C30" s="82"/>
      <c r="D30" s="82"/>
      <c r="E30" s="64"/>
      <c r="F30" s="64"/>
      <c r="G30" s="64"/>
      <c r="H30" s="64"/>
      <c r="I30" s="64"/>
      <c r="J30" s="64"/>
      <c r="K30" s="64"/>
      <c r="L30" s="64"/>
      <c r="M30" s="64"/>
      <c r="N30" s="64"/>
      <c r="O30" s="64"/>
    </row>
    <row r="31" spans="1:15" ht="20.25" x14ac:dyDescent="0.25">
      <c r="A31" s="80"/>
      <c r="B31" s="80"/>
      <c r="C31" s="82"/>
      <c r="D31" s="82"/>
      <c r="E31" s="64"/>
      <c r="F31" s="64"/>
      <c r="G31" s="64"/>
      <c r="H31" s="64"/>
      <c r="I31" s="64"/>
      <c r="J31" s="64"/>
      <c r="K31" s="64"/>
      <c r="L31" s="64"/>
      <c r="M31" s="64"/>
      <c r="N31" s="64"/>
      <c r="O31" s="64"/>
    </row>
    <row r="32" spans="1:15" ht="20.25" x14ac:dyDescent="0.25">
      <c r="A32" s="80"/>
      <c r="B32" s="80"/>
      <c r="C32" s="82"/>
      <c r="D32" s="82"/>
      <c r="E32" s="64"/>
      <c r="F32" s="64"/>
      <c r="G32" s="64"/>
      <c r="H32" s="64"/>
      <c r="I32" s="64"/>
      <c r="J32" s="64"/>
      <c r="K32" s="64"/>
      <c r="L32" s="64"/>
      <c r="M32" s="64"/>
      <c r="N32" s="64"/>
      <c r="O32" s="64"/>
    </row>
    <row r="33" spans="1:15" ht="20.25" x14ac:dyDescent="0.25">
      <c r="A33" s="80"/>
      <c r="B33" s="80"/>
      <c r="C33" s="82"/>
      <c r="D33" s="82"/>
      <c r="E33" s="64"/>
      <c r="F33" s="64"/>
      <c r="G33" s="64"/>
      <c r="H33" s="64"/>
      <c r="I33" s="64"/>
      <c r="J33" s="64"/>
      <c r="K33" s="64"/>
      <c r="L33" s="64"/>
      <c r="M33" s="64"/>
      <c r="N33" s="64"/>
      <c r="O33" s="64"/>
    </row>
    <row r="34" spans="1:15" ht="20.25" x14ac:dyDescent="0.25">
      <c r="A34" s="80"/>
      <c r="B34" s="80"/>
      <c r="C34" s="82"/>
      <c r="D34" s="82"/>
      <c r="E34" s="64"/>
      <c r="F34" s="64"/>
      <c r="G34" s="64"/>
      <c r="H34" s="64"/>
      <c r="I34" s="64"/>
      <c r="J34" s="64"/>
      <c r="K34" s="64"/>
      <c r="L34" s="64"/>
      <c r="M34" s="64"/>
      <c r="N34" s="64"/>
      <c r="O34" s="64"/>
    </row>
    <row r="35" spans="1:15" ht="20.25" x14ac:dyDescent="0.25">
      <c r="A35" s="80"/>
      <c r="B35" s="80"/>
      <c r="C35" s="82"/>
      <c r="D35" s="82"/>
      <c r="E35" s="64"/>
      <c r="F35" s="64"/>
      <c r="G35" s="64"/>
      <c r="H35" s="64"/>
      <c r="I35" s="64"/>
      <c r="J35" s="64"/>
      <c r="K35" s="64"/>
      <c r="L35" s="64"/>
      <c r="M35" s="64"/>
      <c r="N35" s="64"/>
      <c r="O35" s="64"/>
    </row>
    <row r="36" spans="1:15" ht="20.25" x14ac:dyDescent="0.25">
      <c r="A36" s="80"/>
      <c r="B36" s="80"/>
      <c r="C36" s="82"/>
      <c r="D36" s="82"/>
      <c r="E36" s="64"/>
      <c r="F36" s="64"/>
      <c r="G36" s="64"/>
      <c r="H36" s="64"/>
      <c r="I36" s="64"/>
      <c r="J36" s="64"/>
      <c r="K36" s="64"/>
      <c r="L36" s="64"/>
      <c r="M36" s="64"/>
      <c r="N36" s="64"/>
      <c r="O36" s="64"/>
    </row>
    <row r="37" spans="1:15" ht="20.25" x14ac:dyDescent="0.25">
      <c r="A37" s="80"/>
      <c r="B37" s="80"/>
      <c r="C37" s="82"/>
      <c r="D37" s="82"/>
      <c r="E37" s="64"/>
      <c r="F37" s="64"/>
      <c r="G37" s="64"/>
      <c r="H37" s="64"/>
      <c r="I37" s="64"/>
      <c r="J37" s="64"/>
      <c r="K37" s="64"/>
      <c r="L37" s="64"/>
      <c r="M37" s="64"/>
      <c r="N37" s="64"/>
      <c r="O37" s="64"/>
    </row>
    <row r="38" spans="1:15" ht="20.25" x14ac:dyDescent="0.25">
      <c r="A38" s="80"/>
      <c r="B38" s="80"/>
      <c r="C38" s="82"/>
      <c r="D38" s="82"/>
      <c r="E38" s="64"/>
      <c r="F38" s="64"/>
      <c r="G38" s="64"/>
      <c r="H38" s="64"/>
      <c r="I38" s="64"/>
      <c r="J38" s="64"/>
      <c r="K38" s="64"/>
      <c r="L38" s="64"/>
      <c r="M38" s="64"/>
      <c r="N38" s="64"/>
      <c r="O38" s="64"/>
    </row>
    <row r="39" spans="1:15" ht="20.25" x14ac:dyDescent="0.25">
      <c r="A39" s="80"/>
      <c r="B39" s="80"/>
      <c r="C39" s="82"/>
      <c r="D39" s="82"/>
      <c r="E39" s="64"/>
      <c r="F39" s="64"/>
      <c r="G39" s="64"/>
      <c r="H39" s="64"/>
      <c r="I39" s="64"/>
      <c r="J39" s="64"/>
      <c r="K39" s="64"/>
      <c r="L39" s="64"/>
      <c r="M39" s="64"/>
      <c r="N39" s="64"/>
      <c r="O39" s="64"/>
    </row>
    <row r="40" spans="1:15" ht="20.25" x14ac:dyDescent="0.25">
      <c r="A40" s="80"/>
      <c r="B40" s="80"/>
      <c r="C40" s="82"/>
      <c r="D40" s="82"/>
      <c r="E40" s="64"/>
      <c r="F40" s="64"/>
      <c r="G40" s="64"/>
      <c r="H40" s="64"/>
      <c r="I40" s="64"/>
      <c r="J40" s="64"/>
      <c r="K40" s="64"/>
      <c r="L40" s="64"/>
      <c r="M40" s="64"/>
      <c r="N40" s="64"/>
      <c r="O40" s="64"/>
    </row>
    <row r="41" spans="1:15" ht="20.25" x14ac:dyDescent="0.25">
      <c r="A41" s="80"/>
      <c r="B41" s="80"/>
      <c r="C41" s="82"/>
      <c r="D41" s="82"/>
      <c r="E41" s="64"/>
      <c r="F41" s="64"/>
      <c r="G41" s="64"/>
      <c r="H41" s="64"/>
      <c r="I41" s="64"/>
      <c r="J41" s="64"/>
      <c r="K41" s="64"/>
      <c r="L41" s="64"/>
      <c r="M41" s="64"/>
      <c r="N41" s="64"/>
      <c r="O41" s="64"/>
    </row>
    <row r="42" spans="1:15" ht="20.25" x14ac:dyDescent="0.25">
      <c r="A42" s="80"/>
      <c r="B42" s="80"/>
      <c r="C42" s="82"/>
      <c r="D42" s="82"/>
      <c r="E42" s="64"/>
      <c r="F42" s="64"/>
      <c r="G42" s="64"/>
      <c r="H42" s="64"/>
      <c r="I42" s="64"/>
      <c r="J42" s="64"/>
      <c r="K42" s="64"/>
      <c r="L42" s="64"/>
      <c r="M42" s="64"/>
      <c r="N42" s="64"/>
      <c r="O42" s="64"/>
    </row>
    <row r="43" spans="1:15" ht="20.25" x14ac:dyDescent="0.25">
      <c r="A43" s="80"/>
      <c r="B43" s="80"/>
      <c r="C43" s="82"/>
      <c r="D43" s="82"/>
      <c r="E43" s="64"/>
      <c r="F43" s="64"/>
      <c r="G43" s="64"/>
      <c r="H43" s="64"/>
      <c r="I43" s="64"/>
      <c r="J43" s="64"/>
      <c r="K43" s="64"/>
      <c r="L43" s="64"/>
      <c r="M43" s="64"/>
      <c r="N43" s="64"/>
      <c r="O43" s="64"/>
    </row>
    <row r="44" spans="1:15" ht="20.25" x14ac:dyDescent="0.25">
      <c r="A44" s="80"/>
      <c r="B44" s="80"/>
      <c r="C44" s="82"/>
      <c r="D44" s="82"/>
      <c r="E44" s="64"/>
      <c r="F44" s="64"/>
      <c r="G44" s="64"/>
      <c r="H44" s="64"/>
      <c r="I44" s="64"/>
      <c r="J44" s="64"/>
      <c r="K44" s="64"/>
      <c r="L44" s="64"/>
      <c r="M44" s="64"/>
      <c r="N44" s="64"/>
      <c r="O44" s="64"/>
    </row>
    <row r="45" spans="1:15" ht="20.25" x14ac:dyDescent="0.25">
      <c r="A45" s="80"/>
      <c r="B45" s="80"/>
      <c r="C45" s="82"/>
      <c r="D45" s="82"/>
      <c r="E45" s="64"/>
      <c r="F45" s="64"/>
      <c r="G45" s="64"/>
      <c r="H45" s="64"/>
      <c r="I45" s="64"/>
      <c r="J45" s="64"/>
      <c r="K45" s="64"/>
      <c r="L45" s="64"/>
      <c r="M45" s="64"/>
      <c r="N45" s="64"/>
      <c r="O45" s="64"/>
    </row>
    <row r="46" spans="1:15" ht="20.25" x14ac:dyDescent="0.25">
      <c r="A46" s="80"/>
      <c r="B46" s="80"/>
      <c r="C46" s="82"/>
      <c r="D46" s="82"/>
      <c r="E46" s="64"/>
      <c r="F46" s="64"/>
      <c r="G46" s="64"/>
      <c r="H46" s="64"/>
      <c r="I46" s="64"/>
      <c r="J46" s="64"/>
      <c r="K46" s="64"/>
      <c r="L46" s="64"/>
      <c r="M46" s="64"/>
      <c r="N46" s="64"/>
      <c r="O46" s="64"/>
    </row>
    <row r="47" spans="1:15" ht="20.25" x14ac:dyDescent="0.25">
      <c r="A47" s="80"/>
      <c r="B47" s="80"/>
      <c r="C47" s="82"/>
      <c r="D47" s="82"/>
      <c r="E47" s="64"/>
      <c r="F47" s="64"/>
      <c r="G47" s="64"/>
      <c r="H47" s="64"/>
      <c r="I47" s="64"/>
      <c r="J47" s="64"/>
      <c r="K47" s="64"/>
      <c r="L47" s="64"/>
      <c r="M47" s="64"/>
      <c r="N47" s="64"/>
      <c r="O47" s="64"/>
    </row>
    <row r="48" spans="1:15" ht="20.25" x14ac:dyDescent="0.25">
      <c r="A48" s="80"/>
      <c r="B48" s="80"/>
      <c r="C48" s="82"/>
      <c r="D48" s="82"/>
      <c r="E48" s="64"/>
      <c r="F48" s="64"/>
      <c r="G48" s="64"/>
      <c r="H48" s="64"/>
      <c r="I48" s="64"/>
      <c r="J48" s="64"/>
      <c r="K48" s="64"/>
      <c r="L48" s="64"/>
      <c r="M48" s="64"/>
      <c r="N48" s="64"/>
      <c r="O48" s="64"/>
    </row>
    <row r="49" spans="1:15" ht="20.25" x14ac:dyDescent="0.25">
      <c r="A49" s="80"/>
      <c r="B49" s="80"/>
      <c r="C49" s="82"/>
      <c r="D49" s="82"/>
      <c r="E49" s="64"/>
      <c r="F49" s="64"/>
      <c r="G49" s="64"/>
      <c r="H49" s="64"/>
      <c r="I49" s="64"/>
      <c r="J49" s="64"/>
      <c r="K49" s="64"/>
      <c r="L49" s="64"/>
      <c r="M49" s="64"/>
      <c r="N49" s="64"/>
      <c r="O49" s="64"/>
    </row>
    <row r="50" spans="1:15" ht="20.25" x14ac:dyDescent="0.25">
      <c r="A50" s="80"/>
      <c r="B50" s="80"/>
      <c r="C50" s="82"/>
      <c r="D50" s="82"/>
      <c r="E50" s="64"/>
      <c r="F50" s="64"/>
      <c r="G50" s="64"/>
      <c r="H50" s="64"/>
      <c r="I50" s="64"/>
      <c r="J50" s="64"/>
      <c r="K50" s="64"/>
      <c r="L50" s="64"/>
      <c r="M50" s="64"/>
      <c r="N50" s="64"/>
      <c r="O50" s="64"/>
    </row>
    <row r="51" spans="1:15" ht="20.25" x14ac:dyDescent="0.25">
      <c r="A51" s="80"/>
      <c r="B51" s="80"/>
      <c r="C51" s="82"/>
      <c r="D51" s="82"/>
      <c r="E51" s="64"/>
      <c r="F51" s="64"/>
      <c r="G51" s="64"/>
      <c r="H51" s="64"/>
      <c r="I51" s="64"/>
      <c r="J51" s="64"/>
      <c r="K51" s="64"/>
      <c r="L51" s="64"/>
      <c r="M51" s="64"/>
      <c r="N51" s="64"/>
      <c r="O51" s="64"/>
    </row>
    <row r="52" spans="1:15" ht="20.25" x14ac:dyDescent="0.25">
      <c r="A52" s="80"/>
      <c r="B52" s="15"/>
      <c r="C52" s="20"/>
      <c r="D52" s="20"/>
    </row>
    <row r="53" spans="1:15" ht="20.25" x14ac:dyDescent="0.25">
      <c r="A53" s="80"/>
      <c r="B53" s="15"/>
      <c r="C53" s="20"/>
      <c r="D53" s="20"/>
    </row>
    <row r="54" spans="1:15" ht="20.25" x14ac:dyDescent="0.25">
      <c r="A54" s="80"/>
      <c r="B54" s="15"/>
      <c r="C54" s="20"/>
      <c r="D54" s="20"/>
    </row>
    <row r="55" spans="1:15" ht="20.25" x14ac:dyDescent="0.25">
      <c r="A55" s="80"/>
      <c r="B55" s="15"/>
      <c r="C55" s="20"/>
      <c r="D55" s="20"/>
    </row>
    <row r="56" spans="1:15" ht="20.25" x14ac:dyDescent="0.25">
      <c r="A56" s="80"/>
      <c r="B56" s="15"/>
      <c r="C56" s="20"/>
      <c r="D56" s="20"/>
    </row>
    <row r="57" spans="1:15" ht="20.25" x14ac:dyDescent="0.25">
      <c r="A57" s="80"/>
      <c r="B57" s="15"/>
      <c r="C57" s="20"/>
      <c r="D57" s="20"/>
    </row>
    <row r="58" spans="1:15" ht="20.25" x14ac:dyDescent="0.25">
      <c r="A58" s="80"/>
      <c r="B58" s="15"/>
      <c r="C58" s="20"/>
      <c r="D58" s="20"/>
    </row>
    <row r="59" spans="1:15" ht="20.25" x14ac:dyDescent="0.25">
      <c r="A59" s="80"/>
      <c r="B59" s="15"/>
      <c r="C59" s="20"/>
      <c r="D59" s="20"/>
    </row>
    <row r="60" spans="1:15" ht="20.25" x14ac:dyDescent="0.25">
      <c r="A60" s="80"/>
      <c r="B60" s="15"/>
      <c r="C60" s="20"/>
      <c r="D60" s="20"/>
    </row>
    <row r="61" spans="1:15" ht="20.25" x14ac:dyDescent="0.25">
      <c r="A61" s="80"/>
      <c r="B61" s="15"/>
      <c r="C61" s="20"/>
      <c r="D61" s="20"/>
    </row>
    <row r="62" spans="1:15" ht="20.25" x14ac:dyDescent="0.25">
      <c r="A62" s="80"/>
      <c r="B62" s="15"/>
      <c r="C62" s="20"/>
      <c r="D62" s="20"/>
    </row>
    <row r="63" spans="1:15" ht="20.25" x14ac:dyDescent="0.25">
      <c r="A63" s="80"/>
      <c r="B63" s="15"/>
      <c r="C63" s="20"/>
      <c r="D63" s="20"/>
    </row>
    <row r="64" spans="1:15" ht="20.25" x14ac:dyDescent="0.25">
      <c r="A64" s="80"/>
      <c r="B64" s="15"/>
      <c r="C64" s="20"/>
      <c r="D64" s="20"/>
    </row>
    <row r="65" spans="1:4" ht="20.25" x14ac:dyDescent="0.25">
      <c r="A65" s="80"/>
      <c r="B65" s="15"/>
      <c r="C65" s="20"/>
      <c r="D65" s="20"/>
    </row>
    <row r="66" spans="1:4" ht="20.25" x14ac:dyDescent="0.25">
      <c r="A66" s="80"/>
      <c r="B66" s="15"/>
      <c r="C66" s="20"/>
      <c r="D66" s="20"/>
    </row>
    <row r="67" spans="1:4" ht="20.25" x14ac:dyDescent="0.25">
      <c r="A67" s="80"/>
      <c r="B67" s="15"/>
      <c r="C67" s="20"/>
      <c r="D67" s="20"/>
    </row>
    <row r="68" spans="1:4" ht="20.25" x14ac:dyDescent="0.25">
      <c r="A68" s="80"/>
      <c r="B68" s="15"/>
      <c r="C68" s="20"/>
      <c r="D68" s="20"/>
    </row>
    <row r="69" spans="1:4" ht="20.25" x14ac:dyDescent="0.25">
      <c r="A69" s="80"/>
      <c r="B69" s="15"/>
      <c r="C69" s="20"/>
      <c r="D69" s="20"/>
    </row>
    <row r="70" spans="1:4" ht="20.25" x14ac:dyDescent="0.25">
      <c r="A70" s="80"/>
      <c r="B70" s="15"/>
      <c r="C70" s="20"/>
      <c r="D70" s="20"/>
    </row>
    <row r="71" spans="1:4" ht="20.25" x14ac:dyDescent="0.25">
      <c r="A71" s="80"/>
      <c r="B71" s="15"/>
      <c r="C71" s="20"/>
      <c r="D71" s="20"/>
    </row>
    <row r="72" spans="1:4" ht="20.25" x14ac:dyDescent="0.25">
      <c r="A72" s="80"/>
      <c r="B72" s="15"/>
      <c r="C72" s="20"/>
      <c r="D72" s="20"/>
    </row>
    <row r="73" spans="1:4" ht="20.25" x14ac:dyDescent="0.25">
      <c r="A73" s="80"/>
      <c r="B73" s="15"/>
      <c r="C73" s="20"/>
      <c r="D73" s="20"/>
    </row>
    <row r="74" spans="1:4" ht="20.25" x14ac:dyDescent="0.25">
      <c r="A74" s="80"/>
      <c r="B74" s="15"/>
      <c r="C74" s="20"/>
      <c r="D74" s="20"/>
    </row>
    <row r="75" spans="1:4" ht="20.25" x14ac:dyDescent="0.25">
      <c r="A75" s="80"/>
      <c r="B75" s="15"/>
      <c r="C75" s="20"/>
      <c r="D75" s="20"/>
    </row>
    <row r="76" spans="1:4" ht="20.25" x14ac:dyDescent="0.25">
      <c r="A76" s="80"/>
      <c r="B76" s="15"/>
      <c r="C76" s="20"/>
      <c r="D76" s="20"/>
    </row>
    <row r="77" spans="1:4" ht="20.25" x14ac:dyDescent="0.25">
      <c r="A77" s="80"/>
      <c r="B77" s="15"/>
      <c r="C77" s="20"/>
      <c r="D77" s="20"/>
    </row>
    <row r="78" spans="1:4" ht="20.25" x14ac:dyDescent="0.25">
      <c r="A78" s="80"/>
      <c r="B78" s="15"/>
      <c r="C78" s="20"/>
      <c r="D78" s="20"/>
    </row>
    <row r="79" spans="1:4" ht="20.25" x14ac:dyDescent="0.25">
      <c r="A79" s="80"/>
      <c r="B79" s="15"/>
      <c r="C79" s="20"/>
      <c r="D79" s="20"/>
    </row>
    <row r="80" spans="1:4" ht="20.25" x14ac:dyDescent="0.25">
      <c r="A80" s="80"/>
      <c r="B80" s="15"/>
      <c r="C80" s="20"/>
      <c r="D80" s="20"/>
    </row>
    <row r="81" spans="1:4" ht="20.25" x14ac:dyDescent="0.25">
      <c r="A81" s="80"/>
      <c r="B81" s="15"/>
      <c r="C81" s="20"/>
      <c r="D81" s="20"/>
    </row>
    <row r="82" spans="1:4" ht="20.25" x14ac:dyDescent="0.25">
      <c r="A82" s="80"/>
      <c r="B82" s="15"/>
      <c r="C82" s="20"/>
      <c r="D82" s="20"/>
    </row>
    <row r="83" spans="1:4" ht="20.25" x14ac:dyDescent="0.25">
      <c r="A83" s="80"/>
      <c r="B83" s="15"/>
      <c r="C83" s="20"/>
      <c r="D83" s="20"/>
    </row>
    <row r="84" spans="1:4" ht="20.25" x14ac:dyDescent="0.25">
      <c r="A84" s="80"/>
      <c r="B84" s="15"/>
      <c r="C84" s="20"/>
      <c r="D84" s="20"/>
    </row>
    <row r="85" spans="1:4" ht="20.25" x14ac:dyDescent="0.25">
      <c r="A85" s="80"/>
      <c r="B85" s="15"/>
      <c r="C85" s="20"/>
      <c r="D85" s="20"/>
    </row>
    <row r="86" spans="1:4" ht="20.25" x14ac:dyDescent="0.25">
      <c r="A86" s="80"/>
      <c r="B86" s="15"/>
      <c r="C86" s="20"/>
      <c r="D86" s="20"/>
    </row>
    <row r="87" spans="1:4" ht="20.25" x14ac:dyDescent="0.25">
      <c r="A87" s="80"/>
      <c r="B87" s="15"/>
      <c r="C87" s="20"/>
      <c r="D87" s="20"/>
    </row>
    <row r="88" spans="1:4" ht="20.25" x14ac:dyDescent="0.25">
      <c r="A88" s="80"/>
      <c r="B88" s="15"/>
      <c r="C88" s="20"/>
      <c r="D88" s="20"/>
    </row>
    <row r="89" spans="1:4" ht="20.25" x14ac:dyDescent="0.25">
      <c r="A89" s="80"/>
      <c r="B89" s="15"/>
      <c r="C89" s="20"/>
      <c r="D89" s="20"/>
    </row>
    <row r="90" spans="1:4" ht="20.25" x14ac:dyDescent="0.25">
      <c r="A90" s="80"/>
      <c r="B90" s="15"/>
      <c r="C90" s="20"/>
      <c r="D90" s="20"/>
    </row>
    <row r="91" spans="1:4" ht="20.25" x14ac:dyDescent="0.25">
      <c r="A91" s="80"/>
      <c r="B91" s="15"/>
      <c r="C91" s="20"/>
      <c r="D91" s="20"/>
    </row>
    <row r="92" spans="1:4" ht="20.25" x14ac:dyDescent="0.25">
      <c r="A92" s="80"/>
      <c r="B92" s="15"/>
      <c r="C92" s="20"/>
      <c r="D92" s="20"/>
    </row>
    <row r="93" spans="1:4" ht="20.25" x14ac:dyDescent="0.25">
      <c r="A93" s="80"/>
      <c r="B93" s="15"/>
      <c r="C93" s="20"/>
      <c r="D93" s="20"/>
    </row>
    <row r="94" spans="1:4" ht="20.25" x14ac:dyDescent="0.25">
      <c r="A94" s="80"/>
      <c r="B94" s="15"/>
      <c r="C94" s="20"/>
      <c r="D94" s="20"/>
    </row>
    <row r="95" spans="1:4" ht="20.25" x14ac:dyDescent="0.25">
      <c r="A95" s="80"/>
      <c r="B95" s="15"/>
      <c r="C95" s="20"/>
      <c r="D95" s="20"/>
    </row>
    <row r="96" spans="1:4" ht="20.25" x14ac:dyDescent="0.25">
      <c r="A96" s="80"/>
      <c r="B96" s="15"/>
      <c r="C96" s="20"/>
      <c r="D96" s="20"/>
    </row>
    <row r="97" spans="1:4" ht="20.25" x14ac:dyDescent="0.25">
      <c r="A97" s="80"/>
      <c r="B97" s="15"/>
      <c r="C97" s="20"/>
      <c r="D97" s="20"/>
    </row>
    <row r="98" spans="1:4" ht="20.25" x14ac:dyDescent="0.25">
      <c r="A98" s="80"/>
      <c r="B98" s="15"/>
      <c r="C98" s="20"/>
      <c r="D98" s="20"/>
    </row>
    <row r="99" spans="1:4" ht="20.25" x14ac:dyDescent="0.25">
      <c r="A99" s="80"/>
      <c r="B99" s="15"/>
      <c r="C99" s="20"/>
      <c r="D99" s="20"/>
    </row>
    <row r="100" spans="1:4" ht="20.25" x14ac:dyDescent="0.25">
      <c r="A100" s="80"/>
      <c r="B100" s="15"/>
      <c r="C100" s="20"/>
      <c r="D100" s="20"/>
    </row>
    <row r="101" spans="1:4" ht="20.25" x14ac:dyDescent="0.25">
      <c r="A101" s="80"/>
      <c r="B101" s="15"/>
      <c r="C101" s="20"/>
      <c r="D101" s="20"/>
    </row>
    <row r="102" spans="1:4" ht="20.25" x14ac:dyDescent="0.25">
      <c r="A102" s="80"/>
      <c r="B102" s="15"/>
      <c r="C102" s="20"/>
      <c r="D102" s="20"/>
    </row>
    <row r="103" spans="1:4" ht="20.25" x14ac:dyDescent="0.25">
      <c r="A103" s="80"/>
      <c r="B103" s="15"/>
      <c r="C103" s="20"/>
      <c r="D103" s="20"/>
    </row>
    <row r="104" spans="1:4" ht="20.25" x14ac:dyDescent="0.25">
      <c r="A104" s="80"/>
      <c r="B104" s="15"/>
      <c r="C104" s="20"/>
      <c r="D104" s="20"/>
    </row>
    <row r="105" spans="1:4" ht="20.25" x14ac:dyDescent="0.25">
      <c r="A105" s="80"/>
      <c r="B105" s="15"/>
      <c r="C105" s="20"/>
      <c r="D105" s="20"/>
    </row>
    <row r="106" spans="1:4" ht="20.25" x14ac:dyDescent="0.25">
      <c r="A106" s="80"/>
      <c r="B106" s="15"/>
      <c r="C106" s="20"/>
      <c r="D106" s="20"/>
    </row>
    <row r="107" spans="1:4" ht="20.25" x14ac:dyDescent="0.25">
      <c r="A107" s="80"/>
      <c r="B107" s="15"/>
      <c r="C107" s="20"/>
      <c r="D107" s="20"/>
    </row>
    <row r="108" spans="1:4" ht="20.25" x14ac:dyDescent="0.25">
      <c r="A108" s="80"/>
      <c r="B108" s="15"/>
      <c r="C108" s="20"/>
      <c r="D108" s="20"/>
    </row>
    <row r="109" spans="1:4" ht="20.25" x14ac:dyDescent="0.25">
      <c r="A109" s="80"/>
      <c r="B109" s="15"/>
      <c r="C109" s="20"/>
      <c r="D109" s="20"/>
    </row>
    <row r="110" spans="1:4" ht="20.25" x14ac:dyDescent="0.25">
      <c r="A110" s="80"/>
      <c r="B110" s="15"/>
      <c r="C110" s="20"/>
      <c r="D110" s="20"/>
    </row>
    <row r="111" spans="1:4" ht="20.25" x14ac:dyDescent="0.25">
      <c r="A111" s="80"/>
      <c r="B111" s="15"/>
      <c r="C111" s="20"/>
      <c r="D111" s="20"/>
    </row>
    <row r="112" spans="1:4" ht="20.25" x14ac:dyDescent="0.25">
      <c r="A112" s="80"/>
      <c r="B112" s="15"/>
      <c r="C112" s="20"/>
      <c r="D112" s="20"/>
    </row>
    <row r="113" spans="1:4" ht="20.25" x14ac:dyDescent="0.25">
      <c r="A113" s="80"/>
      <c r="B113" s="15"/>
      <c r="C113" s="20"/>
      <c r="D113" s="20"/>
    </row>
    <row r="114" spans="1:4" ht="20.25" x14ac:dyDescent="0.25">
      <c r="A114" s="80"/>
      <c r="B114" s="15"/>
      <c r="C114" s="20"/>
      <c r="D114" s="20"/>
    </row>
    <row r="115" spans="1:4" ht="20.25" x14ac:dyDescent="0.25">
      <c r="A115" s="80"/>
      <c r="B115" s="15"/>
      <c r="C115" s="20"/>
      <c r="D115" s="20"/>
    </row>
    <row r="116" spans="1:4" ht="20.25" x14ac:dyDescent="0.25">
      <c r="A116" s="80"/>
      <c r="B116" s="15"/>
      <c r="C116" s="20"/>
      <c r="D116" s="20"/>
    </row>
    <row r="117" spans="1:4" ht="20.25" x14ac:dyDescent="0.25">
      <c r="A117" s="80"/>
      <c r="B117" s="15"/>
      <c r="C117" s="20"/>
      <c r="D117" s="20"/>
    </row>
    <row r="118" spans="1:4" ht="20.25" x14ac:dyDescent="0.25">
      <c r="A118" s="80"/>
      <c r="B118" s="15"/>
      <c r="C118" s="20"/>
      <c r="D118" s="20"/>
    </row>
    <row r="119" spans="1:4" ht="20.25" x14ac:dyDescent="0.25">
      <c r="A119" s="80"/>
      <c r="B119" s="15"/>
      <c r="C119" s="20"/>
      <c r="D119" s="20"/>
    </row>
    <row r="120" spans="1:4" ht="20.25" x14ac:dyDescent="0.25">
      <c r="A120" s="80"/>
      <c r="B120" s="15"/>
      <c r="C120" s="20"/>
      <c r="D120" s="20"/>
    </row>
    <row r="121" spans="1:4" ht="20.25" x14ac:dyDescent="0.25">
      <c r="A121" s="80"/>
      <c r="B121" s="15"/>
      <c r="C121" s="20"/>
      <c r="D121" s="20"/>
    </row>
    <row r="122" spans="1:4" ht="20.25" x14ac:dyDescent="0.25">
      <c r="A122" s="80"/>
      <c r="B122" s="15"/>
      <c r="C122" s="20"/>
      <c r="D122" s="20"/>
    </row>
    <row r="123" spans="1:4" ht="20.25" x14ac:dyDescent="0.25">
      <c r="A123" s="80"/>
      <c r="B123" s="15"/>
      <c r="C123" s="20"/>
      <c r="D123" s="20"/>
    </row>
    <row r="124" spans="1:4" ht="20.25" x14ac:dyDescent="0.25">
      <c r="A124" s="80"/>
      <c r="B124" s="15"/>
      <c r="C124" s="20"/>
      <c r="D124" s="20"/>
    </row>
    <row r="125" spans="1:4" ht="20.25" x14ac:dyDescent="0.25">
      <c r="A125" s="80"/>
      <c r="B125" s="15"/>
      <c r="C125" s="20"/>
      <c r="D125" s="20"/>
    </row>
    <row r="126" spans="1:4" ht="20.25" x14ac:dyDescent="0.25">
      <c r="A126" s="80"/>
      <c r="B126" s="15"/>
      <c r="C126" s="20"/>
      <c r="D126" s="20"/>
    </row>
    <row r="127" spans="1:4" ht="20.25" x14ac:dyDescent="0.25">
      <c r="A127" s="80"/>
      <c r="B127" s="15"/>
      <c r="C127" s="20"/>
      <c r="D127" s="20"/>
    </row>
    <row r="128" spans="1:4" ht="20.25" x14ac:dyDescent="0.25">
      <c r="A128" s="80"/>
      <c r="B128" s="15"/>
      <c r="C128" s="20"/>
      <c r="D128" s="20"/>
    </row>
    <row r="129" spans="1:4" ht="20.25" x14ac:dyDescent="0.25">
      <c r="A129" s="80"/>
      <c r="B129" s="15"/>
      <c r="C129" s="20"/>
      <c r="D129" s="20"/>
    </row>
    <row r="130" spans="1:4" ht="20.25" x14ac:dyDescent="0.25">
      <c r="A130" s="80"/>
      <c r="B130" s="15"/>
      <c r="C130" s="20"/>
      <c r="D130" s="20"/>
    </row>
    <row r="131" spans="1:4" ht="20.25" x14ac:dyDescent="0.25">
      <c r="A131" s="80"/>
      <c r="B131" s="15"/>
      <c r="C131" s="20"/>
      <c r="D131" s="20"/>
    </row>
    <row r="132" spans="1:4" ht="20.25" x14ac:dyDescent="0.25">
      <c r="A132" s="80"/>
      <c r="B132" s="15"/>
      <c r="C132" s="20"/>
      <c r="D132" s="20"/>
    </row>
    <row r="133" spans="1:4" ht="20.25" x14ac:dyDescent="0.25">
      <c r="A133" s="80"/>
      <c r="B133" s="15"/>
      <c r="C133" s="20"/>
      <c r="D133" s="20"/>
    </row>
    <row r="134" spans="1:4" ht="20.25" x14ac:dyDescent="0.25">
      <c r="A134" s="80"/>
      <c r="B134" s="15"/>
      <c r="C134" s="20"/>
      <c r="D134" s="20"/>
    </row>
    <row r="135" spans="1:4" ht="20.25" x14ac:dyDescent="0.25">
      <c r="A135" s="80"/>
      <c r="B135" s="15"/>
      <c r="C135" s="20"/>
      <c r="D135" s="20"/>
    </row>
    <row r="136" spans="1:4" ht="20.25" x14ac:dyDescent="0.25">
      <c r="A136" s="80"/>
      <c r="B136" s="15"/>
      <c r="C136" s="20"/>
      <c r="D136" s="20"/>
    </row>
    <row r="137" spans="1:4" ht="20.25" x14ac:dyDescent="0.25">
      <c r="A137" s="80"/>
      <c r="B137" s="15"/>
      <c r="C137" s="20"/>
      <c r="D137" s="20"/>
    </row>
    <row r="138" spans="1:4" ht="20.25" x14ac:dyDescent="0.25">
      <c r="A138" s="80"/>
      <c r="B138" s="15"/>
      <c r="C138" s="20"/>
      <c r="D138" s="20"/>
    </row>
    <row r="139" spans="1:4" ht="20.25" x14ac:dyDescent="0.25">
      <c r="A139" s="80"/>
      <c r="B139" s="15"/>
      <c r="C139" s="20"/>
      <c r="D139" s="20"/>
    </row>
    <row r="140" spans="1:4" ht="20.25" x14ac:dyDescent="0.25">
      <c r="A140" s="80"/>
      <c r="B140" s="15"/>
      <c r="C140" s="20"/>
      <c r="D140" s="20"/>
    </row>
    <row r="141" spans="1:4" ht="20.25" x14ac:dyDescent="0.25">
      <c r="A141" s="80"/>
      <c r="B141" s="15"/>
      <c r="C141" s="20"/>
      <c r="D141" s="20"/>
    </row>
    <row r="142" spans="1:4" ht="20.25" x14ac:dyDescent="0.25">
      <c r="A142" s="80"/>
      <c r="B142" s="15"/>
      <c r="C142" s="20"/>
      <c r="D142" s="20"/>
    </row>
    <row r="143" spans="1:4" ht="20.25" x14ac:dyDescent="0.25">
      <c r="A143" s="80"/>
      <c r="B143" s="15"/>
      <c r="C143" s="20"/>
      <c r="D143" s="20"/>
    </row>
    <row r="144" spans="1:4" ht="20.25" x14ac:dyDescent="0.25">
      <c r="A144" s="80"/>
      <c r="B144" s="15"/>
      <c r="C144" s="20"/>
      <c r="D144" s="20"/>
    </row>
    <row r="145" spans="1:4" ht="20.25" x14ac:dyDescent="0.25">
      <c r="A145" s="80"/>
      <c r="B145" s="15"/>
      <c r="C145" s="20"/>
      <c r="D145" s="20"/>
    </row>
    <row r="146" spans="1:4" ht="20.25" x14ac:dyDescent="0.25">
      <c r="A146" s="80"/>
      <c r="B146" s="15"/>
      <c r="C146" s="20"/>
      <c r="D146" s="20"/>
    </row>
    <row r="147" spans="1:4" ht="20.25" x14ac:dyDescent="0.25">
      <c r="A147" s="80"/>
      <c r="B147" s="15"/>
      <c r="C147" s="20"/>
      <c r="D147" s="20"/>
    </row>
    <row r="148" spans="1:4" ht="20.25" x14ac:dyDescent="0.25">
      <c r="A148" s="80"/>
      <c r="B148" s="15"/>
      <c r="C148" s="20"/>
      <c r="D148" s="20"/>
    </row>
    <row r="149" spans="1:4" ht="20.25" x14ac:dyDescent="0.25">
      <c r="A149" s="80"/>
      <c r="B149" s="15"/>
      <c r="C149" s="20"/>
      <c r="D149" s="20"/>
    </row>
    <row r="150" spans="1:4" ht="20.25" x14ac:dyDescent="0.25">
      <c r="A150" s="80"/>
      <c r="B150" s="15"/>
      <c r="C150" s="20"/>
      <c r="D150" s="20"/>
    </row>
    <row r="151" spans="1:4" ht="20.25" x14ac:dyDescent="0.25">
      <c r="A151" s="80"/>
      <c r="B151" s="15"/>
      <c r="C151" s="20"/>
      <c r="D151" s="20"/>
    </row>
    <row r="152" spans="1:4" ht="20.25" x14ac:dyDescent="0.25">
      <c r="A152" s="80"/>
      <c r="B152" s="15"/>
      <c r="C152" s="20"/>
      <c r="D152" s="20"/>
    </row>
    <row r="153" spans="1:4" ht="20.25" x14ac:dyDescent="0.25">
      <c r="A153" s="80"/>
      <c r="B153" s="15"/>
      <c r="C153" s="20"/>
      <c r="D153" s="20"/>
    </row>
    <row r="154" spans="1:4" ht="20.25" x14ac:dyDescent="0.25">
      <c r="A154" s="80"/>
      <c r="B154" s="15"/>
      <c r="C154" s="20"/>
      <c r="D154" s="20"/>
    </row>
    <row r="155" spans="1:4" ht="20.25" x14ac:dyDescent="0.25">
      <c r="A155" s="80"/>
      <c r="B155" s="15"/>
      <c r="C155" s="20"/>
      <c r="D155" s="20"/>
    </row>
    <row r="156" spans="1:4" ht="20.25" x14ac:dyDescent="0.25">
      <c r="A156" s="80"/>
      <c r="B156" s="15"/>
      <c r="C156" s="20"/>
      <c r="D156" s="20"/>
    </row>
    <row r="157" spans="1:4" ht="20.25" x14ac:dyDescent="0.25">
      <c r="A157" s="80"/>
      <c r="B157" s="15"/>
      <c r="C157" s="20"/>
      <c r="D157" s="20"/>
    </row>
    <row r="158" spans="1:4" ht="20.25" x14ac:dyDescent="0.25">
      <c r="A158" s="80"/>
      <c r="B158" s="15"/>
      <c r="C158" s="20"/>
      <c r="D158" s="20"/>
    </row>
    <row r="159" spans="1:4" ht="20.25" x14ac:dyDescent="0.25">
      <c r="A159" s="80"/>
      <c r="B159" s="15"/>
      <c r="C159" s="20"/>
      <c r="D159" s="20"/>
    </row>
    <row r="160" spans="1:4" ht="20.25" x14ac:dyDescent="0.25">
      <c r="A160" s="80"/>
      <c r="B160" s="15"/>
      <c r="C160" s="20"/>
      <c r="D160" s="20"/>
    </row>
    <row r="161" spans="1:4" ht="20.25" x14ac:dyDescent="0.25">
      <c r="A161" s="80"/>
      <c r="B161" s="15"/>
      <c r="C161" s="20"/>
      <c r="D161" s="20"/>
    </row>
    <row r="162" spans="1:4" ht="20.25" x14ac:dyDescent="0.25">
      <c r="A162" s="80"/>
      <c r="B162" s="15"/>
      <c r="C162" s="20"/>
      <c r="D162" s="20"/>
    </row>
    <row r="163" spans="1:4" ht="20.25" x14ac:dyDescent="0.25">
      <c r="A163" s="80"/>
      <c r="B163" s="15"/>
      <c r="C163" s="20"/>
      <c r="D163" s="20"/>
    </row>
    <row r="164" spans="1:4" ht="20.25" x14ac:dyDescent="0.25">
      <c r="A164" s="80"/>
      <c r="B164" s="15"/>
      <c r="C164" s="20"/>
      <c r="D164" s="20"/>
    </row>
    <row r="165" spans="1:4" ht="20.25" x14ac:dyDescent="0.25">
      <c r="A165" s="80"/>
      <c r="B165" s="15"/>
      <c r="C165" s="20"/>
      <c r="D165" s="20"/>
    </row>
    <row r="166" spans="1:4" ht="20.25" x14ac:dyDescent="0.25">
      <c r="A166" s="80"/>
      <c r="B166" s="15"/>
      <c r="C166" s="20"/>
      <c r="D166" s="20"/>
    </row>
    <row r="167" spans="1:4" ht="20.25" x14ac:dyDescent="0.25">
      <c r="A167" s="80"/>
      <c r="B167" s="15"/>
      <c r="C167" s="20"/>
      <c r="D167" s="20"/>
    </row>
    <row r="168" spans="1:4" ht="20.25" x14ac:dyDescent="0.25">
      <c r="A168" s="80"/>
      <c r="B168" s="15"/>
      <c r="C168" s="20"/>
      <c r="D168" s="20"/>
    </row>
    <row r="169" spans="1:4" ht="20.25" x14ac:dyDescent="0.25">
      <c r="A169" s="80"/>
      <c r="B169" s="15"/>
      <c r="C169" s="20"/>
      <c r="D169" s="20"/>
    </row>
    <row r="170" spans="1:4" ht="20.25" x14ac:dyDescent="0.25">
      <c r="A170" s="80"/>
      <c r="B170" s="15"/>
      <c r="C170" s="20"/>
      <c r="D170" s="20"/>
    </row>
    <row r="171" spans="1:4" ht="20.25" x14ac:dyDescent="0.25">
      <c r="A171" s="80"/>
      <c r="B171" s="15"/>
      <c r="C171" s="20"/>
      <c r="D171" s="20"/>
    </row>
    <row r="172" spans="1:4" ht="20.25" x14ac:dyDescent="0.25">
      <c r="A172" s="80"/>
      <c r="B172" s="15"/>
      <c r="C172" s="20"/>
      <c r="D172" s="20"/>
    </row>
    <row r="173" spans="1:4" ht="20.25" x14ac:dyDescent="0.25">
      <c r="A173" s="80"/>
      <c r="B173" s="15"/>
      <c r="C173" s="20"/>
      <c r="D173" s="20"/>
    </row>
    <row r="174" spans="1:4" ht="20.25" x14ac:dyDescent="0.25">
      <c r="A174" s="80"/>
      <c r="B174" s="15"/>
      <c r="C174" s="20"/>
      <c r="D174" s="20"/>
    </row>
    <row r="175" spans="1:4" ht="20.25" x14ac:dyDescent="0.25">
      <c r="A175" s="80"/>
      <c r="B175" s="15"/>
      <c r="C175" s="20"/>
      <c r="D175" s="20"/>
    </row>
    <row r="176" spans="1:4" ht="20.25" x14ac:dyDescent="0.25">
      <c r="A176" s="80"/>
      <c r="B176" s="15"/>
      <c r="C176" s="20"/>
      <c r="D176" s="20"/>
    </row>
    <row r="177" spans="1:4" ht="20.25" x14ac:dyDescent="0.25">
      <c r="A177" s="80"/>
      <c r="B177" s="15"/>
      <c r="C177" s="20"/>
      <c r="D177" s="20"/>
    </row>
    <row r="178" spans="1:4" ht="20.25" x14ac:dyDescent="0.25">
      <c r="A178" s="80"/>
      <c r="B178" s="15"/>
      <c r="C178" s="20"/>
      <c r="D178" s="20"/>
    </row>
    <row r="179" spans="1:4" ht="20.25" x14ac:dyDescent="0.25">
      <c r="A179" s="80"/>
      <c r="B179" s="15"/>
      <c r="C179" s="20"/>
      <c r="D179" s="20"/>
    </row>
    <row r="180" spans="1:4" ht="20.25" x14ac:dyDescent="0.25">
      <c r="A180" s="80"/>
      <c r="B180" s="15"/>
      <c r="C180" s="20"/>
      <c r="D180" s="20"/>
    </row>
    <row r="181" spans="1:4" ht="20.25" x14ac:dyDescent="0.25">
      <c r="A181" s="80"/>
      <c r="B181" s="15"/>
      <c r="C181" s="20"/>
      <c r="D181" s="20"/>
    </row>
    <row r="182" spans="1:4" ht="20.25" x14ac:dyDescent="0.25">
      <c r="A182" s="80"/>
      <c r="B182" s="15"/>
      <c r="C182" s="20"/>
      <c r="D182" s="20"/>
    </row>
    <row r="183" spans="1:4" ht="20.25" x14ac:dyDescent="0.25">
      <c r="A183" s="80"/>
      <c r="B183" s="15"/>
      <c r="C183" s="20"/>
      <c r="D183" s="20"/>
    </row>
    <row r="184" spans="1:4" ht="20.25" x14ac:dyDescent="0.25">
      <c r="A184" s="80"/>
      <c r="B184" s="15"/>
      <c r="C184" s="20"/>
      <c r="D184" s="20"/>
    </row>
    <row r="185" spans="1:4" ht="20.25" x14ac:dyDescent="0.25">
      <c r="A185" s="80"/>
      <c r="B185" s="15"/>
      <c r="C185" s="20"/>
      <c r="D185" s="20"/>
    </row>
    <row r="186" spans="1:4" ht="20.25" x14ac:dyDescent="0.25">
      <c r="A186" s="80"/>
      <c r="B186" s="15"/>
      <c r="C186" s="20"/>
      <c r="D186" s="20"/>
    </row>
    <row r="187" spans="1:4" ht="20.25" x14ac:dyDescent="0.25">
      <c r="A187" s="80"/>
      <c r="B187" s="15"/>
      <c r="C187" s="20"/>
      <c r="D187" s="20"/>
    </row>
    <row r="188" spans="1:4" ht="20.25" x14ac:dyDescent="0.25">
      <c r="A188" s="80"/>
      <c r="B188" s="15"/>
      <c r="C188" s="20"/>
      <c r="D188" s="20"/>
    </row>
    <row r="189" spans="1:4" ht="20.25" x14ac:dyDescent="0.25">
      <c r="A189" s="80"/>
      <c r="B189" s="15"/>
      <c r="C189" s="20"/>
      <c r="D189" s="20"/>
    </row>
    <row r="190" spans="1:4" ht="20.25" x14ac:dyDescent="0.25">
      <c r="A190" s="80"/>
      <c r="B190" s="15"/>
      <c r="C190" s="20"/>
      <c r="D190" s="20"/>
    </row>
    <row r="191" spans="1:4" ht="20.25" x14ac:dyDescent="0.25">
      <c r="A191" s="80"/>
      <c r="B191" s="15"/>
      <c r="C191" s="20"/>
      <c r="D191" s="20"/>
    </row>
    <row r="192" spans="1:4" ht="20.25" x14ac:dyDescent="0.25">
      <c r="A192" s="80"/>
      <c r="B192" s="15"/>
      <c r="C192" s="20"/>
      <c r="D192" s="20"/>
    </row>
    <row r="193" spans="1:4" ht="20.25" x14ac:dyDescent="0.25">
      <c r="A193" s="80"/>
      <c r="B193" s="15"/>
      <c r="C193" s="20"/>
      <c r="D193" s="20"/>
    </row>
    <row r="194" spans="1:4" ht="20.25" x14ac:dyDescent="0.25">
      <c r="A194" s="80"/>
      <c r="B194" s="15"/>
      <c r="C194" s="20"/>
      <c r="D194" s="20"/>
    </row>
    <row r="195" spans="1:4" ht="20.25" x14ac:dyDescent="0.25">
      <c r="A195" s="80"/>
      <c r="B195" s="15"/>
      <c r="C195" s="20"/>
      <c r="D195" s="20"/>
    </row>
    <row r="196" spans="1:4" ht="20.25" x14ac:dyDescent="0.25">
      <c r="A196" s="80"/>
      <c r="B196" s="15"/>
      <c r="C196" s="20"/>
      <c r="D196" s="20"/>
    </row>
    <row r="197" spans="1:4" ht="20.25" x14ac:dyDescent="0.25">
      <c r="A197" s="80"/>
      <c r="B197" s="15"/>
      <c r="C197" s="20"/>
      <c r="D197" s="20"/>
    </row>
    <row r="198" spans="1:4" ht="20.25" x14ac:dyDescent="0.25">
      <c r="A198" s="80"/>
      <c r="B198" s="15"/>
      <c r="C198" s="20"/>
      <c r="D198" s="20"/>
    </row>
    <row r="199" spans="1:4" ht="20.25" x14ac:dyDescent="0.25">
      <c r="A199" s="80"/>
      <c r="B199" s="15"/>
      <c r="C199" s="20"/>
      <c r="D199" s="20"/>
    </row>
    <row r="200" spans="1:4" ht="20.25" x14ac:dyDescent="0.25">
      <c r="A200" s="80"/>
      <c r="B200" s="15"/>
      <c r="C200" s="20"/>
      <c r="D200" s="20"/>
    </row>
    <row r="201" spans="1:4" ht="20.25" x14ac:dyDescent="0.25">
      <c r="A201" s="80"/>
      <c r="B201" s="15"/>
      <c r="C201" s="20"/>
      <c r="D201" s="20"/>
    </row>
    <row r="202" spans="1:4" ht="20.25" x14ac:dyDescent="0.25">
      <c r="A202" s="80"/>
      <c r="B202" s="15"/>
      <c r="C202" s="20"/>
      <c r="D202" s="20"/>
    </row>
    <row r="203" spans="1:4" ht="20.25" x14ac:dyDescent="0.25">
      <c r="A203" s="80"/>
      <c r="B203" s="15"/>
      <c r="C203" s="20"/>
      <c r="D203" s="20"/>
    </row>
    <row r="204" spans="1:4" ht="20.25" x14ac:dyDescent="0.25">
      <c r="A204" s="80"/>
      <c r="B204" s="15"/>
      <c r="C204" s="20"/>
      <c r="D204" s="20"/>
    </row>
    <row r="205" spans="1:4" ht="20.25" x14ac:dyDescent="0.25">
      <c r="A205" s="80"/>
      <c r="B205" s="15"/>
      <c r="C205" s="20"/>
      <c r="D205" s="20"/>
    </row>
    <row r="206" spans="1:4" ht="20.25" x14ac:dyDescent="0.25">
      <c r="A206" s="80"/>
      <c r="B206" s="15"/>
      <c r="C206" s="20"/>
      <c r="D206" s="20"/>
    </row>
    <row r="207" spans="1:4" ht="20.25" x14ac:dyDescent="0.25">
      <c r="A207" s="80"/>
      <c r="B207" s="15"/>
      <c r="C207" s="20"/>
      <c r="D207" s="20"/>
    </row>
    <row r="208" spans="1:4" x14ac:dyDescent="0.25">
      <c r="A208" s="64"/>
      <c r="B208" s="15"/>
      <c r="C208" s="15"/>
      <c r="D208" s="15"/>
    </row>
    <row r="209" spans="1:8" ht="20.25" x14ac:dyDescent="0.25">
      <c r="A209" s="64"/>
      <c r="B209" s="16" t="s">
        <v>213</v>
      </c>
      <c r="C209" s="16" t="s">
        <v>214</v>
      </c>
      <c r="D209" s="19" t="s">
        <v>213</v>
      </c>
      <c r="E209" s="19" t="s">
        <v>214</v>
      </c>
    </row>
    <row r="210" spans="1:8" ht="21" x14ac:dyDescent="0.35">
      <c r="A210" s="64"/>
      <c r="B210" s="17" t="s">
        <v>215</v>
      </c>
      <c r="C210" s="17" t="s">
        <v>216</v>
      </c>
      <c r="D210" t="s">
        <v>215</v>
      </c>
      <c r="F210" t="str">
        <f>IF(NOT(ISBLANK(D210)),D210,IF(NOT(ISBLANK(E210)),"     "&amp;E210,FALSE))</f>
        <v>Afectación Económica o presupuestal</v>
      </c>
      <c r="G210" t="s">
        <v>215</v>
      </c>
      <c r="H210" t="str">
        <f>IF(NOT(ISERROR(MATCH(G210,_xlfn.ANCHORARRAY(B221),0))),F223&amp;"Por favor no seleccionar los criterios de impacto",G210)</f>
        <v>❌Por favor no seleccionar los criterios de impacto</v>
      </c>
    </row>
    <row r="211" spans="1:8" ht="21" x14ac:dyDescent="0.35">
      <c r="A211" s="64"/>
      <c r="B211" s="17" t="s">
        <v>215</v>
      </c>
      <c r="C211" s="17" t="s">
        <v>189</v>
      </c>
      <c r="E211" t="s">
        <v>216</v>
      </c>
      <c r="F211" t="str">
        <f t="shared" ref="F211:F221" si="0">IF(NOT(ISBLANK(D211)),D211,IF(NOT(ISBLANK(E211)),"     "&amp;E211,FALSE))</f>
        <v xml:space="preserve">     Afectación menor a 10 SMLMV .</v>
      </c>
    </row>
    <row r="212" spans="1:8" ht="21" x14ac:dyDescent="0.35">
      <c r="A212" s="64"/>
      <c r="B212" s="17" t="s">
        <v>215</v>
      </c>
      <c r="C212" s="17" t="s">
        <v>192</v>
      </c>
      <c r="E212" t="s">
        <v>189</v>
      </c>
      <c r="F212" t="str">
        <f t="shared" si="0"/>
        <v xml:space="preserve">     Entre 10 y 50 SMLMV </v>
      </c>
    </row>
    <row r="213" spans="1:8" ht="21" x14ac:dyDescent="0.35">
      <c r="A213" s="64"/>
      <c r="B213" s="17" t="s">
        <v>215</v>
      </c>
      <c r="C213" s="17" t="s">
        <v>196</v>
      </c>
      <c r="E213" t="s">
        <v>192</v>
      </c>
      <c r="F213" t="str">
        <f t="shared" si="0"/>
        <v xml:space="preserve">     Entre 50 y 100 SMLMV </v>
      </c>
    </row>
    <row r="214" spans="1:8" ht="21" x14ac:dyDescent="0.35">
      <c r="A214" s="64"/>
      <c r="B214" s="17" t="s">
        <v>215</v>
      </c>
      <c r="C214" s="17" t="s">
        <v>200</v>
      </c>
      <c r="E214" t="s">
        <v>196</v>
      </c>
      <c r="F214" t="str">
        <f t="shared" si="0"/>
        <v xml:space="preserve">     Entre 100 y 500 SMLMV </v>
      </c>
    </row>
    <row r="215" spans="1:8" ht="21" x14ac:dyDescent="0.35">
      <c r="A215" s="64"/>
      <c r="B215" s="17" t="s">
        <v>182</v>
      </c>
      <c r="C215" s="17" t="s">
        <v>186</v>
      </c>
      <c r="E215" t="s">
        <v>200</v>
      </c>
      <c r="F215" t="str">
        <f t="shared" si="0"/>
        <v xml:space="preserve">     Mayor a 500 SMLMV </v>
      </c>
    </row>
    <row r="216" spans="1:8" ht="21" x14ac:dyDescent="0.35">
      <c r="A216" s="64"/>
      <c r="B216" s="17" t="s">
        <v>182</v>
      </c>
      <c r="C216" s="17" t="s">
        <v>190</v>
      </c>
      <c r="D216" t="s">
        <v>182</v>
      </c>
      <c r="F216" t="str">
        <f t="shared" si="0"/>
        <v>Pérdida Reputacional</v>
      </c>
    </row>
    <row r="217" spans="1:8" ht="21" x14ac:dyDescent="0.35">
      <c r="A217" s="64"/>
      <c r="B217" s="17" t="s">
        <v>182</v>
      </c>
      <c r="C217" s="17" t="s">
        <v>193</v>
      </c>
      <c r="E217" t="s">
        <v>186</v>
      </c>
      <c r="F217" t="str">
        <f t="shared" si="0"/>
        <v xml:space="preserve">     El riesgo afecta la imagen de alguna área de la organización</v>
      </c>
    </row>
    <row r="218" spans="1:8" ht="21" x14ac:dyDescent="0.35">
      <c r="A218" s="64"/>
      <c r="B218" s="17" t="s">
        <v>182</v>
      </c>
      <c r="C218" s="17" t="s">
        <v>217</v>
      </c>
      <c r="E218" t="s">
        <v>190</v>
      </c>
      <c r="F218" t="str">
        <f t="shared" si="0"/>
        <v xml:space="preserve">     El riesgo afecta la imagen de la entidad internamente, de conocimiento general, nivel interno, de junta dircetiva y accionistas y/o de provedores</v>
      </c>
    </row>
    <row r="219" spans="1:8" ht="21" x14ac:dyDescent="0.35">
      <c r="A219" s="64"/>
      <c r="B219" s="17" t="s">
        <v>182</v>
      </c>
      <c r="C219" s="17" t="s">
        <v>201</v>
      </c>
      <c r="E219" t="s">
        <v>193</v>
      </c>
      <c r="F219" t="str">
        <f t="shared" si="0"/>
        <v xml:space="preserve">     El riesgo afecta la imagen de la entidad con algunos usuarios de relevancia frente al logro de los objetivos</v>
      </c>
    </row>
    <row r="220" spans="1:8" x14ac:dyDescent="0.25">
      <c r="A220" s="64"/>
      <c r="B220" s="18"/>
      <c r="C220" s="18"/>
      <c r="E220" t="s">
        <v>217</v>
      </c>
      <c r="F220" t="str">
        <f t="shared" si="0"/>
        <v xml:space="preserve">     El riesgo afecta la imagen de de la entidad con efecto publicitario sostenido a nivel de sector administrativo, nivel departamental o municipal</v>
      </c>
    </row>
    <row r="221" spans="1:8" x14ac:dyDescent="0.25">
      <c r="A221" s="64"/>
      <c r="B221" s="18" t="str" cm="1">
        <f t="array" ref="B221:B223">_xlfn.UNIQUE(Tabla1[[#All],[Criterios]])</f>
        <v>Criterios</v>
      </c>
      <c r="C221" s="18"/>
      <c r="E221" t="s">
        <v>201</v>
      </c>
      <c r="F221" t="str">
        <f t="shared" si="0"/>
        <v xml:space="preserve">     El riesgo afecta la imagen de la entidad a nivel nacional, con efecto publicitarios sostenible a nivel país</v>
      </c>
    </row>
    <row r="222" spans="1:8" x14ac:dyDescent="0.25">
      <c r="A222" s="64"/>
      <c r="B222" s="18" t="str">
        <v>Afectación Económica o presupuestal</v>
      </c>
      <c r="C222" s="18"/>
    </row>
    <row r="223" spans="1:8" x14ac:dyDescent="0.25">
      <c r="B223" s="18" t="str">
        <v>Pérdida Reputacional</v>
      </c>
      <c r="C223" s="18"/>
      <c r="F223" s="21" t="s">
        <v>218</v>
      </c>
    </row>
    <row r="224" spans="1:8" x14ac:dyDescent="0.25">
      <c r="B224" s="14"/>
      <c r="C224" s="14"/>
      <c r="F224" s="21" t="s">
        <v>219</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topLeftCell="A6" workbookViewId="0">
      <selection activeCell="F8" sqref="F8"/>
    </sheetView>
  </sheetViews>
  <sheetFormatPr baseColWidth="10" defaultColWidth="14.28515625" defaultRowHeight="12.75" x14ac:dyDescent="0.2"/>
  <cols>
    <col min="1" max="2" width="14.28515625" style="69"/>
    <col min="3" max="3" width="17" style="69" customWidth="1"/>
    <col min="4" max="4" width="14.28515625" style="69"/>
    <col min="5" max="5" width="46" style="69" customWidth="1"/>
    <col min="6" max="16384" width="14.28515625" style="69"/>
  </cols>
  <sheetData>
    <row r="1" spans="2:6" ht="24" customHeight="1" thickBot="1" x14ac:dyDescent="0.25">
      <c r="B1" s="364" t="s">
        <v>220</v>
      </c>
      <c r="C1" s="365"/>
      <c r="D1" s="365"/>
      <c r="E1" s="365"/>
      <c r="F1" s="366"/>
    </row>
    <row r="2" spans="2:6" ht="16.5" thickBot="1" x14ac:dyDescent="0.3">
      <c r="B2" s="70"/>
      <c r="C2" s="70"/>
      <c r="D2" s="70"/>
      <c r="E2" s="70"/>
      <c r="F2" s="70"/>
    </row>
    <row r="3" spans="2:6" ht="16.5" thickBot="1" x14ac:dyDescent="0.25">
      <c r="B3" s="368" t="s">
        <v>221</v>
      </c>
      <c r="C3" s="369"/>
      <c r="D3" s="369"/>
      <c r="E3" s="100" t="s">
        <v>222</v>
      </c>
      <c r="F3" s="79" t="s">
        <v>223</v>
      </c>
    </row>
    <row r="4" spans="2:6" ht="31.5" x14ac:dyDescent="0.2">
      <c r="B4" s="370" t="s">
        <v>224</v>
      </c>
      <c r="C4" s="372" t="s">
        <v>78</v>
      </c>
      <c r="D4" s="101" t="s">
        <v>113</v>
      </c>
      <c r="E4" s="71" t="s">
        <v>225</v>
      </c>
      <c r="F4" s="72">
        <v>0.25</v>
      </c>
    </row>
    <row r="5" spans="2:6" ht="47.25" x14ac:dyDescent="0.2">
      <c r="B5" s="371"/>
      <c r="C5" s="373"/>
      <c r="D5" s="102" t="s">
        <v>119</v>
      </c>
      <c r="E5" s="73" t="s">
        <v>226</v>
      </c>
      <c r="F5" s="74">
        <v>0.15</v>
      </c>
    </row>
    <row r="6" spans="2:6" ht="47.25" x14ac:dyDescent="0.2">
      <c r="B6" s="371"/>
      <c r="C6" s="373"/>
      <c r="D6" s="102" t="s">
        <v>227</v>
      </c>
      <c r="E6" s="73" t="s">
        <v>228</v>
      </c>
      <c r="F6" s="74">
        <v>0.1</v>
      </c>
    </row>
    <row r="7" spans="2:6" ht="63" x14ac:dyDescent="0.2">
      <c r="B7" s="371"/>
      <c r="C7" s="373" t="s">
        <v>101</v>
      </c>
      <c r="D7" s="102" t="s">
        <v>229</v>
      </c>
      <c r="E7" s="73" t="s">
        <v>230</v>
      </c>
      <c r="F7" s="74">
        <v>0.25</v>
      </c>
    </row>
    <row r="8" spans="2:6" ht="31.5" x14ac:dyDescent="0.2">
      <c r="B8" s="371"/>
      <c r="C8" s="373"/>
      <c r="D8" s="102" t="s">
        <v>114</v>
      </c>
      <c r="E8" s="73" t="s">
        <v>231</v>
      </c>
      <c r="F8" s="74">
        <v>0.15</v>
      </c>
    </row>
    <row r="9" spans="2:6" ht="47.25" x14ac:dyDescent="0.2">
      <c r="B9" s="371" t="s">
        <v>232</v>
      </c>
      <c r="C9" s="373" t="s">
        <v>103</v>
      </c>
      <c r="D9" s="102" t="s">
        <v>120</v>
      </c>
      <c r="E9" s="73" t="s">
        <v>233</v>
      </c>
      <c r="F9" s="75" t="s">
        <v>234</v>
      </c>
    </row>
    <row r="10" spans="2:6" ht="63" x14ac:dyDescent="0.2">
      <c r="B10" s="371"/>
      <c r="C10" s="373"/>
      <c r="D10" s="102" t="s">
        <v>115</v>
      </c>
      <c r="E10" s="73" t="s">
        <v>235</v>
      </c>
      <c r="F10" s="75" t="s">
        <v>234</v>
      </c>
    </row>
    <row r="11" spans="2:6" ht="47.25" x14ac:dyDescent="0.2">
      <c r="B11" s="371"/>
      <c r="C11" s="373" t="s">
        <v>104</v>
      </c>
      <c r="D11" s="102" t="s">
        <v>121</v>
      </c>
      <c r="E11" s="73" t="s">
        <v>236</v>
      </c>
      <c r="F11" s="75" t="s">
        <v>234</v>
      </c>
    </row>
    <row r="12" spans="2:6" ht="47.25" x14ac:dyDescent="0.2">
      <c r="B12" s="371"/>
      <c r="C12" s="373"/>
      <c r="D12" s="102" t="s">
        <v>116</v>
      </c>
      <c r="E12" s="73" t="s">
        <v>237</v>
      </c>
      <c r="F12" s="75" t="s">
        <v>234</v>
      </c>
    </row>
    <row r="13" spans="2:6" ht="31.5" x14ac:dyDescent="0.2">
      <c r="B13" s="371"/>
      <c r="C13" s="373" t="s">
        <v>105</v>
      </c>
      <c r="D13" s="102" t="s">
        <v>122</v>
      </c>
      <c r="E13" s="73" t="s">
        <v>238</v>
      </c>
      <c r="F13" s="75" t="s">
        <v>234</v>
      </c>
    </row>
    <row r="14" spans="2:6" ht="32.25" thickBot="1" x14ac:dyDescent="0.25">
      <c r="B14" s="374"/>
      <c r="C14" s="375"/>
      <c r="D14" s="103" t="s">
        <v>117</v>
      </c>
      <c r="E14" s="76" t="s">
        <v>239</v>
      </c>
      <c r="F14" s="77" t="s">
        <v>234</v>
      </c>
    </row>
    <row r="15" spans="2:6" ht="49.5" customHeight="1" x14ac:dyDescent="0.2">
      <c r="B15" s="367" t="s">
        <v>240</v>
      </c>
      <c r="C15" s="367"/>
      <c r="D15" s="367"/>
      <c r="E15" s="367"/>
      <c r="F15" s="367"/>
    </row>
    <row r="16" spans="2:6" ht="27" customHeight="1" x14ac:dyDescent="0.25">
      <c r="B16" s="78"/>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241</v>
      </c>
      <c r="E2" t="s">
        <v>124</v>
      </c>
    </row>
    <row r="3" spans="2:5" x14ac:dyDescent="0.25">
      <c r="B3" t="s">
        <v>127</v>
      </c>
      <c r="E3" t="s">
        <v>242</v>
      </c>
    </row>
    <row r="4" spans="2:5" x14ac:dyDescent="0.25">
      <c r="B4" t="s">
        <v>243</v>
      </c>
      <c r="E4" t="s">
        <v>108</v>
      </c>
    </row>
    <row r="5" spans="2:5" x14ac:dyDescent="0.25">
      <c r="B5" t="s">
        <v>118</v>
      </c>
    </row>
    <row r="8" spans="2:5" x14ac:dyDescent="0.25">
      <c r="B8" t="s">
        <v>244</v>
      </c>
    </row>
    <row r="9" spans="2:5" x14ac:dyDescent="0.25">
      <c r="B9" t="s">
        <v>245</v>
      </c>
    </row>
    <row r="10" spans="2:5" x14ac:dyDescent="0.25">
      <c r="B10" t="s">
        <v>246</v>
      </c>
    </row>
    <row r="13" spans="2:5" x14ac:dyDescent="0.25">
      <c r="B13" t="s">
        <v>247</v>
      </c>
    </row>
    <row r="14" spans="2:5" x14ac:dyDescent="0.25">
      <c r="B14" t="s">
        <v>109</v>
      </c>
    </row>
    <row r="15" spans="2:5" x14ac:dyDescent="0.25">
      <c r="B15" t="s">
        <v>248</v>
      </c>
    </row>
    <row r="16" spans="2:5" x14ac:dyDescent="0.25">
      <c r="B16" t="s">
        <v>249</v>
      </c>
    </row>
    <row r="17" spans="2:2" x14ac:dyDescent="0.25">
      <c r="B17" t="s">
        <v>250</v>
      </c>
    </row>
    <row r="18" spans="2:2" x14ac:dyDescent="0.25">
      <c r="B18" t="s">
        <v>251</v>
      </c>
    </row>
    <row r="19" spans="2:2" x14ac:dyDescent="0.25">
      <c r="B19" t="s">
        <v>252</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David Pinzon</cp:lastModifiedBy>
  <cp:revision/>
  <cp:lastPrinted>2022-05-11T19:21:30Z</cp:lastPrinted>
  <dcterms:created xsi:type="dcterms:W3CDTF">2020-03-24T23:12:47Z</dcterms:created>
  <dcterms:modified xsi:type="dcterms:W3CDTF">2024-01-31T17:04:31Z</dcterms:modified>
  <cp:category/>
  <cp:contentStatus/>
</cp:coreProperties>
</file>