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2" documentId="11_EF24B89F2B5FC9FE388A381384B06DE33AF3BB48" xr6:coauthVersionLast="47" xr6:coauthVersionMax="47" xr10:uidLastSave="{37A80E7C-C078-4182-81A3-C5566C244700}"/>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 l="1"/>
  <c r="L13" i="1"/>
  <c r="L12" i="1"/>
  <c r="L11" i="1"/>
  <c r="Y14" i="1" l="1"/>
  <c r="AG14" i="1" s="1"/>
  <c r="AF14" i="1" s="1"/>
  <c r="O14" i="1"/>
  <c r="P14" i="1" s="1"/>
  <c r="R14" i="1" s="1"/>
  <c r="M14" i="1"/>
  <c r="AC14" i="1" s="1"/>
  <c r="AD14" i="1" s="1"/>
  <c r="Y13" i="1"/>
  <c r="AG13" i="1" s="1"/>
  <c r="AF13" i="1" s="1"/>
  <c r="O13" i="1"/>
  <c r="P13" i="1" s="1"/>
  <c r="R13" i="1" s="1"/>
  <c r="M13" i="1"/>
  <c r="AC13" i="1" s="1"/>
  <c r="AD13" i="1" s="1"/>
  <c r="Y12" i="1"/>
  <c r="V12" i="1"/>
  <c r="O12" i="1"/>
  <c r="P12" i="1" s="1"/>
  <c r="X32" i="18" s="1"/>
  <c r="M12" i="1"/>
  <c r="Y11" i="1"/>
  <c r="V11" i="1"/>
  <c r="O11" i="1"/>
  <c r="P11" i="1" s="1"/>
  <c r="R42" i="18" s="1"/>
  <c r="M11" i="1"/>
  <c r="P24" i="18" l="1"/>
  <c r="AD28" i="18"/>
  <c r="Z8" i="18"/>
  <c r="X28" i="18"/>
  <c r="L38" i="18"/>
  <c r="L16" i="18"/>
  <c r="P32" i="18"/>
  <c r="AL32" i="18"/>
  <c r="J26" i="18"/>
  <c r="J34" i="18"/>
  <c r="AH22" i="18"/>
  <c r="X26" i="18"/>
  <c r="R44" i="18"/>
  <c r="J20" i="18"/>
  <c r="P34" i="18"/>
  <c r="V30" i="18"/>
  <c r="AL34" i="18"/>
  <c r="X16" i="18"/>
  <c r="R10" i="18"/>
  <c r="Z20" i="18"/>
  <c r="AB44" i="18"/>
  <c r="Z24" i="18"/>
  <c r="AD24" i="18"/>
  <c r="AF6" i="18"/>
  <c r="AD32" i="18"/>
  <c r="Z28" i="18"/>
  <c r="AF24" i="18"/>
  <c r="P8" i="18"/>
  <c r="AB14" i="18"/>
  <c r="AJ18" i="18"/>
  <c r="AB42" i="18"/>
  <c r="P36" i="18"/>
  <c r="AB28" i="18"/>
  <c r="L22" i="18"/>
  <c r="AD26" i="18"/>
  <c r="L12" i="18"/>
  <c r="AJ10" i="18"/>
  <c r="S28" i="19"/>
  <c r="AH14" i="1"/>
  <c r="P18" i="18"/>
  <c r="AB34" i="18"/>
  <c r="X10" i="18"/>
  <c r="X22" i="18"/>
  <c r="T40" i="18"/>
  <c r="T16" i="18"/>
  <c r="V44" i="18"/>
  <c r="AH28" i="18"/>
  <c r="R22" i="18"/>
  <c r="L42" i="18"/>
  <c r="AJ16" i="18"/>
  <c r="V36" i="18"/>
  <c r="T38" i="18"/>
  <c r="R20" i="18"/>
  <c r="T30" i="18"/>
  <c r="J36" i="18"/>
  <c r="AJ44" i="18"/>
  <c r="AB18" i="18"/>
  <c r="Z40" i="18"/>
  <c r="T10" i="18"/>
  <c r="AB20" i="18"/>
  <c r="R26" i="18"/>
  <c r="AB30" i="18"/>
  <c r="AD8" i="18"/>
  <c r="V18" i="18"/>
  <c r="T26" i="18"/>
  <c r="AD30" i="18"/>
  <c r="AF8" i="18"/>
  <c r="X24" i="18"/>
  <c r="AL28" i="18"/>
  <c r="Z14" i="18"/>
  <c r="AJ30" i="18"/>
  <c r="X18" i="18"/>
  <c r="T28" i="18"/>
  <c r="AB32" i="18"/>
  <c r="L44" i="18"/>
  <c r="AD38" i="18"/>
  <c r="N14" i="18"/>
  <c r="AF38" i="18"/>
  <c r="V12" i="18"/>
  <c r="X34" i="18"/>
  <c r="AL38" i="18"/>
  <c r="P28" i="18"/>
  <c r="X38" i="18"/>
  <c r="AJ22" i="18"/>
  <c r="Z26" i="18"/>
  <c r="T44" i="18"/>
  <c r="L20" i="18"/>
  <c r="R34" i="18"/>
  <c r="AJ42" i="18"/>
  <c r="T14" i="18"/>
  <c r="V42" i="18"/>
  <c r="R30" i="18"/>
  <c r="AH12" i="18"/>
  <c r="AF20" i="18"/>
  <c r="P14" i="18"/>
  <c r="Z44" i="18"/>
  <c r="V10" i="18"/>
  <c r="T18" i="18"/>
  <c r="AF34" i="18"/>
  <c r="AB10" i="18"/>
  <c r="V8" i="18"/>
  <c r="P20" i="18"/>
  <c r="AB36" i="18"/>
  <c r="AD10" i="18"/>
  <c r="J40" i="18"/>
  <c r="AH40" i="18"/>
  <c r="V20" i="18"/>
  <c r="AF26" i="18"/>
  <c r="X8" i="18"/>
  <c r="J18" i="18"/>
  <c r="AF36" i="18"/>
  <c r="AF42" i="18"/>
  <c r="AF14" i="18"/>
  <c r="AH24" i="18"/>
  <c r="AD44" i="18"/>
  <c r="N8" i="18"/>
  <c r="R32" i="18"/>
  <c r="AH34" i="18"/>
  <c r="L26" i="18"/>
  <c r="L34" i="18"/>
  <c r="AL16" i="18"/>
  <c r="X36" i="18"/>
  <c r="P40" i="18"/>
  <c r="T20" i="18"/>
  <c r="X30" i="18"/>
  <c r="AL36" i="18"/>
  <c r="J28" i="18"/>
  <c r="J30" i="18"/>
  <c r="V24" i="18"/>
  <c r="AB24" i="18"/>
  <c r="AD6" i="18"/>
  <c r="L18" i="18"/>
  <c r="N24" i="18"/>
  <c r="L8" i="18"/>
  <c r="AJ14" i="18"/>
  <c r="AD40" i="18"/>
  <c r="Z12" i="18"/>
  <c r="J8" i="18"/>
  <c r="AL14" i="18"/>
  <c r="AF40" i="18"/>
  <c r="AB12" i="18"/>
  <c r="V40" i="18"/>
  <c r="AJ8" i="18"/>
  <c r="T6" i="18"/>
  <c r="AD14" i="18"/>
  <c r="J6" i="18"/>
  <c r="AL18" i="18"/>
  <c r="AD42" i="18"/>
  <c r="N12" i="18"/>
  <c r="Z6" i="18"/>
  <c r="P42" i="18"/>
  <c r="AJ34" i="18"/>
  <c r="V16" i="18"/>
  <c r="N6" i="18"/>
  <c r="X44" i="18"/>
  <c r="AJ28" i="18"/>
  <c r="T22" i="18"/>
  <c r="N42" i="18"/>
  <c r="N20" i="18"/>
  <c r="T34" i="18"/>
  <c r="AL42" i="18"/>
  <c r="P16" i="18"/>
  <c r="X42" i="18"/>
  <c r="AH32" i="18"/>
  <c r="R24" i="18"/>
  <c r="L32" i="18"/>
  <c r="P26" i="18"/>
  <c r="AF28" i="18"/>
  <c r="AB8" i="18"/>
  <c r="AH20" i="18"/>
  <c r="N18" i="18"/>
  <c r="R12" i="1"/>
  <c r="AL24" i="18"/>
  <c r="V14" i="18"/>
  <c r="L10" i="18"/>
  <c r="Z36" i="18"/>
  <c r="AH26" i="18"/>
  <c r="X14" i="18"/>
  <c r="N10" i="18"/>
  <c r="Z32" i="18"/>
  <c r="AH6" i="18"/>
  <c r="R8" i="18"/>
  <c r="X6" i="18"/>
  <c r="AH30" i="18"/>
  <c r="AF16" i="18"/>
  <c r="P38" i="18"/>
  <c r="T12" i="18"/>
  <c r="J32" i="18"/>
  <c r="AH44" i="18"/>
  <c r="Z18" i="18"/>
  <c r="R11" i="1"/>
  <c r="Z38" i="18"/>
  <c r="AL22" i="18"/>
  <c r="V28" i="18"/>
  <c r="J38" i="18"/>
  <c r="J16" i="18"/>
  <c r="Z30" i="18"/>
  <c r="AH38" i="18"/>
  <c r="L28" i="18"/>
  <c r="N30" i="18"/>
  <c r="AJ26" i="18"/>
  <c r="N22" i="18"/>
  <c r="N40" i="18"/>
  <c r="R18" i="18"/>
  <c r="AD34" i="18"/>
  <c r="Z10" i="18"/>
  <c r="AH10" i="18"/>
  <c r="AH42" i="18"/>
  <c r="T42" i="18"/>
  <c r="AH36" i="18"/>
  <c r="Z16" i="18"/>
  <c r="T8" i="18"/>
  <c r="N38" i="18"/>
  <c r="AJ36" i="18"/>
  <c r="AB16" i="18"/>
  <c r="AD16" i="18"/>
  <c r="J22" i="18"/>
  <c r="AB26" i="18"/>
  <c r="AF10" i="18"/>
  <c r="R12" i="18"/>
  <c r="L40" i="18"/>
  <c r="AJ40" i="18"/>
  <c r="X20" i="18"/>
  <c r="R36" i="18"/>
  <c r="S39" i="19"/>
  <c r="Y41" i="19"/>
  <c r="AH13" i="1"/>
  <c r="P30" i="18"/>
  <c r="AL10" i="18"/>
  <c r="AD20" i="18"/>
  <c r="N26" i="18"/>
  <c r="N34" i="18"/>
  <c r="AH18" i="18"/>
  <c r="V22" i="18"/>
  <c r="R40" i="18"/>
  <c r="R16" i="18"/>
  <c r="Z42" i="18"/>
  <c r="AJ32" i="18"/>
  <c r="T24" i="18"/>
  <c r="N32" i="18"/>
  <c r="AL20" i="18"/>
  <c r="V26" i="18"/>
  <c r="P44" i="18"/>
  <c r="AH14" i="18"/>
  <c r="AB40" i="18"/>
  <c r="X12" i="18"/>
  <c r="AB22" i="18"/>
  <c r="AD22" i="18"/>
  <c r="L36" i="18"/>
  <c r="AL44" i="18"/>
  <c r="AD18" i="18"/>
  <c r="L24" i="18"/>
  <c r="N36" i="18"/>
  <c r="AH8" i="18"/>
  <c r="AF18" i="18"/>
  <c r="P10" i="18"/>
  <c r="R28" i="18"/>
  <c r="AF30" i="18"/>
  <c r="AD12" i="18"/>
  <c r="N44" i="18"/>
  <c r="X40" i="18"/>
  <c r="AL8" i="18"/>
  <c r="V6" i="18"/>
  <c r="R14" i="18"/>
  <c r="Z22" i="18"/>
  <c r="AF22" i="18"/>
  <c r="AB6" i="18"/>
  <c r="J24" i="18"/>
  <c r="J44" i="18"/>
  <c r="J14" i="18"/>
  <c r="V34" i="18"/>
  <c r="AJ38" i="18"/>
  <c r="N28" i="18"/>
  <c r="V38" i="18"/>
  <c r="AL26" i="18"/>
  <c r="P22" i="18"/>
  <c r="J42" i="18"/>
  <c r="AH16" i="18"/>
  <c r="T36" i="18"/>
  <c r="R38" i="18"/>
  <c r="AJ24" i="18"/>
  <c r="AF44" i="18"/>
  <c r="J10" i="18"/>
  <c r="AB38" i="18"/>
  <c r="AF32" i="18"/>
  <c r="T32" i="18"/>
  <c r="AJ12" i="18"/>
  <c r="P6" i="18"/>
  <c r="AL40" i="18"/>
  <c r="V32" i="18"/>
  <c r="AL12" i="18"/>
  <c r="R6" i="18"/>
  <c r="J12" i="18"/>
  <c r="N16" i="18"/>
  <c r="AD36" i="18"/>
  <c r="AF12" i="18"/>
  <c r="AL30" i="18"/>
  <c r="Z34" i="18"/>
  <c r="AL6" i="18"/>
  <c r="P12" i="18"/>
  <c r="AJ20" i="18"/>
  <c r="AG11" i="1"/>
  <c r="AF11" i="1" s="1"/>
  <c r="Q12" i="1"/>
  <c r="AG12" i="1" s="1"/>
  <c r="AF12" i="1" s="1"/>
  <c r="AE13" i="1"/>
  <c r="AE14" i="1"/>
  <c r="AC12" i="1"/>
  <c r="AD12" i="1" s="1"/>
  <c r="AC11" i="1"/>
  <c r="AD11" i="1" s="1"/>
  <c r="AH17" i="19" l="1"/>
  <c r="AJ18" i="19"/>
  <c r="AL19" i="19"/>
  <c r="AH21" i="19"/>
  <c r="AJ22" i="19"/>
  <c r="AL23" i="19"/>
  <c r="AH25" i="19"/>
  <c r="AJ26" i="19"/>
  <c r="AL27" i="19"/>
  <c r="AH29" i="19"/>
  <c r="AJ30" i="19"/>
  <c r="AL31" i="19"/>
  <c r="AH33" i="19"/>
  <c r="AJ34" i="19"/>
  <c r="AL35" i="19"/>
  <c r="AH37" i="19"/>
  <c r="AJ38" i="19"/>
  <c r="AL39" i="19"/>
  <c r="AH41" i="19"/>
  <c r="AJ42" i="19"/>
  <c r="AL43" i="19"/>
  <c r="AH45" i="19"/>
  <c r="AJ46" i="19"/>
  <c r="AL47" i="19"/>
  <c r="AH49" i="19"/>
  <c r="AJ50" i="19"/>
  <c r="AL51" i="19"/>
  <c r="AH53" i="19"/>
  <c r="AJ54" i="19"/>
  <c r="AL55" i="19"/>
  <c r="AH9" i="19"/>
  <c r="AJ10" i="19"/>
  <c r="AL11" i="19"/>
  <c r="AH13" i="19"/>
  <c r="AJ14" i="19"/>
  <c r="AL15" i="19"/>
  <c r="AI7" i="19"/>
  <c r="S46" i="19"/>
  <c r="U47" i="19"/>
  <c r="Q49" i="19"/>
  <c r="S50" i="19"/>
  <c r="U51" i="19"/>
  <c r="Q53" i="19"/>
  <c r="S54" i="19"/>
  <c r="U55" i="19"/>
  <c r="K47" i="19"/>
  <c r="M48" i="19"/>
  <c r="O49" i="19"/>
  <c r="K51" i="19"/>
  <c r="M52" i="19"/>
  <c r="O53" i="19"/>
  <c r="K55" i="19"/>
  <c r="M38" i="19"/>
  <c r="O39" i="19"/>
  <c r="K41" i="19"/>
  <c r="M42" i="19"/>
  <c r="O43" i="19"/>
  <c r="K45" i="19"/>
  <c r="M36" i="19"/>
  <c r="V46" i="19"/>
  <c r="X47" i="19"/>
  <c r="Z48" i="19"/>
  <c r="V50" i="19"/>
  <c r="X51" i="19"/>
  <c r="Z52" i="19"/>
  <c r="V54" i="19"/>
  <c r="X55" i="19"/>
  <c r="T36" i="19"/>
  <c r="Q37" i="19"/>
  <c r="Y37" i="19"/>
  <c r="U38" i="19"/>
  <c r="R39" i="19"/>
  <c r="AA39" i="19"/>
  <c r="W40" i="19"/>
  <c r="S41" i="19"/>
  <c r="P42" i="19"/>
  <c r="X42" i="19"/>
  <c r="AI17" i="19"/>
  <c r="AK18" i="19"/>
  <c r="AM19" i="19"/>
  <c r="AI21" i="19"/>
  <c r="AK22" i="19"/>
  <c r="AM23" i="19"/>
  <c r="AI25" i="19"/>
  <c r="AK26" i="19"/>
  <c r="AM27" i="19"/>
  <c r="AI29" i="19"/>
  <c r="AK30" i="19"/>
  <c r="AM31" i="19"/>
  <c r="AI33" i="19"/>
  <c r="AK34" i="19"/>
  <c r="AM35" i="19"/>
  <c r="AI37" i="19"/>
  <c r="AK38" i="19"/>
  <c r="AM39" i="19"/>
  <c r="AI41" i="19"/>
  <c r="AK42" i="19"/>
  <c r="AM43" i="19"/>
  <c r="AI45" i="19"/>
  <c r="AK46" i="19"/>
  <c r="AM47" i="19"/>
  <c r="AI49" i="19"/>
  <c r="AK50" i="19"/>
  <c r="AM51" i="19"/>
  <c r="AI53" i="19"/>
  <c r="AK54" i="19"/>
  <c r="AM55" i="19"/>
  <c r="AI9" i="19"/>
  <c r="AK10" i="19"/>
  <c r="AM11" i="19"/>
  <c r="AI13" i="19"/>
  <c r="AK14" i="19"/>
  <c r="AM15" i="19"/>
  <c r="AJ7" i="19"/>
  <c r="T46" i="19"/>
  <c r="P48" i="19"/>
  <c r="R49" i="19"/>
  <c r="T50" i="19"/>
  <c r="P52" i="19"/>
  <c r="R53" i="19"/>
  <c r="T54" i="19"/>
  <c r="J46" i="19"/>
  <c r="L47" i="19"/>
  <c r="N48" i="19"/>
  <c r="J50" i="19"/>
  <c r="L51" i="19"/>
  <c r="N52" i="19"/>
  <c r="J54" i="19"/>
  <c r="L55" i="19"/>
  <c r="N38" i="19"/>
  <c r="J40" i="19"/>
  <c r="L41" i="19"/>
  <c r="N42" i="19"/>
  <c r="J44" i="19"/>
  <c r="L45" i="19"/>
  <c r="N36" i="19"/>
  <c r="W46" i="19"/>
  <c r="Y47" i="19"/>
  <c r="AA48" i="19"/>
  <c r="W50" i="19"/>
  <c r="Y51" i="19"/>
  <c r="AA52" i="19"/>
  <c r="W54" i="19"/>
  <c r="Y55" i="19"/>
  <c r="U36" i="19"/>
  <c r="R37" i="19"/>
  <c r="Z37" i="19"/>
  <c r="V38" i="19"/>
  <c r="T39" i="19"/>
  <c r="P40" i="19"/>
  <c r="X40" i="19"/>
  <c r="T41" i="19"/>
  <c r="Q42" i="19"/>
  <c r="Y42" i="19"/>
  <c r="AH16" i="19"/>
  <c r="AJ17" i="19"/>
  <c r="AL18" i="19"/>
  <c r="AH20" i="19"/>
  <c r="AJ21" i="19"/>
  <c r="AL22" i="19"/>
  <c r="AH24" i="19"/>
  <c r="AJ25" i="19"/>
  <c r="AL26" i="19"/>
  <c r="AH28" i="19"/>
  <c r="AJ29" i="19"/>
  <c r="AL30" i="19"/>
  <c r="AH32" i="19"/>
  <c r="AJ33" i="19"/>
  <c r="AL34" i="19"/>
  <c r="AH36" i="19"/>
  <c r="AJ37" i="19"/>
  <c r="AL38" i="19"/>
  <c r="AH40" i="19"/>
  <c r="AJ41" i="19"/>
  <c r="AL42" i="19"/>
  <c r="AH44" i="19"/>
  <c r="AJ45" i="19"/>
  <c r="AL46" i="19"/>
  <c r="AH48" i="19"/>
  <c r="AJ49" i="19"/>
  <c r="AL50" i="19"/>
  <c r="AH52" i="19"/>
  <c r="AJ53" i="19"/>
  <c r="AL54" i="19"/>
  <c r="AH8" i="19"/>
  <c r="AJ9" i="19"/>
  <c r="AL10" i="19"/>
  <c r="AH12" i="19"/>
  <c r="AJ13" i="19"/>
  <c r="AL14" i="19"/>
  <c r="AH6" i="19"/>
  <c r="AK7" i="19"/>
  <c r="U46" i="19"/>
  <c r="Q48" i="19"/>
  <c r="S49" i="19"/>
  <c r="U50" i="19"/>
  <c r="Q52" i="19"/>
  <c r="S53" i="19"/>
  <c r="U54" i="19"/>
  <c r="K46" i="19"/>
  <c r="M47" i="19"/>
  <c r="O48" i="19"/>
  <c r="K50" i="19"/>
  <c r="M51" i="19"/>
  <c r="O52" i="19"/>
  <c r="K54" i="19"/>
  <c r="M55" i="19"/>
  <c r="O38" i="19"/>
  <c r="K40" i="19"/>
  <c r="M41" i="19"/>
  <c r="O42" i="19"/>
  <c r="K44" i="19"/>
  <c r="M45" i="19"/>
  <c r="O36" i="19"/>
  <c r="X46" i="19"/>
  <c r="Z47" i="19"/>
  <c r="V49" i="19"/>
  <c r="X50" i="19"/>
  <c r="Z51" i="19"/>
  <c r="V53" i="19"/>
  <c r="X54" i="19"/>
  <c r="Z55" i="19"/>
  <c r="W36" i="19"/>
  <c r="S37" i="19"/>
  <c r="AA37" i="19"/>
  <c r="X38" i="19"/>
  <c r="U39" i="19"/>
  <c r="Q40" i="19"/>
  <c r="Y40" i="19"/>
  <c r="U41" i="19"/>
  <c r="R42" i="19"/>
  <c r="Z42" i="19"/>
  <c r="V43" i="19"/>
  <c r="R44" i="19"/>
  <c r="Z44" i="19"/>
  <c r="AI16" i="19"/>
  <c r="AK17" i="19"/>
  <c r="AM18" i="19"/>
  <c r="AI20" i="19"/>
  <c r="AK21" i="19"/>
  <c r="AM22" i="19"/>
  <c r="AI24" i="19"/>
  <c r="AK25" i="19"/>
  <c r="AM26" i="19"/>
  <c r="AI28" i="19"/>
  <c r="AK29" i="19"/>
  <c r="AM30" i="19"/>
  <c r="AI32" i="19"/>
  <c r="AK33" i="19"/>
  <c r="AM34" i="19"/>
  <c r="AI36" i="19"/>
  <c r="AK37" i="19"/>
  <c r="AM38" i="19"/>
  <c r="AI40" i="19"/>
  <c r="AK41" i="19"/>
  <c r="AM42" i="19"/>
  <c r="AI44" i="19"/>
  <c r="AK45" i="19"/>
  <c r="AM46" i="19"/>
  <c r="AI48" i="19"/>
  <c r="AK49" i="19"/>
  <c r="AM50" i="19"/>
  <c r="AI52" i="19"/>
  <c r="AK53" i="19"/>
  <c r="AM54" i="19"/>
  <c r="AI8" i="19"/>
  <c r="AK9" i="19"/>
  <c r="AM10" i="19"/>
  <c r="AI12" i="19"/>
  <c r="AK13" i="19"/>
  <c r="AM14" i="19"/>
  <c r="AI6" i="19"/>
  <c r="AL7" i="19"/>
  <c r="P47" i="19"/>
  <c r="R48" i="19"/>
  <c r="T49" i="19"/>
  <c r="P51" i="19"/>
  <c r="R52" i="19"/>
  <c r="T53" i="19"/>
  <c r="P55" i="19"/>
  <c r="L46" i="19"/>
  <c r="N47" i="19"/>
  <c r="J49" i="19"/>
  <c r="L50" i="19"/>
  <c r="N51" i="19"/>
  <c r="J53" i="19"/>
  <c r="L54" i="19"/>
  <c r="N55" i="19"/>
  <c r="J39" i="19"/>
  <c r="L40" i="19"/>
  <c r="N41" i="19"/>
  <c r="J43" i="19"/>
  <c r="L44" i="19"/>
  <c r="N45" i="19"/>
  <c r="K37" i="19"/>
  <c r="Y46" i="19"/>
  <c r="AA47" i="19"/>
  <c r="W49" i="19"/>
  <c r="Y50" i="19"/>
  <c r="AA51" i="19"/>
  <c r="W53" i="19"/>
  <c r="Y54" i="19"/>
  <c r="AA55" i="19"/>
  <c r="X36" i="19"/>
  <c r="T37" i="19"/>
  <c r="P38" i="19"/>
  <c r="Y38" i="19"/>
  <c r="V39" i="19"/>
  <c r="R40" i="19"/>
  <c r="Z40" i="19"/>
  <c r="V41" i="19"/>
  <c r="V36" i="19"/>
  <c r="AJ16" i="19"/>
  <c r="AL17" i="19"/>
  <c r="AH19" i="19"/>
  <c r="AJ20" i="19"/>
  <c r="AL21" i="19"/>
  <c r="AH23" i="19"/>
  <c r="AJ24" i="19"/>
  <c r="AL25" i="19"/>
  <c r="AH27" i="19"/>
  <c r="AJ28" i="19"/>
  <c r="AL29" i="19"/>
  <c r="AH31" i="19"/>
  <c r="AJ32" i="19"/>
  <c r="AL33" i="19"/>
  <c r="AH35" i="19"/>
  <c r="AJ36" i="19"/>
  <c r="AL37" i="19"/>
  <c r="AH39" i="19"/>
  <c r="AJ40" i="19"/>
  <c r="AL41" i="19"/>
  <c r="AH43" i="19"/>
  <c r="AJ44" i="19"/>
  <c r="AL45" i="19"/>
  <c r="AH47" i="19"/>
  <c r="AJ48" i="19"/>
  <c r="AL49" i="19"/>
  <c r="AH51" i="19"/>
  <c r="AJ52" i="19"/>
  <c r="AL53" i="19"/>
  <c r="AH55" i="19"/>
  <c r="AJ8" i="19"/>
  <c r="AL9" i="19"/>
  <c r="AH11" i="19"/>
  <c r="AJ12" i="19"/>
  <c r="AL13" i="19"/>
  <c r="AH15" i="19"/>
  <c r="AJ6" i="19"/>
  <c r="AM7" i="19"/>
  <c r="Q47" i="19"/>
  <c r="S48" i="19"/>
  <c r="U49" i="19"/>
  <c r="Q51" i="19"/>
  <c r="S52" i="19"/>
  <c r="U53" i="19"/>
  <c r="Q55" i="19"/>
  <c r="M46" i="19"/>
  <c r="O47" i="19"/>
  <c r="K49" i="19"/>
  <c r="M50" i="19"/>
  <c r="O51" i="19"/>
  <c r="K53" i="19"/>
  <c r="M54" i="19"/>
  <c r="O55" i="19"/>
  <c r="K39" i="19"/>
  <c r="M40" i="19"/>
  <c r="O41" i="19"/>
  <c r="K43" i="19"/>
  <c r="M44" i="19"/>
  <c r="O45" i="19"/>
  <c r="L37" i="19"/>
  <c r="Z46" i="19"/>
  <c r="V48" i="19"/>
  <c r="X49" i="19"/>
  <c r="Z50" i="19"/>
  <c r="V52" i="19"/>
  <c r="X53" i="19"/>
  <c r="Z54" i="19"/>
  <c r="P36" i="19"/>
  <c r="Y36" i="19"/>
  <c r="U37" i="19"/>
  <c r="Q38" i="19"/>
  <c r="Z38" i="19"/>
  <c r="W39" i="19"/>
  <c r="S40" i="19"/>
  <c r="AA40" i="19"/>
  <c r="W41" i="19"/>
  <c r="T42" i="19"/>
  <c r="P43" i="19"/>
  <c r="X43" i="19"/>
  <c r="T44" i="19"/>
  <c r="P45" i="19"/>
  <c r="X45" i="19"/>
  <c r="AA26" i="19"/>
  <c r="W28" i="19"/>
  <c r="AL16" i="19"/>
  <c r="AH18" i="19"/>
  <c r="AJ19" i="19"/>
  <c r="AL20" i="19"/>
  <c r="AH22" i="19"/>
  <c r="AJ23" i="19"/>
  <c r="AL24" i="19"/>
  <c r="AH26" i="19"/>
  <c r="AJ27" i="19"/>
  <c r="AL28" i="19"/>
  <c r="AH30" i="19"/>
  <c r="AJ31" i="19"/>
  <c r="AL32" i="19"/>
  <c r="AH34" i="19"/>
  <c r="AJ35" i="19"/>
  <c r="AL36" i="19"/>
  <c r="AH38" i="19"/>
  <c r="AJ39" i="19"/>
  <c r="AL40" i="19"/>
  <c r="AH42" i="19"/>
  <c r="AJ43" i="19"/>
  <c r="AL44" i="19"/>
  <c r="AH46" i="19"/>
  <c r="AJ47" i="19"/>
  <c r="AL48" i="19"/>
  <c r="AH50" i="19"/>
  <c r="AJ51" i="19"/>
  <c r="AL52" i="19"/>
  <c r="AH54" i="19"/>
  <c r="AJ55" i="19"/>
  <c r="AL8" i="19"/>
  <c r="AH10" i="19"/>
  <c r="AJ11" i="19"/>
  <c r="AL12" i="19"/>
  <c r="AH14" i="19"/>
  <c r="AJ15" i="19"/>
  <c r="AL6" i="19"/>
  <c r="Q46" i="19"/>
  <c r="S47" i="19"/>
  <c r="U48" i="19"/>
  <c r="Q50" i="19"/>
  <c r="S51" i="19"/>
  <c r="U52" i="19"/>
  <c r="Q54" i="19"/>
  <c r="S55" i="19"/>
  <c r="O46" i="19"/>
  <c r="K48" i="19"/>
  <c r="M49" i="19"/>
  <c r="O50" i="19"/>
  <c r="K52" i="19"/>
  <c r="M53" i="19"/>
  <c r="O54" i="19"/>
  <c r="K38" i="19"/>
  <c r="M39" i="19"/>
  <c r="O40" i="19"/>
  <c r="K42" i="19"/>
  <c r="M43" i="19"/>
  <c r="O44" i="19"/>
  <c r="K36" i="19"/>
  <c r="N37" i="19"/>
  <c r="V47" i="19"/>
  <c r="X48" i="19"/>
  <c r="Z49" i="19"/>
  <c r="V51" i="19"/>
  <c r="X52" i="19"/>
  <c r="Z53" i="19"/>
  <c r="V55" i="19"/>
  <c r="R36" i="19"/>
  <c r="AA36" i="19"/>
  <c r="W37" i="19"/>
  <c r="S38" i="19"/>
  <c r="P39" i="19"/>
  <c r="Y39" i="19"/>
  <c r="U40" i="19"/>
  <c r="Q41" i="19"/>
  <c r="Z41" i="19"/>
  <c r="V42" i="19"/>
  <c r="AM16" i="19"/>
  <c r="AI18" i="19"/>
  <c r="AK19" i="19"/>
  <c r="AM20" i="19"/>
  <c r="AI22" i="19"/>
  <c r="AK23" i="19"/>
  <c r="AM24" i="19"/>
  <c r="AI26" i="19"/>
  <c r="AK27" i="19"/>
  <c r="AM28" i="19"/>
  <c r="AI30" i="19"/>
  <c r="AK31" i="19"/>
  <c r="AM32" i="19"/>
  <c r="AI34" i="19"/>
  <c r="AK35" i="19"/>
  <c r="AM36" i="19"/>
  <c r="AI38" i="19"/>
  <c r="AK39" i="19"/>
  <c r="AM40" i="19"/>
  <c r="AI42" i="19"/>
  <c r="AK43" i="19"/>
  <c r="AM44" i="19"/>
  <c r="AI46" i="19"/>
  <c r="AK47" i="19"/>
  <c r="AM48" i="19"/>
  <c r="AI50" i="19"/>
  <c r="AK51" i="19"/>
  <c r="AM52" i="19"/>
  <c r="AI54" i="19"/>
  <c r="AK55" i="19"/>
  <c r="AM8" i="19"/>
  <c r="AI10" i="19"/>
  <c r="AK11" i="19"/>
  <c r="AM12" i="19"/>
  <c r="AI14" i="19"/>
  <c r="AK15" i="19"/>
  <c r="AM6" i="19"/>
  <c r="R46" i="19"/>
  <c r="T47" i="19"/>
  <c r="P49" i="19"/>
  <c r="R50" i="19"/>
  <c r="T51" i="19"/>
  <c r="P53" i="19"/>
  <c r="R54" i="19"/>
  <c r="T55" i="19"/>
  <c r="J47" i="19"/>
  <c r="L48" i="19"/>
  <c r="N49" i="19"/>
  <c r="J51" i="19"/>
  <c r="L52" i="19"/>
  <c r="N53" i="19"/>
  <c r="J55" i="19"/>
  <c r="L38" i="19"/>
  <c r="N39" i="19"/>
  <c r="J41" i="19"/>
  <c r="L42" i="19"/>
  <c r="N43" i="19"/>
  <c r="J45" i="19"/>
  <c r="L36" i="19"/>
  <c r="O37" i="19"/>
  <c r="W47" i="19"/>
  <c r="Y48" i="19"/>
  <c r="AA49" i="19"/>
  <c r="W51" i="19"/>
  <c r="Y52" i="19"/>
  <c r="AA53" i="19"/>
  <c r="W55" i="19"/>
  <c r="S36" i="19"/>
  <c r="P37" i="19"/>
  <c r="X37" i="19"/>
  <c r="T38" i="19"/>
  <c r="Q39" i="19"/>
  <c r="Z39" i="19"/>
  <c r="V40" i="19"/>
  <c r="R41" i="19"/>
  <c r="AA41" i="19"/>
  <c r="W42" i="19"/>
  <c r="V26" i="19"/>
  <c r="AM25" i="19"/>
  <c r="AK36" i="19"/>
  <c r="AI47" i="19"/>
  <c r="AM9" i="19"/>
  <c r="T48" i="19"/>
  <c r="L49" i="19"/>
  <c r="J42" i="19"/>
  <c r="AA50" i="19"/>
  <c r="AA38" i="19"/>
  <c r="Q43" i="19"/>
  <c r="AA43" i="19"/>
  <c r="Y44" i="19"/>
  <c r="W45" i="19"/>
  <c r="V27" i="19"/>
  <c r="Y28" i="19"/>
  <c r="AA29" i="19"/>
  <c r="W31" i="19"/>
  <c r="Y32" i="19"/>
  <c r="AA33" i="19"/>
  <c r="W35" i="19"/>
  <c r="M26" i="19"/>
  <c r="U26" i="19"/>
  <c r="Q27" i="19"/>
  <c r="M28" i="19"/>
  <c r="J29" i="19"/>
  <c r="R29" i="19"/>
  <c r="N30" i="19"/>
  <c r="J31" i="19"/>
  <c r="R31" i="19"/>
  <c r="N32" i="19"/>
  <c r="J33" i="19"/>
  <c r="R33" i="19"/>
  <c r="N34" i="19"/>
  <c r="J35" i="19"/>
  <c r="R35" i="19"/>
  <c r="T16" i="19"/>
  <c r="P18" i="19"/>
  <c r="R19" i="19"/>
  <c r="T20" i="19"/>
  <c r="P22" i="19"/>
  <c r="R23" i="19"/>
  <c r="T24" i="19"/>
  <c r="J18" i="19"/>
  <c r="L19" i="19"/>
  <c r="N20" i="19"/>
  <c r="J22" i="19"/>
  <c r="L23" i="19"/>
  <c r="N24" i="19"/>
  <c r="J16" i="19"/>
  <c r="L17" i="19"/>
  <c r="AG26" i="19"/>
  <c r="AC28" i="19"/>
  <c r="AE29" i="19"/>
  <c r="AG30" i="19"/>
  <c r="AC32" i="19"/>
  <c r="AE33" i="19"/>
  <c r="AG34" i="19"/>
  <c r="AC36" i="19"/>
  <c r="AE37" i="19"/>
  <c r="AG38" i="19"/>
  <c r="AC40" i="19"/>
  <c r="AE41" i="19"/>
  <c r="AG42" i="19"/>
  <c r="AC44" i="19"/>
  <c r="AE45" i="19"/>
  <c r="AG46" i="19"/>
  <c r="AC48" i="19"/>
  <c r="AE49" i="19"/>
  <c r="AG50" i="19"/>
  <c r="AC52" i="19"/>
  <c r="AE53" i="19"/>
  <c r="AG54" i="19"/>
  <c r="W16" i="19"/>
  <c r="AE16" i="19"/>
  <c r="AA17" i="19"/>
  <c r="W18" i="19"/>
  <c r="AE18" i="19"/>
  <c r="AA19" i="19"/>
  <c r="W20" i="19"/>
  <c r="AE20" i="19"/>
  <c r="AA21" i="19"/>
  <c r="W22" i="19"/>
  <c r="AE22" i="19"/>
  <c r="AA23" i="19"/>
  <c r="AK16" i="19"/>
  <c r="AI27" i="19"/>
  <c r="AM37" i="19"/>
  <c r="AK48" i="19"/>
  <c r="AI11" i="19"/>
  <c r="P50" i="19"/>
  <c r="N50" i="19"/>
  <c r="L43" i="19"/>
  <c r="W52" i="19"/>
  <c r="X39" i="19"/>
  <c r="R43" i="19"/>
  <c r="P44" i="19"/>
  <c r="AA44" i="19"/>
  <c r="Y45" i="19"/>
  <c r="W27" i="19"/>
  <c r="Z28" i="19"/>
  <c r="V30" i="19"/>
  <c r="X31" i="19"/>
  <c r="Z32" i="19"/>
  <c r="V34" i="19"/>
  <c r="X35" i="19"/>
  <c r="N26" i="19"/>
  <c r="J27" i="19"/>
  <c r="R27" i="19"/>
  <c r="N28" i="19"/>
  <c r="K29" i="19"/>
  <c r="S29" i="19"/>
  <c r="O30" i="19"/>
  <c r="K31" i="19"/>
  <c r="S31" i="19"/>
  <c r="O32" i="19"/>
  <c r="K33" i="19"/>
  <c r="S33" i="19"/>
  <c r="O34" i="19"/>
  <c r="K35" i="19"/>
  <c r="S35" i="19"/>
  <c r="U16" i="19"/>
  <c r="Q18" i="19"/>
  <c r="S19" i="19"/>
  <c r="U20" i="19"/>
  <c r="Q22" i="19"/>
  <c r="S23" i="19"/>
  <c r="U24" i="19"/>
  <c r="K18" i="19"/>
  <c r="M19" i="19"/>
  <c r="O20" i="19"/>
  <c r="K22" i="19"/>
  <c r="M23" i="19"/>
  <c r="O24" i="19"/>
  <c r="K16" i="19"/>
  <c r="M17" i="19"/>
  <c r="AB27" i="19"/>
  <c r="AD28" i="19"/>
  <c r="AF29" i="19"/>
  <c r="AB31" i="19"/>
  <c r="AD32" i="19"/>
  <c r="AF33" i="19"/>
  <c r="AB35" i="19"/>
  <c r="AD36" i="19"/>
  <c r="AF37" i="19"/>
  <c r="AB39" i="19"/>
  <c r="AD40" i="19"/>
  <c r="AF41" i="19"/>
  <c r="AB43" i="19"/>
  <c r="AD44" i="19"/>
  <c r="AF45" i="19"/>
  <c r="AB47" i="19"/>
  <c r="AD48" i="19"/>
  <c r="AF49" i="19"/>
  <c r="AB51" i="19"/>
  <c r="AD52" i="19"/>
  <c r="AF53" i="19"/>
  <c r="AB55" i="19"/>
  <c r="X16" i="19"/>
  <c r="AF16" i="19"/>
  <c r="AB17" i="19"/>
  <c r="X18" i="19"/>
  <c r="AM17" i="19"/>
  <c r="AK28" i="19"/>
  <c r="AI39" i="19"/>
  <c r="AM49" i="19"/>
  <c r="AK12" i="19"/>
  <c r="R51" i="19"/>
  <c r="J52" i="19"/>
  <c r="N44" i="19"/>
  <c r="Y53" i="19"/>
  <c r="T40" i="19"/>
  <c r="S43" i="19"/>
  <c r="Q44" i="19"/>
  <c r="Q45" i="19"/>
  <c r="Z45" i="19"/>
  <c r="X27" i="19"/>
  <c r="AA28" i="19"/>
  <c r="W30" i="19"/>
  <c r="Y31" i="19"/>
  <c r="AA32" i="19"/>
  <c r="W34" i="19"/>
  <c r="Y35" i="19"/>
  <c r="O26" i="19"/>
  <c r="K27" i="19"/>
  <c r="S27" i="19"/>
  <c r="O28" i="19"/>
  <c r="L29" i="19"/>
  <c r="T29" i="19"/>
  <c r="P30" i="19"/>
  <c r="L31" i="19"/>
  <c r="T31" i="19"/>
  <c r="P32" i="19"/>
  <c r="L33" i="19"/>
  <c r="T33" i="19"/>
  <c r="P34" i="19"/>
  <c r="L35" i="19"/>
  <c r="T35" i="19"/>
  <c r="P17" i="19"/>
  <c r="R18" i="19"/>
  <c r="T19" i="19"/>
  <c r="P21" i="19"/>
  <c r="R22" i="19"/>
  <c r="T23" i="19"/>
  <c r="P25" i="19"/>
  <c r="L18" i="19"/>
  <c r="N19" i="19"/>
  <c r="J21" i="19"/>
  <c r="L22" i="19"/>
  <c r="N23" i="19"/>
  <c r="J25" i="19"/>
  <c r="L16" i="19"/>
  <c r="N17" i="19"/>
  <c r="AC27" i="19"/>
  <c r="AE28" i="19"/>
  <c r="AG29" i="19"/>
  <c r="AC31" i="19"/>
  <c r="AE32" i="19"/>
  <c r="AG33" i="19"/>
  <c r="AC35" i="19"/>
  <c r="AE36" i="19"/>
  <c r="AG37" i="19"/>
  <c r="AC39" i="19"/>
  <c r="AE40" i="19"/>
  <c r="AG41" i="19"/>
  <c r="AC43" i="19"/>
  <c r="AE44" i="19"/>
  <c r="AG45" i="19"/>
  <c r="AC47" i="19"/>
  <c r="AE48" i="19"/>
  <c r="AG49" i="19"/>
  <c r="AC51" i="19"/>
  <c r="AE52" i="19"/>
  <c r="AG53" i="19"/>
  <c r="AC55" i="19"/>
  <c r="Y16" i="19"/>
  <c r="AG16" i="19"/>
  <c r="AC17" i="19"/>
  <c r="Y18" i="19"/>
  <c r="AG18" i="19"/>
  <c r="AC19" i="19"/>
  <c r="Y20" i="19"/>
  <c r="AG20" i="19"/>
  <c r="AC21" i="19"/>
  <c r="AI19" i="19"/>
  <c r="AM29" i="19"/>
  <c r="AK40" i="19"/>
  <c r="AI51" i="19"/>
  <c r="AM13" i="19"/>
  <c r="T52" i="19"/>
  <c r="L53" i="19"/>
  <c r="J36" i="19"/>
  <c r="AA54" i="19"/>
  <c r="P41" i="19"/>
  <c r="T43" i="19"/>
  <c r="S44" i="19"/>
  <c r="R45" i="19"/>
  <c r="AA45" i="19"/>
  <c r="Y27" i="19"/>
  <c r="V29" i="19"/>
  <c r="X30" i="19"/>
  <c r="Z31" i="19"/>
  <c r="V33" i="19"/>
  <c r="X34" i="19"/>
  <c r="Z35" i="19"/>
  <c r="P26" i="19"/>
  <c r="L27" i="19"/>
  <c r="T27" i="19"/>
  <c r="P28" i="19"/>
  <c r="M29" i="19"/>
  <c r="U29" i="19"/>
  <c r="Q30" i="19"/>
  <c r="M31" i="19"/>
  <c r="U31" i="19"/>
  <c r="Q32" i="19"/>
  <c r="M33" i="19"/>
  <c r="U33" i="19"/>
  <c r="Q34" i="19"/>
  <c r="M35" i="19"/>
  <c r="U35" i="19"/>
  <c r="Q17" i="19"/>
  <c r="S18" i="19"/>
  <c r="U19" i="19"/>
  <c r="Q21" i="19"/>
  <c r="S22" i="19"/>
  <c r="U23" i="19"/>
  <c r="Q25" i="19"/>
  <c r="M18" i="19"/>
  <c r="O19" i="19"/>
  <c r="K21" i="19"/>
  <c r="M22" i="19"/>
  <c r="O23" i="19"/>
  <c r="K25" i="19"/>
  <c r="M16" i="19"/>
  <c r="AB26" i="19"/>
  <c r="AD27" i="19"/>
  <c r="AF28" i="19"/>
  <c r="AB30" i="19"/>
  <c r="AD31" i="19"/>
  <c r="AF32" i="19"/>
  <c r="AB34" i="19"/>
  <c r="AD35" i="19"/>
  <c r="AF36" i="19"/>
  <c r="AB38" i="19"/>
  <c r="AD39" i="19"/>
  <c r="AF40" i="19"/>
  <c r="AB42" i="19"/>
  <c r="AD43" i="19"/>
  <c r="AF44" i="19"/>
  <c r="AB46" i="19"/>
  <c r="AD47" i="19"/>
  <c r="AF48" i="19"/>
  <c r="AB50" i="19"/>
  <c r="AI23" i="19"/>
  <c r="AM33" i="19"/>
  <c r="AK44" i="19"/>
  <c r="AI55" i="19"/>
  <c r="P46" i="19"/>
  <c r="N46" i="19"/>
  <c r="L39" i="19"/>
  <c r="W48" i="19"/>
  <c r="V37" i="19"/>
  <c r="U42" i="19"/>
  <c r="Y43" i="19"/>
  <c r="W44" i="19"/>
  <c r="U45" i="19"/>
  <c r="Y26" i="19"/>
  <c r="V28" i="19"/>
  <c r="Y29" i="19"/>
  <c r="AA30" i="19"/>
  <c r="W32" i="19"/>
  <c r="Y33" i="19"/>
  <c r="AA34" i="19"/>
  <c r="K26" i="19"/>
  <c r="S26" i="19"/>
  <c r="O27" i="19"/>
  <c r="K28" i="19"/>
  <c r="T28" i="19"/>
  <c r="P29" i="19"/>
  <c r="L30" i="19"/>
  <c r="T30" i="19"/>
  <c r="P31" i="19"/>
  <c r="L32" i="19"/>
  <c r="T32" i="19"/>
  <c r="P33" i="19"/>
  <c r="L34" i="19"/>
  <c r="T34" i="19"/>
  <c r="P35" i="19"/>
  <c r="R16" i="19"/>
  <c r="T17" i="19"/>
  <c r="P19" i="19"/>
  <c r="R20" i="19"/>
  <c r="T21" i="19"/>
  <c r="P23" i="19"/>
  <c r="R24" i="19"/>
  <c r="T25" i="19"/>
  <c r="J19" i="19"/>
  <c r="L20" i="19"/>
  <c r="N21" i="19"/>
  <c r="J23" i="19"/>
  <c r="L24" i="19"/>
  <c r="N25" i="19"/>
  <c r="O17" i="19"/>
  <c r="AE26" i="19"/>
  <c r="AK24" i="19"/>
  <c r="AI35" i="19"/>
  <c r="AM45" i="19"/>
  <c r="AK8" i="19"/>
  <c r="R47" i="19"/>
  <c r="J48" i="19"/>
  <c r="N40" i="19"/>
  <c r="Y49" i="19"/>
  <c r="R38" i="19"/>
  <c r="AA42" i="19"/>
  <c r="Z43" i="19"/>
  <c r="X44" i="19"/>
  <c r="V45" i="19"/>
  <c r="Z26" i="19"/>
  <c r="X28" i="19"/>
  <c r="Z29" i="19"/>
  <c r="V31" i="19"/>
  <c r="X32" i="19"/>
  <c r="Z33" i="19"/>
  <c r="V35" i="19"/>
  <c r="L26" i="19"/>
  <c r="T26" i="19"/>
  <c r="P27" i="19"/>
  <c r="L28" i="19"/>
  <c r="U28" i="19"/>
  <c r="Q29" i="19"/>
  <c r="M30" i="19"/>
  <c r="U30" i="19"/>
  <c r="Q31" i="19"/>
  <c r="M32" i="19"/>
  <c r="U32" i="19"/>
  <c r="Q33" i="19"/>
  <c r="M34" i="19"/>
  <c r="U34" i="19"/>
  <c r="Q35" i="19"/>
  <c r="S16" i="19"/>
  <c r="U17" i="19"/>
  <c r="Q19" i="19"/>
  <c r="S20" i="19"/>
  <c r="U21" i="19"/>
  <c r="Q23" i="19"/>
  <c r="S24" i="19"/>
  <c r="U25" i="19"/>
  <c r="K19" i="19"/>
  <c r="M20" i="19"/>
  <c r="O21" i="19"/>
  <c r="K23" i="19"/>
  <c r="M24" i="19"/>
  <c r="O25" i="19"/>
  <c r="K17" i="19"/>
  <c r="AF26" i="19"/>
  <c r="AB28" i="19"/>
  <c r="AD29" i="19"/>
  <c r="AF30" i="19"/>
  <c r="AB32" i="19"/>
  <c r="AD33" i="19"/>
  <c r="AF34" i="19"/>
  <c r="AB36" i="19"/>
  <c r="AD37" i="19"/>
  <c r="AF38" i="19"/>
  <c r="AB40" i="19"/>
  <c r="AD41" i="19"/>
  <c r="AF42" i="19"/>
  <c r="AB44" i="19"/>
  <c r="AD45" i="19"/>
  <c r="AF46" i="19"/>
  <c r="AB48" i="19"/>
  <c r="AK20" i="19"/>
  <c r="AI15" i="19"/>
  <c r="Q36" i="19"/>
  <c r="S45" i="19"/>
  <c r="Y30" i="19"/>
  <c r="AA35" i="19"/>
  <c r="Q28" i="19"/>
  <c r="N31" i="19"/>
  <c r="J34" i="19"/>
  <c r="R17" i="19"/>
  <c r="T22" i="19"/>
  <c r="J20" i="19"/>
  <c r="L25" i="19"/>
  <c r="AG27" i="19"/>
  <c r="AF31" i="19"/>
  <c r="AE35" i="19"/>
  <c r="AE38" i="19"/>
  <c r="AD42" i="19"/>
  <c r="AC46" i="19"/>
  <c r="AC49" i="19"/>
  <c r="AF51" i="19"/>
  <c r="AB54" i="19"/>
  <c r="AG55" i="19"/>
  <c r="W17" i="19"/>
  <c r="V18" i="19"/>
  <c r="W19" i="19"/>
  <c r="AG19" i="19"/>
  <c r="AF20" i="19"/>
  <c r="AE21" i="19"/>
  <c r="AB22" i="19"/>
  <c r="Y23" i="19"/>
  <c r="V24" i="19"/>
  <c r="AD24" i="19"/>
  <c r="Z25" i="19"/>
  <c r="P6" i="19"/>
  <c r="X6" i="19"/>
  <c r="AF6" i="19"/>
  <c r="V7" i="19"/>
  <c r="AD7" i="19"/>
  <c r="T8" i="19"/>
  <c r="AB8" i="19"/>
  <c r="R9" i="19"/>
  <c r="Z9" i="19"/>
  <c r="P10" i="19"/>
  <c r="X10" i="19"/>
  <c r="AF10" i="19"/>
  <c r="V11" i="19"/>
  <c r="AD11" i="19"/>
  <c r="T12" i="19"/>
  <c r="AB12" i="19"/>
  <c r="R13" i="19"/>
  <c r="Z13" i="19"/>
  <c r="P14" i="19"/>
  <c r="X14" i="19"/>
  <c r="AF14" i="19"/>
  <c r="V15" i="19"/>
  <c r="AD15" i="19"/>
  <c r="N8" i="19"/>
  <c r="J10" i="19"/>
  <c r="L11" i="19"/>
  <c r="N12" i="19"/>
  <c r="J14" i="19"/>
  <c r="L15" i="19"/>
  <c r="N6" i="19"/>
  <c r="AM21" i="19"/>
  <c r="AK6" i="19"/>
  <c r="Z36" i="19"/>
  <c r="T45" i="19"/>
  <c r="Z30" i="19"/>
  <c r="J26" i="19"/>
  <c r="R28" i="19"/>
  <c r="O31" i="19"/>
  <c r="K34" i="19"/>
  <c r="S17" i="19"/>
  <c r="U22" i="19"/>
  <c r="K20" i="19"/>
  <c r="M25" i="19"/>
  <c r="AG28" i="19"/>
  <c r="AG31" i="19"/>
  <c r="AF35" i="19"/>
  <c r="AE39" i="19"/>
  <c r="AE42" i="19"/>
  <c r="AD46" i="19"/>
  <c r="AD49" i="19"/>
  <c r="AG51" i="19"/>
  <c r="AC54" i="19"/>
  <c r="V16" i="19"/>
  <c r="X17" i="19"/>
  <c r="Z18" i="19"/>
  <c r="X19" i="19"/>
  <c r="V20" i="19"/>
  <c r="V21" i="19"/>
  <c r="AF21" i="19"/>
  <c r="AC22" i="19"/>
  <c r="Z23" i="19"/>
  <c r="W24" i="19"/>
  <c r="AE24" i="19"/>
  <c r="AA25" i="19"/>
  <c r="Q6" i="19"/>
  <c r="Y6" i="19"/>
  <c r="AG6" i="19"/>
  <c r="W7" i="19"/>
  <c r="AE7" i="19"/>
  <c r="U8" i="19"/>
  <c r="AC8" i="19"/>
  <c r="S9" i="19"/>
  <c r="AA9" i="19"/>
  <c r="Q10" i="19"/>
  <c r="Y10" i="19"/>
  <c r="AG10" i="19"/>
  <c r="W11" i="19"/>
  <c r="AE11" i="19"/>
  <c r="U12" i="19"/>
  <c r="AC12" i="19"/>
  <c r="S13" i="19"/>
  <c r="AA13" i="19"/>
  <c r="Q14" i="19"/>
  <c r="Y14" i="19"/>
  <c r="AG14" i="19"/>
  <c r="W15" i="19"/>
  <c r="AE15" i="19"/>
  <c r="O8" i="19"/>
  <c r="K10" i="19"/>
  <c r="M11" i="19"/>
  <c r="O12" i="19"/>
  <c r="K14" i="19"/>
  <c r="M15" i="19"/>
  <c r="O6" i="19"/>
  <c r="AI31" i="19"/>
  <c r="P54" i="19"/>
  <c r="X41" i="19"/>
  <c r="W26" i="19"/>
  <c r="AA31" i="19"/>
  <c r="Q26" i="19"/>
  <c r="N29" i="19"/>
  <c r="J32" i="19"/>
  <c r="R34" i="19"/>
  <c r="T18" i="19"/>
  <c r="P24" i="19"/>
  <c r="L21" i="19"/>
  <c r="N16" i="19"/>
  <c r="AB29" i="19"/>
  <c r="AG32" i="19"/>
  <c r="AG35" i="19"/>
  <c r="AF39" i="19"/>
  <c r="AE43" i="19"/>
  <c r="AE46" i="19"/>
  <c r="AC50" i="19"/>
  <c r="AB52" i="19"/>
  <c r="AD54" i="19"/>
  <c r="Z16" i="19"/>
  <c r="Y17" i="19"/>
  <c r="AA18" i="19"/>
  <c r="Y19" i="19"/>
  <c r="X20" i="19"/>
  <c r="W21" i="19"/>
  <c r="AG21" i="19"/>
  <c r="AD22" i="19"/>
  <c r="AB23" i="19"/>
  <c r="X24" i="19"/>
  <c r="AF24" i="19"/>
  <c r="AB25" i="19"/>
  <c r="R6" i="19"/>
  <c r="Z6" i="19"/>
  <c r="P7" i="19"/>
  <c r="X7" i="19"/>
  <c r="AF7" i="19"/>
  <c r="V8" i="19"/>
  <c r="AD8" i="19"/>
  <c r="T9" i="19"/>
  <c r="AB9" i="19"/>
  <c r="R10" i="19"/>
  <c r="Z10" i="19"/>
  <c r="P11" i="19"/>
  <c r="X11" i="19"/>
  <c r="AF11" i="19"/>
  <c r="V12" i="19"/>
  <c r="AD12" i="19"/>
  <c r="T13" i="19"/>
  <c r="AB13" i="19"/>
  <c r="R14" i="19"/>
  <c r="Z14" i="19"/>
  <c r="P15" i="19"/>
  <c r="X15" i="19"/>
  <c r="AF15" i="19"/>
  <c r="J9" i="19"/>
  <c r="L10" i="19"/>
  <c r="N11" i="19"/>
  <c r="J13" i="19"/>
  <c r="L14" i="19"/>
  <c r="N15" i="19"/>
  <c r="K7" i="19"/>
  <c r="AK32" i="19"/>
  <c r="R55" i="19"/>
  <c r="S42" i="19"/>
  <c r="X26" i="19"/>
  <c r="V32" i="19"/>
  <c r="R26" i="19"/>
  <c r="O29" i="19"/>
  <c r="K32" i="19"/>
  <c r="S34" i="19"/>
  <c r="U18" i="19"/>
  <c r="Q24" i="19"/>
  <c r="M21" i="19"/>
  <c r="O16" i="19"/>
  <c r="AC29" i="19"/>
  <c r="AB33" i="19"/>
  <c r="AG36" i="19"/>
  <c r="AG39" i="19"/>
  <c r="AF43" i="19"/>
  <c r="AE47" i="19"/>
  <c r="AD50" i="19"/>
  <c r="AF52" i="19"/>
  <c r="AE54" i="19"/>
  <c r="AA16" i="19"/>
  <c r="Z17" i="19"/>
  <c r="AB18" i="19"/>
  <c r="Z19" i="19"/>
  <c r="Z20" i="19"/>
  <c r="X21" i="19"/>
  <c r="V22" i="19"/>
  <c r="AF22" i="19"/>
  <c r="AC23" i="19"/>
  <c r="Y24" i="19"/>
  <c r="AG24" i="19"/>
  <c r="AC25" i="19"/>
  <c r="S6" i="19"/>
  <c r="AA6" i="19"/>
  <c r="Q7" i="19"/>
  <c r="Y7" i="19"/>
  <c r="AG7" i="19"/>
  <c r="W8" i="19"/>
  <c r="AE8" i="19"/>
  <c r="U9" i="19"/>
  <c r="AC9" i="19"/>
  <c r="S10" i="19"/>
  <c r="AA10" i="19"/>
  <c r="Q11" i="19"/>
  <c r="Y11" i="19"/>
  <c r="AG11" i="19"/>
  <c r="W12" i="19"/>
  <c r="AE12" i="19"/>
  <c r="U13" i="19"/>
  <c r="AC13" i="19"/>
  <c r="S14" i="19"/>
  <c r="AA14" i="19"/>
  <c r="Q15" i="19"/>
  <c r="Y15" i="19"/>
  <c r="AG15" i="19"/>
  <c r="K9" i="19"/>
  <c r="M10" i="19"/>
  <c r="O11" i="19"/>
  <c r="K13" i="19"/>
  <c r="M14" i="19"/>
  <c r="O15" i="19"/>
  <c r="L7" i="19"/>
  <c r="AM41" i="19"/>
  <c r="N54" i="19"/>
  <c r="U43" i="19"/>
  <c r="Z27" i="19"/>
  <c r="W33" i="19"/>
  <c r="M27" i="19"/>
  <c r="J30" i="19"/>
  <c r="R32" i="19"/>
  <c r="N35" i="19"/>
  <c r="P20" i="19"/>
  <c r="R25" i="19"/>
  <c r="N22" i="19"/>
  <c r="AC26" i="19"/>
  <c r="AC30" i="19"/>
  <c r="AC33" i="19"/>
  <c r="AB37" i="19"/>
  <c r="AG40" i="19"/>
  <c r="AG43" i="19"/>
  <c r="AF47" i="19"/>
  <c r="AE50" i="19"/>
  <c r="AG52" i="19"/>
  <c r="AF54" i="19"/>
  <c r="AB16" i="19"/>
  <c r="AD17" i="19"/>
  <c r="AC18" i="19"/>
  <c r="AB19" i="19"/>
  <c r="AA20" i="19"/>
  <c r="Y21" i="19"/>
  <c r="X22" i="19"/>
  <c r="AG22" i="19"/>
  <c r="AD23" i="19"/>
  <c r="Z24" i="19"/>
  <c r="V25" i="19"/>
  <c r="AD25" i="19"/>
  <c r="T6" i="19"/>
  <c r="AB6" i="19"/>
  <c r="R7" i="19"/>
  <c r="Z7" i="19"/>
  <c r="P8" i="19"/>
  <c r="X8" i="19"/>
  <c r="AF8" i="19"/>
  <c r="V9" i="19"/>
  <c r="AD9" i="19"/>
  <c r="T10" i="19"/>
  <c r="AB10" i="19"/>
  <c r="R11" i="19"/>
  <c r="Z11" i="19"/>
  <c r="P12" i="19"/>
  <c r="X12" i="19"/>
  <c r="AF12" i="19"/>
  <c r="V13" i="19"/>
  <c r="AD13" i="19"/>
  <c r="T14" i="19"/>
  <c r="AB14" i="19"/>
  <c r="R15" i="19"/>
  <c r="Z15" i="19"/>
  <c r="J8" i="19"/>
  <c r="L9" i="19"/>
  <c r="N10" i="19"/>
  <c r="J12" i="19"/>
  <c r="L13" i="19"/>
  <c r="N14" i="19"/>
  <c r="J6" i="19"/>
  <c r="M7" i="19"/>
  <c r="AI43" i="19"/>
  <c r="V44" i="19"/>
  <c r="U27" i="19"/>
  <c r="O35" i="19"/>
  <c r="O18" i="19"/>
  <c r="AE30" i="19"/>
  <c r="AB41" i="19"/>
  <c r="AB49" i="19"/>
  <c r="AE55" i="19"/>
  <c r="AD18" i="19"/>
  <c r="AD20" i="19"/>
  <c r="W23" i="19"/>
  <c r="W25" i="19"/>
  <c r="W6" i="19"/>
  <c r="AB7" i="19"/>
  <c r="AG8" i="19"/>
  <c r="AG9" i="19"/>
  <c r="T11" i="19"/>
  <c r="Y12" i="19"/>
  <c r="Y13" i="19"/>
  <c r="AD14" i="19"/>
  <c r="K8" i="19"/>
  <c r="K11" i="19"/>
  <c r="J15" i="19"/>
  <c r="AK52" i="19"/>
  <c r="AA27" i="19"/>
  <c r="J28" i="19"/>
  <c r="P16" i="19"/>
  <c r="O22" i="19"/>
  <c r="AE31" i="19"/>
  <c r="AC41" i="19"/>
  <c r="AF50" i="19"/>
  <c r="AF55" i="19"/>
  <c r="AF18" i="19"/>
  <c r="Z21" i="19"/>
  <c r="X23" i="19"/>
  <c r="X25" i="19"/>
  <c r="AC6" i="19"/>
  <c r="AC7" i="19"/>
  <c r="P9" i="19"/>
  <c r="U10" i="19"/>
  <c r="U11" i="19"/>
  <c r="Z12" i="19"/>
  <c r="AE13" i="19"/>
  <c r="AE14" i="19"/>
  <c r="L8" i="19"/>
  <c r="K12" i="19"/>
  <c r="K15" i="19"/>
  <c r="W43" i="19"/>
  <c r="AB20" i="19"/>
  <c r="Z8" i="19"/>
  <c r="AB15" i="19"/>
  <c r="O33" i="19"/>
  <c r="AD30" i="19"/>
  <c r="AD55" i="19"/>
  <c r="V23" i="19"/>
  <c r="AA7" i="19"/>
  <c r="S12" i="19"/>
  <c r="O14" i="19"/>
  <c r="AM53" i="19"/>
  <c r="W29" i="19"/>
  <c r="K30" i="19"/>
  <c r="Q16" i="19"/>
  <c r="J24" i="19"/>
  <c r="AC34" i="19"/>
  <c r="AC42" i="19"/>
  <c r="AD51" i="19"/>
  <c r="AC16" i="19"/>
  <c r="V19" i="19"/>
  <c r="AB21" i="19"/>
  <c r="AE23" i="19"/>
  <c r="Y25" i="19"/>
  <c r="AD6" i="19"/>
  <c r="Q8" i="19"/>
  <c r="Q9" i="19"/>
  <c r="V10" i="19"/>
  <c r="AA11" i="19"/>
  <c r="AA12" i="19"/>
  <c r="AF13" i="19"/>
  <c r="S15" i="19"/>
  <c r="M8" i="19"/>
  <c r="L12" i="19"/>
  <c r="K6" i="19"/>
  <c r="N33" i="19"/>
  <c r="AF27" i="19"/>
  <c r="AG47" i="19"/>
  <c r="AF17" i="19"/>
  <c r="AB24" i="19"/>
  <c r="AE9" i="19"/>
  <c r="W14" i="19"/>
  <c r="O7" i="19"/>
  <c r="J38" i="19"/>
  <c r="X29" i="19"/>
  <c r="R30" i="19"/>
  <c r="Q20" i="19"/>
  <c r="K24" i="19"/>
  <c r="AD34" i="19"/>
  <c r="AG44" i="19"/>
  <c r="AE51" i="19"/>
  <c r="AD16" i="19"/>
  <c r="AD19" i="19"/>
  <c r="AD21" i="19"/>
  <c r="AF23" i="19"/>
  <c r="AE25" i="19"/>
  <c r="AE6" i="19"/>
  <c r="R8" i="19"/>
  <c r="W9" i="19"/>
  <c r="W10" i="19"/>
  <c r="AB11" i="19"/>
  <c r="AG12" i="19"/>
  <c r="AG13" i="19"/>
  <c r="T15" i="19"/>
  <c r="M9" i="19"/>
  <c r="M12" i="19"/>
  <c r="L6" i="19"/>
  <c r="AH11" i="1"/>
  <c r="M37" i="19"/>
  <c r="X33" i="19"/>
  <c r="S30" i="19"/>
  <c r="R21" i="19"/>
  <c r="AD26" i="19"/>
  <c r="AE34" i="19"/>
  <c r="AB45" i="19"/>
  <c r="AB53" i="19"/>
  <c r="V17" i="19"/>
  <c r="AE19" i="19"/>
  <c r="Y22" i="19"/>
  <c r="AG23" i="19"/>
  <c r="AF25" i="19"/>
  <c r="S7" i="19"/>
  <c r="S8" i="19"/>
  <c r="X9" i="19"/>
  <c r="AC10" i="19"/>
  <c r="AC11" i="19"/>
  <c r="P13" i="19"/>
  <c r="U14" i="19"/>
  <c r="U15" i="19"/>
  <c r="N9" i="19"/>
  <c r="M13" i="19"/>
  <c r="M6" i="19"/>
  <c r="Z34" i="19"/>
  <c r="AC38" i="19"/>
  <c r="AD53" i="19"/>
  <c r="AA22" i="19"/>
  <c r="U7" i="19"/>
  <c r="AE10" i="19"/>
  <c r="W13" i="19"/>
  <c r="O13" i="19"/>
  <c r="N27" i="19"/>
  <c r="AG48" i="19"/>
  <c r="AC20" i="19"/>
  <c r="V6" i="19"/>
  <c r="AF9" i="19"/>
  <c r="S11" i="19"/>
  <c r="AC14" i="19"/>
  <c r="J11" i="19"/>
  <c r="AA46" i="19"/>
  <c r="Y34" i="19"/>
  <c r="S32" i="19"/>
  <c r="S21" i="19"/>
  <c r="AE27" i="19"/>
  <c r="AC37" i="19"/>
  <c r="AC45" i="19"/>
  <c r="AC53" i="19"/>
  <c r="AE17" i="19"/>
  <c r="AF19" i="19"/>
  <c r="Z22" i="19"/>
  <c r="AA24" i="19"/>
  <c r="AG25" i="19"/>
  <c r="T7" i="19"/>
  <c r="Y8" i="19"/>
  <c r="Y9" i="19"/>
  <c r="AD10" i="19"/>
  <c r="Q12" i="19"/>
  <c r="Q13" i="19"/>
  <c r="V14" i="19"/>
  <c r="AA15" i="19"/>
  <c r="O9" i="19"/>
  <c r="N13" i="19"/>
  <c r="N7" i="19"/>
  <c r="S25" i="19"/>
  <c r="U6" i="19"/>
  <c r="R12" i="19"/>
  <c r="O10" i="19"/>
  <c r="U44" i="19"/>
  <c r="N18" i="19"/>
  <c r="AD38" i="19"/>
  <c r="AG17" i="19"/>
  <c r="AC24" i="19"/>
  <c r="AA8" i="19"/>
  <c r="X13" i="19"/>
  <c r="AC15" i="19"/>
  <c r="W38" i="19"/>
  <c r="AH12" i="1"/>
  <c r="AE11" i="1"/>
  <c r="AE12" i="1"/>
  <c r="L19" i="1" l="1"/>
  <c r="F221" i="13" l="1"/>
  <c r="F211" i="13"/>
  <c r="F212" i="13"/>
  <c r="F213" i="13"/>
  <c r="F214" i="13"/>
  <c r="F215" i="13"/>
  <c r="F216" i="13"/>
  <c r="F217" i="13"/>
  <c r="F218" i="13"/>
  <c r="F219" i="13"/>
  <c r="F220" i="13"/>
  <c r="F210" i="13"/>
  <c r="B221" i="13" a="1"/>
  <c r="B221" i="13" l="1"/>
  <c r="H210" i="13" l="1"/>
  <c r="L30" i="18" l="1"/>
  <c r="AJ6" i="18"/>
  <c r="L14" i="18"/>
  <c r="L6" i="18"/>
  <c r="AH7" i="19" l="1"/>
  <c r="J17" i="19"/>
  <c r="J37" i="19"/>
  <c r="J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<sst xmlns="http://schemas.openxmlformats.org/spreadsheetml/2006/main" count="473" uniqueCount="304">
  <si>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</si>
  <si>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</si>
  <si>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</si>
  <si>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</si>
  <si>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</si>
  <si>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</si>
  <si>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</si>
  <si>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</si>
  <si>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</si>
  <si>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</si>
  <si>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</si>
  <si>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</si>
  <si>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</si>
  <si>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</si>
  <si>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</si>
  <si>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</si>
  <si>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</si>
  <si>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</si>
  <si>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</si>
  <si>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</si>
  <si>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</si>
  <si>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</si>
  <si>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</si>
  <si>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</si>
  <si>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</si>
  <si>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</si>
  <si>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</si>
  <si>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</si>
  <si>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</si>
  <si>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</si>
  <si>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</si>
  <si>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</si>
  <si>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</si>
  <si>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</si>
  <si>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</si>
  <si>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</si>
  <si>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</si>
  <si>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</si>
  <si>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</si>
  <si>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</si>
  <si>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</si>
  <si>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</si>
  <si>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</si>
  <si>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</si>
  <si>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</si>
  <si>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</si>
  <si>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</si>
  <si>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</si>
  <si>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</si>
  <si>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</si>
  <si>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</si>
  <si>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</si>
  <si>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</si>
  <si>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</si>
  <si>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</si>
  <si>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</si>
  <si>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</si>
  <si>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</si>
  <si>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</si>
  <si>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</si>
  <si>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</si>
  <si>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</si>
  <si>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</si>
  <si>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</si>
  <si>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</si>
  <si>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</si>
  <si>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</si>
  <si>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GESTIÓN DE TALENTO HUMANO</t>
  </si>
  <si>
    <t>Objetivo:</t>
  </si>
  <si>
    <t>Generar políticas e Implementar planes y programas de la Gestión del Talento Humano bajo el principio de Justicia, equidad y trasparencia, al realizar, selección, vinculación, inducción, capacitación y formación, evaluación de Desempeño, Bienestar Laboral e incentivos y retiro, Desarrollando y generando conciencia en la seguridad y salud en el trabajo y el desempeño ambiental en los servidores públicos de la ETITC, bajo el marco de la normatividad legal vigente que conlleve al cumplimiento de los objetivos estratégicos de la institución</t>
  </si>
  <si>
    <t>Alcance:</t>
  </si>
  <si>
    <t>Inicia con el requerimiento de personal de las diferentes áreas, continuando con la selección, vinculación, inducción, capacitación y formación, evaluación de desempeño, Bienestar Laboral e incentivos y termina con la desvinculación laboral</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</si>
  <si>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</si>
  <si>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</si>
  <si>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</si>
  <si>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</si>
  <si>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</si>
  <si>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</si>
  <si>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</si>
  <si>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</si>
  <si>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</si>
  <si>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</si>
  <si>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</si>
  <si>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</si>
  <si>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</si>
  <si>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</si>
  <si>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</si>
  <si>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</si>
  <si>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</si>
  <si>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</si>
  <si>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</si>
  <si>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</si>
  <si>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</si>
  <si>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</si>
  <si>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</si>
  <si>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</si>
  <si>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</si>
  <si>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</si>
  <si>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</si>
  <si>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</si>
  <si>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</si>
  <si>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</si>
  <si>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</si>
  <si>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</si>
  <si>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</si>
  <si>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</si>
  <si>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Corrupción</t>
  </si>
  <si>
    <t>Talento humano</t>
  </si>
  <si>
    <t>Económico y Reputacional</t>
  </si>
  <si>
    <t>Ejecucion y Administracion de procesos</t>
  </si>
  <si>
    <t>Servicios</t>
  </si>
  <si>
    <t>NA</t>
  </si>
  <si>
    <t xml:space="preserve">     El riesgo afecta la imagen de la entidad con algunos usuarios de relevancia frente al logro de los objetivos</t>
  </si>
  <si>
    <t>Preventivo</t>
  </si>
  <si>
    <t>Manual</t>
  </si>
  <si>
    <t>Sin Documentar</t>
  </si>
  <si>
    <t>Aleatoria</t>
  </si>
  <si>
    <t>Sin Registro</t>
  </si>
  <si>
    <t>Reducir (mitigar)</t>
  </si>
  <si>
    <t>Detectivo</t>
  </si>
  <si>
    <t>Documentado</t>
  </si>
  <si>
    <t>Continua</t>
  </si>
  <si>
    <t>Con Registro</t>
  </si>
  <si>
    <t>Gestión</t>
  </si>
  <si>
    <t>Económico</t>
  </si>
  <si>
    <t>Ausencia de  controles adecuados para cada una de las nóminas una vez liquidadas</t>
  </si>
  <si>
    <t>Integridad</t>
  </si>
  <si>
    <t>Evitar</t>
  </si>
  <si>
    <t>Documental</t>
  </si>
  <si>
    <r>
      <rPr>
        <b/>
        <sz val="14"/>
        <rFont val="Arial Narrow"/>
        <family val="2"/>
      </rPr>
      <t>LIDER DEL PROCESO:</t>
    </r>
    <r>
      <rPr>
        <sz val="14"/>
        <rFont val="Arial Narrow"/>
        <family val="2"/>
      </rPr>
      <t xml:space="preserve"> Lucybeth Blanchar Maestre</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</si>
  <si>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</si>
  <si>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</si>
  <si>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</si>
  <si>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</si>
  <si>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</si>
  <si>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</si>
  <si>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</si>
  <si>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</si>
  <si>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</si>
  <si>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</si>
  <si>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</si>
  <si>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</si>
  <si>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</si>
  <si>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Software</t>
  </si>
  <si>
    <t>Disponibilidad</t>
  </si>
  <si>
    <t>Estratégico</t>
  </si>
  <si>
    <t>Infraestructura</t>
  </si>
  <si>
    <t>Procesos</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</si>
  <si>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</si>
  <si>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</si>
  <si>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</si>
  <si>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</si>
  <si>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</si>
  <si>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</si>
  <si>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</si>
  <si>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</si>
  <si>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</si>
  <si>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</si>
  <si>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</si>
  <si>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</si>
  <si>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</si>
  <si>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</si>
  <si>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</si>
  <si>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</si>
  <si>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</si>
  <si>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</si>
  <si>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</si>
  <si>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</si>
  <si>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</si>
  <si>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</si>
  <si>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</si>
  <si>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</si>
  <si>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</si>
  <si>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</si>
  <si>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</si>
  <si>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</si>
  <si>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</si>
  <si>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</si>
  <si>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</si>
  <si>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</si>
  <si>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</si>
  <si>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</si>
  <si>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</si>
  <si>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</si>
  <si>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</si>
  <si>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</si>
  <si>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</si>
  <si>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</si>
  <si>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</si>
  <si>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</si>
  <si>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</si>
  <si>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</si>
  <si>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</si>
  <si>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</si>
  <si>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</si>
  <si>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</si>
  <si>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</si>
  <si>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</si>
  <si>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</si>
  <si>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</si>
  <si>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</si>
  <si>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</si>
  <si>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</si>
  <si>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</si>
  <si>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</si>
  <si>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</si>
  <si>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</si>
  <si>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</si>
  <si>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</si>
  <si>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</si>
  <si>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</si>
  <si>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</si>
  <si>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</si>
  <si>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</si>
  <si>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</si>
  <si>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</si>
  <si>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</si>
  <si>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</si>
  <si>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</si>
  <si>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</si>
  <si>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</si>
  <si>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</si>
  <si>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</si>
  <si>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</si>
  <si>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</si>
  <si>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</si>
  <si>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</si>
  <si>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</si>
  <si>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</si>
  <si>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</si>
  <si>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</si>
  <si>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</si>
  <si>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</si>
  <si>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</si>
  <si>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</si>
  <si>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</si>
  <si>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</si>
  <si>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</si>
  <si>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</si>
  <si>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</si>
  <si>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</si>
  <si>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</si>
  <si>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</si>
  <si>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</si>
  <si>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</si>
  <si>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</si>
  <si>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</si>
  <si>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</si>
  <si>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</si>
  <si>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</si>
  <si>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</si>
  <si>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</si>
  <si>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</si>
  <si>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</si>
  <si>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</si>
  <si>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</si>
  <si>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</si>
  <si>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</si>
  <si>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Profesional de Talento Humano</t>
  </si>
  <si>
    <t>Profesional apoyo vice acdemica. Profesional talento humano</t>
  </si>
  <si>
    <t>Profesional de talento Humano, nomina</t>
  </si>
  <si>
    <t>Profesional  de Binestar Laboral y capacitación, Profesional de Talento Humano</t>
  </si>
  <si>
    <t>Vinculación de los servidores publico sin cumplir requisitos</t>
  </si>
  <si>
    <t xml:space="preserve">No se cumplen con los tiempos  para afiliación a la seguridad social </t>
  </si>
  <si>
    <t>Inicio de las labores de los docentes de catedra sin formalización de la vinculación.</t>
  </si>
  <si>
    <t xml:space="preserve">Posibilidad de afectación económica y reputacional por el inicio de las labores de los docentes de catedra por la no formalización de la vinculación, debido al no cumplimiento de los tiempos  de afiliación a la seguridad social. </t>
  </si>
  <si>
    <t>Incumplimiento procedimiento de nómina</t>
  </si>
  <si>
    <t>Posibilidad de afectación económica por el incumplimiento del procedimiento de nómina, debido a la ausencia de controles para cada una de las nóminas una vez liquidadas.</t>
  </si>
  <si>
    <t>Incumplimiento de las actividades programadas para la vigencia</t>
  </si>
  <si>
    <t>Incumplimiento del Plan de Talento Humano (PIC, PPHT, PAV, PSST, PBLI)</t>
  </si>
  <si>
    <t>Incumplimiento del proceso de selección y vinculación, el manual de funciones y  competencias, de los procedimientos de selección y normatividad vigente</t>
  </si>
  <si>
    <t>Se ha venido cumpliendo el Procedimiento de selección y vinculación.
En el primer cuatrimestre se vincularon 8 personas  cumpliendo con el perfil  del Manual de Funciones y Competencias: además  se  ha cumplido con el diligenciamiento   de los siguientes formatos:      
1. Publicación de la vacante en el servicio público de empleo. de acuerdo con el perfil del Manual de funciones vigentes.                                                                 
 2. Diligenciamiento del Formato entrevista preliminar GTH-FO-11                                                              3. Prueba psicotécnica de Psigma                 
 4. Matriz de Evaluación de candidatos GTH-FO-10
 5. Confirmación de referencias laborales GTH-FO-08 -                                                                       
 6. vinculación a través de Resoluciones.           
7. Informe de Entrevista y prueba psicotécnica GTH-FO-12                                                         
8. validación de títulos</t>
  </si>
  <si>
    <t>La Vicerrectoría académica envió listado de Docentes Ocasionales el 15 de diciembre de 2022.  Las labores académicas iniciaron   el 15 de enero de 2023 y finalizan  el 15 de diciembre de 2023, la cobertura de la ARL  inicio a partir del 10 de enero de 2023 y las EPS en las siguientes fechas:
Radicado el 10/01/2023
CCF	Radicado el 11/01/2023
EPS ALIANSALUD
Radicado el 11/01/2023
EPS COMPENSAR 	Radicado el 11/01/2023
EPS SURA 	Radicado el 10/01/2023
EPS FAMISANAR	Radicado el 11/01/2023
NUEVA EPS 	Radicado el 11/01/2023
EPS SALUD TOTAL 	Radicado el 11/01/2023
EPS SANITAS 	Radicados de manera física desde el 12/01/2023 y hasta el 18/01/2023</t>
  </si>
  <si>
    <r>
      <t xml:space="preserve">Las actividades desarrolladas en el </t>
    </r>
    <r>
      <rPr>
        <b/>
        <sz val="11"/>
        <color theme="1"/>
        <rFont val="Arial Narrow"/>
        <family val="2"/>
      </rPr>
      <t>Programa bienestar Laboral:</t>
    </r>
    <r>
      <rPr>
        <sz val="11"/>
        <color theme="1"/>
        <rFont val="Arial Narrow"/>
        <family val="2"/>
      </rPr>
      <t xml:space="preserve">  caminatas, baby shower, día de la mujer, día del hombre, manifestación de solidaridad y condolencias, cumpleaños, código de integridad, convenios para contar con apoyos de practicantes. Dia de la secretaria.
-</t>
    </r>
    <r>
      <rPr>
        <b/>
        <sz val="11"/>
        <color theme="1"/>
        <rFont val="Arial Narrow"/>
        <family val="2"/>
      </rPr>
      <t>Plan de capacitación</t>
    </r>
    <r>
      <rPr>
        <sz val="11"/>
        <color theme="1"/>
        <rFont val="Arial Narrow"/>
        <family val="2"/>
      </rPr>
      <t>: Evaluación del Desempeño, Estructuración estudios previos, cruzando el abismo,  ética de lo público, gestión integral servicio al ciudadano, integridad y transparencia, supervisores y contratos , Organización documental, Secoop ii,  Microsoft, Word, Excel e internet, equidad de género, tablas de retención.  
-</t>
    </r>
    <r>
      <rPr>
        <b/>
        <sz val="11"/>
        <color theme="1"/>
        <rFont val="Arial Narrow"/>
        <family val="2"/>
      </rPr>
      <t>Plan anual de vacantes</t>
    </r>
    <r>
      <rPr>
        <sz val="11"/>
        <color theme="1"/>
        <rFont val="Arial Narrow"/>
        <family val="2"/>
      </rPr>
      <t>, contamos con 53 vacantes definitivas reportadas en el SIMO de la CNSC, y 6 vacantes de Bachillerato en la CNSC, se está proyectando un nuevo Contrato para las vacantes de Educación Superior.</t>
    </r>
  </si>
  <si>
    <t>Entre mayo y agosto, se vincularon dos servidores nuevos a profesional universitario grado 11, y auxiliar administrativo grado 9, y se realizó un cambio de cargo de operario grado 6 a auxiliar administrativo grado 10.
Para lo anterior, se diligenciaron los formatos correspondientes:
1. Publicación de la vacante en el servicio público de empleo. de acuerdo con el perfil del Manual de funciones vigentes.                                                                 
 2. Diligenciamiento del Formato entrevista preliminar GTH-FO-11                                                              
3. Prueba psicotécnica de Psigma                 
4. Matriz de Evaluación de candidatos GTH-FO-10
5. Confirmación de referencias laborales GTH-FO-08 -                                                                       
6. Vinculación a través de Resoluciones.           
7. Informe de Entrevista y prueba psicotécnica GTH-FO-12                                                         
8. Validación de títulos</t>
  </si>
  <si>
    <t>Se realizan mensualmente  reuniones para la revisión de nómina  con las áreas de presupuesto, contabilidad, Tesorería, auxiliar  de talento humano, auxiliar de talento humano 2, nómina y personal , se graban las reuniones.
1. 23 noviembre de 2022
2. 16 de enero 2023
3. 16 de febrero de 2023
4. 15 de marzo de 2023
5. 17 de abril de 2023</t>
  </si>
  <si>
    <t>Grabación de reuniones en Microsoft Teams.</t>
  </si>
  <si>
    <t>Se evidencia las reuniones mensuales para la revisión de nómina, entre el área de Talento Humano, y las áreas de Presupuesto, Contabilidad y Tesorería, en las siguientes fechas:
1. 16 de mayo de 2023
2. 21 de junio 2023
3. 18 de julio de 2023
4. 16 de agosto de 2023
La líder del proceso de Talento Humano presenta como evidencia de la ejecución del control, las grabaciones de las reuniones.</t>
  </si>
  <si>
    <t>Teniendo en cuenta que los docentes de tiempo completo se vinculan por todo el año, adicional a lo reportado en el primer seguimiento, para los docentes hora cátedra del 2° semestre, el Vicerrector Académico envió el listado de docentes el 28 de julio para la carga lectiva de 2023-2 a la líder del proceso de Talento Humano, para que se afiliaran oportunamente a la ARL los docentes, que iniciaron el 1° de agosto, se afiliaron un total de 157 docentes de hora cátedra.</t>
  </si>
  <si>
    <t>Correo electrónico</t>
  </si>
  <si>
    <t>Formatos diligenciados</t>
  </si>
  <si>
    <r>
      <t xml:space="preserve">Frente al cumplimiento de los planes, se evidencia lo siguiente:
</t>
    </r>
    <r>
      <rPr>
        <b/>
        <sz val="11"/>
        <color theme="1"/>
        <rFont val="Arial Narrow"/>
        <family val="2"/>
      </rPr>
      <t>- PIC:</t>
    </r>
    <r>
      <rPr>
        <sz val="11"/>
        <color theme="1"/>
        <rFont val="Arial Narrow"/>
        <family val="2"/>
      </rPr>
      <t xml:space="preserve"> se han desarrollado las siguientes capacitaciones:
Invitación Capacitación SISTEMA TIPO de Evaluación del Desempeño Laboral
El sistema Tipo de Evaluación del Desempeño Laboral
Webinar Taller de alistamiento para la formalización del empleo público
Conferencia - Cruzando Abismo
Capacitación Estructuración Estudios Previos
Curso Ética de lo público
Curso Gestión Integral del servicio al ciudadano
Curso Integridad, transparencia y lucha contra la corrupción
Curso Control Interno
Capacitación Supervisores de Contratos
Curso Recorrido por los sistemas de gestión de la ETITC - SST
Diplomado Organización Documental
Informática: Microsoft Word, Excel e internet
Aplicación de herramientas ofimaticas con Microsoft Word en el entorno laboral
Capacitación SIGEP II - Actualización
Capacitación Secop II
Conferencia virtual sobre INSPECCIÓN LABORAL POR LA EQUIDAD DE GÉNERO
Elaboración, aprobación, evaluación y convalidación de Tablas de Retención Documental - TRD - AGN
1er. Encuentro de Jefes de Talento Humano
Conferencia Responsabilidades Contractuales
Decreto 1860, conceptos Básicos de contratación Púbica
Capacitación diligenciamiento Declaración de Bienes y Rentas
Capacitación Virtual: Orientaciones previas apertura Medición Desem. Institucional vigencia 2022
Curso ESAP : Prevención de las Violencias de Género
Curso: Redacción de Documentos
Curso: Liderazgo Transformacional
Curso: Lenguaje Claro
Curso: Gestión del Cambio
Curso: Innovación Y Experimentación en el Sector Publico
Curso ESAP : ORGANIZACION DOCUMENTAL
Curso ESAP : SISTEMA DE CLASIFICACION DOCUMENTAL
GETH: Programa Bilingüismo / Entorno Laboral Saludable
Capacitación Office 365
Capacitación Programas de inclusión de Género
Charla seguridad de la información en Teletrabajo
curso INTRODUCTORIO DE LENGUAJE INCLUYENTE Y ACCESIBLE
Capacitación Apropiación de los valores del Código de Integridad
Capacitación a las entidades - Uso de aplicativo SIMO 4.0 - Módulo Ciudadano
SIGEP II - Ingreso/Actualización de la información HV y B y Rentas
Conmemoración Día Nacional del Servidor Público
GETH: Trabajo Virtual
Conferencia virtual sobre INCLUSIÓN LABORAL DE PERSONAS DE LOS SECTORES SOCIALES LGBTIQ+
Capacitación Área Protegida
Capacitación para el manejo de Activos Fijos
Conferencia virtual sobre ERGONOMÍA Y PREVENCIÓN DEL RIESGO OSTEOMUSCULAR
Capacitación Trabajo en equipo
Sensibilización batería de riesgo psicosocial
CAPACITACION NUEVO MODELO GERENCIA PÚBLICA DAFP.
Se han ejecutado 45 de las 67 capacitaciones programadas en el PIC, correspondiente a un 67,16%.
</t>
    </r>
    <r>
      <rPr>
        <b/>
        <sz val="11"/>
        <color theme="1"/>
        <rFont val="Arial Narrow"/>
        <family val="2"/>
      </rPr>
      <t>- PPTH:</t>
    </r>
    <r>
      <rPr>
        <sz val="11"/>
        <color theme="1"/>
        <rFont val="Arial Narrow"/>
        <family val="2"/>
      </rPr>
      <t xml:space="preserve"> se han realizado reuniones mensuales con la Vicerrectoría Administrativa y Financiera para garantizar el pago oportuno de la nómina, donde se programa el PAC del siguiente mes.
</t>
    </r>
    <r>
      <rPr>
        <b/>
        <sz val="11"/>
        <color theme="1"/>
        <rFont val="Arial Narrow"/>
        <family val="2"/>
      </rPr>
      <t xml:space="preserve">- PSST: </t>
    </r>
    <r>
      <rPr>
        <sz val="11"/>
        <color theme="1"/>
        <rFont val="Arial Narrow"/>
        <family val="2"/>
      </rPr>
      <t xml:space="preserve">se ejecutaron 103 actividades de las 105 que estaban programadas para el periodo mayo-agosto, con un porcentaje de ejecución del 98.09%, en torno a temáticas de gestión integral como reunión del COPASST, reunión del Comité de Convivencia, inducción a personal nuevo sobre SST, medición de indicadores, actualización de procedimientos e instructivos actualización del plan de emergencias, capacitación de la brigada de emergencias.
</t>
    </r>
    <r>
      <rPr>
        <b/>
        <sz val="11"/>
        <color theme="1"/>
        <rFont val="Arial Narrow"/>
        <family val="2"/>
      </rPr>
      <t xml:space="preserve">- PBLI: </t>
    </r>
    <r>
      <rPr>
        <sz val="11"/>
        <color theme="1"/>
        <rFont val="Arial Narrow"/>
        <family val="2"/>
      </rPr>
      <t xml:space="preserve">para el periodo de reporte, se ejecutaron las siguientes actividades:
</t>
    </r>
    <r>
      <rPr>
        <b/>
        <sz val="11"/>
        <color theme="1"/>
        <rFont val="Arial Narrow"/>
        <family val="2"/>
      </rPr>
      <t xml:space="preserve">* Mayo: </t>
    </r>
    <r>
      <rPr>
        <sz val="11"/>
        <color theme="1"/>
        <rFont val="Arial Narrow"/>
        <family val="2"/>
      </rPr>
      <t xml:space="preserve">Serenata día de la madre
Celebración día del maestro
2 jornada de reinducción
Inicio concurso #LaETITCactúaConIntegridad
Valor de la honestidad
</t>
    </r>
    <r>
      <rPr>
        <b/>
        <sz val="11"/>
        <color theme="1"/>
        <rFont val="Arial Narrow"/>
        <family val="2"/>
      </rPr>
      <t xml:space="preserve">* Junio: </t>
    </r>
    <r>
      <rPr>
        <sz val="11"/>
        <color theme="1"/>
        <rFont val="Arial Narrow"/>
        <family val="2"/>
      </rPr>
      <t>II jornada Emocionarte
Celebración día del trabajo
Celebración del día Nacional del Servidor Público
" Encuentro de reconciliación con la vida y la naturaleza"
Código de Integridad
Valor del respeto
Celebración día mundial de la bicicleta, sensibilización de su uso</t>
    </r>
    <r>
      <rPr>
        <b/>
        <sz val="11"/>
        <color theme="1"/>
        <rFont val="Arial Narrow"/>
        <family val="2"/>
      </rPr>
      <t xml:space="preserve">
* Julio: </t>
    </r>
    <r>
      <rPr>
        <sz val="11"/>
        <color theme="1"/>
        <rFont val="Arial Narrow"/>
        <family val="2"/>
      </rPr>
      <t>Feria de Servicios
Jornada “Recreando nuestro niño y niña interior”. Torneo de bolos
3 jornada de reinducción
Código de Integridad 
Valor Sentido de pertenencia</t>
    </r>
    <r>
      <rPr>
        <b/>
        <sz val="11"/>
        <color theme="1"/>
        <rFont val="Arial Narrow"/>
        <family val="2"/>
      </rPr>
      <t xml:space="preserve">
*Agosto: </t>
    </r>
    <r>
      <rPr>
        <sz val="11"/>
        <color theme="1"/>
        <rFont val="Arial Narrow"/>
        <family val="2"/>
      </rPr>
      <t xml:space="preserve">Concierto Interactivo “Falada Érase una vez”
Viernes de bienESTAR
Código de Integridad 
Valor Compromiso
Para la vigencia 2023 se proyectaron un total de 42 actividades de las cuales se han llevado a cabo 29 hasta agosto, correspondiente a un 69,04%.
</t>
    </r>
    <r>
      <rPr>
        <b/>
        <sz val="11"/>
        <color theme="1"/>
        <rFont val="Arial Narrow"/>
        <family val="2"/>
      </rPr>
      <t xml:space="preserve">- PAV: </t>
    </r>
    <r>
      <rPr>
        <sz val="11"/>
        <color theme="1"/>
        <rFont val="Arial Narrow"/>
        <family val="2"/>
      </rPr>
      <t>se cuenta con 53 vacantes reportadas en SIMO, y se debe esperar al inicio del concurso por parte de la CNSC.</t>
    </r>
  </si>
  <si>
    <t>Planes que componen el PETH</t>
  </si>
  <si>
    <t>Posibilidad de afectación económica y reputacional por seleccionar un determinado candidato obviando el perfil y algunos requisitos para la vinculación, para beneficio propio o de terceros.</t>
  </si>
  <si>
    <t>El profesional especializado de Selección y Vinculación, cada vez que se realice una nueva vinculación verificará el cumplimiento del procedimiento de selección y vinculación, con el fin de garantizar la selección objetiva del talento humano nuevo que se vincule a la ETITC.
En caso de que el profesional especializado de Selección y Vinculación identifique un potencial conflicto de intereses con el candidato a vincular, debe declararse impedido para continuar con el proceso de selección.</t>
  </si>
  <si>
    <t xml:space="preserve">Formatos diligenciados:
- GTH-FO-10 Matriz de Evaluación de Candidatos
- GTH-FO-11 Entrevista Preliminar
- GTH-FO-12 Informe Entrevista y Pruebas Psicotécnicas
- GTH-FO-21 Listado de Chequeo Documentos de Ingreso 
- GTH-FO-22 Declaración de situaciones de conflicto de interés (en caso de que aplique)
</t>
  </si>
  <si>
    <t xml:space="preserve">GTH-PC-01 Selección, Vinculación y Retiro de Personal </t>
  </si>
  <si>
    <t xml:space="preserve">Vinculación de nuevo personal acorde al procedimiento GTH-PC-01 Selección, Vinculación y Retiro de Personal </t>
  </si>
  <si>
    <t>El profesional asignado del área de Talento Humano, semestralmente verificará el envío por parte del Vicerrector Académico de la relación de docentes hora cátedra antes de iniciar labores mediante correo electrónico, con el fin realizar la vinculación oportuna a la ARL y seguridad social.
En caso de que el Vicerrector Académico no suministre la relación de docentes de hora cátedra oportunamente, el profesional asignado del área de Talento Humano solicitará la información mediante correo electrónico.</t>
  </si>
  <si>
    <t>Soportes de afiliación de docentes de hora cátedra a la ARL y seguridad social, antes de inicio de labores.
Correo  donde se solicita  a la Vicerrectoría Académica  el envio  de la carga Académica de los docentes, cuando no se envíe la relación oportunamente.</t>
  </si>
  <si>
    <t>No se encuentra documentado</t>
  </si>
  <si>
    <t>Documentar el control en un procedimiento institucional.</t>
  </si>
  <si>
    <t>El Coordinador del Grupo de Talento Humano mensualmente verficará la nómina  con el Grupo Finaciero (Contabilidad, Presupuesto y Tesoreria), a partir de la proyección de cada nómina por parte del grupo de Talento Humano, con la finalidad de validar las cifras proyectadas con el Grupo Financiero.
Si el Grupo Financiero identifica alguna novedad en las nóminas proyectadas por parte del Grupo de Talento Humano, realizará las observaciones para los ajustes pertinentes, previo a las firmas respectivas.</t>
  </si>
  <si>
    <t>Evidencia audiovisual de las reuniones  programadas y realizadas de manera mensual.
Nóminas mensuales firmadas y aprobadas.</t>
  </si>
  <si>
    <t>Posibilidad de afectación económica y reputacional por incumplimiento del Plan Estrategico de Talento humano, debido a la no realización de las actividades programadas para la vigencia</t>
  </si>
  <si>
    <t>El líder del proceso de Gestión de Talento Humano, semestralmente verificará el cumplimiento de los planes que integran el Plan Estratégico de Talento Humano: Plan Institucional de Capacitación, Plan de Previsión del Talento Humano, Plan Anual de Vacantes, Plan de Seguridad y Salud en el Trabajo, y el Programa de Bienestar Laboral e Incentivos, con el fin de garantizar su ejecución oportuna.
Si el líder del proceso identifica rezago en el cumplimiento de las actividades de alguno de los planes, hace los ajustes pertinentes o acelera la ejecución de actividades, según aplique.</t>
  </si>
  <si>
    <t>Soporte audiovisual de reuniones entre la líder del proceso y los responsables de ejecución de cada plan.
Estadisticas  de cumplimiento de los planes.</t>
  </si>
  <si>
    <t>Verificar la realización de las actividades desarrolladas en cada uno de los planes que componen el Plan Estratégico de Talento Humano</t>
  </si>
  <si>
    <t>16/11/2023
17/11/2023</t>
  </si>
  <si>
    <t>Fecha de actualización: 17/11/2023</t>
  </si>
  <si>
    <t>Se observa que para el último trimestre se encuentran en proceso de vinculación, en provisionalidad, el Profesional Universitario 11 para el área de Bienestar Universitario, un Auxiliar Administrativo 4044-10 para el proceso de Talento Humano y un Secretario grado 13 para el área de Biblioteca, evidenciando el diligenciamiento de los documentos Hoja de vida y la Matriz de Evaluación de Candidatos en el formato GTH-FO-10, de los cuales se evidenció mediante correo electrónico del 16 de noviembre la aprobación del Vicerrector administrativo y Financiero para dar continuidad al proceso de vinculación de los candidatos seleccionados para los cargos de Auxiliar de Talento Humano y el Profesional de Bienestar Universitario.
Así mismo, se observó el ingreso de un Técnico Administrativo código 3124-12, para el área de Registro y Control de forma temporal para cubrir la licencia de maternidad de la persona nombrada en propiedad del cargo, evidenciado el proceso de selección y vinculación completo, diligenciamiento del formato GTH-FO-10 Matriz de Evaluación de Candidatos debidamente firmado por la Psicóloga y dos profesionales de registro y control el 26 de septiembre, de igual forma se observa el envío al Vicerrector Administrativo y Financiero con su respectiva aprobación mediante correo electrónico, el diligenciamiento de los formatos GTH-FO-12 firmado por la psicóloga de selección, el formato GTH-FO-11 firmado por el entrevistado, el formato GTH-FO-21 con la verificación de los documentos  y su nombramiento mediante Resolución 474 de 2023, no aplica el formato de conflicto de interés debido a que este solo es requerido para directivos y contratistas, acciones que permiten mitigar el riesgo identificado.</t>
  </si>
  <si>
    <r>
      <t xml:space="preserve">Se observa mediante correo electrónico del 3 de mayo de 2023 que,  en la vinculación de 174 docentes ocasionales mediante Resolución Interna 055 de 2023, fueron afiliados a ARL, Eps y Caja de compensación familiar el 10 de enero de 2023, para el segundo semestre se observa reporte mediante correo electrónico, de las afiliaciones de docentes a ARL, 31 de julio y Caja de compensación familiar, para Eps a apartir del 1 de agosto para </t>
    </r>
    <r>
      <rPr>
        <sz val="11"/>
        <rFont val="Arial Narrow"/>
        <family val="2"/>
      </rPr>
      <t>el segundo semestre, evidenciando que se realizan una vez se emiten las R</t>
    </r>
    <r>
      <rPr>
        <sz val="11"/>
        <color theme="1"/>
        <rFont val="Arial Narrow"/>
        <family val="2"/>
      </rPr>
      <t>esoluciones</t>
    </r>
    <r>
      <rPr>
        <sz val="11"/>
        <rFont val="Arial Narrow"/>
        <family val="2"/>
      </rPr>
      <t xml:space="preserve"> de nombramiento del 31 de julio No. 347, acciones que mitigan el riesgo identificado.</t>
    </r>
  </si>
  <si>
    <t xml:space="preserve">Mediante el seguimiento efectuado se observó que,  para el 19 de septiembre y 18 de octubre, fueron realizadas las reuniones de revisión de nómina mensual grabadas en la plataforma teams, en las cuales se revisan las novedades de cada nómina y el total de esta, observando la participación, de los 3 auxiliares de Talento Humano, las profesionales de Personal, Contabilidad, Presupuesto y Tesoreria, para posteriormente, iniciar la gestión de la cadena presupuestal, no obstante, no se evidenciaron las nominas firmadas, toda vez que estas se encuentran en el area de tesoreria como último paso de su respectivo pago y no corresponde a TH su custodia, por lo que se requiere implementar controles que sean posibles implementar directamente por el proceso de TH para las siguiente vigencias y contribuyan con la migitación del riesgo identificado. </t>
  </si>
  <si>
    <t>Se observó que, en el plan de vacantes administrativas definitivas se encuentran identificados 66 cargos, los cuales fueron remitidos a la Comisión Nacional del Servicio Civil mediante correo electrónico del 13 de noviembre para concurso, es de anotar que actualmente la planta de la Entidad se encuentra conformada por 100 cargos de los cuales 66 se encuentran provisionales , 19 libre nombramiento, 1 periodo y 14 de ascenso; para el plan de capacitación se evidencia que fueron proyectadas 67 capacitaciones de las cuales a la fecha de este seguimiento se han realizado 55 que corresponde al 82%, quedando pendientes algunas específicas para las áreas de talleres y laboratorios e Informática y Telecomunicaciones, debido a que no encontraron profesionales expertos en los temas solicitados, adicionalmente, en el cronograma de capacitaciones se lleva el control de cumplimiento y las adicionales que ofrecen las Entidades externas, se evidencia que para agosto fueron ejecutas 9 capacitaciones, en septiembre 3, octubre 5 y en noviembre se han ejecutado 3, de estas no fue posible identificar el total de participantes debido a que en las externas en la ETITC no queda el registro de asistencia; en cuanto al plan de bienestar laboral se observó que, para agosto se realizaron 4 actividades en temas de salud mental, bienestar espiritual y cultural, en septiembre desarrollaron 9 actividades como fueron:  jornadas de integración, talleres de primeros auxilios psicológicos, estrategias en salud mental, manifestación de condolencias, almuerzo con pensionados-reconocimiento y agradecimiento a personas que se retiran, en octubre se realizaron 5 actividades con temas de: salud mental, jornada reinducción, celebración de Halloween, en noviembre se llevaron a cabo 2 actividades enfocadas a las salud metal y bienestar espiritual, este plan cuenta a la fecha del seguimiento con un porcentaje de cumplimiento del 94.73%, de 38 actividades planeadas para la vigencia 2023, quedando pendientes las que corresponden a fin de año; en los correspondiente a la evaluación del clima laboral, en el mes de enero de la siguiente vigencia será realizado el diagnóstico por parte de Compensar, para elaborar el plan 2024 basado en ejes de equilibrio psicosocial, salud mental, convivencia social, alianzas interinstitucionales y transformación digital.
En cuanto al plan de seguridad y salud en el trabajo se observó, en el cuadro de control las actividades ejecutas con corte a 31 de octubre con un cumplimiento del  82%  de 317 actividades planeadas para la vigencia 2023,  en las que se encuentran conformación Copass, inducciones y capacitación en SST,  reportes de accidentes y enfermedades, investigación de accidentes, medición de indicadores, actualización de la matriz de riesgo, actualización al plan de emergencias (no publicado), inspecciones de seguridad, entrega de elementos de protección personal, entre otras, identificando que no es posible cumplir al 100% de dicho plan, toda vez que, respecto a las mediciones ambientales no ha sido posible realizar la contratación y posterior ejecución, por lo que se debe priorizar para la siguiente vigencia, acciones que requieren fortalecimiento para mitigar el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</si>
</sst>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379">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35" fillId="15" borderId="33"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1" fillId="0" borderId="21" xfId="0" applyFont="1" applyBorder="1" applyAlignment="1">
      <alignment horizontal="left" vertical="top"/>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0" fontId="4" fillId="0" borderId="21" xfId="0" applyFont="1" applyBorder="1" applyAlignment="1" applyProtection="1">
      <alignment horizontal="left" vertical="top" textRotation="90"/>
      <protection hidden="1"/>
    </xf>
    <xf numFmtId="0" fontId="1" fillId="0" borderId="21"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protection locked="0"/>
    </xf>
    <xf numFmtId="0" fontId="4" fillId="0" borderId="21" xfId="0" applyFont="1" applyBorder="1" applyAlignment="1" applyProtection="1">
      <alignment horizontal="left" vertical="top" wrapText="1"/>
      <protection hidden="1"/>
    </xf>
    <xf numFmtId="9" fontId="1" fillId="0" borderId="21" xfId="0" applyNumberFormat="1" applyFont="1" applyBorder="1" applyAlignment="1" applyProtection="1">
      <alignment horizontal="left" vertical="top" wrapText="1"/>
      <protection hidden="1"/>
    </xf>
    <xf numFmtId="9" fontId="1" fillId="0" borderId="21" xfId="0" applyNumberFormat="1" applyFont="1" applyBorder="1" applyAlignment="1" applyProtection="1">
      <alignment horizontal="left" vertical="top" wrapText="1"/>
      <protection locked="0"/>
    </xf>
    <xf numFmtId="0" fontId="4" fillId="0" borderId="21" xfId="0" applyFont="1" applyBorder="1" applyAlignment="1" applyProtection="1">
      <alignment horizontal="left" vertical="top"/>
      <protection hidden="1"/>
    </xf>
    <xf numFmtId="0" fontId="1" fillId="0" borderId="0" xfId="0" applyFont="1" applyAlignment="1">
      <alignment horizontal="left" vertical="top"/>
    </xf>
    <xf numFmtId="0" fontId="1" fillId="3" borderId="0" xfId="0" applyFont="1" applyFill="1" applyAlignment="1">
      <alignment horizontal="left" vertical="top"/>
    </xf>
    <xf numFmtId="0" fontId="4" fillId="3" borderId="0" xfId="0" applyFont="1" applyFill="1" applyAlignment="1">
      <alignment horizontal="left" vertical="top"/>
    </xf>
    <xf numFmtId="0" fontId="4" fillId="2" borderId="0" xfId="0" applyFont="1" applyFill="1" applyAlignment="1">
      <alignment horizontal="left" vertical="top"/>
    </xf>
    <xf numFmtId="0" fontId="1" fillId="0" borderId="21" xfId="0" applyFont="1" applyBorder="1" applyAlignment="1">
      <alignment horizontal="left" vertical="top" wrapText="1"/>
    </xf>
    <xf numFmtId="0" fontId="1" fillId="0" borderId="2" xfId="0" applyFont="1" applyBorder="1" applyAlignment="1">
      <alignment horizontal="left" vertical="top"/>
    </xf>
    <xf numFmtId="0" fontId="45" fillId="0" borderId="0" xfId="0" applyFont="1" applyAlignment="1">
      <alignment horizontal="left" vertical="top" wrapText="1"/>
    </xf>
    <xf numFmtId="0" fontId="61"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62" fillId="0" borderId="0" xfId="0" applyFont="1" applyAlignment="1">
      <alignment horizontal="left" vertical="top"/>
    </xf>
    <xf numFmtId="0" fontId="65" fillId="0" borderId="0" xfId="0" applyFont="1" applyAlignment="1">
      <alignment horizontal="left" vertical="top" wrapText="1"/>
    </xf>
    <xf numFmtId="0" fontId="1" fillId="0" borderId="0" xfId="0" applyFont="1" applyAlignment="1">
      <alignment horizontal="left" vertical="top" wrapText="1"/>
    </xf>
    <xf numFmtId="0" fontId="1" fillId="3" borderId="21" xfId="0" applyFont="1" applyFill="1" applyBorder="1" applyAlignment="1" applyProtection="1">
      <alignment horizontal="left" vertical="top" wrapText="1"/>
      <protection locked="0"/>
    </xf>
    <xf numFmtId="0" fontId="60" fillId="7" borderId="21" xfId="0" applyFont="1" applyFill="1" applyBorder="1" applyAlignment="1">
      <alignment horizontal="left" vertical="top" textRotation="90"/>
    </xf>
    <xf numFmtId="0" fontId="1" fillId="0" borderId="2" xfId="0" applyFont="1" applyBorder="1" applyAlignment="1">
      <alignment horizontal="left" vertical="top" wrapText="1"/>
    </xf>
    <xf numFmtId="0" fontId="64" fillId="0" borderId="74" xfId="0" applyFont="1" applyBorder="1" applyAlignment="1">
      <alignment horizontal="left" vertical="top" wrapText="1"/>
    </xf>
    <xf numFmtId="0" fontId="65" fillId="0" borderId="74" xfId="0" applyFont="1" applyBorder="1" applyAlignment="1">
      <alignment horizontal="left" vertical="top" wrapText="1"/>
    </xf>
    <xf numFmtId="0" fontId="2" fillId="0" borderId="21" xfId="0" applyFont="1" applyBorder="1" applyAlignment="1" applyProtection="1">
      <alignment horizontal="left" vertical="top" textRotation="90"/>
      <protection locked="0"/>
    </xf>
    <xf numFmtId="14" fontId="1" fillId="0" borderId="21" xfId="0" applyNumberFormat="1" applyFont="1" applyBorder="1" applyAlignment="1" applyProtection="1">
      <alignment horizontal="center" vertical="center"/>
      <protection locked="0"/>
    </xf>
    <xf numFmtId="14" fontId="1" fillId="0" borderId="21" xfId="0" applyNumberFormat="1" applyFont="1" applyBorder="1" applyAlignment="1" applyProtection="1">
      <alignment horizontal="left" vertical="center"/>
      <protection locked="0"/>
    </xf>
    <xf numFmtId="14" fontId="1" fillId="0" borderId="21" xfId="0" applyNumberFormat="1"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60" fillId="7" borderId="68" xfId="0" applyFont="1" applyFill="1" applyBorder="1" applyAlignment="1">
      <alignment horizontal="left" vertical="top"/>
    </xf>
    <xf numFmtId="0" fontId="1" fillId="0" borderId="21" xfId="0" applyFont="1" applyBorder="1" applyAlignment="1" applyProtection="1">
      <alignment horizontal="left" vertical="center"/>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right" vertical="center"/>
      <protection locked="0"/>
    </xf>
    <xf numFmtId="0" fontId="1" fillId="3" borderId="21" xfId="0" applyFont="1" applyFill="1" applyBorder="1" applyAlignment="1" applyProtection="1">
      <alignment horizontal="left" vertical="center"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 fillId="3" borderId="21" xfId="0" applyFont="1" applyFill="1" applyBorder="1" applyAlignment="1">
      <alignment horizontal="center" vertical="center"/>
    </xf>
    <xf numFmtId="0" fontId="1" fillId="0" borderId="21" xfId="0" applyFont="1" applyBorder="1" applyAlignment="1">
      <alignment horizontal="center" vertical="center"/>
    </xf>
    <xf numFmtId="0" fontId="1" fillId="0" borderId="3" xfId="0" applyFont="1" applyBorder="1" applyAlignment="1">
      <alignment horizontal="center" vertical="center"/>
    </xf>
    <xf numFmtId="0" fontId="45" fillId="0" borderId="7"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14" fontId="1" fillId="0" borderId="21" xfId="0" applyNumberFormat="1" applyFont="1" applyBorder="1" applyAlignment="1" applyProtection="1">
      <alignment horizontal="center" vertical="center" wrapText="1"/>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56" fillId="0" borderId="67" xfId="0" applyFont="1" applyBorder="1" applyAlignment="1">
      <alignment horizontal="left" vertical="top"/>
    </xf>
    <xf numFmtId="0" fontId="56" fillId="0" borderId="66" xfId="0" applyFont="1" applyBorder="1" applyAlignment="1">
      <alignment horizontal="left" vertical="top"/>
    </xf>
    <xf numFmtId="0" fontId="56" fillId="0" borderId="63" xfId="0" applyFont="1" applyBorder="1" applyAlignment="1">
      <alignment horizontal="left" vertical="top"/>
    </xf>
    <xf numFmtId="0" fontId="56" fillId="0" borderId="64" xfId="0" applyFont="1" applyBorder="1" applyAlignment="1">
      <alignment horizontal="left" vertical="top"/>
    </xf>
    <xf numFmtId="0" fontId="56" fillId="0" borderId="68" xfId="0" applyFont="1" applyBorder="1" applyAlignment="1">
      <alignment horizontal="left" vertical="top"/>
    </xf>
    <xf numFmtId="0" fontId="56" fillId="0" borderId="65" xfId="0" applyFont="1" applyBorder="1" applyAlignment="1">
      <alignment horizontal="left" vertical="top"/>
    </xf>
    <xf numFmtId="0" fontId="60" fillId="7" borderId="21" xfId="0" applyFont="1" applyFill="1" applyBorder="1" applyAlignment="1">
      <alignment horizontal="left" vertical="top" wrapText="1"/>
    </xf>
    <xf numFmtId="0" fontId="61" fillId="0" borderId="72" xfId="0" applyFont="1" applyBorder="1" applyAlignment="1">
      <alignment horizontal="left" vertical="top"/>
    </xf>
    <xf numFmtId="0" fontId="61" fillId="0" borderId="71" xfId="0" applyFont="1" applyBorder="1" applyAlignment="1">
      <alignment horizontal="left" vertical="top"/>
    </xf>
    <xf numFmtId="0" fontId="61" fillId="0" borderId="73" xfId="0" applyFont="1" applyBorder="1" applyAlignment="1">
      <alignment horizontal="left" vertical="top"/>
    </xf>
    <xf numFmtId="0" fontId="61" fillId="0" borderId="72" xfId="0" applyFont="1" applyBorder="1" applyAlignment="1">
      <alignment horizontal="left" vertical="top" wrapText="1"/>
    </xf>
    <xf numFmtId="0" fontId="60" fillId="7" borderId="21" xfId="0" applyFont="1" applyFill="1" applyBorder="1" applyAlignment="1">
      <alignment horizontal="left" vertical="top" textRotation="90" wrapText="1"/>
    </xf>
    <xf numFmtId="0" fontId="58" fillId="0" borderId="21" xfId="0" applyFont="1" applyBorder="1" applyAlignment="1" applyProtection="1">
      <alignment horizontal="left" vertical="top" wrapText="1"/>
      <protection locked="0"/>
    </xf>
    <xf numFmtId="0" fontId="60" fillId="7" borderId="21" xfId="0" applyFont="1" applyFill="1" applyBorder="1" applyAlignment="1">
      <alignment horizontal="left" vertical="top"/>
    </xf>
    <xf numFmtId="0" fontId="60" fillId="7" borderId="22" xfId="0" applyFont="1" applyFill="1" applyBorder="1" applyAlignment="1">
      <alignment horizontal="left" vertical="top"/>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left" vertical="top"/>
      <protection locked="0"/>
    </xf>
    <xf numFmtId="0" fontId="60" fillId="7" borderId="21" xfId="0" applyFont="1" applyFill="1" applyBorder="1" applyAlignment="1">
      <alignment horizontal="center" vertical="center" wrapText="1"/>
    </xf>
    <xf numFmtId="0" fontId="60" fillId="7" borderId="68" xfId="0" applyFont="1" applyFill="1" applyBorder="1" applyAlignment="1">
      <alignment horizontal="left" vertical="top"/>
    </xf>
    <xf numFmtId="0" fontId="60" fillId="7" borderId="57" xfId="0" applyFont="1" applyFill="1" applyBorder="1" applyAlignment="1">
      <alignment horizontal="left" vertical="top"/>
    </xf>
    <xf numFmtId="0" fontId="1" fillId="0" borderId="2" xfId="0" applyFont="1" applyBorder="1" applyAlignment="1">
      <alignment horizontal="left" vertical="top" wrapText="1"/>
    </xf>
    <xf numFmtId="0" fontId="1" fillId="0" borderId="69" xfId="0" applyFont="1" applyBorder="1" applyAlignment="1">
      <alignment horizontal="left" vertical="top" wrapText="1"/>
    </xf>
    <xf numFmtId="0" fontId="1" fillId="0" borderId="70" xfId="0" applyFont="1" applyBorder="1" applyAlignment="1">
      <alignment horizontal="left" vertical="top" wrapText="1"/>
    </xf>
    <xf numFmtId="0" fontId="63" fillId="0" borderId="21" xfId="0" applyFont="1" applyBorder="1" applyAlignment="1">
      <alignment horizontal="left" vertical="top" wrapText="1"/>
    </xf>
    <xf numFmtId="0" fontId="64" fillId="0" borderId="74" xfId="0" applyFont="1" applyBorder="1" applyAlignment="1">
      <alignment horizontal="left" vertical="top" wrapText="1"/>
    </xf>
    <xf numFmtId="0" fontId="65" fillId="0" borderId="74" xfId="0" applyFont="1" applyBorder="1" applyAlignment="1">
      <alignment horizontal="left" vertical="top" wrapText="1"/>
    </xf>
    <xf numFmtId="0" fontId="48" fillId="0" borderId="72" xfId="0" applyFont="1" applyBorder="1" applyAlignment="1">
      <alignment horizontal="left" vertical="top" wrapText="1"/>
    </xf>
    <xf numFmtId="0" fontId="48" fillId="0" borderId="71" xfId="0" applyFont="1" applyBorder="1" applyAlignment="1">
      <alignment horizontal="left" vertical="top" wrapText="1"/>
    </xf>
    <xf numFmtId="0" fontId="48" fillId="0" borderId="73" xfId="0" applyFont="1" applyBorder="1" applyAlignment="1">
      <alignment horizontal="left" vertical="top" wrapText="1"/>
    </xf>
    <xf numFmtId="0" fontId="59" fillId="7" borderId="72" xfId="0" applyFont="1" applyFill="1" applyBorder="1" applyAlignment="1">
      <alignment horizontal="left" vertical="top"/>
    </xf>
    <xf numFmtId="0" fontId="59" fillId="7" borderId="73" xfId="0" applyFont="1" applyFill="1" applyBorder="1" applyAlignment="1">
      <alignment horizontal="left" vertical="top"/>
    </xf>
    <xf numFmtId="0" fontId="60" fillId="7" borderId="75"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151097</xdr:colOff>
      <xdr:row>1</xdr:row>
      <xdr:rowOff>280148</xdr:rowOff>
    </xdr:from>
    <xdr:to>
      <xdr:col>3</xdr:col>
      <xdr:colOff>588309</xdr:colOff>
      <xdr:row>3</xdr:row>
      <xdr:rowOff>84045</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8009" y="280148"/>
          <a:ext cx="437212" cy="39220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TH%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8" dataDxfId="37">
  <autoFilter ref="B209:C219" xr:uid="{00000000-0009-0000-0100-000001000000}"/>
  <tableColumns count="2">
    <tableColumn id="1" xr3:uid="{00000000-0010-0000-0000-000001000000}" name="Criterios" dataDxfId="36"/>
    <tableColumn id="2" xr3:uid="{00000000-0010-0000-0000-000002000000}" name="Subcriterios" dataDxfId="3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5" zoomScale="130" zoomScaleNormal="130" workbookViewId="0">
      <selection activeCell="C25" sqref="C25:D25"/>
    </sheetView>
  </sheetViews>
  <sheetFormatPr baseColWidth="10" defaultColWidth="11.42578125" defaultRowHeight="15" x14ac:dyDescent="0.25"/>
  <cols>
    <col min="1" max="1" width="2.7109375" style="64" customWidth="1"/>
    <col min="2" max="3" width="24.7109375" style="64" customWidth="1"/>
    <col min="4" max="4" width="16" style="64" customWidth="1"/>
    <col min="5" max="5" width="24.7109375" style="64" customWidth="1"/>
    <col min="6" max="6" width="27.7109375" style="64" customWidth="1"/>
    <col min="7" max="8" width="24.7109375" style="64" customWidth="1"/>
    <col min="9" max="16384" width="11.42578125" style="64"/>
  </cols>
  <sheetData>
    <row r="1" spans="2:8" ht="15.75" thickBot="1" x14ac:dyDescent="0.3"/>
    <row r="2" spans="2:8" ht="18" x14ac:dyDescent="0.25">
      <c r="B2" s="158" t="s">
        <v>0</v>
      </c>
      <c r="C2" s="159"/>
      <c r="D2" s="159"/>
      <c r="E2" s="159"/>
      <c r="F2" s="159"/>
      <c r="G2" s="159"/>
      <c r="H2" s="160"/>
    </row>
    <row r="3" spans="2:8" x14ac:dyDescent="0.25">
      <c r="B3" s="65"/>
      <c r="C3" s="66"/>
      <c r="D3" s="66"/>
      <c r="E3" s="66"/>
      <c r="F3" s="66"/>
      <c r="G3" s="66"/>
      <c r="H3" s="67"/>
    </row>
    <row r="4" spans="2:8" ht="63" customHeight="1" x14ac:dyDescent="0.25">
      <c r="B4" s="161" t="s">
        <v>1</v>
      </c>
      <c r="C4" s="162"/>
      <c r="D4" s="162"/>
      <c r="E4" s="162"/>
      <c r="F4" s="162"/>
      <c r="G4" s="162"/>
      <c r="H4" s="163"/>
    </row>
    <row r="5" spans="2:8" ht="63" customHeight="1" x14ac:dyDescent="0.25">
      <c r="B5" s="164"/>
      <c r="C5" s="165"/>
      <c r="D5" s="165"/>
      <c r="E5" s="165"/>
      <c r="F5" s="165"/>
      <c r="G5" s="165"/>
      <c r="H5" s="166"/>
    </row>
    <row r="6" spans="2:8" ht="16.5" x14ac:dyDescent="0.25">
      <c r="B6" s="167" t="s">
        <v>2</v>
      </c>
      <c r="C6" s="168"/>
      <c r="D6" s="168"/>
      <c r="E6" s="168"/>
      <c r="F6" s="168"/>
      <c r="G6" s="168"/>
      <c r="H6" s="169"/>
    </row>
    <row r="7" spans="2:8" ht="95.25" customHeight="1" x14ac:dyDescent="0.25">
      <c r="B7" s="177" t="s">
        <v>3</v>
      </c>
      <c r="C7" s="178"/>
      <c r="D7" s="178"/>
      <c r="E7" s="178"/>
      <c r="F7" s="178"/>
      <c r="G7" s="178"/>
      <c r="H7" s="179"/>
    </row>
    <row r="8" spans="2:8" ht="16.5" x14ac:dyDescent="0.25">
      <c r="B8" s="97"/>
      <c r="C8" s="98"/>
      <c r="D8" s="98"/>
      <c r="E8" s="98"/>
      <c r="F8" s="98"/>
      <c r="G8" s="98"/>
      <c r="H8" s="99"/>
    </row>
    <row r="9" spans="2:8" ht="16.5" customHeight="1" x14ac:dyDescent="0.25">
      <c r="B9" s="170" t="s">
        <v>4</v>
      </c>
      <c r="C9" s="171"/>
      <c r="D9" s="171"/>
      <c r="E9" s="171"/>
      <c r="F9" s="171"/>
      <c r="G9" s="171"/>
      <c r="H9" s="172"/>
    </row>
    <row r="10" spans="2:8" ht="44.25" customHeight="1" x14ac:dyDescent="0.25">
      <c r="B10" s="170"/>
      <c r="C10" s="171"/>
      <c r="D10" s="171"/>
      <c r="E10" s="171"/>
      <c r="F10" s="171"/>
      <c r="G10" s="171"/>
      <c r="H10" s="172"/>
    </row>
    <row r="11" spans="2:8" ht="15.75" thickBot="1" x14ac:dyDescent="0.3">
      <c r="B11" s="86"/>
      <c r="C11" s="89"/>
      <c r="D11" s="94"/>
      <c r="E11" s="95"/>
      <c r="F11" s="95"/>
      <c r="G11" s="96"/>
      <c r="H11" s="90"/>
    </row>
    <row r="12" spans="2:8" ht="15.75" thickTop="1" x14ac:dyDescent="0.25">
      <c r="B12" s="86"/>
      <c r="C12" s="173" t="s">
        <v>5</v>
      </c>
      <c r="D12" s="174"/>
      <c r="E12" s="175" t="s">
        <v>6</v>
      </c>
      <c r="F12" s="176"/>
      <c r="G12" s="89"/>
      <c r="H12" s="90"/>
    </row>
    <row r="13" spans="2:8" ht="35.25" customHeight="1" x14ac:dyDescent="0.25">
      <c r="B13" s="86"/>
      <c r="C13" s="180" t="s">
        <v>7</v>
      </c>
      <c r="D13" s="181"/>
      <c r="E13" s="182" t="s">
        <v>8</v>
      </c>
      <c r="F13" s="183"/>
      <c r="G13" s="89"/>
      <c r="H13" s="90"/>
    </row>
    <row r="14" spans="2:8" ht="17.25" customHeight="1" x14ac:dyDescent="0.25">
      <c r="B14" s="86"/>
      <c r="C14" s="180" t="s">
        <v>9</v>
      </c>
      <c r="D14" s="181"/>
      <c r="E14" s="182" t="s">
        <v>10</v>
      </c>
      <c r="F14" s="183"/>
      <c r="G14" s="89"/>
      <c r="H14" s="90"/>
    </row>
    <row r="15" spans="2:8" ht="19.5" customHeight="1" x14ac:dyDescent="0.25">
      <c r="B15" s="86"/>
      <c r="C15" s="180" t="s">
        <v>11</v>
      </c>
      <c r="D15" s="181"/>
      <c r="E15" s="182" t="s">
        <v>12</v>
      </c>
      <c r="F15" s="183"/>
      <c r="G15" s="89"/>
      <c r="H15" s="90"/>
    </row>
    <row r="16" spans="2:8" ht="69.75" customHeight="1" x14ac:dyDescent="0.25">
      <c r="B16" s="86"/>
      <c r="C16" s="180" t="s">
        <v>13</v>
      </c>
      <c r="D16" s="181"/>
      <c r="E16" s="182" t="s">
        <v>14</v>
      </c>
      <c r="F16" s="183"/>
      <c r="G16" s="89"/>
      <c r="H16" s="90"/>
    </row>
    <row r="17" spans="2:8" ht="34.5" customHeight="1" x14ac:dyDescent="0.25">
      <c r="B17" s="86"/>
      <c r="C17" s="184" t="s">
        <v>15</v>
      </c>
      <c r="D17" s="185"/>
      <c r="E17" s="186" t="s">
        <v>16</v>
      </c>
      <c r="F17" s="187"/>
      <c r="G17" s="89"/>
      <c r="H17" s="90"/>
    </row>
    <row r="18" spans="2:8" ht="27.75" customHeight="1" x14ac:dyDescent="0.25">
      <c r="B18" s="86"/>
      <c r="C18" s="184" t="s">
        <v>17</v>
      </c>
      <c r="D18" s="185"/>
      <c r="E18" s="186" t="s">
        <v>18</v>
      </c>
      <c r="F18" s="187"/>
      <c r="G18" s="89"/>
      <c r="H18" s="90"/>
    </row>
    <row r="19" spans="2:8" ht="28.5" customHeight="1" x14ac:dyDescent="0.25">
      <c r="B19" s="86"/>
      <c r="C19" s="184" t="s">
        <v>19</v>
      </c>
      <c r="D19" s="185"/>
      <c r="E19" s="186" t="s">
        <v>20</v>
      </c>
      <c r="F19" s="187"/>
      <c r="G19" s="89"/>
      <c r="H19" s="90"/>
    </row>
    <row r="20" spans="2:8" ht="72.75" customHeight="1" x14ac:dyDescent="0.25">
      <c r="B20" s="86"/>
      <c r="C20" s="184" t="s">
        <v>21</v>
      </c>
      <c r="D20" s="185"/>
      <c r="E20" s="186" t="s">
        <v>22</v>
      </c>
      <c r="F20" s="187"/>
      <c r="G20" s="89"/>
      <c r="H20" s="90"/>
    </row>
    <row r="21" spans="2:8" ht="64.5" customHeight="1" x14ac:dyDescent="0.25">
      <c r="B21" s="86"/>
      <c r="C21" s="184" t="s">
        <v>23</v>
      </c>
      <c r="D21" s="185"/>
      <c r="E21" s="186" t="s">
        <v>24</v>
      </c>
      <c r="F21" s="187"/>
      <c r="G21" s="89"/>
      <c r="H21" s="90"/>
    </row>
    <row r="22" spans="2:8" ht="71.25" customHeight="1" x14ac:dyDescent="0.25">
      <c r="B22" s="86"/>
      <c r="C22" s="184" t="s">
        <v>25</v>
      </c>
      <c r="D22" s="185"/>
      <c r="E22" s="186" t="s">
        <v>26</v>
      </c>
      <c r="F22" s="187"/>
      <c r="G22" s="89"/>
      <c r="H22" s="90"/>
    </row>
    <row r="23" spans="2:8" ht="55.5" customHeight="1" x14ac:dyDescent="0.25">
      <c r="B23" s="86"/>
      <c r="C23" s="191" t="s">
        <v>27</v>
      </c>
      <c r="D23" s="192"/>
      <c r="E23" s="186" t="s">
        <v>28</v>
      </c>
      <c r="F23" s="187"/>
      <c r="G23" s="89"/>
      <c r="H23" s="90"/>
    </row>
    <row r="24" spans="2:8" ht="42" customHeight="1" x14ac:dyDescent="0.25">
      <c r="B24" s="86"/>
      <c r="C24" s="191" t="s">
        <v>29</v>
      </c>
      <c r="D24" s="192"/>
      <c r="E24" s="186" t="s">
        <v>30</v>
      </c>
      <c r="F24" s="187"/>
      <c r="G24" s="89"/>
      <c r="H24" s="90"/>
    </row>
    <row r="25" spans="2:8" ht="59.25" customHeight="1" x14ac:dyDescent="0.25">
      <c r="B25" s="86"/>
      <c r="C25" s="191" t="s">
        <v>31</v>
      </c>
      <c r="D25" s="192"/>
      <c r="E25" s="186" t="s">
        <v>32</v>
      </c>
      <c r="F25" s="187"/>
      <c r="G25" s="89"/>
      <c r="H25" s="90"/>
    </row>
    <row r="26" spans="2:8" ht="23.25" customHeight="1" x14ac:dyDescent="0.25">
      <c r="B26" s="86"/>
      <c r="C26" s="191" t="s">
        <v>33</v>
      </c>
      <c r="D26" s="192"/>
      <c r="E26" s="186" t="s">
        <v>34</v>
      </c>
      <c r="F26" s="187"/>
      <c r="G26" s="89"/>
      <c r="H26" s="90"/>
    </row>
    <row r="27" spans="2:8" ht="30.75" customHeight="1" x14ac:dyDescent="0.25">
      <c r="B27" s="86"/>
      <c r="C27" s="191" t="s">
        <v>35</v>
      </c>
      <c r="D27" s="192"/>
      <c r="E27" s="186" t="s">
        <v>36</v>
      </c>
      <c r="F27" s="187"/>
      <c r="G27" s="89"/>
      <c r="H27" s="90"/>
    </row>
    <row r="28" spans="2:8" ht="35.25" customHeight="1" x14ac:dyDescent="0.25">
      <c r="B28" s="86"/>
      <c r="C28" s="191" t="s">
        <v>37</v>
      </c>
      <c r="D28" s="192"/>
      <c r="E28" s="186" t="s">
        <v>38</v>
      </c>
      <c r="F28" s="187"/>
      <c r="G28" s="89"/>
      <c r="H28" s="90"/>
    </row>
    <row r="29" spans="2:8" ht="33" customHeight="1" x14ac:dyDescent="0.25">
      <c r="B29" s="86"/>
      <c r="C29" s="191" t="s">
        <v>37</v>
      </c>
      <c r="D29" s="192"/>
      <c r="E29" s="186" t="s">
        <v>38</v>
      </c>
      <c r="F29" s="187"/>
      <c r="G29" s="89"/>
      <c r="H29" s="90"/>
    </row>
    <row r="30" spans="2:8" ht="30" customHeight="1" x14ac:dyDescent="0.25">
      <c r="B30" s="86"/>
      <c r="C30" s="191" t="s">
        <v>39</v>
      </c>
      <c r="D30" s="192"/>
      <c r="E30" s="186" t="s">
        <v>40</v>
      </c>
      <c r="F30" s="187"/>
      <c r="G30" s="89"/>
      <c r="H30" s="90"/>
    </row>
    <row r="31" spans="2:8" ht="35.25" customHeight="1" x14ac:dyDescent="0.25">
      <c r="B31" s="86"/>
      <c r="C31" s="191" t="s">
        <v>41</v>
      </c>
      <c r="D31" s="192"/>
      <c r="E31" s="186" t="s">
        <v>42</v>
      </c>
      <c r="F31" s="187"/>
      <c r="G31" s="89"/>
      <c r="H31" s="90"/>
    </row>
    <row r="32" spans="2:8" ht="31.5" customHeight="1" x14ac:dyDescent="0.25">
      <c r="B32" s="86"/>
      <c r="C32" s="191" t="s">
        <v>43</v>
      </c>
      <c r="D32" s="192"/>
      <c r="E32" s="186" t="s">
        <v>44</v>
      </c>
      <c r="F32" s="187"/>
      <c r="G32" s="89"/>
      <c r="H32" s="90"/>
    </row>
    <row r="33" spans="2:8" ht="35.25" customHeight="1" x14ac:dyDescent="0.25">
      <c r="B33" s="86"/>
      <c r="C33" s="191" t="s">
        <v>45</v>
      </c>
      <c r="D33" s="192"/>
      <c r="E33" s="186" t="s">
        <v>46</v>
      </c>
      <c r="F33" s="187"/>
      <c r="G33" s="89"/>
      <c r="H33" s="90"/>
    </row>
    <row r="34" spans="2:8" ht="59.25" customHeight="1" x14ac:dyDescent="0.25">
      <c r="B34" s="86"/>
      <c r="C34" s="191" t="s">
        <v>47</v>
      </c>
      <c r="D34" s="192"/>
      <c r="E34" s="186" t="s">
        <v>48</v>
      </c>
      <c r="F34" s="187"/>
      <c r="G34" s="89"/>
      <c r="H34" s="90"/>
    </row>
    <row r="35" spans="2:8" ht="29.25" customHeight="1" x14ac:dyDescent="0.25">
      <c r="B35" s="86"/>
      <c r="C35" s="191" t="s">
        <v>49</v>
      </c>
      <c r="D35" s="192"/>
      <c r="E35" s="186" t="s">
        <v>50</v>
      </c>
      <c r="F35" s="187"/>
      <c r="G35" s="89"/>
      <c r="H35" s="90"/>
    </row>
    <row r="36" spans="2:8" ht="82.5" customHeight="1" x14ac:dyDescent="0.25">
      <c r="B36" s="86"/>
      <c r="C36" s="191" t="s">
        <v>51</v>
      </c>
      <c r="D36" s="192"/>
      <c r="E36" s="186" t="s">
        <v>52</v>
      </c>
      <c r="F36" s="187"/>
      <c r="G36" s="89"/>
      <c r="H36" s="90"/>
    </row>
    <row r="37" spans="2:8" ht="46.5" customHeight="1" x14ac:dyDescent="0.25">
      <c r="B37" s="86"/>
      <c r="C37" s="191" t="s">
        <v>53</v>
      </c>
      <c r="D37" s="192"/>
      <c r="E37" s="186" t="s">
        <v>54</v>
      </c>
      <c r="F37" s="187"/>
      <c r="G37" s="89"/>
      <c r="H37" s="90"/>
    </row>
    <row r="38" spans="2:8" ht="6.75" customHeight="1" thickBot="1" x14ac:dyDescent="0.3">
      <c r="B38" s="86"/>
      <c r="C38" s="193"/>
      <c r="D38" s="194"/>
      <c r="E38" s="195"/>
      <c r="F38" s="196"/>
      <c r="G38" s="89"/>
      <c r="H38" s="90"/>
    </row>
    <row r="39" spans="2:8" ht="15.75" thickTop="1" x14ac:dyDescent="0.25">
      <c r="B39" s="86"/>
      <c r="C39" s="87"/>
      <c r="D39" s="87"/>
      <c r="E39" s="88"/>
      <c r="F39" s="88"/>
      <c r="G39" s="89"/>
      <c r="H39" s="90"/>
    </row>
    <row r="40" spans="2:8" ht="21" customHeight="1" x14ac:dyDescent="0.25">
      <c r="B40" s="188" t="s">
        <v>55</v>
      </c>
      <c r="C40" s="189"/>
      <c r="D40" s="189"/>
      <c r="E40" s="189"/>
      <c r="F40" s="189"/>
      <c r="G40" s="189"/>
      <c r="H40" s="190"/>
    </row>
    <row r="41" spans="2:8" ht="20.25" customHeight="1" x14ac:dyDescent="0.25">
      <c r="B41" s="188" t="s">
        <v>56</v>
      </c>
      <c r="C41" s="189"/>
      <c r="D41" s="189"/>
      <c r="E41" s="189"/>
      <c r="F41" s="189"/>
      <c r="G41" s="189"/>
      <c r="H41" s="190"/>
    </row>
    <row r="42" spans="2:8" ht="20.25" customHeight="1" x14ac:dyDescent="0.25">
      <c r="B42" s="188" t="s">
        <v>57</v>
      </c>
      <c r="C42" s="189"/>
      <c r="D42" s="189"/>
      <c r="E42" s="189"/>
      <c r="F42" s="189"/>
      <c r="G42" s="189"/>
      <c r="H42" s="190"/>
    </row>
    <row r="43" spans="2:8" ht="20.25" customHeight="1" x14ac:dyDescent="0.25">
      <c r="B43" s="188" t="s">
        <v>58</v>
      </c>
      <c r="C43" s="189"/>
      <c r="D43" s="189"/>
      <c r="E43" s="189"/>
      <c r="F43" s="189"/>
      <c r="G43" s="189"/>
      <c r="H43" s="190"/>
    </row>
    <row r="44" spans="2:8" x14ac:dyDescent="0.25">
      <c r="B44" s="188" t="s">
        <v>59</v>
      </c>
      <c r="C44" s="189"/>
      <c r="D44" s="189"/>
      <c r="E44" s="189"/>
      <c r="F44" s="189"/>
      <c r="G44" s="189"/>
      <c r="H44" s="190"/>
    </row>
    <row r="45" spans="2:8" ht="15.75" thickBot="1" x14ac:dyDescent="0.3">
      <c r="B45" s="91"/>
      <c r="C45" s="92"/>
      <c r="D45" s="92"/>
      <c r="E45" s="92"/>
      <c r="F45" s="92"/>
      <c r="G45" s="92"/>
      <c r="H45" s="9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1" customWidth="1"/>
    <col min="2" max="16384" width="11.42578125" style="1"/>
  </cols>
  <sheetData>
    <row r="3" spans="1:1" x14ac:dyDescent="0.2">
      <c r="A3" s="2" t="s">
        <v>113</v>
      </c>
    </row>
    <row r="4" spans="1:1" x14ac:dyDescent="0.2">
      <c r="A4" s="2" t="s">
        <v>119</v>
      </c>
    </row>
    <row r="5" spans="1:1" x14ac:dyDescent="0.2">
      <c r="A5" s="2" t="s">
        <v>228</v>
      </c>
    </row>
    <row r="6" spans="1:1" x14ac:dyDescent="0.2">
      <c r="A6" s="2" t="s">
        <v>230</v>
      </c>
    </row>
    <row r="7" spans="1:1" x14ac:dyDescent="0.2">
      <c r="A7" s="2" t="s">
        <v>114</v>
      </c>
    </row>
    <row r="8" spans="1:1" x14ac:dyDescent="0.2">
      <c r="A8" s="2" t="s">
        <v>120</v>
      </c>
    </row>
    <row r="9" spans="1:1" x14ac:dyDescent="0.2">
      <c r="A9" s="2" t="s">
        <v>115</v>
      </c>
    </row>
    <row r="10" spans="1:1" x14ac:dyDescent="0.2">
      <c r="A10" s="2" t="s">
        <v>121</v>
      </c>
    </row>
    <row r="11" spans="1:1" x14ac:dyDescent="0.2">
      <c r="A11" s="2" t="s">
        <v>116</v>
      </c>
    </row>
    <row r="12" spans="1:1" x14ac:dyDescent="0.2">
      <c r="A12" s="2" t="s">
        <v>254</v>
      </c>
    </row>
    <row r="13" spans="1:1" x14ac:dyDescent="0.2">
      <c r="A13" s="2" t="s">
        <v>255</v>
      </c>
    </row>
    <row r="14" spans="1:1" x14ac:dyDescent="0.2">
      <c r="A14" s="2" t="s">
        <v>256</v>
      </c>
    </row>
    <row r="16" spans="1:1" x14ac:dyDescent="0.2">
      <c r="A16" s="2" t="s">
        <v>257</v>
      </c>
    </row>
    <row r="17" spans="1:1" x14ac:dyDescent="0.2">
      <c r="A17" s="2" t="s">
        <v>242</v>
      </c>
    </row>
    <row r="18" spans="1:1" x14ac:dyDescent="0.2">
      <c r="A18" s="2" t="s">
        <v>127</v>
      </c>
    </row>
    <row r="20" spans="1:1" x14ac:dyDescent="0.2">
      <c r="A20" s="2" t="s">
        <v>246</v>
      </c>
    </row>
    <row r="21" spans="1:1" x14ac:dyDescent="0.2">
      <c r="A21" s="2" t="s">
        <v>247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1"/>
  <sheetViews>
    <sheetView showGridLines="0" tabSelected="1" topLeftCell="A14" zoomScale="70" zoomScaleNormal="70" workbookViewId="0">
      <selection activeCell="D15" sqref="D15:AP15"/>
    </sheetView>
  </sheetViews>
  <sheetFormatPr baseColWidth="10" defaultColWidth="11.42578125" defaultRowHeight="16.5" x14ac:dyDescent="0.25"/>
  <cols>
    <col min="1" max="1" width="4.7109375" style="156" customWidth="1"/>
    <col min="2" max="2" width="9.28515625" style="119" customWidth="1"/>
    <col min="3" max="3" width="12" style="131" customWidth="1"/>
    <col min="4" max="4" width="11.28515625" style="119" customWidth="1"/>
    <col min="5" max="5" width="23.7109375" style="119" customWidth="1"/>
    <col min="6" max="6" width="32.7109375" style="119" customWidth="1"/>
    <col min="7" max="7" width="36.42578125" style="119" customWidth="1"/>
    <col min="8" max="8" width="19" style="119" customWidth="1"/>
    <col min="9" max="9" width="8.85546875" style="119" customWidth="1"/>
    <col min="10" max="10" width="7" style="119" customWidth="1"/>
    <col min="11" max="11" width="10.140625" style="119" customWidth="1"/>
    <col min="12" max="12" width="13.5703125" style="119" customWidth="1"/>
    <col min="13" max="13" width="6.28515625" style="119" customWidth="1"/>
    <col min="14" max="14" width="27.28515625" style="119" customWidth="1"/>
    <col min="15" max="15" width="30.42578125" style="119" customWidth="1"/>
    <col min="16" max="16" width="17.42578125" style="119" customWidth="1"/>
    <col min="17" max="17" width="6.28515625" style="119" customWidth="1"/>
    <col min="18" max="18" width="16" style="119" customWidth="1"/>
    <col min="19" max="19" width="5.7109375" style="119" customWidth="1"/>
    <col min="20" max="20" width="32.85546875" style="119" customWidth="1"/>
    <col min="21" max="21" width="40" style="119" customWidth="1"/>
    <col min="22" max="22" width="15.140625" style="119" customWidth="1"/>
    <col min="23" max="23" width="6.7109375" style="119" customWidth="1"/>
    <col min="24" max="24" width="5" style="119" customWidth="1"/>
    <col min="25" max="25" width="5.42578125" style="119" customWidth="1"/>
    <col min="26" max="26" width="7.140625" style="119" customWidth="1"/>
    <col min="27" max="27" width="6.7109375" style="119" customWidth="1"/>
    <col min="28" max="28" width="7.42578125" style="119" customWidth="1"/>
    <col min="29" max="29" width="38.28515625" style="119" customWidth="1"/>
    <col min="30" max="30" width="8.7109375" style="119" customWidth="1"/>
    <col min="31" max="31" width="10.42578125" style="119" customWidth="1"/>
    <col min="32" max="32" width="9.28515625" style="119" customWidth="1"/>
    <col min="33" max="33" width="9.140625" style="119" customWidth="1"/>
    <col min="34" max="34" width="8.42578125" style="119" customWidth="1"/>
    <col min="35" max="35" width="7.28515625" style="119" customWidth="1"/>
    <col min="36" max="36" width="27.140625" style="119" customWidth="1"/>
    <col min="37" max="37" width="30.28515625" style="119" customWidth="1"/>
    <col min="38" max="38" width="18.7109375" style="119" customWidth="1"/>
    <col min="39" max="39" width="15.140625" style="119" customWidth="1"/>
    <col min="40" max="40" width="11.140625" style="119" customWidth="1"/>
    <col min="41" max="41" width="37.140625" style="119" customWidth="1"/>
    <col min="42" max="42" width="10" style="119" customWidth="1"/>
    <col min="43" max="43" width="13.42578125" style="119" customWidth="1"/>
    <col min="44" max="44" width="57.28515625" style="119" customWidth="1"/>
    <col min="45" max="45" width="20.7109375" style="119" customWidth="1"/>
    <col min="46" max="46" width="23.140625" style="119" customWidth="1"/>
    <col min="47" max="47" width="15.42578125" style="119" customWidth="1"/>
    <col min="48" max="48" width="118.7109375" style="119" customWidth="1"/>
    <col min="49" max="49" width="17.28515625" style="119" customWidth="1"/>
    <col min="50" max="16384" width="11.42578125" style="119"/>
  </cols>
  <sheetData>
    <row r="1" spans="1:75" ht="38.450000000000003" hidden="1" customHeight="1" x14ac:dyDescent="0.25">
      <c r="A1" s="209" t="s">
        <v>60</v>
      </c>
      <c r="B1" s="209"/>
      <c r="C1" s="209"/>
      <c r="D1" s="209"/>
      <c r="E1" s="213" t="s">
        <v>61</v>
      </c>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197" t="s">
        <v>62</v>
      </c>
      <c r="AW1" s="198"/>
    </row>
    <row r="2" spans="1:75" ht="33.6" customHeight="1" x14ac:dyDescent="0.25">
      <c r="A2" s="209"/>
      <c r="B2" s="209"/>
      <c r="C2" s="209"/>
      <c r="D2" s="209"/>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199" t="s">
        <v>63</v>
      </c>
      <c r="AW2" s="200"/>
    </row>
    <row r="3" spans="1:75" ht="13.9" customHeight="1" x14ac:dyDescent="0.25">
      <c r="A3" s="209"/>
      <c r="B3" s="209"/>
      <c r="C3" s="209"/>
      <c r="D3" s="209"/>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199" t="s">
        <v>64</v>
      </c>
      <c r="AW3" s="200"/>
    </row>
    <row r="4" spans="1:75" ht="13.9" customHeight="1" x14ac:dyDescent="0.25">
      <c r="A4" s="209"/>
      <c r="B4" s="209"/>
      <c r="C4" s="209"/>
      <c r="D4" s="209"/>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01" t="s">
        <v>65</v>
      </c>
      <c r="AW4" s="202"/>
    </row>
    <row r="5" spans="1:75" ht="26.25" customHeight="1" x14ac:dyDescent="0.25">
      <c r="A5" s="226" t="s">
        <v>66</v>
      </c>
      <c r="B5" s="227"/>
      <c r="C5" s="204" t="s">
        <v>67</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6"/>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row>
    <row r="6" spans="1:75" ht="30" customHeight="1" x14ac:dyDescent="0.25">
      <c r="A6" s="226" t="s">
        <v>68</v>
      </c>
      <c r="B6" s="227"/>
      <c r="C6" s="207" t="s">
        <v>69</v>
      </c>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6"/>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row>
    <row r="7" spans="1:75" ht="24" customHeight="1" x14ac:dyDescent="0.25">
      <c r="A7" s="226" t="s">
        <v>70</v>
      </c>
      <c r="B7" s="227"/>
      <c r="C7" s="204" t="s">
        <v>71</v>
      </c>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6"/>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row>
    <row r="8" spans="1:75" x14ac:dyDescent="0.25">
      <c r="A8" s="210" t="s">
        <v>72</v>
      </c>
      <c r="B8" s="210"/>
      <c r="C8" s="210"/>
      <c r="D8" s="210"/>
      <c r="E8" s="211"/>
      <c r="F8" s="211"/>
      <c r="G8" s="211"/>
      <c r="H8" s="211"/>
      <c r="I8" s="211"/>
      <c r="J8" s="211"/>
      <c r="K8" s="211"/>
      <c r="L8" s="211" t="s">
        <v>73</v>
      </c>
      <c r="M8" s="211"/>
      <c r="N8" s="211"/>
      <c r="O8" s="211"/>
      <c r="P8" s="211"/>
      <c r="Q8" s="211"/>
      <c r="R8" s="211"/>
      <c r="S8" s="211" t="s">
        <v>74</v>
      </c>
      <c r="T8" s="211"/>
      <c r="U8" s="211"/>
      <c r="V8" s="211"/>
      <c r="W8" s="211"/>
      <c r="X8" s="211"/>
      <c r="Y8" s="211"/>
      <c r="Z8" s="211"/>
      <c r="AA8" s="211"/>
      <c r="AB8" s="211"/>
      <c r="AC8" s="211" t="s">
        <v>75</v>
      </c>
      <c r="AD8" s="211"/>
      <c r="AE8" s="211"/>
      <c r="AF8" s="211"/>
      <c r="AG8" s="211"/>
      <c r="AH8" s="211"/>
      <c r="AI8" s="211"/>
      <c r="AJ8" s="142"/>
      <c r="AK8" s="215" t="s">
        <v>76</v>
      </c>
      <c r="AL8" s="216"/>
      <c r="AM8" s="216"/>
      <c r="AN8" s="216"/>
      <c r="AO8" s="216"/>
      <c r="AP8" s="216"/>
      <c r="AQ8" s="216"/>
      <c r="AR8" s="216"/>
      <c r="AS8" s="216"/>
      <c r="AT8" s="216"/>
      <c r="AU8" s="216"/>
      <c r="AV8" s="216"/>
      <c r="AW8" s="216"/>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row>
    <row r="9" spans="1:75" ht="20.25" customHeight="1" x14ac:dyDescent="0.25">
      <c r="A9" s="212" t="s">
        <v>77</v>
      </c>
      <c r="B9" s="210" t="s">
        <v>78</v>
      </c>
      <c r="C9" s="203" t="s">
        <v>79</v>
      </c>
      <c r="D9" s="210" t="s">
        <v>15</v>
      </c>
      <c r="E9" s="203" t="s">
        <v>17</v>
      </c>
      <c r="F9" s="203" t="s">
        <v>19</v>
      </c>
      <c r="G9" s="210" t="s">
        <v>21</v>
      </c>
      <c r="H9" s="203" t="s">
        <v>23</v>
      </c>
      <c r="I9" s="203" t="s">
        <v>80</v>
      </c>
      <c r="J9" s="203" t="s">
        <v>81</v>
      </c>
      <c r="K9" s="203" t="s">
        <v>82</v>
      </c>
      <c r="L9" s="203" t="s">
        <v>83</v>
      </c>
      <c r="M9" s="210" t="s">
        <v>84</v>
      </c>
      <c r="N9" s="203" t="s">
        <v>85</v>
      </c>
      <c r="O9" s="203" t="s">
        <v>86</v>
      </c>
      <c r="P9" s="203" t="s">
        <v>87</v>
      </c>
      <c r="Q9" s="210" t="s">
        <v>84</v>
      </c>
      <c r="R9" s="203" t="s">
        <v>29</v>
      </c>
      <c r="S9" s="208" t="s">
        <v>88</v>
      </c>
      <c r="T9" s="203" t="s">
        <v>31</v>
      </c>
      <c r="U9" s="203" t="s">
        <v>89</v>
      </c>
      <c r="V9" s="203" t="s">
        <v>33</v>
      </c>
      <c r="W9" s="203" t="s">
        <v>90</v>
      </c>
      <c r="X9" s="203"/>
      <c r="Y9" s="203"/>
      <c r="Z9" s="203"/>
      <c r="AA9" s="203"/>
      <c r="AB9" s="203"/>
      <c r="AC9" s="208" t="s">
        <v>91</v>
      </c>
      <c r="AD9" s="208" t="s">
        <v>92</v>
      </c>
      <c r="AE9" s="208" t="s">
        <v>84</v>
      </c>
      <c r="AF9" s="208" t="s">
        <v>93</v>
      </c>
      <c r="AG9" s="208" t="s">
        <v>84</v>
      </c>
      <c r="AH9" s="208" t="s">
        <v>94</v>
      </c>
      <c r="AI9" s="208" t="s">
        <v>49</v>
      </c>
      <c r="AJ9" s="203" t="s">
        <v>103</v>
      </c>
      <c r="AK9" s="203" t="s">
        <v>76</v>
      </c>
      <c r="AL9" s="203" t="s">
        <v>95</v>
      </c>
      <c r="AM9" s="203" t="s">
        <v>96</v>
      </c>
      <c r="AN9" s="203" t="s">
        <v>97</v>
      </c>
      <c r="AO9" s="203" t="s">
        <v>98</v>
      </c>
      <c r="AP9" s="203" t="s">
        <v>53</v>
      </c>
      <c r="AQ9" s="214" t="s">
        <v>97</v>
      </c>
      <c r="AR9" s="214" t="s">
        <v>99</v>
      </c>
      <c r="AS9" s="214" t="s">
        <v>53</v>
      </c>
      <c r="AT9" s="228" t="s">
        <v>105</v>
      </c>
      <c r="AU9" s="214" t="s">
        <v>97</v>
      </c>
      <c r="AV9" s="203" t="s">
        <v>100</v>
      </c>
      <c r="AW9" s="203" t="s">
        <v>53</v>
      </c>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row>
    <row r="10" spans="1:75" s="122" customFormat="1" ht="36" customHeight="1" x14ac:dyDescent="0.25">
      <c r="A10" s="212"/>
      <c r="B10" s="210"/>
      <c r="C10" s="203"/>
      <c r="D10" s="210"/>
      <c r="E10" s="203"/>
      <c r="F10" s="203"/>
      <c r="G10" s="210"/>
      <c r="H10" s="203"/>
      <c r="I10" s="203"/>
      <c r="J10" s="203"/>
      <c r="K10" s="203"/>
      <c r="L10" s="203"/>
      <c r="M10" s="210"/>
      <c r="N10" s="203"/>
      <c r="O10" s="203"/>
      <c r="P10" s="210"/>
      <c r="Q10" s="210"/>
      <c r="R10" s="203"/>
      <c r="S10" s="208"/>
      <c r="T10" s="203"/>
      <c r="U10" s="203"/>
      <c r="V10" s="203"/>
      <c r="W10" s="133" t="s">
        <v>78</v>
      </c>
      <c r="X10" s="133" t="s">
        <v>101</v>
      </c>
      <c r="Y10" s="133" t="s">
        <v>102</v>
      </c>
      <c r="Z10" s="133" t="s">
        <v>103</v>
      </c>
      <c r="AA10" s="133" t="s">
        <v>104</v>
      </c>
      <c r="AB10" s="133" t="s">
        <v>105</v>
      </c>
      <c r="AC10" s="208"/>
      <c r="AD10" s="208"/>
      <c r="AE10" s="208"/>
      <c r="AF10" s="208"/>
      <c r="AG10" s="208"/>
      <c r="AH10" s="208"/>
      <c r="AI10" s="208"/>
      <c r="AJ10" s="203"/>
      <c r="AK10" s="203"/>
      <c r="AL10" s="203"/>
      <c r="AM10" s="203"/>
      <c r="AN10" s="203"/>
      <c r="AO10" s="203"/>
      <c r="AP10" s="203"/>
      <c r="AQ10" s="214"/>
      <c r="AR10" s="214"/>
      <c r="AS10" s="214"/>
      <c r="AT10" s="229"/>
      <c r="AU10" s="214"/>
      <c r="AV10" s="203"/>
      <c r="AW10" s="203"/>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row>
    <row r="11" spans="1:75" ht="349.5" customHeight="1" x14ac:dyDescent="0.25">
      <c r="A11" s="151">
        <v>1</v>
      </c>
      <c r="B11" s="104" t="s">
        <v>106</v>
      </c>
      <c r="C11" s="123" t="s">
        <v>107</v>
      </c>
      <c r="D11" s="112" t="s">
        <v>108</v>
      </c>
      <c r="E11" s="112" t="s">
        <v>262</v>
      </c>
      <c r="F11" s="112" t="s">
        <v>270</v>
      </c>
      <c r="G11" s="113" t="s">
        <v>283</v>
      </c>
      <c r="H11" s="113" t="s">
        <v>109</v>
      </c>
      <c r="I11" s="112" t="s">
        <v>110</v>
      </c>
      <c r="J11" s="112" t="s">
        <v>111</v>
      </c>
      <c r="K11" s="114">
        <v>24</v>
      </c>
      <c r="L11" s="115" t="str">
        <f>IF(K11&lt;=0,"",IF(K11&lt;=2,"Muy Baja",IF(K11&lt;=24,"Baja",IF(K11&lt;=500,"Media",IF(K11&lt;=5000,"Alta","Muy Alta")))))</f>
        <v>Baja</v>
      </c>
      <c r="M11" s="116">
        <f>IF(L11="","",IF(L11="Muy Baja",0.2,IF(L11="Baja",0.4,IF(L11="Media",0.6,IF(L11="Alta",0.8,IF(L11="Muy Alta",1,))))))</f>
        <v>0.4</v>
      </c>
      <c r="N11" s="117" t="s">
        <v>112</v>
      </c>
      <c r="O11" s="116" t="str">
        <f>IF(NOT(ISERROR(MATCH(N11,'[1]Tabla Impacto'!$B$221:$B$223,0))),'[1]Tabla Impacto'!$F$223&amp;"Por favor no seleccionar los criterios de impacto(Afectación Económica o presupuestal y Pérdida Reputacional)",N11)</f>
        <v xml:space="preserve">     El riesgo afecta la imagen de la entidad con algunos usuarios de relevancia frente al logro de los objetivos</v>
      </c>
      <c r="P11" s="115" t="str">
        <f>IF(OR(O11='[1]Tabla Impacto'!$C$11,O11='[1]Tabla Impacto'!$D$11),"Leve",IF(OR(O11='[1]Tabla Impacto'!$C$12,O11='[1]Tabla Impacto'!$D$12),"Menor",IF(OR(O11='[1]Tabla Impacto'!$C$13,O11='[1]Tabla Impacto'!$D$13),"Moderado",IF(OR(O11='[1]Tabla Impacto'!$C$14,O11='[1]Tabla Impacto'!$D$14),"Mayor",IF(OR(O11='[1]Tabla Impacto'!$C$15,O11='[1]Tabla Impacto'!$D$15),"Catastrófico","")))))</f>
        <v>Moderado</v>
      </c>
      <c r="Q11" s="116">
        <v>0.5</v>
      </c>
      <c r="R11" s="118"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04">
        <v>1</v>
      </c>
      <c r="T11" s="105" t="s">
        <v>284</v>
      </c>
      <c r="U11" s="105" t="s">
        <v>285</v>
      </c>
      <c r="V11" s="106" t="str">
        <f>IF(OR(W11="Preventivo",W11="Detectivo"),"Probabilidad",IF(W11="Correctivo","Impacto",""))</f>
        <v>Probabilidad</v>
      </c>
      <c r="W11" s="107" t="s">
        <v>113</v>
      </c>
      <c r="X11" s="107" t="s">
        <v>114</v>
      </c>
      <c r="Y11" s="108" t="str">
        <f>IF(AND(W11="Preventivo",X11="Automático"),"50%",IF(AND(W11="Preventivo",X11="Manual"),"40%",IF(AND(W11="Detectivo",X11="Automático"),"40%",IF(AND(W11="Detectivo",X11="Manual"),"30%",IF(AND(W11="Correctivo",X11="Automático"),"35%",IF(AND(W11="Correctivo",X11="Manual"),"25%",""))))))</f>
        <v>40%</v>
      </c>
      <c r="Z11" s="107" t="s">
        <v>115</v>
      </c>
      <c r="AA11" s="107" t="s">
        <v>116</v>
      </c>
      <c r="AB11" s="107" t="s">
        <v>117</v>
      </c>
      <c r="AC11" s="109">
        <f>IFERROR(IF(V11="Probabilidad",(M11-(+M11*Y11)),IF(V11="Impacto",M11,"")),"")</f>
        <v>0.24</v>
      </c>
      <c r="AD11" s="110" t="str">
        <f>IFERROR(IF(AC11="","",IF(AC11&lt;=0.2,"Muy Baja",IF(AC11&lt;=0.4,"Baja",IF(AC11&lt;=0.6,"Media",IF(AC11&lt;=0.8,"Alta","Muy Alta"))))),"")</f>
        <v>Baja</v>
      </c>
      <c r="AE11" s="108">
        <f>+AC11</f>
        <v>0.24</v>
      </c>
      <c r="AF11" s="110" t="str">
        <f>IFERROR(IF(AG11="","",IF(AG11&lt;=0.2,"Leve",IF(AG11&lt;=0.4,"Menor",IF(AG11&lt;=0.6,"Moderado",IF(AG11&lt;=0.8,"Mayor","Catastrófico"))))),"")</f>
        <v>Moderado</v>
      </c>
      <c r="AG11" s="108">
        <f>IFERROR(IF(V11="Impacto",(Q11-(+Q11*Y11)),IF(V11="Probabilidad",Q11,"")),"")</f>
        <v>0.5</v>
      </c>
      <c r="AH11" s="111"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07" t="s">
        <v>118</v>
      </c>
      <c r="AJ11" s="146" t="s">
        <v>286</v>
      </c>
      <c r="AK11" s="132" t="s">
        <v>287</v>
      </c>
      <c r="AL11" s="112" t="s">
        <v>258</v>
      </c>
      <c r="AM11" s="138">
        <v>44946</v>
      </c>
      <c r="AN11" s="139">
        <v>45049</v>
      </c>
      <c r="AO11" s="112" t="s">
        <v>271</v>
      </c>
      <c r="AP11" s="114" t="s">
        <v>247</v>
      </c>
      <c r="AQ11" s="145">
        <v>45166</v>
      </c>
      <c r="AR11" s="140" t="s">
        <v>274</v>
      </c>
      <c r="AS11" s="144" t="s">
        <v>247</v>
      </c>
      <c r="AT11" s="143" t="s">
        <v>280</v>
      </c>
      <c r="AU11" s="157" t="s">
        <v>298</v>
      </c>
      <c r="AV11" s="141" t="s">
        <v>300</v>
      </c>
      <c r="AW11" s="144" t="s">
        <v>247</v>
      </c>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row>
    <row r="12" spans="1:75" ht="266.25" customHeight="1" x14ac:dyDescent="0.25">
      <c r="A12" s="152">
        <v>2</v>
      </c>
      <c r="B12" s="104" t="s">
        <v>123</v>
      </c>
      <c r="C12" s="123" t="s">
        <v>107</v>
      </c>
      <c r="D12" s="112" t="s">
        <v>108</v>
      </c>
      <c r="E12" s="112" t="s">
        <v>264</v>
      </c>
      <c r="F12" s="112" t="s">
        <v>263</v>
      </c>
      <c r="G12" s="113" t="s">
        <v>265</v>
      </c>
      <c r="H12" s="112" t="s">
        <v>109</v>
      </c>
      <c r="I12" s="112" t="s">
        <v>110</v>
      </c>
      <c r="J12" s="112" t="s">
        <v>111</v>
      </c>
      <c r="K12" s="114">
        <v>20</v>
      </c>
      <c r="L12" s="115" t="str">
        <f>IF(K12&lt;=0,"",IF(K12&lt;=2,"Muy Baja",IF(K12&lt;=24,"Baja",IF(K12&lt;=500,"Media",IF(K12&lt;=5000,"Alta","Muy Alta")))))</f>
        <v>Baja</v>
      </c>
      <c r="M12" s="116">
        <f>IF(L12="","",IF(L12="Muy Baja",0.2,IF(L12="Baja",0.4,IF(L12="Media",0.6,IF(L12="Alta",0.8,IF(L12="Muy Alta",1,))))))</f>
        <v>0.4</v>
      </c>
      <c r="N12" s="117" t="s">
        <v>112</v>
      </c>
      <c r="O12" s="116" t="str">
        <f>IF(NOT(ISERROR(MATCH(N12,'[1]Tabla Impacto'!$B$221:$B$223,0))),'[1]Tabla Impacto'!$F$223&amp;"Por favor no seleccionar los criterios de impacto(Afectación Económica o presupuestal y Pérdida Reputacional)",N12)</f>
        <v xml:space="preserve">     El riesgo afecta la imagen de la entidad con algunos usuarios de relevancia frente al logro de los objetivos</v>
      </c>
      <c r="P12" s="115" t="str">
        <f>IF(OR(O12='[1]Tabla Impacto'!$C$11,O12='[1]Tabla Impacto'!$D$11),"Leve",IF(OR(O12='[1]Tabla Impacto'!$C$12,O12='[1]Tabla Impacto'!$D$12),"Menor",IF(OR(O12='[1]Tabla Impacto'!$C$13,O12='[1]Tabla Impacto'!$D$13),"Moderado",IF(OR(O12='[1]Tabla Impacto'!$C$14,O12='[1]Tabla Impacto'!$D$14),"Mayor",IF(OR(O12='[1]Tabla Impacto'!$C$15,O12='[1]Tabla Impacto'!$D$15),"Catastrófico","")))))</f>
        <v>Moderado</v>
      </c>
      <c r="Q12" s="116">
        <f>IF(P12="","",IF(P12="Leve",0.2,IF(P12="Menor",0.4,IF(P12="Moderado",0.6,IF(P12="Mayor",0.8,IF(P12="Catastrófico",1,))))))</f>
        <v>0.6</v>
      </c>
      <c r="R12" s="118"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04">
        <v>1</v>
      </c>
      <c r="T12" s="105" t="s">
        <v>288</v>
      </c>
      <c r="U12" s="105" t="s">
        <v>289</v>
      </c>
      <c r="V12" s="106" t="str">
        <f>IF(OR(W12="Preventivo",W12="Detectivo"),"Probabilidad",IF(W12="Correctivo","Impacto",""))</f>
        <v>Probabilidad</v>
      </c>
      <c r="W12" s="107" t="s">
        <v>113</v>
      </c>
      <c r="X12" s="107" t="s">
        <v>114</v>
      </c>
      <c r="Y12" s="108" t="str">
        <f>IF(AND(W12="Preventivo",X12="Automático"),"50%",IF(AND(W12="Preventivo",X12="Manual"),"40%",IF(AND(W12="Detectivo",X12="Automático"),"40%",IF(AND(W12="Detectivo",X12="Manual"),"30%",IF(AND(W12="Correctivo",X12="Automático"),"35%",IF(AND(W12="Correctivo",X12="Manual"),"25%",""))))))</f>
        <v>40%</v>
      </c>
      <c r="Z12" s="107" t="s">
        <v>120</v>
      </c>
      <c r="AA12" s="107" t="s">
        <v>121</v>
      </c>
      <c r="AB12" s="107" t="s">
        <v>122</v>
      </c>
      <c r="AC12" s="109">
        <f>IFERROR(IF(V12="Probabilidad",(M12-(+M12*Y12)),IF(V12="Impacto",M12,"")),"")</f>
        <v>0.24</v>
      </c>
      <c r="AD12" s="110" t="str">
        <f>IFERROR(IF(AC12="","",IF(AC12&lt;=0.2,"Muy Baja",IF(AC12&lt;=0.4,"Baja",IF(AC12&lt;=0.6,"Media",IF(AC12&lt;=0.8,"Alta","Muy Alta"))))),"")</f>
        <v>Baja</v>
      </c>
      <c r="AE12" s="108">
        <f>+AC12</f>
        <v>0.24</v>
      </c>
      <c r="AF12" s="110" t="str">
        <f>IFERROR(IF(AG12="","",IF(AG12&lt;=0.2,"Leve",IF(AG12&lt;=0.4,"Menor",IF(AG12&lt;=0.6,"Moderado",IF(AG12&lt;=0.8,"Mayor","Catastrófico"))))),"")</f>
        <v>Moderado</v>
      </c>
      <c r="AG12" s="108">
        <f>IFERROR(IF(V12="Impacto",(Q12-(+Q12*Y12)),IF(V12="Probabilidad",Q12,"")),"")</f>
        <v>0.6</v>
      </c>
      <c r="AH12" s="111"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07" t="s">
        <v>118</v>
      </c>
      <c r="AJ12" s="112" t="s">
        <v>290</v>
      </c>
      <c r="AK12" s="112" t="s">
        <v>291</v>
      </c>
      <c r="AL12" s="112" t="s">
        <v>259</v>
      </c>
      <c r="AM12" s="139">
        <v>45184</v>
      </c>
      <c r="AN12" s="139">
        <v>45260</v>
      </c>
      <c r="AO12" s="112" t="s">
        <v>272</v>
      </c>
      <c r="AP12" s="114" t="s">
        <v>247</v>
      </c>
      <c r="AQ12" s="145">
        <v>45166</v>
      </c>
      <c r="AR12" s="140" t="s">
        <v>278</v>
      </c>
      <c r="AS12" s="144" t="s">
        <v>247</v>
      </c>
      <c r="AT12" s="143" t="s">
        <v>279</v>
      </c>
      <c r="AU12" s="138">
        <v>45246</v>
      </c>
      <c r="AV12" s="141" t="s">
        <v>301</v>
      </c>
      <c r="AW12" s="144" t="s">
        <v>246</v>
      </c>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row>
    <row r="13" spans="1:75" ht="228" customHeight="1" x14ac:dyDescent="0.25">
      <c r="A13" s="152">
        <v>3</v>
      </c>
      <c r="B13" s="104" t="s">
        <v>123</v>
      </c>
      <c r="C13" s="123" t="s">
        <v>107</v>
      </c>
      <c r="D13" s="112" t="s">
        <v>124</v>
      </c>
      <c r="E13" s="112" t="s">
        <v>266</v>
      </c>
      <c r="F13" s="112" t="s">
        <v>125</v>
      </c>
      <c r="G13" s="113" t="s">
        <v>267</v>
      </c>
      <c r="H13" s="112" t="s">
        <v>109</v>
      </c>
      <c r="I13" s="112" t="s">
        <v>110</v>
      </c>
      <c r="J13" s="112" t="s">
        <v>126</v>
      </c>
      <c r="K13" s="114">
        <v>12</v>
      </c>
      <c r="L13" s="115" t="str">
        <f>IF(K13&lt;=0,"",IF(K13&lt;=2,"Muy Baja",IF(K13&lt;=24,"Baja",IF(K13&lt;=500,"Media",IF(K13&lt;=5000,"Alta","Muy Alta")))))</f>
        <v>Baja</v>
      </c>
      <c r="M13" s="116">
        <f>IF(L13="","",IF(L13="Muy Baja",0.2,IF(L13="Baja",0.4,IF(L13="Media",0.6,IF(L13="Alta",0.8,IF(L13="Muy Alta",1,))))))</f>
        <v>0.4</v>
      </c>
      <c r="N13" s="117" t="s">
        <v>112</v>
      </c>
      <c r="O13" s="116" t="str">
        <f>IF(NOT(ISERROR(MATCH(N13,'[1]Tabla Impacto'!$B$221:$B$223,0))),'[1]Tabla Impacto'!$F$223&amp;"Por favor no seleccionar los criterios de impacto(Afectación Económica o presupuestal y Pérdida Reputacional)",N13)</f>
        <v xml:space="preserve">     El riesgo afecta la imagen de la entidad con algunos usuarios de relevancia frente al logro de los objetivos</v>
      </c>
      <c r="P13" s="115" t="str">
        <f>IF(OR(O13='[1]Tabla Impacto'!$C$11,O13='[1]Tabla Impacto'!$D$11),"Leve",IF(OR(O13='[1]Tabla Impacto'!$C$12,O13='[1]Tabla Impacto'!$D$12),"Menor",IF(OR(O13='[1]Tabla Impacto'!$C$13,O13='[1]Tabla Impacto'!$D$13),"Moderado",IF(OR(O13='[1]Tabla Impacto'!$C$14,O13='[1]Tabla Impacto'!$D$14),"Mayor",IF(OR(O13='[1]Tabla Impacto'!$C$15,O13='[1]Tabla Impacto'!$D$15),"Catastrófico","")))))</f>
        <v>Moderado</v>
      </c>
      <c r="Q13" s="116">
        <v>0.5</v>
      </c>
      <c r="R13" s="118"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04">
        <v>1</v>
      </c>
      <c r="T13" s="105" t="s">
        <v>292</v>
      </c>
      <c r="U13" s="105" t="s">
        <v>293</v>
      </c>
      <c r="V13" s="106" t="s">
        <v>15</v>
      </c>
      <c r="W13" s="107" t="s">
        <v>113</v>
      </c>
      <c r="X13" s="107" t="s">
        <v>114</v>
      </c>
      <c r="Y13" s="108" t="str">
        <f>IF(AND(W13="Preventivo",X13="Automático"),"50%",IF(AND(W13="Preventivo",X13="Manual"),"40%",IF(AND(W13="Detectivo",X13="Automático"),"40%",IF(AND(W13="Detectivo",X13="Manual"),"30%",IF(AND(W13="Correctivo",X13="Automático"),"35%",IF(AND(W13="Correctivo",X13="Manual"),"25%",""))))))</f>
        <v>40%</v>
      </c>
      <c r="Z13" s="107" t="s">
        <v>120</v>
      </c>
      <c r="AA13" s="107" t="s">
        <v>116</v>
      </c>
      <c r="AB13" s="107" t="s">
        <v>122</v>
      </c>
      <c r="AC13" s="109">
        <f>IFERROR(IF(V13="Probabilidad",(M13-(+M13*Y13)),IF(V13="Impacto",M13,"")),"")</f>
        <v>0.4</v>
      </c>
      <c r="AD13" s="110" t="str">
        <f>IFERROR(IF(AC13="","",IF(AC13&lt;=0.2,"Muy Baja",IF(AC13&lt;=0.4,"Baja",IF(AC13&lt;=0.6,"Media",IF(AC13&lt;=0.8,"Alta","Muy Alta"))))),"")</f>
        <v>Baja</v>
      </c>
      <c r="AE13" s="108">
        <f>+AC13</f>
        <v>0.4</v>
      </c>
      <c r="AF13" s="110" t="str">
        <f>IFERROR(IF(AG13="","",IF(AG13&lt;=0.2,"Leve",IF(AG13&lt;=0.4,"Menor",IF(AG13&lt;=0.6,"Moderado",IF(AG13&lt;=0.8,"Mayor","Catastrófico"))))),"")</f>
        <v>Menor</v>
      </c>
      <c r="AG13" s="108">
        <f>IFERROR(IF(V13="Impacto",(Q13-(+Q13*Y13)),IF(V13="Probabilidad",Q13,"")),"")</f>
        <v>0.3</v>
      </c>
      <c r="AH13" s="111"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37" t="s">
        <v>118</v>
      </c>
      <c r="AJ13" s="112" t="s">
        <v>290</v>
      </c>
      <c r="AK13" s="112" t="s">
        <v>291</v>
      </c>
      <c r="AL13" s="112" t="s">
        <v>260</v>
      </c>
      <c r="AM13" s="139">
        <v>45184</v>
      </c>
      <c r="AN13" s="140">
        <v>45260</v>
      </c>
      <c r="AO13" s="112" t="s">
        <v>275</v>
      </c>
      <c r="AP13" s="114" t="s">
        <v>247</v>
      </c>
      <c r="AQ13" s="145">
        <v>45166</v>
      </c>
      <c r="AR13" s="141" t="s">
        <v>277</v>
      </c>
      <c r="AS13" s="144" t="s">
        <v>247</v>
      </c>
      <c r="AT13" s="141" t="s">
        <v>276</v>
      </c>
      <c r="AU13" s="138">
        <v>45246</v>
      </c>
      <c r="AV13" s="141" t="s">
        <v>302</v>
      </c>
      <c r="AW13" s="144" t="s">
        <v>246</v>
      </c>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row>
    <row r="14" spans="1:75" ht="408.75" customHeight="1" x14ac:dyDescent="0.25">
      <c r="A14" s="152">
        <v>4</v>
      </c>
      <c r="B14" s="104" t="s">
        <v>123</v>
      </c>
      <c r="C14" s="123" t="s">
        <v>107</v>
      </c>
      <c r="D14" s="112" t="s">
        <v>108</v>
      </c>
      <c r="E14" s="123" t="s">
        <v>269</v>
      </c>
      <c r="F14" s="112" t="s">
        <v>268</v>
      </c>
      <c r="G14" s="113" t="s">
        <v>294</v>
      </c>
      <c r="H14" s="112" t="s">
        <v>109</v>
      </c>
      <c r="I14" s="112" t="s">
        <v>128</v>
      </c>
      <c r="J14" s="112" t="s">
        <v>111</v>
      </c>
      <c r="K14" s="114">
        <v>200</v>
      </c>
      <c r="L14" s="115" t="str">
        <f>IF(K14&lt;=0,"",IF(K14&lt;=2,"Muy Baja",IF(K14&lt;=24,"Baja",IF(K14&lt;=500,"Media",IF(K14&lt;=5000,"Alta","Muy Alta")))))</f>
        <v>Media</v>
      </c>
      <c r="M14" s="116">
        <f>IF(L14="","",IF(L14="Muy Baja",0.2,IF(L14="Baja",0.4,IF(L14="Media",0.6,IF(L14="Alta",0.8,IF(L14="Muy Alta",1,))))))</f>
        <v>0.6</v>
      </c>
      <c r="N14" s="117" t="s">
        <v>112</v>
      </c>
      <c r="O14" s="116" t="str">
        <f>IF(NOT(ISERROR(MATCH(N14,'[1]Tabla Impacto'!$B$221:$B$223,0))),'[1]Tabla Impacto'!$F$223&amp;"Por favor no seleccionar los criterios de impacto(Afectación Económica o presupuestal y Pérdida Reputacional)",N14)</f>
        <v xml:space="preserve">     El riesgo afecta la imagen de la entidad con algunos usuarios de relevancia frente al logro de los objetivos</v>
      </c>
      <c r="P14" s="115" t="str">
        <f>IF(OR(O14='[1]Tabla Impacto'!$C$11,O14='[1]Tabla Impacto'!$D$11),"Leve",IF(OR(O14='[1]Tabla Impacto'!$C$12,O14='[1]Tabla Impacto'!$D$12),"Menor",IF(OR(O14='[1]Tabla Impacto'!$C$13,O14='[1]Tabla Impacto'!$D$13),"Moderado",IF(OR(O14='[1]Tabla Impacto'!$C$14,O14='[1]Tabla Impacto'!$D$14),"Mayor",IF(OR(O14='[1]Tabla Impacto'!$C$15,O14='[1]Tabla Impacto'!$D$15),"Catastrófico","")))))</f>
        <v>Moderado</v>
      </c>
      <c r="Q14" s="116">
        <v>0.5</v>
      </c>
      <c r="R14" s="118"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04">
        <v>1</v>
      </c>
      <c r="T14" s="105" t="s">
        <v>295</v>
      </c>
      <c r="U14" s="105" t="s">
        <v>296</v>
      </c>
      <c r="V14" s="106" t="s">
        <v>15</v>
      </c>
      <c r="W14" s="107" t="s">
        <v>113</v>
      </c>
      <c r="X14" s="107" t="s">
        <v>114</v>
      </c>
      <c r="Y14" s="108" t="str">
        <f>IF(AND(W14="Preventivo",X14="Automático"),"50%",IF(AND(W14="Preventivo",X14="Manual"),"40%",IF(AND(W14="Detectivo",X14="Automático"),"40%",IF(AND(W14="Detectivo",X14="Manual"),"30%",IF(AND(W14="Correctivo",X14="Automático"),"35%",IF(AND(W14="Correctivo",X14="Manual"),"25%",""))))))</f>
        <v>40%</v>
      </c>
      <c r="Z14" s="107" t="s">
        <v>120</v>
      </c>
      <c r="AA14" s="107" t="s">
        <v>116</v>
      </c>
      <c r="AB14" s="107" t="s">
        <v>122</v>
      </c>
      <c r="AC14" s="109">
        <f>IFERROR(IF(V14="Probabilidad",(M14-(+M14*Y14)),IF(V14="Impacto",M14,"")),"")</f>
        <v>0.6</v>
      </c>
      <c r="AD14" s="110" t="str">
        <f>IFERROR(IF(AC14="","",IF(AC14&lt;=0.2,"Muy Baja",IF(AC14&lt;=0.4,"Baja",IF(AC14&lt;=0.6,"Media",IF(AC14&lt;=0.8,"Alta","Muy Alta"))))),"")</f>
        <v>Media</v>
      </c>
      <c r="AE14" s="108">
        <f>+AC14</f>
        <v>0.6</v>
      </c>
      <c r="AF14" s="110" t="str">
        <f>IFERROR(IF(AG14="","",IF(AG14&lt;=0.2,"Leve",IF(AG14&lt;=0.4,"Menor",IF(AG14&lt;=0.6,"Moderado",IF(AG14&lt;=0.8,"Mayor","Catastrófico"))))),"")</f>
        <v>Menor</v>
      </c>
      <c r="AG14" s="108">
        <f>IFERROR(IF(V14="Impacto",(Q14-(+Q14*Y14)),IF(V14="Probabilidad",Q14,"")),"")</f>
        <v>0.3</v>
      </c>
      <c r="AH14" s="111"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07" t="s">
        <v>118</v>
      </c>
      <c r="AJ14" s="107"/>
      <c r="AK14" s="141" t="s">
        <v>297</v>
      </c>
      <c r="AL14" s="141" t="s">
        <v>261</v>
      </c>
      <c r="AM14" s="139">
        <v>44946</v>
      </c>
      <c r="AN14" s="140">
        <v>45049</v>
      </c>
      <c r="AO14" s="112" t="s">
        <v>273</v>
      </c>
      <c r="AP14" s="143" t="s">
        <v>247</v>
      </c>
      <c r="AQ14" s="145">
        <v>45166</v>
      </c>
      <c r="AR14" s="140" t="s">
        <v>281</v>
      </c>
      <c r="AS14" s="144" t="s">
        <v>247</v>
      </c>
      <c r="AT14" s="141" t="s">
        <v>282</v>
      </c>
      <c r="AU14" s="157" t="s">
        <v>298</v>
      </c>
      <c r="AV14" s="141" t="s">
        <v>303</v>
      </c>
      <c r="AW14" s="144" t="s">
        <v>247</v>
      </c>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row>
    <row r="15" spans="1:75" ht="49.5" customHeight="1" x14ac:dyDescent="0.25">
      <c r="A15" s="153"/>
      <c r="B15" s="124"/>
      <c r="C15" s="134"/>
      <c r="D15" s="217">
        <v>0</v>
      </c>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9"/>
    </row>
    <row r="17" spans="1:44" x14ac:dyDescent="0.25">
      <c r="A17" s="154"/>
      <c r="B17" s="125"/>
      <c r="C17" s="125"/>
      <c r="D17" s="125"/>
      <c r="E17" s="125"/>
      <c r="F17" s="125"/>
      <c r="G17" s="125"/>
      <c r="L17" s="126"/>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row>
    <row r="18" spans="1:44" ht="18" x14ac:dyDescent="0.25">
      <c r="A18" s="220" t="s">
        <v>129</v>
      </c>
      <c r="B18" s="220"/>
      <c r="C18" s="220"/>
      <c r="D18" s="220"/>
      <c r="E18" s="220"/>
      <c r="F18" s="220"/>
      <c r="G18" s="220"/>
      <c r="K18" s="223" t="s">
        <v>299</v>
      </c>
      <c r="L18" s="224"/>
      <c r="M18" s="224"/>
      <c r="N18" s="2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row>
    <row r="19" spans="1:44" ht="17.25" thickBot="1" x14ac:dyDescent="0.3">
      <c r="A19" s="155"/>
      <c r="B19" s="127"/>
      <c r="C19" s="128"/>
      <c r="D19" s="127"/>
      <c r="E19" s="127"/>
      <c r="F19" s="127"/>
      <c r="G19" s="127"/>
      <c r="L19" s="127" t="str">
        <f>+IFERROR(VLOOKUP(H19,$H$174:$L$178,3,FALSE)*VLOOKUP(K19,$K$174:$L$178,3,FALSE),"")</f>
        <v/>
      </c>
      <c r="M19" s="127"/>
      <c r="N19" s="127"/>
      <c r="O19" s="127"/>
      <c r="P19" s="127"/>
      <c r="Q19" s="127"/>
      <c r="R19" s="127"/>
      <c r="S19" s="127"/>
      <c r="T19" s="127"/>
      <c r="U19" s="127"/>
      <c r="V19" s="127"/>
      <c r="W19" s="128"/>
      <c r="X19" s="127"/>
      <c r="Y19" s="128"/>
      <c r="Z19" s="128"/>
      <c r="AA19" s="128"/>
      <c r="AB19" s="128"/>
      <c r="AC19" s="128"/>
      <c r="AD19" s="128"/>
      <c r="AE19" s="129"/>
      <c r="AF19" s="129"/>
      <c r="AG19" s="128"/>
      <c r="AH19" s="127"/>
      <c r="AI19" s="127"/>
      <c r="AJ19" s="127"/>
      <c r="AK19" s="127"/>
      <c r="AL19" s="127"/>
      <c r="AM19" s="128"/>
      <c r="AN19" s="127"/>
      <c r="AO19" s="128"/>
      <c r="AP19" s="127"/>
      <c r="AQ19" s="128"/>
      <c r="AR19" s="128"/>
    </row>
    <row r="20" spans="1:44" ht="17.45" customHeight="1" thickTop="1" thickBot="1" x14ac:dyDescent="0.3">
      <c r="A20" s="221" t="s">
        <v>130</v>
      </c>
      <c r="B20" s="221"/>
      <c r="C20" s="221"/>
      <c r="D20" s="221"/>
      <c r="E20" s="221"/>
      <c r="F20" s="221"/>
      <c r="G20" s="136" t="s">
        <v>131</v>
      </c>
      <c r="H20" s="221" t="s">
        <v>132</v>
      </c>
      <c r="I20" s="221"/>
      <c r="J20" s="221"/>
      <c r="K20" s="221"/>
      <c r="L20" s="221"/>
      <c r="M20" s="221"/>
      <c r="N20" s="221"/>
      <c r="O20" s="135"/>
      <c r="P20" s="222" t="s">
        <v>133</v>
      </c>
      <c r="Q20" s="222"/>
      <c r="R20" s="222"/>
      <c r="S20" s="221" t="s">
        <v>134</v>
      </c>
      <c r="T20" s="221"/>
      <c r="U20" s="221"/>
      <c r="V20" s="221"/>
      <c r="W20" s="222">
        <v>1</v>
      </c>
      <c r="X20" s="222"/>
      <c r="Y20" s="222"/>
      <c r="Z20" s="222"/>
      <c r="AA20" s="130"/>
      <c r="AB20" s="130"/>
      <c r="AC20" s="130"/>
      <c r="AD20" s="130"/>
      <c r="AE20" s="130"/>
      <c r="AF20" s="130"/>
      <c r="AG20" s="130"/>
      <c r="AH20" s="130"/>
      <c r="AI20" s="130"/>
      <c r="AJ20" s="130"/>
      <c r="AK20" s="130"/>
      <c r="AL20" s="130"/>
      <c r="AM20" s="130"/>
      <c r="AN20" s="130"/>
      <c r="AO20" s="130"/>
      <c r="AP20" s="130"/>
      <c r="AQ20" s="130"/>
      <c r="AR20" s="130"/>
    </row>
    <row r="21" spans="1:44" ht="17.25" thickTop="1" x14ac:dyDescent="0.25"/>
  </sheetData>
  <dataConsolidate/>
  <mergeCells count="69">
    <mergeCell ref="AS9:AS10"/>
    <mergeCell ref="AU9:AU10"/>
    <mergeCell ref="AV9:AV10"/>
    <mergeCell ref="A5:B5"/>
    <mergeCell ref="A6:B6"/>
    <mergeCell ref="A7:B7"/>
    <mergeCell ref="A8:K8"/>
    <mergeCell ref="L8:R8"/>
    <mergeCell ref="S8:AB8"/>
    <mergeCell ref="S9:S10"/>
    <mergeCell ref="T9:T10"/>
    <mergeCell ref="B9:B10"/>
    <mergeCell ref="V9:V10"/>
    <mergeCell ref="AR9:AR10"/>
    <mergeCell ref="AT9:AT10"/>
    <mergeCell ref="S20:V20"/>
    <mergeCell ref="W20:Z20"/>
    <mergeCell ref="A20:F20"/>
    <mergeCell ref="K18:N18"/>
    <mergeCell ref="H20:N20"/>
    <mergeCell ref="P20:R20"/>
    <mergeCell ref="D15:AP15"/>
    <mergeCell ref="A18:G18"/>
    <mergeCell ref="G9:G10"/>
    <mergeCell ref="F9:F10"/>
    <mergeCell ref="E9:E10"/>
    <mergeCell ref="D9:D10"/>
    <mergeCell ref="R9:R10"/>
    <mergeCell ref="N9:N10"/>
    <mergeCell ref="O9:O10"/>
    <mergeCell ref="AP9:AP10"/>
    <mergeCell ref="AO9:AO10"/>
    <mergeCell ref="AN9:AN10"/>
    <mergeCell ref="AM9:AM10"/>
    <mergeCell ref="AL9:AL10"/>
    <mergeCell ref="C9:C10"/>
    <mergeCell ref="AJ9:AJ10"/>
    <mergeCell ref="A1:D4"/>
    <mergeCell ref="AF9:AF10"/>
    <mergeCell ref="AD9:AD10"/>
    <mergeCell ref="AE9:AE10"/>
    <mergeCell ref="K9:K10"/>
    <mergeCell ref="L9:L10"/>
    <mergeCell ref="M9:M10"/>
    <mergeCell ref="P9:P10"/>
    <mergeCell ref="Q9:Q10"/>
    <mergeCell ref="W9:AB9"/>
    <mergeCell ref="AC8:AI8"/>
    <mergeCell ref="A9:A10"/>
    <mergeCell ref="H9:H10"/>
    <mergeCell ref="E1:AU4"/>
    <mergeCell ref="AQ9:AQ10"/>
    <mergeCell ref="AK8:AW8"/>
    <mergeCell ref="AV1:AW1"/>
    <mergeCell ref="AV2:AW2"/>
    <mergeCell ref="AV3:AW3"/>
    <mergeCell ref="AV4:AW4"/>
    <mergeCell ref="AK9:AK10"/>
    <mergeCell ref="C7:AW7"/>
    <mergeCell ref="C6:AW6"/>
    <mergeCell ref="C5:AW5"/>
    <mergeCell ref="I9:I10"/>
    <mergeCell ref="J9:J10"/>
    <mergeCell ref="AI9:AI10"/>
    <mergeCell ref="AH9:AH10"/>
    <mergeCell ref="AG9:AG10"/>
    <mergeCell ref="AC9:AC10"/>
    <mergeCell ref="U9:U10"/>
    <mergeCell ref="AW9:AW10"/>
  </mergeCells>
  <conditionalFormatting sqref="L11:L14">
    <cfRule type="cellIs" dxfId="34" priority="23" operator="equal">
      <formula>"Baja"</formula>
    </cfRule>
    <cfRule type="cellIs" dxfId="33" priority="22" operator="equal">
      <formula>"Media"</formula>
    </cfRule>
    <cfRule type="cellIs" dxfId="32" priority="21" operator="equal">
      <formula>"Alta"</formula>
    </cfRule>
    <cfRule type="cellIs" dxfId="31" priority="20" operator="equal">
      <formula>"Muy Alta"</formula>
    </cfRule>
    <cfRule type="cellIs" dxfId="30" priority="24" operator="equal">
      <formula>"Muy Baja"</formula>
    </cfRule>
  </conditionalFormatting>
  <conditionalFormatting sqref="O11:O14">
    <cfRule type="containsText" dxfId="29" priority="1" operator="containsText" text="❌">
      <formula>NOT(ISERROR(SEARCH("❌",O11)))</formula>
    </cfRule>
  </conditionalFormatting>
  <conditionalFormatting sqref="P11:P14">
    <cfRule type="cellIs" dxfId="28" priority="60" operator="equal">
      <formula>"Leve"</formula>
    </cfRule>
    <cfRule type="cellIs" dxfId="27" priority="59" operator="equal">
      <formula>"Menor"</formula>
    </cfRule>
    <cfRule type="cellIs" dxfId="26" priority="58" operator="equal">
      <formula>"Moderado"</formula>
    </cfRule>
    <cfRule type="cellIs" dxfId="25" priority="57" operator="equal">
      <formula>"Mayor"</formula>
    </cfRule>
    <cfRule type="cellIs" dxfId="24" priority="56" operator="equal">
      <formula>"Catastrófico"</formula>
    </cfRule>
  </conditionalFormatting>
  <conditionalFormatting sqref="R11:R14">
    <cfRule type="cellIs" dxfId="23" priority="16" operator="equal">
      <formula>"Extremo"</formula>
    </cfRule>
    <cfRule type="cellIs" dxfId="22" priority="17" operator="equal">
      <formula>"Alto"</formula>
    </cfRule>
    <cfRule type="cellIs" dxfId="21" priority="18" operator="equal">
      <formula>"Moderado"</formula>
    </cfRule>
    <cfRule type="cellIs" dxfId="20" priority="19" operator="equal">
      <formula>"Bajo"</formula>
    </cfRule>
  </conditionalFormatting>
  <conditionalFormatting sqref="AD11:AD14">
    <cfRule type="cellIs" dxfId="19" priority="15" operator="equal">
      <formula>"Muy Baja"</formula>
    </cfRule>
    <cfRule type="cellIs" dxfId="18" priority="14" operator="equal">
      <formula>"Baja"</formula>
    </cfRule>
    <cfRule type="cellIs" dxfId="17" priority="13" operator="equal">
      <formula>"Media"</formula>
    </cfRule>
    <cfRule type="cellIs" dxfId="16" priority="12" operator="equal">
      <formula>"Alta"</formula>
    </cfRule>
    <cfRule type="cellIs" dxfId="15" priority="11" operator="equal">
      <formula>"Muy Alta"</formula>
    </cfRule>
  </conditionalFormatting>
  <conditionalFormatting sqref="AE17:AE19">
    <cfRule type="cellIs" dxfId="14" priority="66" stopIfTrue="1" operator="equal">
      <formula>#REF!</formula>
    </cfRule>
    <cfRule type="cellIs" dxfId="13" priority="67" operator="equal">
      <formula>#REF!</formula>
    </cfRule>
    <cfRule type="cellIs" dxfId="12" priority="68" operator="equal">
      <formula>#REF!</formula>
    </cfRule>
  </conditionalFormatting>
  <conditionalFormatting sqref="AF11:AF14">
    <cfRule type="cellIs" dxfId="11" priority="10" operator="equal">
      <formula>"Leve"</formula>
    </cfRule>
    <cfRule type="cellIs" dxfId="10" priority="9" operator="equal">
      <formula>"Menor"</formula>
    </cfRule>
    <cfRule type="cellIs" dxfId="9" priority="8" operator="equal">
      <formula>"Moderado"</formula>
    </cfRule>
    <cfRule type="cellIs" dxfId="8" priority="7" operator="equal">
      <formula>"Mayor"</formula>
    </cfRule>
    <cfRule type="cellIs" dxfId="7" priority="6" operator="equal">
      <formula>"Catastrófico"</formula>
    </cfRule>
  </conditionalFormatting>
  <conditionalFormatting sqref="AF17:AF19">
    <cfRule type="cellIs" dxfId="6" priority="69" stopIfTrue="1" operator="equal">
      <formula>#REF!</formula>
    </cfRule>
    <cfRule type="cellIs" dxfId="5" priority="70" stopIfTrue="1" operator="equal">
      <formula>#REF!</formula>
    </cfRule>
    <cfRule type="cellIs" dxfId="4" priority="71" stopIfTrue="1" operator="equal">
      <formula>#REF!</formula>
    </cfRule>
  </conditionalFormatting>
  <conditionalFormatting sqref="AH11:AH14">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dataValidations count="7">
    <dataValidation type="list" allowBlank="1" showInputMessage="1" showErrorMessage="1" sqref="G17" xr:uid="{00000000-0002-0000-0100-000000000000}">
      <formula1>$G$174:$G$183</formula1>
    </dataValidation>
    <dataValidation type="list" allowBlank="1" showInputMessage="1" showErrorMessage="1" sqref="G19 AE19:AF19" xr:uid="{00000000-0002-0000-0100-000001000000}">
      <formula1>#REF!</formula1>
    </dataValidation>
    <dataValidation type="list" allowBlank="1" showInputMessage="1" showErrorMessage="1" sqref="V19" xr:uid="{00000000-0002-0000-0100-000002000000}">
      <formula1>$N$174:$N$175</formula1>
    </dataValidation>
    <dataValidation type="list" allowBlank="1" showInputMessage="1" showErrorMessage="1" sqref="K19" xr:uid="{00000000-0002-0000-0100-000003000000}">
      <formula1>$K$174:$K$178</formula1>
    </dataValidation>
    <dataValidation type="list" allowBlank="1" showInputMessage="1" showErrorMessage="1" sqref="H19:J19" xr:uid="{00000000-0002-0000-0100-000004000000}">
      <formula1>$H$174:$H$178</formula1>
    </dataValidation>
    <dataValidation type="list" allowBlank="1" showInputMessage="1" showErrorMessage="1" sqref="AQ19:AR19 AO19 AM19 W19 Y19:AD19" xr:uid="{00000000-0002-0000-0100-000005000000}">
      <formula1>$AM$174:$AM$181</formula1>
    </dataValidation>
    <dataValidation allowBlank="1" showInputMessage="1" showErrorMessage="1" error="Recuerde que las acciones se generan bajo la medida de mitigar el riesgo" sqref="AR13:AR14" xr:uid="{00000000-0002-0000-0100-000006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7000000}">
          <x14:formula1>
            <xm:f>Listas!$A$2:$A$9</xm:f>
          </x14:formula1>
          <xm:sqref>B11:B14</xm:sqref>
        </x14:dataValidation>
        <x14:dataValidation type="list" allowBlank="1" showInputMessage="1" showErrorMessage="1" xr:uid="{00000000-0002-0000-0100-000008000000}">
          <x14:formula1>
            <xm:f>Listas!$B$2:$B$7</xm:f>
          </x14:formula1>
          <xm:sqref>C11:C14</xm:sqref>
        </x14:dataValidation>
        <x14:dataValidation type="list" allowBlank="1" showInputMessage="1" showErrorMessage="1" xr:uid="{00000000-0002-0000-0100-000009000000}">
          <x14:formula1>
            <xm:f>Listas!$C$2:$C$6</xm:f>
          </x14:formula1>
          <xm:sqref>I11:I14</xm:sqref>
        </x14:dataValidation>
        <x14:dataValidation type="list" allowBlank="1" showInputMessage="1" showErrorMessage="1" xr:uid="{00000000-0002-0000-0100-00000A000000}">
          <x14:formula1>
            <xm:f>Listas!$D$2:$D$5</xm:f>
          </x14:formula1>
          <xm:sqref>J11:J14</xm:sqref>
        </x14:dataValidation>
        <x14:dataValidation type="list" allowBlank="1" showInputMessage="1" showErrorMessage="1" xr:uid="{00000000-0002-0000-0100-00000B000000}">
          <x14:formula1>
            <xm:f>'Opciones Tratamiento'!$B$9:$B$10</xm:f>
          </x14:formula1>
          <xm:sqref>AP11:AP14 AS11:AS14 AW11:AW14</xm:sqref>
        </x14:dataValidation>
        <x14:dataValidation type="custom" allowBlank="1" showInputMessage="1" showErrorMessage="1" error="Recuerde que las acciones se generan bajo la medida de mitigar el riesgo" xr:uid="{00000000-0002-0000-0100-00000C000000}">
          <x14:formula1>
            <xm:f>IF(OR(AP11='Opciones Tratamiento'!$B$2,AP11='Opciones Tratamiento'!$B$3,AP11='Opciones Tratamiento'!$B$4),ISBLANK(AP11),ISTEXT(AP11))</xm:f>
          </x14:formula1>
          <xm:sqref>AU11:AU14</xm:sqref>
        </x14:dataValidation>
        <x14:dataValidation type="custom" allowBlank="1" showInputMessage="1" showErrorMessage="1" error="Recuerde que las acciones se generan bajo la medida de mitigar el riesgo" xr:uid="{00000000-0002-0000-0100-00000D000000}">
          <x14:formula1>
            <xm:f>IF(OR(AI11='Opciones Tratamiento'!$B$2,AI11='Opciones Tratamiento'!$B$3,AI11='Opciones Tratamiento'!$B$4),ISBLANK(AI11),ISTEXT(AI11))</xm:f>
          </x14:formula1>
          <xm:sqref>AV11:AV14 AO11:AO14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135</v>
      </c>
      <c r="B1" t="s">
        <v>79</v>
      </c>
      <c r="C1" t="s">
        <v>136</v>
      </c>
      <c r="D1" t="s">
        <v>137</v>
      </c>
    </row>
    <row r="2" spans="1:4" x14ac:dyDescent="0.25">
      <c r="A2" t="s">
        <v>138</v>
      </c>
      <c r="B2" t="s">
        <v>139</v>
      </c>
      <c r="C2" t="s">
        <v>140</v>
      </c>
      <c r="D2" t="s">
        <v>141</v>
      </c>
    </row>
    <row r="3" spans="1:4" x14ac:dyDescent="0.25">
      <c r="A3" t="s">
        <v>106</v>
      </c>
      <c r="B3" t="s">
        <v>142</v>
      </c>
      <c r="C3" t="s">
        <v>143</v>
      </c>
      <c r="D3" t="s">
        <v>144</v>
      </c>
    </row>
    <row r="4" spans="1:4" x14ac:dyDescent="0.25">
      <c r="A4" t="s">
        <v>145</v>
      </c>
      <c r="B4" t="s">
        <v>146</v>
      </c>
      <c r="C4" t="s">
        <v>110</v>
      </c>
      <c r="D4" t="s">
        <v>126</v>
      </c>
    </row>
    <row r="5" spans="1:4" x14ac:dyDescent="0.25">
      <c r="A5" t="s">
        <v>142</v>
      </c>
      <c r="B5" t="s">
        <v>147</v>
      </c>
      <c r="C5" t="s">
        <v>128</v>
      </c>
      <c r="D5" t="s">
        <v>111</v>
      </c>
    </row>
    <row r="6" spans="1:4" x14ac:dyDescent="0.25">
      <c r="A6" t="s">
        <v>123</v>
      </c>
      <c r="B6" t="s">
        <v>107</v>
      </c>
      <c r="C6" t="s">
        <v>111</v>
      </c>
    </row>
    <row r="7" spans="1:4" x14ac:dyDescent="0.25">
      <c r="A7" t="s">
        <v>148</v>
      </c>
      <c r="B7" t="s">
        <v>149</v>
      </c>
    </row>
    <row r="8" spans="1:4" x14ac:dyDescent="0.25">
      <c r="A8" t="s">
        <v>150</v>
      </c>
    </row>
    <row r="9" spans="1:4" x14ac:dyDescent="0.25">
      <c r="A9" t="s">
        <v>151</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Y39" sqref="AY39"/>
    </sheetView>
  </sheetViews>
  <sheetFormatPr baseColWidth="10" defaultColWidth="11.42578125" defaultRowHeight="15" x14ac:dyDescent="0.25"/>
  <cols>
    <col min="2" max="39" width="5.7109375" customWidth="1"/>
    <col min="41" max="46" width="5.7109375" customWidth="1"/>
  </cols>
  <sheetData>
    <row r="1" spans="1:99"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8" customHeight="1" x14ac:dyDescent="0.25">
      <c r="A2" s="64"/>
      <c r="B2" s="230" t="s">
        <v>152</v>
      </c>
      <c r="C2" s="230"/>
      <c r="D2" s="230"/>
      <c r="E2" s="230"/>
      <c r="F2" s="230"/>
      <c r="G2" s="230"/>
      <c r="H2" s="230"/>
      <c r="I2" s="230"/>
      <c r="J2" s="267" t="s">
        <v>15</v>
      </c>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8.75" customHeight="1" x14ac:dyDescent="0.25">
      <c r="A3" s="64"/>
      <c r="B3" s="230"/>
      <c r="C3" s="230"/>
      <c r="D3" s="230"/>
      <c r="E3" s="230"/>
      <c r="F3" s="230"/>
      <c r="G3" s="230"/>
      <c r="H3" s="230"/>
      <c r="I3" s="230"/>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 customHeight="1" x14ac:dyDescent="0.25">
      <c r="A4" s="64"/>
      <c r="B4" s="230"/>
      <c r="C4" s="230"/>
      <c r="D4" s="230"/>
      <c r="E4" s="230"/>
      <c r="F4" s="230"/>
      <c r="G4" s="230"/>
      <c r="H4" s="230"/>
      <c r="I4" s="230"/>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row>
    <row r="6" spans="1:99" ht="15" customHeight="1" x14ac:dyDescent="0.25">
      <c r="A6" s="64"/>
      <c r="B6" s="278" t="s">
        <v>153</v>
      </c>
      <c r="C6" s="278"/>
      <c r="D6" s="279"/>
      <c r="E6" s="268" t="s">
        <v>154</v>
      </c>
      <c r="F6" s="269"/>
      <c r="G6" s="269"/>
      <c r="H6" s="269"/>
      <c r="I6" s="269"/>
      <c r="J6" s="264" t="str">
        <f>IF(AND('Mapa final'!$L$11="Muy Alta",'Mapa final'!$P$11="Leve"),CONCATENATE("R",'Mapa final'!$A$11),"")</f>
        <v/>
      </c>
      <c r="K6" s="265"/>
      <c r="L6" s="265" t="str">
        <f>IF(AND('Mapa final'!$L$11="Muy Alta",'Mapa final'!$P$11="Leve"),CONCATENATE("R",'Mapa final'!$A$11),"")</f>
        <v/>
      </c>
      <c r="M6" s="265"/>
      <c r="N6" s="265" t="str">
        <f>IF(AND('Mapa final'!$L$11="Muy Alta",'Mapa final'!$P$11="Leve"),CONCATENATE("R",'Mapa final'!$A$11),"")</f>
        <v/>
      </c>
      <c r="O6" s="266"/>
      <c r="P6" s="264" t="str">
        <f>IF(AND('Mapa final'!$L$11="Muy Alta",'Mapa final'!$P$11="Leve"),CONCATENATE("R",'Mapa final'!$A$11),"")</f>
        <v/>
      </c>
      <c r="Q6" s="265"/>
      <c r="R6" s="265" t="str">
        <f>IF(AND('Mapa final'!$L$11="Muy Alta",'Mapa final'!$P$11="Leve"),CONCATENATE("R",'Mapa final'!$A$11),"")</f>
        <v/>
      </c>
      <c r="S6" s="265"/>
      <c r="T6" s="265" t="str">
        <f>IF(AND('Mapa final'!$L$11="Muy Alta",'Mapa final'!$P$11="Leve"),CONCATENATE("R",'Mapa final'!$A$11),"")</f>
        <v/>
      </c>
      <c r="U6" s="266"/>
      <c r="V6" s="264" t="str">
        <f>IF(AND('Mapa final'!$L$11="Muy Alta",'Mapa final'!$P$11="Leve"),CONCATENATE("R",'Mapa final'!$A$11),"")</f>
        <v/>
      </c>
      <c r="W6" s="265"/>
      <c r="X6" s="265" t="str">
        <f>IF(AND('Mapa final'!$L$11="Muy Alta",'Mapa final'!$P$11="Leve"),CONCATENATE("R",'Mapa final'!$A$11),"")</f>
        <v/>
      </c>
      <c r="Y6" s="265"/>
      <c r="Z6" s="265" t="str">
        <f>IF(AND('Mapa final'!$L$11="Muy Alta",'Mapa final'!$P$11="Leve"),CONCATENATE("R",'Mapa final'!$A$11),"")</f>
        <v/>
      </c>
      <c r="AA6" s="266"/>
      <c r="AB6" s="264" t="str">
        <f>IF(AND('Mapa final'!$L$11="Muy Alta",'Mapa final'!$P$11="Leve"),CONCATENATE("R",'Mapa final'!$A$11),"")</f>
        <v/>
      </c>
      <c r="AC6" s="265"/>
      <c r="AD6" s="265" t="str">
        <f>IF(AND('Mapa final'!$L$11="Muy Alta",'Mapa final'!$P$11="Leve"),CONCATENATE("R",'Mapa final'!$A$11),"")</f>
        <v/>
      </c>
      <c r="AE6" s="265"/>
      <c r="AF6" s="265" t="str">
        <f>IF(AND('Mapa final'!$L$11="Muy Alta",'Mapa final'!$P$11="Leve"),CONCATENATE("R",'Mapa final'!$A$11),"")</f>
        <v/>
      </c>
      <c r="AG6" s="265"/>
      <c r="AH6" s="255" t="str">
        <f>IF(AND('Mapa final'!$L$11="Muy Alta",'Mapa final'!$P$11="Catastrófico"),CONCATENATE("R",'Mapa final'!$A$11),"")</f>
        <v/>
      </c>
      <c r="AI6" s="256"/>
      <c r="AJ6" s="256" t="str">
        <f>IF(AND('Mapa final'!$L$11="Muy Alta",'Mapa final'!$P$11="Catastrófico"),CONCATENATE("R",'Mapa final'!$A$11),"")</f>
        <v/>
      </c>
      <c r="AK6" s="256"/>
      <c r="AL6" s="256" t="str">
        <f>IF(AND('Mapa final'!$L$11="Muy Alta",'Mapa final'!$P$11="Catastrófico"),CONCATENATE("R",'Mapa final'!$A$11),"")</f>
        <v/>
      </c>
      <c r="AM6" s="257"/>
      <c r="AO6" s="280" t="s">
        <v>155</v>
      </c>
      <c r="AP6" s="281"/>
      <c r="AQ6" s="281"/>
      <c r="AR6" s="281"/>
      <c r="AS6" s="281"/>
      <c r="AT6" s="282"/>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row>
    <row r="7" spans="1:99" ht="15" customHeight="1" x14ac:dyDescent="0.25">
      <c r="A7" s="64"/>
      <c r="B7" s="278"/>
      <c r="C7" s="278"/>
      <c r="D7" s="279"/>
      <c r="E7" s="270"/>
      <c r="F7" s="271"/>
      <c r="G7" s="271"/>
      <c r="H7" s="271"/>
      <c r="I7" s="271"/>
      <c r="J7" s="258"/>
      <c r="K7" s="259"/>
      <c r="L7" s="259"/>
      <c r="M7" s="259"/>
      <c r="N7" s="259"/>
      <c r="O7" s="260"/>
      <c r="P7" s="258"/>
      <c r="Q7" s="259"/>
      <c r="R7" s="259"/>
      <c r="S7" s="259"/>
      <c r="T7" s="259"/>
      <c r="U7" s="260"/>
      <c r="V7" s="258"/>
      <c r="W7" s="259"/>
      <c r="X7" s="259"/>
      <c r="Y7" s="259"/>
      <c r="Z7" s="259"/>
      <c r="AA7" s="260"/>
      <c r="AB7" s="258"/>
      <c r="AC7" s="259"/>
      <c r="AD7" s="259"/>
      <c r="AE7" s="259"/>
      <c r="AF7" s="259"/>
      <c r="AG7" s="259"/>
      <c r="AH7" s="249"/>
      <c r="AI7" s="250"/>
      <c r="AJ7" s="250"/>
      <c r="AK7" s="250"/>
      <c r="AL7" s="250"/>
      <c r="AM7" s="251"/>
      <c r="AN7" s="64"/>
      <c r="AO7" s="283"/>
      <c r="AP7" s="284"/>
      <c r="AQ7" s="284"/>
      <c r="AR7" s="284"/>
      <c r="AS7" s="284"/>
      <c r="AT7" s="285"/>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row>
    <row r="8" spans="1:99" ht="15" customHeight="1" x14ac:dyDescent="0.25">
      <c r="A8" s="64"/>
      <c r="B8" s="278"/>
      <c r="C8" s="278"/>
      <c r="D8" s="279"/>
      <c r="E8" s="270"/>
      <c r="F8" s="271"/>
      <c r="G8" s="271"/>
      <c r="H8" s="271"/>
      <c r="I8" s="271"/>
      <c r="J8" s="258" t="str">
        <f>IF(AND('Mapa final'!$L$11="Muy Alta",'Mapa final'!$P$11="Leve"),CONCATENATE("R",'Mapa final'!$A$11),"")</f>
        <v/>
      </c>
      <c r="K8" s="259"/>
      <c r="L8" s="259" t="str">
        <f>IF(AND('Mapa final'!$L$11="Muy Alta",'Mapa final'!$P$11="Leve"),CONCATENATE("R",'Mapa final'!$A$11),"")</f>
        <v/>
      </c>
      <c r="M8" s="259"/>
      <c r="N8" s="259" t="str">
        <f>IF(AND('Mapa final'!$L$11="Muy Alta",'Mapa final'!$P$11="Leve"),CONCATENATE("R",'Mapa final'!$A$11),"")</f>
        <v/>
      </c>
      <c r="O8" s="260"/>
      <c r="P8" s="258" t="str">
        <f>IF(AND('Mapa final'!$L$11="Muy Alta",'Mapa final'!$P$11="Leve"),CONCATENATE("R",'Mapa final'!$A$11),"")</f>
        <v/>
      </c>
      <c r="Q8" s="259"/>
      <c r="R8" s="259" t="str">
        <f>IF(AND('Mapa final'!$L$11="Muy Alta",'Mapa final'!$P$11="Leve"),CONCATENATE("R",'Mapa final'!$A$11),"")</f>
        <v/>
      </c>
      <c r="S8" s="259"/>
      <c r="T8" s="259" t="str">
        <f>IF(AND('Mapa final'!$L$11="Muy Alta",'Mapa final'!$P$11="Leve"),CONCATENATE("R",'Mapa final'!$A$11),"")</f>
        <v/>
      </c>
      <c r="U8" s="260"/>
      <c r="V8" s="258" t="str">
        <f>IF(AND('Mapa final'!$L$11="Muy Alta",'Mapa final'!$P$11="Leve"),CONCATENATE("R",'Mapa final'!$A$11),"")</f>
        <v/>
      </c>
      <c r="W8" s="259"/>
      <c r="X8" s="259" t="str">
        <f>IF(AND('Mapa final'!$L$11="Muy Alta",'Mapa final'!$P$11="Leve"),CONCATENATE("R",'Mapa final'!$A$11),"")</f>
        <v/>
      </c>
      <c r="Y8" s="259"/>
      <c r="Z8" s="259" t="str">
        <f>IF(AND('Mapa final'!$L$11="Muy Alta",'Mapa final'!$P$11="Leve"),CONCATENATE("R",'Mapa final'!$A$11),"")</f>
        <v/>
      </c>
      <c r="AA8" s="260"/>
      <c r="AB8" s="258" t="str">
        <f>IF(AND('Mapa final'!$L$11="Muy Alta",'Mapa final'!$P$11="Leve"),CONCATENATE("R",'Mapa final'!$A$11),"")</f>
        <v/>
      </c>
      <c r="AC8" s="259"/>
      <c r="AD8" s="259" t="str">
        <f>IF(AND('Mapa final'!$L$11="Muy Alta",'Mapa final'!$P$11="Leve"),CONCATENATE("R",'Mapa final'!$A$11),"")</f>
        <v/>
      </c>
      <c r="AE8" s="259"/>
      <c r="AF8" s="259" t="str">
        <f>IF(AND('Mapa final'!$L$11="Muy Alta",'Mapa final'!$P$11="Leve"),CONCATENATE("R",'Mapa final'!$A$11),"")</f>
        <v/>
      </c>
      <c r="AG8" s="259"/>
      <c r="AH8" s="249" t="str">
        <f>IF(AND('Mapa final'!$L$11="Muy Alta",'Mapa final'!$P$11="Catastrófico"),CONCATENATE("R",'Mapa final'!$A$11),"")</f>
        <v/>
      </c>
      <c r="AI8" s="250"/>
      <c r="AJ8" s="250" t="str">
        <f>IF(AND('Mapa final'!$L$11="Muy Alta",'Mapa final'!$P$11="Catastrófico"),CONCATENATE("R",'Mapa final'!$A$11),"")</f>
        <v/>
      </c>
      <c r="AK8" s="250"/>
      <c r="AL8" s="250" t="str">
        <f>IF(AND('Mapa final'!$L$11="Muy Alta",'Mapa final'!$P$11="Catastrófico"),CONCATENATE("R",'Mapa final'!$A$11),"")</f>
        <v/>
      </c>
      <c r="AM8" s="251"/>
      <c r="AN8" s="64"/>
      <c r="AO8" s="283"/>
      <c r="AP8" s="284"/>
      <c r="AQ8" s="284"/>
      <c r="AR8" s="284"/>
      <c r="AS8" s="284"/>
      <c r="AT8" s="285"/>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row>
    <row r="9" spans="1:99" ht="15" customHeight="1" x14ac:dyDescent="0.25">
      <c r="A9" s="64"/>
      <c r="B9" s="278"/>
      <c r="C9" s="278"/>
      <c r="D9" s="279"/>
      <c r="E9" s="270"/>
      <c r="F9" s="271"/>
      <c r="G9" s="271"/>
      <c r="H9" s="271"/>
      <c r="I9" s="271"/>
      <c r="J9" s="258"/>
      <c r="K9" s="259"/>
      <c r="L9" s="259"/>
      <c r="M9" s="259"/>
      <c r="N9" s="259"/>
      <c r="O9" s="260"/>
      <c r="P9" s="258"/>
      <c r="Q9" s="259"/>
      <c r="R9" s="259"/>
      <c r="S9" s="259"/>
      <c r="T9" s="259"/>
      <c r="U9" s="260"/>
      <c r="V9" s="258"/>
      <c r="W9" s="259"/>
      <c r="X9" s="259"/>
      <c r="Y9" s="259"/>
      <c r="Z9" s="259"/>
      <c r="AA9" s="260"/>
      <c r="AB9" s="258"/>
      <c r="AC9" s="259"/>
      <c r="AD9" s="259"/>
      <c r="AE9" s="259"/>
      <c r="AF9" s="259"/>
      <c r="AG9" s="259"/>
      <c r="AH9" s="249"/>
      <c r="AI9" s="250"/>
      <c r="AJ9" s="250"/>
      <c r="AK9" s="250"/>
      <c r="AL9" s="250"/>
      <c r="AM9" s="251"/>
      <c r="AN9" s="64"/>
      <c r="AO9" s="283"/>
      <c r="AP9" s="284"/>
      <c r="AQ9" s="284"/>
      <c r="AR9" s="284"/>
      <c r="AS9" s="284"/>
      <c r="AT9" s="285"/>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row>
    <row r="10" spans="1:99" ht="15" customHeight="1" x14ac:dyDescent="0.25">
      <c r="A10" s="64"/>
      <c r="B10" s="278"/>
      <c r="C10" s="278"/>
      <c r="D10" s="279"/>
      <c r="E10" s="270"/>
      <c r="F10" s="271"/>
      <c r="G10" s="271"/>
      <c r="H10" s="271"/>
      <c r="I10" s="271"/>
      <c r="J10" s="258" t="str">
        <f>IF(AND('Mapa final'!$L$11="Muy Alta",'Mapa final'!$P$11="Leve"),CONCATENATE("R",'Mapa final'!$A$11),"")</f>
        <v/>
      </c>
      <c r="K10" s="259"/>
      <c r="L10" s="259" t="str">
        <f>IF(AND('Mapa final'!$L$11="Muy Alta",'Mapa final'!$P$11="Leve"),CONCATENATE("R",'Mapa final'!$A$11),"")</f>
        <v/>
      </c>
      <c r="M10" s="259"/>
      <c r="N10" s="259" t="str">
        <f>IF(AND('Mapa final'!$L$11="Muy Alta",'Mapa final'!$P$11="Leve"),CONCATENATE("R",'Mapa final'!$A$11),"")</f>
        <v/>
      </c>
      <c r="O10" s="260"/>
      <c r="P10" s="258" t="str">
        <f>IF(AND('Mapa final'!$L$11="Muy Alta",'Mapa final'!$P$11="Leve"),CONCATENATE("R",'Mapa final'!$A$11),"")</f>
        <v/>
      </c>
      <c r="Q10" s="259"/>
      <c r="R10" s="259" t="str">
        <f>IF(AND('Mapa final'!$L$11="Muy Alta",'Mapa final'!$P$11="Leve"),CONCATENATE("R",'Mapa final'!$A$11),"")</f>
        <v/>
      </c>
      <c r="S10" s="259"/>
      <c r="T10" s="259" t="str">
        <f>IF(AND('Mapa final'!$L$11="Muy Alta",'Mapa final'!$P$11="Leve"),CONCATENATE("R",'Mapa final'!$A$11),"")</f>
        <v/>
      </c>
      <c r="U10" s="260"/>
      <c r="V10" s="258" t="str">
        <f>IF(AND('Mapa final'!$L$11="Muy Alta",'Mapa final'!$P$11="Leve"),CONCATENATE("R",'Mapa final'!$A$11),"")</f>
        <v/>
      </c>
      <c r="W10" s="259"/>
      <c r="X10" s="259" t="str">
        <f>IF(AND('Mapa final'!$L$11="Muy Alta",'Mapa final'!$P$11="Leve"),CONCATENATE("R",'Mapa final'!$A$11),"")</f>
        <v/>
      </c>
      <c r="Y10" s="259"/>
      <c r="Z10" s="259" t="str">
        <f>IF(AND('Mapa final'!$L$11="Muy Alta",'Mapa final'!$P$11="Leve"),CONCATENATE("R",'Mapa final'!$A$11),"")</f>
        <v/>
      </c>
      <c r="AA10" s="260"/>
      <c r="AB10" s="258" t="str">
        <f>IF(AND('Mapa final'!$L$11="Muy Alta",'Mapa final'!$P$11="Leve"),CONCATENATE("R",'Mapa final'!$A$11),"")</f>
        <v/>
      </c>
      <c r="AC10" s="259"/>
      <c r="AD10" s="259" t="str">
        <f>IF(AND('Mapa final'!$L$11="Muy Alta",'Mapa final'!$P$11="Leve"),CONCATENATE("R",'Mapa final'!$A$11),"")</f>
        <v/>
      </c>
      <c r="AE10" s="259"/>
      <c r="AF10" s="259" t="str">
        <f>IF(AND('Mapa final'!$L$11="Muy Alta",'Mapa final'!$P$11="Leve"),CONCATENATE("R",'Mapa final'!$A$11),"")</f>
        <v/>
      </c>
      <c r="AG10" s="259"/>
      <c r="AH10" s="249" t="str">
        <f>IF(AND('Mapa final'!$L$11="Muy Alta",'Mapa final'!$P$11="Catastrófico"),CONCATENATE("R",'Mapa final'!$A$11),"")</f>
        <v/>
      </c>
      <c r="AI10" s="250"/>
      <c r="AJ10" s="250" t="str">
        <f>IF(AND('Mapa final'!$L$11="Muy Alta",'Mapa final'!$P$11="Catastrófico"),CONCATENATE("R",'Mapa final'!$A$11),"")</f>
        <v/>
      </c>
      <c r="AK10" s="250"/>
      <c r="AL10" s="250" t="str">
        <f>IF(AND('Mapa final'!$L$11="Muy Alta",'Mapa final'!$P$11="Catastrófico"),CONCATENATE("R",'Mapa final'!$A$11),"")</f>
        <v/>
      </c>
      <c r="AM10" s="251"/>
      <c r="AN10" s="64"/>
      <c r="AO10" s="283"/>
      <c r="AP10" s="284"/>
      <c r="AQ10" s="284"/>
      <c r="AR10" s="284"/>
      <c r="AS10" s="284"/>
      <c r="AT10" s="285"/>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99" ht="15" customHeight="1" x14ac:dyDescent="0.25">
      <c r="A11" s="64"/>
      <c r="B11" s="278"/>
      <c r="C11" s="278"/>
      <c r="D11" s="279"/>
      <c r="E11" s="270"/>
      <c r="F11" s="271"/>
      <c r="G11" s="271"/>
      <c r="H11" s="271"/>
      <c r="I11" s="271"/>
      <c r="J11" s="258"/>
      <c r="K11" s="259"/>
      <c r="L11" s="259"/>
      <c r="M11" s="259"/>
      <c r="N11" s="259"/>
      <c r="O11" s="260"/>
      <c r="P11" s="258"/>
      <c r="Q11" s="259"/>
      <c r="R11" s="259"/>
      <c r="S11" s="259"/>
      <c r="T11" s="259"/>
      <c r="U11" s="260"/>
      <c r="V11" s="258"/>
      <c r="W11" s="259"/>
      <c r="X11" s="259"/>
      <c r="Y11" s="259"/>
      <c r="Z11" s="259"/>
      <c r="AA11" s="260"/>
      <c r="AB11" s="258"/>
      <c r="AC11" s="259"/>
      <c r="AD11" s="259"/>
      <c r="AE11" s="259"/>
      <c r="AF11" s="259"/>
      <c r="AG11" s="259"/>
      <c r="AH11" s="249"/>
      <c r="AI11" s="250"/>
      <c r="AJ11" s="250"/>
      <c r="AK11" s="250"/>
      <c r="AL11" s="250"/>
      <c r="AM11" s="251"/>
      <c r="AN11" s="64"/>
      <c r="AO11" s="283"/>
      <c r="AP11" s="284"/>
      <c r="AQ11" s="284"/>
      <c r="AR11" s="284"/>
      <c r="AS11" s="284"/>
      <c r="AT11" s="285"/>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99" ht="15" customHeight="1" x14ac:dyDescent="0.25">
      <c r="A12" s="64"/>
      <c r="B12" s="278"/>
      <c r="C12" s="278"/>
      <c r="D12" s="279"/>
      <c r="E12" s="270"/>
      <c r="F12" s="271"/>
      <c r="G12" s="271"/>
      <c r="H12" s="271"/>
      <c r="I12" s="271"/>
      <c r="J12" s="258" t="str">
        <f>IF(AND('Mapa final'!$L$11="Muy Alta",'Mapa final'!$P$11="Leve"),CONCATENATE("R",'Mapa final'!$A$11),"")</f>
        <v/>
      </c>
      <c r="K12" s="259"/>
      <c r="L12" s="259" t="str">
        <f>IF(AND('Mapa final'!$L$11="Muy Alta",'Mapa final'!$P$11="Leve"),CONCATENATE("R",'Mapa final'!$A$11),"")</f>
        <v/>
      </c>
      <c r="M12" s="259"/>
      <c r="N12" s="259" t="str">
        <f>IF(AND('Mapa final'!$L$11="Muy Alta",'Mapa final'!$P$11="Leve"),CONCATENATE("R",'Mapa final'!$A$11),"")</f>
        <v/>
      </c>
      <c r="O12" s="260"/>
      <c r="P12" s="258" t="str">
        <f>IF(AND('Mapa final'!$L$11="Muy Alta",'Mapa final'!$P$11="Leve"),CONCATENATE("R",'Mapa final'!$A$11),"")</f>
        <v/>
      </c>
      <c r="Q12" s="259"/>
      <c r="R12" s="259" t="str">
        <f>IF(AND('Mapa final'!$L$11="Muy Alta",'Mapa final'!$P$11="Leve"),CONCATENATE("R",'Mapa final'!$A$11),"")</f>
        <v/>
      </c>
      <c r="S12" s="259"/>
      <c r="T12" s="259" t="str">
        <f>IF(AND('Mapa final'!$L$11="Muy Alta",'Mapa final'!$P$11="Leve"),CONCATENATE("R",'Mapa final'!$A$11),"")</f>
        <v/>
      </c>
      <c r="U12" s="260"/>
      <c r="V12" s="258" t="str">
        <f>IF(AND('Mapa final'!$L$11="Muy Alta",'Mapa final'!$P$11="Leve"),CONCATENATE("R",'Mapa final'!$A$11),"")</f>
        <v/>
      </c>
      <c r="W12" s="259"/>
      <c r="X12" s="259" t="str">
        <f>IF(AND('Mapa final'!$L$11="Muy Alta",'Mapa final'!$P$11="Leve"),CONCATENATE("R",'Mapa final'!$A$11),"")</f>
        <v/>
      </c>
      <c r="Y12" s="259"/>
      <c r="Z12" s="259" t="str">
        <f>IF(AND('Mapa final'!$L$11="Muy Alta",'Mapa final'!$P$11="Leve"),CONCATENATE("R",'Mapa final'!$A$11),"")</f>
        <v/>
      </c>
      <c r="AA12" s="260"/>
      <c r="AB12" s="258" t="str">
        <f>IF(AND('Mapa final'!$L$11="Muy Alta",'Mapa final'!$P$11="Leve"),CONCATENATE("R",'Mapa final'!$A$11),"")</f>
        <v/>
      </c>
      <c r="AC12" s="259"/>
      <c r="AD12" s="259" t="str">
        <f>IF(AND('Mapa final'!$L$11="Muy Alta",'Mapa final'!$P$11="Leve"),CONCATENATE("R",'Mapa final'!$A$11),"")</f>
        <v/>
      </c>
      <c r="AE12" s="259"/>
      <c r="AF12" s="259" t="str">
        <f>IF(AND('Mapa final'!$L$11="Muy Alta",'Mapa final'!$P$11="Leve"),CONCATENATE("R",'Mapa final'!$A$11),"")</f>
        <v/>
      </c>
      <c r="AG12" s="259"/>
      <c r="AH12" s="249" t="str">
        <f>IF(AND('Mapa final'!$L$11="Muy Alta",'Mapa final'!$P$11="Catastrófico"),CONCATENATE("R",'Mapa final'!$A$11),"")</f>
        <v/>
      </c>
      <c r="AI12" s="250"/>
      <c r="AJ12" s="250" t="str">
        <f>IF(AND('Mapa final'!$L$11="Muy Alta",'Mapa final'!$P$11="Catastrófico"),CONCATENATE("R",'Mapa final'!$A$11),"")</f>
        <v/>
      </c>
      <c r="AK12" s="250"/>
      <c r="AL12" s="250" t="str">
        <f>IF(AND('Mapa final'!$L$11="Muy Alta",'Mapa final'!$P$11="Catastrófico"),CONCATENATE("R",'Mapa final'!$A$11),"")</f>
        <v/>
      </c>
      <c r="AM12" s="251"/>
      <c r="AN12" s="64"/>
      <c r="AO12" s="283"/>
      <c r="AP12" s="284"/>
      <c r="AQ12" s="284"/>
      <c r="AR12" s="284"/>
      <c r="AS12" s="284"/>
      <c r="AT12" s="285"/>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row>
    <row r="13" spans="1:99" ht="15.75" customHeight="1" thickBot="1" x14ac:dyDescent="0.3">
      <c r="A13" s="64"/>
      <c r="B13" s="278"/>
      <c r="C13" s="278"/>
      <c r="D13" s="279"/>
      <c r="E13" s="272"/>
      <c r="F13" s="273"/>
      <c r="G13" s="273"/>
      <c r="H13" s="273"/>
      <c r="I13" s="273"/>
      <c r="J13" s="261"/>
      <c r="K13" s="262"/>
      <c r="L13" s="262"/>
      <c r="M13" s="262"/>
      <c r="N13" s="262"/>
      <c r="O13" s="263"/>
      <c r="P13" s="261"/>
      <c r="Q13" s="262"/>
      <c r="R13" s="262"/>
      <c r="S13" s="262"/>
      <c r="T13" s="262"/>
      <c r="U13" s="263"/>
      <c r="V13" s="261"/>
      <c r="W13" s="262"/>
      <c r="X13" s="262"/>
      <c r="Y13" s="262"/>
      <c r="Z13" s="262"/>
      <c r="AA13" s="263"/>
      <c r="AB13" s="261"/>
      <c r="AC13" s="262"/>
      <c r="AD13" s="262"/>
      <c r="AE13" s="262"/>
      <c r="AF13" s="262"/>
      <c r="AG13" s="262"/>
      <c r="AH13" s="252"/>
      <c r="AI13" s="253"/>
      <c r="AJ13" s="253"/>
      <c r="AK13" s="253"/>
      <c r="AL13" s="253"/>
      <c r="AM13" s="254"/>
      <c r="AN13" s="64"/>
      <c r="AO13" s="286"/>
      <c r="AP13" s="287"/>
      <c r="AQ13" s="287"/>
      <c r="AR13" s="287"/>
      <c r="AS13" s="287"/>
      <c r="AT13" s="288"/>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row>
    <row r="14" spans="1:99" ht="15" customHeight="1" x14ac:dyDescent="0.25">
      <c r="A14" s="64"/>
      <c r="B14" s="278"/>
      <c r="C14" s="278"/>
      <c r="D14" s="279"/>
      <c r="E14" s="268" t="s">
        <v>156</v>
      </c>
      <c r="F14" s="269"/>
      <c r="G14" s="269"/>
      <c r="H14" s="269"/>
      <c r="I14" s="269"/>
      <c r="J14" s="246" t="str">
        <f>IF(AND('Mapa final'!$L$11="Alta",'Mapa final'!$P$11="Leve"),CONCATENATE("R",'Mapa final'!$A$11),"")</f>
        <v/>
      </c>
      <c r="K14" s="247"/>
      <c r="L14" s="247" t="str">
        <f>IF(AND('Mapa final'!$L$11="Alta",'Mapa final'!$P$11="Leve"),CONCATENATE("R",'Mapa final'!$A$11),"")</f>
        <v/>
      </c>
      <c r="M14" s="247"/>
      <c r="N14" s="247" t="str">
        <f>IF(AND('Mapa final'!$L$11="Alta",'Mapa final'!$P$11="Leve"),CONCATENATE("R",'Mapa final'!$A$11),"")</f>
        <v/>
      </c>
      <c r="O14" s="248"/>
      <c r="P14" s="246" t="str">
        <f>IF(AND('Mapa final'!$L$11="Alta",'Mapa final'!$P$11="Leve"),CONCATENATE("R",'Mapa final'!$A$11),"")</f>
        <v/>
      </c>
      <c r="Q14" s="247"/>
      <c r="R14" s="247" t="str">
        <f>IF(AND('Mapa final'!$L$11="Alta",'Mapa final'!$P$11="Leve"),CONCATENATE("R",'Mapa final'!$A$11),"")</f>
        <v/>
      </c>
      <c r="S14" s="247"/>
      <c r="T14" s="247" t="str">
        <f>IF(AND('Mapa final'!$L$11="Alta",'Mapa final'!$P$11="Leve"),CONCATENATE("R",'Mapa final'!$A$11),"")</f>
        <v/>
      </c>
      <c r="U14" s="248"/>
      <c r="V14" s="264" t="str">
        <f>IF(AND('Mapa final'!$L$11="Muy Alta",'Mapa final'!$P$11="Leve"),CONCATENATE("R",'Mapa final'!$A$11),"")</f>
        <v/>
      </c>
      <c r="W14" s="265"/>
      <c r="X14" s="265" t="str">
        <f>IF(AND('Mapa final'!$L$11="Muy Alta",'Mapa final'!$P$11="Leve"),CONCATENATE("R",'Mapa final'!$A$11),"")</f>
        <v/>
      </c>
      <c r="Y14" s="265"/>
      <c r="Z14" s="265" t="str">
        <f>IF(AND('Mapa final'!$L$11="Muy Alta",'Mapa final'!$P$11="Leve"),CONCATENATE("R",'Mapa final'!$A$11),"")</f>
        <v/>
      </c>
      <c r="AA14" s="266"/>
      <c r="AB14" s="264" t="str">
        <f>IF(AND('Mapa final'!$L$11="Muy Alta",'Mapa final'!$P$11="Leve"),CONCATENATE("R",'Mapa final'!$A$11),"")</f>
        <v/>
      </c>
      <c r="AC14" s="265"/>
      <c r="AD14" s="265" t="str">
        <f>IF(AND('Mapa final'!$L$11="Muy Alta",'Mapa final'!$P$11="Leve"),CONCATENATE("R",'Mapa final'!$A$11),"")</f>
        <v/>
      </c>
      <c r="AE14" s="265"/>
      <c r="AF14" s="265" t="str">
        <f>IF(AND('Mapa final'!$L$11="Muy Alta",'Mapa final'!$P$11="Leve"),CONCATENATE("R",'Mapa final'!$A$11),"")</f>
        <v/>
      </c>
      <c r="AG14" s="266"/>
      <c r="AH14" s="255" t="str">
        <f>IF(AND('Mapa final'!$L$11="Muy Alta",'Mapa final'!$P$11="Catastrófico"),CONCATENATE("R",'Mapa final'!$A$11),"")</f>
        <v/>
      </c>
      <c r="AI14" s="256"/>
      <c r="AJ14" s="256" t="str">
        <f>IF(AND('Mapa final'!$L$11="Muy Alta",'Mapa final'!$P$11="Catastrófico"),CONCATENATE("R",'Mapa final'!$A$11),"")</f>
        <v/>
      </c>
      <c r="AK14" s="256"/>
      <c r="AL14" s="256" t="str">
        <f>IF(AND('Mapa final'!$L$11="Muy Alta",'Mapa final'!$P$11="Catastrófico"),CONCATENATE("R",'Mapa final'!$A$11),"")</f>
        <v/>
      </c>
      <c r="AM14" s="257"/>
      <c r="AN14" s="64"/>
      <c r="AO14" s="289" t="s">
        <v>157</v>
      </c>
      <c r="AP14" s="290"/>
      <c r="AQ14" s="290"/>
      <c r="AR14" s="290"/>
      <c r="AS14" s="290"/>
      <c r="AT14" s="291"/>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row>
    <row r="15" spans="1:99" ht="15" customHeight="1" x14ac:dyDescent="0.25">
      <c r="A15" s="64"/>
      <c r="B15" s="278"/>
      <c r="C15" s="278"/>
      <c r="D15" s="279"/>
      <c r="E15" s="270"/>
      <c r="F15" s="271"/>
      <c r="G15" s="271"/>
      <c r="H15" s="271"/>
      <c r="I15" s="271"/>
      <c r="J15" s="240"/>
      <c r="K15" s="241"/>
      <c r="L15" s="241"/>
      <c r="M15" s="241"/>
      <c r="N15" s="241"/>
      <c r="O15" s="242"/>
      <c r="P15" s="240"/>
      <c r="Q15" s="241"/>
      <c r="R15" s="241"/>
      <c r="S15" s="241"/>
      <c r="T15" s="241"/>
      <c r="U15" s="242"/>
      <c r="V15" s="258"/>
      <c r="W15" s="259"/>
      <c r="X15" s="259"/>
      <c r="Y15" s="259"/>
      <c r="Z15" s="259"/>
      <c r="AA15" s="260"/>
      <c r="AB15" s="258"/>
      <c r="AC15" s="259"/>
      <c r="AD15" s="259"/>
      <c r="AE15" s="259"/>
      <c r="AF15" s="259"/>
      <c r="AG15" s="260"/>
      <c r="AH15" s="249"/>
      <c r="AI15" s="250"/>
      <c r="AJ15" s="250"/>
      <c r="AK15" s="250"/>
      <c r="AL15" s="250"/>
      <c r="AM15" s="251"/>
      <c r="AN15" s="64"/>
      <c r="AO15" s="292"/>
      <c r="AP15" s="293"/>
      <c r="AQ15" s="293"/>
      <c r="AR15" s="293"/>
      <c r="AS15" s="293"/>
      <c r="AT15" s="29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row>
    <row r="16" spans="1:99" ht="15" customHeight="1" x14ac:dyDescent="0.25">
      <c r="A16" s="64"/>
      <c r="B16" s="278"/>
      <c r="C16" s="278"/>
      <c r="D16" s="279"/>
      <c r="E16" s="270"/>
      <c r="F16" s="271"/>
      <c r="G16" s="271"/>
      <c r="H16" s="271"/>
      <c r="I16" s="271"/>
      <c r="J16" s="240" t="str">
        <f>IF(AND('Mapa final'!$L$11="Alta",'Mapa final'!$P$11="Leve"),CONCATENATE("R",'Mapa final'!$A$11),"")</f>
        <v/>
      </c>
      <c r="K16" s="241"/>
      <c r="L16" s="241" t="str">
        <f>IF(AND('Mapa final'!$L$11="Alta",'Mapa final'!$P$11="Leve"),CONCATENATE("R",'Mapa final'!$A$11),"")</f>
        <v/>
      </c>
      <c r="M16" s="241"/>
      <c r="N16" s="241" t="str">
        <f>IF(AND('Mapa final'!$L$11="Alta",'Mapa final'!$P$11="Leve"),CONCATENATE("R",'Mapa final'!$A$11),"")</f>
        <v/>
      </c>
      <c r="O16" s="242"/>
      <c r="P16" s="240" t="str">
        <f>IF(AND('Mapa final'!$L$11="Alta",'Mapa final'!$P$11="Leve"),CONCATENATE("R",'Mapa final'!$A$11),"")</f>
        <v/>
      </c>
      <c r="Q16" s="241"/>
      <c r="R16" s="241" t="str">
        <f>IF(AND('Mapa final'!$L$11="Alta",'Mapa final'!$P$11="Leve"),CONCATENATE("R",'Mapa final'!$A$11),"")</f>
        <v/>
      </c>
      <c r="S16" s="241"/>
      <c r="T16" s="241" t="str">
        <f>IF(AND('Mapa final'!$L$11="Alta",'Mapa final'!$P$11="Leve"),CONCATENATE("R",'Mapa final'!$A$11),"")</f>
        <v/>
      </c>
      <c r="U16" s="242"/>
      <c r="V16" s="258" t="str">
        <f>IF(AND('Mapa final'!$L$11="Muy Alta",'Mapa final'!$P$11="Leve"),CONCATENATE("R",'Mapa final'!$A$11),"")</f>
        <v/>
      </c>
      <c r="W16" s="259"/>
      <c r="X16" s="259" t="str">
        <f>IF(AND('Mapa final'!$L$11="Muy Alta",'Mapa final'!$P$11="Leve"),CONCATENATE("R",'Mapa final'!$A$11),"")</f>
        <v/>
      </c>
      <c r="Y16" s="259"/>
      <c r="Z16" s="259" t="str">
        <f>IF(AND('Mapa final'!$L$11="Muy Alta",'Mapa final'!$P$11="Leve"),CONCATENATE("R",'Mapa final'!$A$11),"")</f>
        <v/>
      </c>
      <c r="AA16" s="260"/>
      <c r="AB16" s="258" t="str">
        <f>IF(AND('Mapa final'!$L$11="Muy Alta",'Mapa final'!$P$11="Leve"),CONCATENATE("R",'Mapa final'!$A$11),"")</f>
        <v/>
      </c>
      <c r="AC16" s="259"/>
      <c r="AD16" s="259" t="str">
        <f>IF(AND('Mapa final'!$L$11="Muy Alta",'Mapa final'!$P$11="Leve"),CONCATENATE("R",'Mapa final'!$A$11),"")</f>
        <v/>
      </c>
      <c r="AE16" s="259"/>
      <c r="AF16" s="259" t="str">
        <f>IF(AND('Mapa final'!$L$11="Muy Alta",'Mapa final'!$P$11="Leve"),CONCATENATE("R",'Mapa final'!$A$11),"")</f>
        <v/>
      </c>
      <c r="AG16" s="260"/>
      <c r="AH16" s="249" t="str">
        <f>IF(AND('Mapa final'!$L$11="Muy Alta",'Mapa final'!$P$11="Catastrófico"),CONCATENATE("R",'Mapa final'!$A$11),"")</f>
        <v/>
      </c>
      <c r="AI16" s="250"/>
      <c r="AJ16" s="250" t="str">
        <f>IF(AND('Mapa final'!$L$11="Muy Alta",'Mapa final'!$P$11="Catastrófico"),CONCATENATE("R",'Mapa final'!$A$11),"")</f>
        <v/>
      </c>
      <c r="AK16" s="250"/>
      <c r="AL16" s="250" t="str">
        <f>IF(AND('Mapa final'!$L$11="Muy Alta",'Mapa final'!$P$11="Catastrófico"),CONCATENATE("R",'Mapa final'!$A$11),"")</f>
        <v/>
      </c>
      <c r="AM16" s="251"/>
      <c r="AN16" s="64"/>
      <c r="AO16" s="292"/>
      <c r="AP16" s="293"/>
      <c r="AQ16" s="293"/>
      <c r="AR16" s="293"/>
      <c r="AS16" s="293"/>
      <c r="AT16" s="29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row>
    <row r="17" spans="1:80" ht="15" customHeight="1" x14ac:dyDescent="0.25">
      <c r="A17" s="64"/>
      <c r="B17" s="278"/>
      <c r="C17" s="278"/>
      <c r="D17" s="279"/>
      <c r="E17" s="270"/>
      <c r="F17" s="271"/>
      <c r="G17" s="271"/>
      <c r="H17" s="271"/>
      <c r="I17" s="271"/>
      <c r="J17" s="240"/>
      <c r="K17" s="241"/>
      <c r="L17" s="241"/>
      <c r="M17" s="241"/>
      <c r="N17" s="241"/>
      <c r="O17" s="242"/>
      <c r="P17" s="240"/>
      <c r="Q17" s="241"/>
      <c r="R17" s="241"/>
      <c r="S17" s="241"/>
      <c r="T17" s="241"/>
      <c r="U17" s="242"/>
      <c r="V17" s="258"/>
      <c r="W17" s="259"/>
      <c r="X17" s="259"/>
      <c r="Y17" s="259"/>
      <c r="Z17" s="259"/>
      <c r="AA17" s="260"/>
      <c r="AB17" s="258"/>
      <c r="AC17" s="259"/>
      <c r="AD17" s="259"/>
      <c r="AE17" s="259"/>
      <c r="AF17" s="259"/>
      <c r="AG17" s="260"/>
      <c r="AH17" s="249"/>
      <c r="AI17" s="250"/>
      <c r="AJ17" s="250"/>
      <c r="AK17" s="250"/>
      <c r="AL17" s="250"/>
      <c r="AM17" s="251"/>
      <c r="AN17" s="64"/>
      <c r="AO17" s="292"/>
      <c r="AP17" s="293"/>
      <c r="AQ17" s="293"/>
      <c r="AR17" s="293"/>
      <c r="AS17" s="293"/>
      <c r="AT17" s="29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row>
    <row r="18" spans="1:80" ht="15" customHeight="1" x14ac:dyDescent="0.25">
      <c r="A18" s="64"/>
      <c r="B18" s="278"/>
      <c r="C18" s="278"/>
      <c r="D18" s="279"/>
      <c r="E18" s="270"/>
      <c r="F18" s="271"/>
      <c r="G18" s="271"/>
      <c r="H18" s="271"/>
      <c r="I18" s="271"/>
      <c r="J18" s="240" t="str">
        <f>IF(AND('Mapa final'!$L$11="Alta",'Mapa final'!$P$11="Leve"),CONCATENATE("R",'Mapa final'!$A$11),"")</f>
        <v/>
      </c>
      <c r="K18" s="241"/>
      <c r="L18" s="241" t="str">
        <f>IF(AND('Mapa final'!$L$11="Alta",'Mapa final'!$P$11="Leve"),CONCATENATE("R",'Mapa final'!$A$11),"")</f>
        <v/>
      </c>
      <c r="M18" s="241"/>
      <c r="N18" s="241" t="str">
        <f>IF(AND('Mapa final'!$L$11="Alta",'Mapa final'!$P$11="Leve"),CONCATENATE("R",'Mapa final'!$A$11),"")</f>
        <v/>
      </c>
      <c r="O18" s="242"/>
      <c r="P18" s="240" t="str">
        <f>IF(AND('Mapa final'!$L$11="Alta",'Mapa final'!$P$11="Leve"),CONCATENATE("R",'Mapa final'!$A$11),"")</f>
        <v/>
      </c>
      <c r="Q18" s="241"/>
      <c r="R18" s="241" t="str">
        <f>IF(AND('Mapa final'!$L$11="Alta",'Mapa final'!$P$11="Leve"),CONCATENATE("R",'Mapa final'!$A$11),"")</f>
        <v/>
      </c>
      <c r="S18" s="241"/>
      <c r="T18" s="241" t="str">
        <f>IF(AND('Mapa final'!$L$11="Alta",'Mapa final'!$P$11="Leve"),CONCATENATE("R",'Mapa final'!$A$11),"")</f>
        <v/>
      </c>
      <c r="U18" s="242"/>
      <c r="V18" s="258" t="str">
        <f>IF(AND('Mapa final'!$L$11="Muy Alta",'Mapa final'!$P$11="Leve"),CONCATENATE("R",'Mapa final'!$A$11),"")</f>
        <v/>
      </c>
      <c r="W18" s="259"/>
      <c r="X18" s="259" t="str">
        <f>IF(AND('Mapa final'!$L$11="Muy Alta",'Mapa final'!$P$11="Leve"),CONCATENATE("R",'Mapa final'!$A$11),"")</f>
        <v/>
      </c>
      <c r="Y18" s="259"/>
      <c r="Z18" s="259" t="str">
        <f>IF(AND('Mapa final'!$L$11="Muy Alta",'Mapa final'!$P$11="Leve"),CONCATENATE("R",'Mapa final'!$A$11),"")</f>
        <v/>
      </c>
      <c r="AA18" s="260"/>
      <c r="AB18" s="258" t="str">
        <f>IF(AND('Mapa final'!$L$11="Muy Alta",'Mapa final'!$P$11="Leve"),CONCATENATE("R",'Mapa final'!$A$11),"")</f>
        <v/>
      </c>
      <c r="AC18" s="259"/>
      <c r="AD18" s="259" t="str">
        <f>IF(AND('Mapa final'!$L$11="Muy Alta",'Mapa final'!$P$11="Leve"),CONCATENATE("R",'Mapa final'!$A$11),"")</f>
        <v/>
      </c>
      <c r="AE18" s="259"/>
      <c r="AF18" s="259" t="str">
        <f>IF(AND('Mapa final'!$L$11="Muy Alta",'Mapa final'!$P$11="Leve"),CONCATENATE("R",'Mapa final'!$A$11),"")</f>
        <v/>
      </c>
      <c r="AG18" s="260"/>
      <c r="AH18" s="249" t="str">
        <f>IF(AND('Mapa final'!$L$11="Muy Alta",'Mapa final'!$P$11="Catastrófico"),CONCATENATE("R",'Mapa final'!$A$11),"")</f>
        <v/>
      </c>
      <c r="AI18" s="250"/>
      <c r="AJ18" s="250" t="str">
        <f>IF(AND('Mapa final'!$L$11="Muy Alta",'Mapa final'!$P$11="Catastrófico"),CONCATENATE("R",'Mapa final'!$A$11),"")</f>
        <v/>
      </c>
      <c r="AK18" s="250"/>
      <c r="AL18" s="250" t="str">
        <f>IF(AND('Mapa final'!$L$11="Muy Alta",'Mapa final'!$P$11="Catastrófico"),CONCATENATE("R",'Mapa final'!$A$11),"")</f>
        <v/>
      </c>
      <c r="AM18" s="251"/>
      <c r="AN18" s="64"/>
      <c r="AO18" s="292"/>
      <c r="AP18" s="293"/>
      <c r="AQ18" s="293"/>
      <c r="AR18" s="293"/>
      <c r="AS18" s="293"/>
      <c r="AT18" s="29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row>
    <row r="19" spans="1:80" ht="15" customHeight="1" x14ac:dyDescent="0.25">
      <c r="A19" s="64"/>
      <c r="B19" s="278"/>
      <c r="C19" s="278"/>
      <c r="D19" s="279"/>
      <c r="E19" s="270"/>
      <c r="F19" s="271"/>
      <c r="G19" s="271"/>
      <c r="H19" s="271"/>
      <c r="I19" s="271"/>
      <c r="J19" s="240"/>
      <c r="K19" s="241"/>
      <c r="L19" s="241"/>
      <c r="M19" s="241"/>
      <c r="N19" s="241"/>
      <c r="O19" s="242"/>
      <c r="P19" s="240"/>
      <c r="Q19" s="241"/>
      <c r="R19" s="241"/>
      <c r="S19" s="241"/>
      <c r="T19" s="241"/>
      <c r="U19" s="242"/>
      <c r="V19" s="258"/>
      <c r="W19" s="259"/>
      <c r="X19" s="259"/>
      <c r="Y19" s="259"/>
      <c r="Z19" s="259"/>
      <c r="AA19" s="260"/>
      <c r="AB19" s="258"/>
      <c r="AC19" s="259"/>
      <c r="AD19" s="259"/>
      <c r="AE19" s="259"/>
      <c r="AF19" s="259"/>
      <c r="AG19" s="260"/>
      <c r="AH19" s="249"/>
      <c r="AI19" s="250"/>
      <c r="AJ19" s="250"/>
      <c r="AK19" s="250"/>
      <c r="AL19" s="250"/>
      <c r="AM19" s="251"/>
      <c r="AN19" s="64"/>
      <c r="AO19" s="292"/>
      <c r="AP19" s="293"/>
      <c r="AQ19" s="293"/>
      <c r="AR19" s="293"/>
      <c r="AS19" s="293"/>
      <c r="AT19" s="29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row>
    <row r="20" spans="1:80" ht="15" customHeight="1" x14ac:dyDescent="0.25">
      <c r="A20" s="64"/>
      <c r="B20" s="278"/>
      <c r="C20" s="278"/>
      <c r="D20" s="279"/>
      <c r="E20" s="270"/>
      <c r="F20" s="271"/>
      <c r="G20" s="271"/>
      <c r="H20" s="271"/>
      <c r="I20" s="271"/>
      <c r="J20" s="240" t="str">
        <f>IF(AND('Mapa final'!$L$11="Alta",'Mapa final'!$P$11="Leve"),CONCATENATE("R",'Mapa final'!$A$11),"")</f>
        <v/>
      </c>
      <c r="K20" s="241"/>
      <c r="L20" s="241" t="str">
        <f>IF(AND('Mapa final'!$L$11="Alta",'Mapa final'!$P$11="Leve"),CONCATENATE("R",'Mapa final'!$A$11),"")</f>
        <v/>
      </c>
      <c r="M20" s="241"/>
      <c r="N20" s="241" t="str">
        <f>IF(AND('Mapa final'!$L$11="Alta",'Mapa final'!$P$11="Leve"),CONCATENATE("R",'Mapa final'!$A$11),"")</f>
        <v/>
      </c>
      <c r="O20" s="242"/>
      <c r="P20" s="240" t="str">
        <f>IF(AND('Mapa final'!$L$11="Alta",'Mapa final'!$P$11="Leve"),CONCATENATE("R",'Mapa final'!$A$11),"")</f>
        <v/>
      </c>
      <c r="Q20" s="241"/>
      <c r="R20" s="241" t="str">
        <f>IF(AND('Mapa final'!$L$11="Alta",'Mapa final'!$P$11="Leve"),CONCATENATE("R",'Mapa final'!$A$11),"")</f>
        <v/>
      </c>
      <c r="S20" s="241"/>
      <c r="T20" s="241" t="str">
        <f>IF(AND('Mapa final'!$L$11="Alta",'Mapa final'!$P$11="Leve"),CONCATENATE("R",'Mapa final'!$A$11),"")</f>
        <v/>
      </c>
      <c r="U20" s="242"/>
      <c r="V20" s="258" t="str">
        <f>IF(AND('Mapa final'!$L$11="Muy Alta",'Mapa final'!$P$11="Leve"),CONCATENATE("R",'Mapa final'!$A$11),"")</f>
        <v/>
      </c>
      <c r="W20" s="259"/>
      <c r="X20" s="259" t="str">
        <f>IF(AND('Mapa final'!$L$11="Muy Alta",'Mapa final'!$P$11="Leve"),CONCATENATE("R",'Mapa final'!$A$11),"")</f>
        <v/>
      </c>
      <c r="Y20" s="259"/>
      <c r="Z20" s="259" t="str">
        <f>IF(AND('Mapa final'!$L$11="Muy Alta",'Mapa final'!$P$11="Leve"),CONCATENATE("R",'Mapa final'!$A$11),"")</f>
        <v/>
      </c>
      <c r="AA20" s="260"/>
      <c r="AB20" s="258" t="str">
        <f>IF(AND('Mapa final'!$L$11="Muy Alta",'Mapa final'!$P$11="Leve"),CONCATENATE("R",'Mapa final'!$A$11),"")</f>
        <v/>
      </c>
      <c r="AC20" s="259"/>
      <c r="AD20" s="259" t="str">
        <f>IF(AND('Mapa final'!$L$11="Muy Alta",'Mapa final'!$P$11="Leve"),CONCATENATE("R",'Mapa final'!$A$11),"")</f>
        <v/>
      </c>
      <c r="AE20" s="259"/>
      <c r="AF20" s="259" t="str">
        <f>IF(AND('Mapa final'!$L$11="Muy Alta",'Mapa final'!$P$11="Leve"),CONCATENATE("R",'Mapa final'!$A$11),"")</f>
        <v/>
      </c>
      <c r="AG20" s="260"/>
      <c r="AH20" s="249" t="str">
        <f>IF(AND('Mapa final'!$L$11="Muy Alta",'Mapa final'!$P$11="Catastrófico"),CONCATENATE("R",'Mapa final'!$A$11),"")</f>
        <v/>
      </c>
      <c r="AI20" s="250"/>
      <c r="AJ20" s="250" t="str">
        <f>IF(AND('Mapa final'!$L$11="Muy Alta",'Mapa final'!$P$11="Catastrófico"),CONCATENATE("R",'Mapa final'!$A$11),"")</f>
        <v/>
      </c>
      <c r="AK20" s="250"/>
      <c r="AL20" s="250" t="str">
        <f>IF(AND('Mapa final'!$L$11="Muy Alta",'Mapa final'!$P$11="Catastrófico"),CONCATENATE("R",'Mapa final'!$A$11),"")</f>
        <v/>
      </c>
      <c r="AM20" s="251"/>
      <c r="AN20" s="64"/>
      <c r="AO20" s="292"/>
      <c r="AP20" s="293"/>
      <c r="AQ20" s="293"/>
      <c r="AR20" s="293"/>
      <c r="AS20" s="293"/>
      <c r="AT20" s="29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row>
    <row r="21" spans="1:80" ht="15.75" customHeight="1" thickBot="1" x14ac:dyDescent="0.3">
      <c r="A21" s="64"/>
      <c r="B21" s="278"/>
      <c r="C21" s="278"/>
      <c r="D21" s="279"/>
      <c r="E21" s="272"/>
      <c r="F21" s="273"/>
      <c r="G21" s="273"/>
      <c r="H21" s="273"/>
      <c r="I21" s="273"/>
      <c r="J21" s="243"/>
      <c r="K21" s="244"/>
      <c r="L21" s="244"/>
      <c r="M21" s="244"/>
      <c r="N21" s="244"/>
      <c r="O21" s="245"/>
      <c r="P21" s="243"/>
      <c r="Q21" s="244"/>
      <c r="R21" s="244"/>
      <c r="S21" s="244"/>
      <c r="T21" s="244"/>
      <c r="U21" s="245"/>
      <c r="V21" s="261"/>
      <c r="W21" s="262"/>
      <c r="X21" s="262"/>
      <c r="Y21" s="262"/>
      <c r="Z21" s="262"/>
      <c r="AA21" s="263"/>
      <c r="AB21" s="261"/>
      <c r="AC21" s="262"/>
      <c r="AD21" s="262"/>
      <c r="AE21" s="262"/>
      <c r="AF21" s="262"/>
      <c r="AG21" s="263"/>
      <c r="AH21" s="252"/>
      <c r="AI21" s="253"/>
      <c r="AJ21" s="253"/>
      <c r="AK21" s="253"/>
      <c r="AL21" s="253"/>
      <c r="AM21" s="254"/>
      <c r="AN21" s="64"/>
      <c r="AO21" s="295"/>
      <c r="AP21" s="296"/>
      <c r="AQ21" s="296"/>
      <c r="AR21" s="296"/>
      <c r="AS21" s="296"/>
      <c r="AT21" s="297"/>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row>
    <row r="22" spans="1:80" ht="15" customHeight="1" x14ac:dyDescent="0.25">
      <c r="A22" s="64"/>
      <c r="B22" s="278"/>
      <c r="C22" s="278"/>
      <c r="D22" s="279"/>
      <c r="E22" s="268" t="s">
        <v>158</v>
      </c>
      <c r="F22" s="269"/>
      <c r="G22" s="269"/>
      <c r="H22" s="269"/>
      <c r="I22" s="275"/>
      <c r="J22" s="246" t="str">
        <f>IF(AND('Mapa final'!$L$11="Alta",'Mapa final'!$P$11="Leve"),CONCATENATE("R",'Mapa final'!$A$11),"")</f>
        <v/>
      </c>
      <c r="K22" s="247"/>
      <c r="L22" s="247" t="str">
        <f>IF(AND('Mapa final'!$L$11="Alta",'Mapa final'!$P$11="Leve"),CONCATENATE("R",'Mapa final'!$A$11),"")</f>
        <v/>
      </c>
      <c r="M22" s="247"/>
      <c r="N22" s="247" t="str">
        <f>IF(AND('Mapa final'!$L$11="Alta",'Mapa final'!$P$11="Leve"),CONCATENATE("R",'Mapa final'!$A$11),"")</f>
        <v/>
      </c>
      <c r="O22" s="248"/>
      <c r="P22" s="246" t="str">
        <f>IF(AND('Mapa final'!$L$11="Alta",'Mapa final'!$P$11="Leve"),CONCATENATE("R",'Mapa final'!$A$11),"")</f>
        <v/>
      </c>
      <c r="Q22" s="247"/>
      <c r="R22" s="247" t="str">
        <f>IF(AND('Mapa final'!$L$11="Alta",'Mapa final'!$P$11="Leve"),CONCATENATE("R",'Mapa final'!$A$11),"")</f>
        <v/>
      </c>
      <c r="S22" s="247"/>
      <c r="T22" s="247" t="str">
        <f>IF(AND('Mapa final'!$L$11="Alta",'Mapa final'!$P$11="Leve"),CONCATENATE("R",'Mapa final'!$A$11),"")</f>
        <v/>
      </c>
      <c r="U22" s="248"/>
      <c r="V22" s="246" t="str">
        <f>IF(AND('Mapa final'!$L$11="Alta",'Mapa final'!$P$11="Leve"),CONCATENATE("R",'Mapa final'!$A$11),"")</f>
        <v/>
      </c>
      <c r="W22" s="247"/>
      <c r="X22" s="247" t="str">
        <f>IF(AND('Mapa final'!$L$11="Alta",'Mapa final'!$P$11="Leve"),CONCATENATE("R",'Mapa final'!$A$11),"")</f>
        <v/>
      </c>
      <c r="Y22" s="247"/>
      <c r="Z22" s="247" t="str">
        <f>IF(AND('Mapa final'!$L$11="Alta",'Mapa final'!$P$11="Leve"),CONCATENATE("R",'Mapa final'!$A$11),"")</f>
        <v/>
      </c>
      <c r="AA22" s="248"/>
      <c r="AB22" s="264" t="str">
        <f>IF(AND('Mapa final'!$L$11="Muy Alta",'Mapa final'!$P$11="Leve"),CONCATENATE("R",'Mapa final'!$A$11),"")</f>
        <v/>
      </c>
      <c r="AC22" s="265"/>
      <c r="AD22" s="265" t="str">
        <f>IF(AND('Mapa final'!$L$11="Muy Alta",'Mapa final'!$P$11="Leve"),CONCATENATE("R",'Mapa final'!$A$11),"")</f>
        <v/>
      </c>
      <c r="AE22" s="265"/>
      <c r="AF22" s="265" t="str">
        <f>IF(AND('Mapa final'!$L$11="Muy Alta",'Mapa final'!$P$11="Leve"),CONCATENATE("R",'Mapa final'!$A$11),"")</f>
        <v/>
      </c>
      <c r="AG22" s="266"/>
      <c r="AH22" s="255" t="str">
        <f>IF(AND('Mapa final'!$L$11="Muy Alta",'Mapa final'!$P$11="Catastrófico"),CONCATENATE("R",'Mapa final'!$A$11),"")</f>
        <v/>
      </c>
      <c r="AI22" s="256"/>
      <c r="AJ22" s="256" t="str">
        <f>IF(AND('Mapa final'!$L$11="Muy Alta",'Mapa final'!$P$11="Catastrófico"),CONCATENATE("R",'Mapa final'!$A$11),"")</f>
        <v/>
      </c>
      <c r="AK22" s="256"/>
      <c r="AL22" s="256" t="str">
        <f>IF(AND('Mapa final'!$L$11="Muy Alta",'Mapa final'!$P$11="Catastrófico"),CONCATENATE("R",'Mapa final'!$A$11),"")</f>
        <v/>
      </c>
      <c r="AM22" s="257"/>
      <c r="AN22" s="64"/>
      <c r="AO22" s="298" t="s">
        <v>159</v>
      </c>
      <c r="AP22" s="299"/>
      <c r="AQ22" s="299"/>
      <c r="AR22" s="299"/>
      <c r="AS22" s="299"/>
      <c r="AT22" s="300"/>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row>
    <row r="23" spans="1:80" ht="15" customHeight="1" x14ac:dyDescent="0.25">
      <c r="A23" s="64"/>
      <c r="B23" s="278"/>
      <c r="C23" s="278"/>
      <c r="D23" s="279"/>
      <c r="E23" s="270"/>
      <c r="F23" s="271"/>
      <c r="G23" s="271"/>
      <c r="H23" s="271"/>
      <c r="I23" s="276"/>
      <c r="J23" s="240"/>
      <c r="K23" s="241"/>
      <c r="L23" s="241"/>
      <c r="M23" s="241"/>
      <c r="N23" s="241"/>
      <c r="O23" s="242"/>
      <c r="P23" s="240"/>
      <c r="Q23" s="241"/>
      <c r="R23" s="241"/>
      <c r="S23" s="241"/>
      <c r="T23" s="241"/>
      <c r="U23" s="242"/>
      <c r="V23" s="240"/>
      <c r="W23" s="241"/>
      <c r="X23" s="241"/>
      <c r="Y23" s="241"/>
      <c r="Z23" s="241"/>
      <c r="AA23" s="242"/>
      <c r="AB23" s="258"/>
      <c r="AC23" s="259"/>
      <c r="AD23" s="259"/>
      <c r="AE23" s="259"/>
      <c r="AF23" s="259"/>
      <c r="AG23" s="260"/>
      <c r="AH23" s="249"/>
      <c r="AI23" s="250"/>
      <c r="AJ23" s="250"/>
      <c r="AK23" s="250"/>
      <c r="AL23" s="250"/>
      <c r="AM23" s="251"/>
      <c r="AN23" s="64"/>
      <c r="AO23" s="301"/>
      <c r="AP23" s="302"/>
      <c r="AQ23" s="302"/>
      <c r="AR23" s="302"/>
      <c r="AS23" s="302"/>
      <c r="AT23" s="303"/>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row>
    <row r="24" spans="1:80" ht="15" customHeight="1" x14ac:dyDescent="0.25">
      <c r="A24" s="64"/>
      <c r="B24" s="278"/>
      <c r="C24" s="278"/>
      <c r="D24" s="279"/>
      <c r="E24" s="270"/>
      <c r="F24" s="271"/>
      <c r="G24" s="271"/>
      <c r="H24" s="271"/>
      <c r="I24" s="276"/>
      <c r="J24" s="240" t="str">
        <f>IF(AND('Mapa final'!$L$11="Alta",'Mapa final'!$P$11="Leve"),CONCATENATE("R",'Mapa final'!$A$11),"")</f>
        <v/>
      </c>
      <c r="K24" s="241"/>
      <c r="L24" s="241" t="str">
        <f>IF(AND('Mapa final'!$L$11="Alta",'Mapa final'!$P$11="Leve"),CONCATENATE("R",'Mapa final'!$A$11),"")</f>
        <v/>
      </c>
      <c r="M24" s="241"/>
      <c r="N24" s="241" t="str">
        <f>IF(AND('Mapa final'!$L$11="Alta",'Mapa final'!$P$11="Leve"),CONCATENATE("R",'Mapa final'!$A$11),"")</f>
        <v/>
      </c>
      <c r="O24" s="242"/>
      <c r="P24" s="240" t="str">
        <f>IF(AND('Mapa final'!$L$11="Alta",'Mapa final'!$P$11="Leve"),CONCATENATE("R",'Mapa final'!$A$11),"")</f>
        <v/>
      </c>
      <c r="Q24" s="241"/>
      <c r="R24" s="241" t="str">
        <f>IF(AND('Mapa final'!$L$11="Alta",'Mapa final'!$P$11="Leve"),CONCATENATE("R",'Mapa final'!$A$11),"")</f>
        <v/>
      </c>
      <c r="S24" s="241"/>
      <c r="T24" s="241" t="str">
        <f>IF(AND('Mapa final'!$L$11="Alta",'Mapa final'!$P$11="Leve"),CONCATENATE("R",'Mapa final'!$A$11),"")</f>
        <v/>
      </c>
      <c r="U24" s="242"/>
      <c r="V24" s="240" t="str">
        <f>IF(AND('Mapa final'!$L$11="Alta",'Mapa final'!$P$11="Leve"),CONCATENATE("R",'Mapa final'!$A$11),"")</f>
        <v/>
      </c>
      <c r="W24" s="241"/>
      <c r="X24" s="241" t="str">
        <f>IF(AND('Mapa final'!$L$14="media",'Mapa final'!$P$14="moderado"),CONCATENATE("R",'Mapa final'!$A$14),"")</f>
        <v>R4</v>
      </c>
      <c r="Y24" s="241"/>
      <c r="Z24" s="241" t="str">
        <f>IF(AND('Mapa final'!$L$11="Alta",'Mapa final'!$P$11="Leve"),CONCATENATE("R",'Mapa final'!$A$11),"")</f>
        <v/>
      </c>
      <c r="AA24" s="242"/>
      <c r="AB24" s="258" t="str">
        <f>IF(AND('Mapa final'!$L$11="Muy Alta",'Mapa final'!$P$11="Leve"),CONCATENATE("R",'Mapa final'!$A$11),"")</f>
        <v/>
      </c>
      <c r="AC24" s="259"/>
      <c r="AD24" s="259" t="str">
        <f>IF(AND('Mapa final'!$L$11="Muy Alta",'Mapa final'!$P$11="Leve"),CONCATENATE("R",'Mapa final'!$A$11),"")</f>
        <v/>
      </c>
      <c r="AE24" s="259"/>
      <c r="AF24" s="259" t="str">
        <f>IF(AND('Mapa final'!$L$11="Muy Alta",'Mapa final'!$P$11="Leve"),CONCATENATE("R",'Mapa final'!$A$11),"")</f>
        <v/>
      </c>
      <c r="AG24" s="260"/>
      <c r="AH24" s="249" t="str">
        <f>IF(AND('Mapa final'!$L$11="Muy Alta",'Mapa final'!$P$11="Catastrófico"),CONCATENATE("R",'Mapa final'!$A$11),"")</f>
        <v/>
      </c>
      <c r="AI24" s="250"/>
      <c r="AJ24" s="250" t="str">
        <f>IF(AND('Mapa final'!$L$11="Muy Alta",'Mapa final'!$P$11="Catastrófico"),CONCATENATE("R",'Mapa final'!$A$11),"")</f>
        <v/>
      </c>
      <c r="AK24" s="250"/>
      <c r="AL24" s="250" t="str">
        <f>IF(AND('Mapa final'!$L$11="Muy Alta",'Mapa final'!$P$11="Catastrófico"),CONCATENATE("R",'Mapa final'!$A$11),"")</f>
        <v/>
      </c>
      <c r="AM24" s="251"/>
      <c r="AN24" s="64"/>
      <c r="AO24" s="301"/>
      <c r="AP24" s="302"/>
      <c r="AQ24" s="302"/>
      <c r="AR24" s="302"/>
      <c r="AS24" s="302"/>
      <c r="AT24" s="303"/>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row>
    <row r="25" spans="1:80" ht="15" customHeight="1" x14ac:dyDescent="0.25">
      <c r="A25" s="64"/>
      <c r="B25" s="278"/>
      <c r="C25" s="278"/>
      <c r="D25" s="279"/>
      <c r="E25" s="270"/>
      <c r="F25" s="271"/>
      <c r="G25" s="271"/>
      <c r="H25" s="271"/>
      <c r="I25" s="276"/>
      <c r="J25" s="240"/>
      <c r="K25" s="241"/>
      <c r="L25" s="241"/>
      <c r="M25" s="241"/>
      <c r="N25" s="241"/>
      <c r="O25" s="242"/>
      <c r="P25" s="240"/>
      <c r="Q25" s="241"/>
      <c r="R25" s="241"/>
      <c r="S25" s="241"/>
      <c r="T25" s="241"/>
      <c r="U25" s="242"/>
      <c r="V25" s="240"/>
      <c r="W25" s="241"/>
      <c r="X25" s="241"/>
      <c r="Y25" s="241"/>
      <c r="Z25" s="241"/>
      <c r="AA25" s="242"/>
      <c r="AB25" s="258"/>
      <c r="AC25" s="259"/>
      <c r="AD25" s="259"/>
      <c r="AE25" s="259"/>
      <c r="AF25" s="259"/>
      <c r="AG25" s="260"/>
      <c r="AH25" s="249"/>
      <c r="AI25" s="250"/>
      <c r="AJ25" s="250"/>
      <c r="AK25" s="250"/>
      <c r="AL25" s="250"/>
      <c r="AM25" s="251"/>
      <c r="AN25" s="64"/>
      <c r="AO25" s="301"/>
      <c r="AP25" s="302"/>
      <c r="AQ25" s="302"/>
      <c r="AR25" s="302"/>
      <c r="AS25" s="302"/>
      <c r="AT25" s="303"/>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row>
    <row r="26" spans="1:80" ht="15" customHeight="1" x14ac:dyDescent="0.25">
      <c r="A26" s="64"/>
      <c r="B26" s="278"/>
      <c r="C26" s="278"/>
      <c r="D26" s="279"/>
      <c r="E26" s="270"/>
      <c r="F26" s="271"/>
      <c r="G26" s="271"/>
      <c r="H26" s="271"/>
      <c r="I26" s="276"/>
      <c r="J26" s="240" t="str">
        <f>IF(AND('Mapa final'!$L$11="Alta",'Mapa final'!$P$11="Leve"),CONCATENATE("R",'Mapa final'!$A$11),"")</f>
        <v/>
      </c>
      <c r="K26" s="241"/>
      <c r="L26" s="241" t="str">
        <f>IF(AND('Mapa final'!$L$11="Alta",'Mapa final'!$P$11="Leve"),CONCATENATE("R",'Mapa final'!$A$11),"")</f>
        <v/>
      </c>
      <c r="M26" s="241"/>
      <c r="N26" s="241" t="str">
        <f>IF(AND('Mapa final'!$L$11="Alta",'Mapa final'!$P$11="Leve"),CONCATENATE("R",'Mapa final'!$A$11),"")</f>
        <v/>
      </c>
      <c r="O26" s="242"/>
      <c r="P26" s="240" t="str">
        <f>IF(AND('Mapa final'!$L$11="Alta",'Mapa final'!$P$11="Leve"),CONCATENATE("R",'Mapa final'!$A$11),"")</f>
        <v/>
      </c>
      <c r="Q26" s="241"/>
      <c r="R26" s="241" t="str">
        <f>IF(AND('Mapa final'!$L$11="Alta",'Mapa final'!$P$11="Leve"),CONCATENATE("R",'Mapa final'!$A$11),"")</f>
        <v/>
      </c>
      <c r="S26" s="241"/>
      <c r="T26" s="241" t="str">
        <f>IF(AND('Mapa final'!$L$11="Alta",'Mapa final'!$P$11="Leve"),CONCATENATE("R",'Mapa final'!$A$11),"")</f>
        <v/>
      </c>
      <c r="U26" s="242"/>
      <c r="V26" s="240" t="str">
        <f>IF(AND('Mapa final'!$L$11="Alta",'Mapa final'!$P$11="Leve"),CONCATENATE("R",'Mapa final'!$A$11),"")</f>
        <v/>
      </c>
      <c r="W26" s="241"/>
      <c r="X26" s="241" t="str">
        <f>IF(AND('Mapa final'!$L$11="Alta",'Mapa final'!$P$11="Leve"),CONCATENATE("R",'Mapa final'!$A$11),"")</f>
        <v/>
      </c>
      <c r="Y26" s="241"/>
      <c r="Z26" s="241" t="str">
        <f>IF(AND('Mapa final'!$L$11="Alta",'Mapa final'!$P$11="Leve"),CONCATENATE("R",'Mapa final'!$A$11),"")</f>
        <v/>
      </c>
      <c r="AA26" s="242"/>
      <c r="AB26" s="258" t="str">
        <f>IF(AND('Mapa final'!$L$11="Muy Alta",'Mapa final'!$P$11="Leve"),CONCATENATE("R",'Mapa final'!$A$11),"")</f>
        <v/>
      </c>
      <c r="AC26" s="259"/>
      <c r="AD26" s="259" t="str">
        <f>IF(AND('Mapa final'!$L$11="Muy Alta",'Mapa final'!$P$11="Leve"),CONCATENATE("R",'Mapa final'!$A$11),"")</f>
        <v/>
      </c>
      <c r="AE26" s="259"/>
      <c r="AF26" s="259" t="str">
        <f>IF(AND('Mapa final'!$L$11="Muy Alta",'Mapa final'!$P$11="Leve"),CONCATENATE("R",'Mapa final'!$A$11),"")</f>
        <v/>
      </c>
      <c r="AG26" s="260"/>
      <c r="AH26" s="249" t="str">
        <f>IF(AND('Mapa final'!$L$11="Muy Alta",'Mapa final'!$P$11="Catastrófico"),CONCATENATE("R",'Mapa final'!$A$11),"")</f>
        <v/>
      </c>
      <c r="AI26" s="250"/>
      <c r="AJ26" s="250" t="str">
        <f>IF(AND('Mapa final'!$L$11="Muy Alta",'Mapa final'!$P$11="Catastrófico"),CONCATENATE("R",'Mapa final'!$A$11),"")</f>
        <v/>
      </c>
      <c r="AK26" s="250"/>
      <c r="AL26" s="250" t="str">
        <f>IF(AND('Mapa final'!$L$11="Muy Alta",'Mapa final'!$P$11="Catastrófico"),CONCATENATE("R",'Mapa final'!$A$11),"")</f>
        <v/>
      </c>
      <c r="AM26" s="251"/>
      <c r="AN26" s="64"/>
      <c r="AO26" s="301"/>
      <c r="AP26" s="302"/>
      <c r="AQ26" s="302"/>
      <c r="AR26" s="302"/>
      <c r="AS26" s="302"/>
      <c r="AT26" s="303"/>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row>
    <row r="27" spans="1:80" ht="15" customHeight="1" x14ac:dyDescent="0.25">
      <c r="A27" s="64"/>
      <c r="B27" s="278"/>
      <c r="C27" s="278"/>
      <c r="D27" s="279"/>
      <c r="E27" s="270"/>
      <c r="F27" s="271"/>
      <c r="G27" s="271"/>
      <c r="H27" s="271"/>
      <c r="I27" s="276"/>
      <c r="J27" s="240"/>
      <c r="K27" s="241"/>
      <c r="L27" s="241"/>
      <c r="M27" s="241"/>
      <c r="N27" s="241"/>
      <c r="O27" s="242"/>
      <c r="P27" s="240"/>
      <c r="Q27" s="241"/>
      <c r="R27" s="241"/>
      <c r="S27" s="241"/>
      <c r="T27" s="241"/>
      <c r="U27" s="242"/>
      <c r="V27" s="240"/>
      <c r="W27" s="241"/>
      <c r="X27" s="241"/>
      <c r="Y27" s="241"/>
      <c r="Z27" s="241"/>
      <c r="AA27" s="242"/>
      <c r="AB27" s="258"/>
      <c r="AC27" s="259"/>
      <c r="AD27" s="259"/>
      <c r="AE27" s="259"/>
      <c r="AF27" s="259"/>
      <c r="AG27" s="260"/>
      <c r="AH27" s="249"/>
      <c r="AI27" s="250"/>
      <c r="AJ27" s="250"/>
      <c r="AK27" s="250"/>
      <c r="AL27" s="250"/>
      <c r="AM27" s="251"/>
      <c r="AN27" s="64"/>
      <c r="AO27" s="301"/>
      <c r="AP27" s="302"/>
      <c r="AQ27" s="302"/>
      <c r="AR27" s="302"/>
      <c r="AS27" s="302"/>
      <c r="AT27" s="303"/>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row>
    <row r="28" spans="1:80" ht="15" customHeight="1" x14ac:dyDescent="0.25">
      <c r="A28" s="64"/>
      <c r="B28" s="278"/>
      <c r="C28" s="278"/>
      <c r="D28" s="279"/>
      <c r="E28" s="270"/>
      <c r="F28" s="271"/>
      <c r="G28" s="271"/>
      <c r="H28" s="271"/>
      <c r="I28" s="276"/>
      <c r="J28" s="240" t="str">
        <f>IF(AND('Mapa final'!$L$11="Alta",'Mapa final'!$P$11="Leve"),CONCATENATE("R",'Mapa final'!$A$11),"")</f>
        <v/>
      </c>
      <c r="K28" s="241"/>
      <c r="L28" s="241" t="str">
        <f>IF(AND('Mapa final'!$L$11="Alta",'Mapa final'!$P$11="Leve"),CONCATENATE("R",'Mapa final'!$A$11),"")</f>
        <v/>
      </c>
      <c r="M28" s="241"/>
      <c r="N28" s="241" t="str">
        <f>IF(AND('Mapa final'!$L$11="Alta",'Mapa final'!$P$11="Leve"),CONCATENATE("R",'Mapa final'!$A$11),"")</f>
        <v/>
      </c>
      <c r="O28" s="242"/>
      <c r="P28" s="240" t="str">
        <f>IF(AND('Mapa final'!$L$11="Alta",'Mapa final'!$P$11="Leve"),CONCATENATE("R",'Mapa final'!$A$11),"")</f>
        <v/>
      </c>
      <c r="Q28" s="241"/>
      <c r="R28" s="241" t="str">
        <f>IF(AND('Mapa final'!$L$11="Alta",'Mapa final'!$P$11="Leve"),CONCATENATE("R",'Mapa final'!$A$11),"")</f>
        <v/>
      </c>
      <c r="S28" s="241"/>
      <c r="T28" s="241" t="str">
        <f>IF(AND('Mapa final'!$L$11="Alta",'Mapa final'!$P$11="Leve"),CONCATENATE("R",'Mapa final'!$A$11),"")</f>
        <v/>
      </c>
      <c r="U28" s="242"/>
      <c r="V28" s="240" t="str">
        <f>IF(AND('Mapa final'!$L$11="Alta",'Mapa final'!$P$11="Leve"),CONCATENATE("R",'Mapa final'!$A$11),"")</f>
        <v/>
      </c>
      <c r="W28" s="241"/>
      <c r="X28" s="241" t="str">
        <f>IF(AND('Mapa final'!$L$11="Alta",'Mapa final'!$P$11="Leve"),CONCATENATE("R",'Mapa final'!$A$11),"")</f>
        <v/>
      </c>
      <c r="Y28" s="241"/>
      <c r="Z28" s="241" t="str">
        <f>IF(AND('Mapa final'!$L$11="Alta",'Mapa final'!$P$11="Leve"),CONCATENATE("R",'Mapa final'!$A$11),"")</f>
        <v/>
      </c>
      <c r="AA28" s="242"/>
      <c r="AB28" s="258" t="str">
        <f>IF(AND('Mapa final'!$L$11="Muy Alta",'Mapa final'!$P$11="Leve"),CONCATENATE("R",'Mapa final'!$A$11),"")</f>
        <v/>
      </c>
      <c r="AC28" s="259"/>
      <c r="AD28" s="259" t="str">
        <f>IF(AND('Mapa final'!$L$11="Muy Alta",'Mapa final'!$P$11="Leve"),CONCATENATE("R",'Mapa final'!$A$11),"")</f>
        <v/>
      </c>
      <c r="AE28" s="259"/>
      <c r="AF28" s="259" t="str">
        <f>IF(AND('Mapa final'!$L$11="Muy Alta",'Mapa final'!$P$11="Leve"),CONCATENATE("R",'Mapa final'!$A$11),"")</f>
        <v/>
      </c>
      <c r="AG28" s="260"/>
      <c r="AH28" s="249" t="str">
        <f>IF(AND('Mapa final'!$L$11="Muy Alta",'Mapa final'!$P$11="Catastrófico"),CONCATENATE("R",'Mapa final'!$A$11),"")</f>
        <v/>
      </c>
      <c r="AI28" s="250"/>
      <c r="AJ28" s="250" t="str">
        <f>IF(AND('Mapa final'!$L$11="Muy Alta",'Mapa final'!$P$11="Catastrófico"),CONCATENATE("R",'Mapa final'!$A$11),"")</f>
        <v/>
      </c>
      <c r="AK28" s="250"/>
      <c r="AL28" s="250" t="str">
        <f>IF(AND('Mapa final'!$L$11="Muy Alta",'Mapa final'!$P$11="Catastrófico"),CONCATENATE("R",'Mapa final'!$A$11),"")</f>
        <v/>
      </c>
      <c r="AM28" s="251"/>
      <c r="AN28" s="64"/>
      <c r="AO28" s="301"/>
      <c r="AP28" s="302"/>
      <c r="AQ28" s="302"/>
      <c r="AR28" s="302"/>
      <c r="AS28" s="302"/>
      <c r="AT28" s="303"/>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row>
    <row r="29" spans="1:80" ht="15.75" customHeight="1" thickBot="1" x14ac:dyDescent="0.3">
      <c r="A29" s="64"/>
      <c r="B29" s="278"/>
      <c r="C29" s="278"/>
      <c r="D29" s="279"/>
      <c r="E29" s="272"/>
      <c r="F29" s="273"/>
      <c r="G29" s="273"/>
      <c r="H29" s="273"/>
      <c r="I29" s="277"/>
      <c r="J29" s="240"/>
      <c r="K29" s="241"/>
      <c r="L29" s="241"/>
      <c r="M29" s="241"/>
      <c r="N29" s="241"/>
      <c r="O29" s="242"/>
      <c r="P29" s="243"/>
      <c r="Q29" s="244"/>
      <c r="R29" s="244"/>
      <c r="S29" s="244"/>
      <c r="T29" s="244"/>
      <c r="U29" s="245"/>
      <c r="V29" s="243"/>
      <c r="W29" s="244"/>
      <c r="X29" s="244"/>
      <c r="Y29" s="244"/>
      <c r="Z29" s="244"/>
      <c r="AA29" s="245"/>
      <c r="AB29" s="261"/>
      <c r="AC29" s="262"/>
      <c r="AD29" s="262"/>
      <c r="AE29" s="262"/>
      <c r="AF29" s="262"/>
      <c r="AG29" s="263"/>
      <c r="AH29" s="252"/>
      <c r="AI29" s="253"/>
      <c r="AJ29" s="253"/>
      <c r="AK29" s="253"/>
      <c r="AL29" s="253"/>
      <c r="AM29" s="254"/>
      <c r="AN29" s="64"/>
      <c r="AO29" s="304"/>
      <c r="AP29" s="305"/>
      <c r="AQ29" s="305"/>
      <c r="AR29" s="305"/>
      <c r="AS29" s="305"/>
      <c r="AT29" s="306"/>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row>
    <row r="30" spans="1:80" ht="15" customHeight="1" x14ac:dyDescent="0.25">
      <c r="A30" s="64"/>
      <c r="B30" s="278"/>
      <c r="C30" s="278"/>
      <c r="D30" s="279"/>
      <c r="E30" s="268" t="s">
        <v>160</v>
      </c>
      <c r="F30" s="269"/>
      <c r="G30" s="269"/>
      <c r="H30" s="269"/>
      <c r="I30" s="269"/>
      <c r="J30" s="237" t="str">
        <f>IF(AND('Mapa final'!$L$11="Baja",'Mapa final'!$P$11="Leve"),CONCATENATE("R",'Mapa final'!$A$11),"")</f>
        <v/>
      </c>
      <c r="K30" s="238"/>
      <c r="L30" s="238" t="str">
        <f>IF(AND('Mapa final'!$L$11="Baja",'Mapa final'!$P$11="Leve"),CONCATENATE("R",'Mapa final'!$A$11),"")</f>
        <v/>
      </c>
      <c r="M30" s="238"/>
      <c r="N30" s="238" t="str">
        <f>IF(AND('Mapa final'!$L$11="Baja",'Mapa final'!$P$11="Leve"),CONCATENATE("R",'Mapa final'!$A$11),"")</f>
        <v/>
      </c>
      <c r="O30" s="239"/>
      <c r="P30" s="247" t="str">
        <f>IF(AND('Mapa final'!$L$11="Alta",'Mapa final'!$P$11="Leve"),CONCATENATE("R",'Mapa final'!$A$11),"")</f>
        <v/>
      </c>
      <c r="Q30" s="247"/>
      <c r="R30" s="247" t="str">
        <f>IF(AND('Mapa final'!$L$11="Alta",'Mapa final'!$P$11="Leve"),CONCATENATE("R",'Mapa final'!$A$11),"")</f>
        <v/>
      </c>
      <c r="S30" s="247"/>
      <c r="T30" s="247" t="str">
        <f>IF(AND('Mapa final'!$L$11="Alta",'Mapa final'!$P$11="Leve"),CONCATENATE("R",'Mapa final'!$A$11),"")</f>
        <v/>
      </c>
      <c r="U30" s="248"/>
      <c r="V30" s="246" t="str">
        <f>IF(AND('Mapa final'!$L$11="baja",'Mapa final'!$P$11="moderado"),CONCATENATE("R",'Mapa final'!$A$11),"")</f>
        <v>R1</v>
      </c>
      <c r="W30" s="247"/>
      <c r="X30" s="247" t="str">
        <f>IF(AND('Mapa final'!$L$11="Alta",'Mapa final'!$P$11="Leve"),CONCATENATE("R",'Mapa final'!$A$11),"")</f>
        <v/>
      </c>
      <c r="Y30" s="247"/>
      <c r="Z30" s="247" t="str">
        <f>IF(AND('Mapa final'!$L$11="Alta",'Mapa final'!$P$11="Leve"),CONCATENATE("R",'Mapa final'!$A$11),"")</f>
        <v/>
      </c>
      <c r="AA30" s="248"/>
      <c r="AB30" s="264" t="str">
        <f>IF(AND('Mapa final'!$L$11="Muy Alta",'Mapa final'!$P$11="Leve"),CONCATENATE("R",'Mapa final'!$A$11),"")</f>
        <v/>
      </c>
      <c r="AC30" s="265"/>
      <c r="AD30" s="265" t="str">
        <f>IF(AND('Mapa final'!$L$11="Muy Alta",'Mapa final'!$P$11="Leve"),CONCATENATE("R",'Mapa final'!$A$11),"")</f>
        <v/>
      </c>
      <c r="AE30" s="265"/>
      <c r="AF30" s="265" t="str">
        <f>IF(AND('Mapa final'!$L$11="Muy Alta",'Mapa final'!$P$11="Leve"),CONCATENATE("R",'Mapa final'!$A$11),"")</f>
        <v/>
      </c>
      <c r="AG30" s="266"/>
      <c r="AH30" s="255" t="str">
        <f>IF(AND('Mapa final'!$L$11="Muy Alta",'Mapa final'!$P$11="Catastrófico"),CONCATENATE("R",'Mapa final'!$A$11),"")</f>
        <v/>
      </c>
      <c r="AI30" s="256"/>
      <c r="AJ30" s="256" t="str">
        <f>IF(AND('Mapa final'!$L$11="Muy Alta",'Mapa final'!$P$11="Catastrófico"),CONCATENATE("R",'Mapa final'!$A$11),"")</f>
        <v/>
      </c>
      <c r="AK30" s="256"/>
      <c r="AL30" s="256" t="str">
        <f>IF(AND('Mapa final'!$L$11="Muy Alta",'Mapa final'!$P$11="Catastrófico"),CONCATENATE("R",'Mapa final'!$A$11),"")</f>
        <v/>
      </c>
      <c r="AM30" s="257"/>
      <c r="AN30" s="64"/>
      <c r="AO30" s="307" t="s">
        <v>161</v>
      </c>
      <c r="AP30" s="308"/>
      <c r="AQ30" s="308"/>
      <c r="AR30" s="308"/>
      <c r="AS30" s="308"/>
      <c r="AT30" s="309"/>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row>
    <row r="31" spans="1:80" ht="15" customHeight="1" x14ac:dyDescent="0.25">
      <c r="A31" s="64"/>
      <c r="B31" s="278"/>
      <c r="C31" s="278"/>
      <c r="D31" s="279"/>
      <c r="E31" s="270"/>
      <c r="F31" s="271"/>
      <c r="G31" s="271"/>
      <c r="H31" s="271"/>
      <c r="I31" s="271"/>
      <c r="J31" s="231"/>
      <c r="K31" s="232"/>
      <c r="L31" s="232"/>
      <c r="M31" s="232"/>
      <c r="N31" s="232"/>
      <c r="O31" s="233"/>
      <c r="P31" s="241"/>
      <c r="Q31" s="241"/>
      <c r="R31" s="241"/>
      <c r="S31" s="241"/>
      <c r="T31" s="241"/>
      <c r="U31" s="242"/>
      <c r="V31" s="240"/>
      <c r="W31" s="241"/>
      <c r="X31" s="241"/>
      <c r="Y31" s="241"/>
      <c r="Z31" s="241"/>
      <c r="AA31" s="242"/>
      <c r="AB31" s="258"/>
      <c r="AC31" s="259"/>
      <c r="AD31" s="259"/>
      <c r="AE31" s="259"/>
      <c r="AF31" s="259"/>
      <c r="AG31" s="260"/>
      <c r="AH31" s="249"/>
      <c r="AI31" s="250"/>
      <c r="AJ31" s="250"/>
      <c r="AK31" s="250"/>
      <c r="AL31" s="250"/>
      <c r="AM31" s="251"/>
      <c r="AN31" s="64"/>
      <c r="AO31" s="310"/>
      <c r="AP31" s="311"/>
      <c r="AQ31" s="311"/>
      <c r="AR31" s="311"/>
      <c r="AS31" s="311"/>
      <c r="AT31" s="312"/>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row>
    <row r="32" spans="1:80" ht="15" customHeight="1" x14ac:dyDescent="0.25">
      <c r="A32" s="64"/>
      <c r="B32" s="278"/>
      <c r="C32" s="278"/>
      <c r="D32" s="279"/>
      <c r="E32" s="270"/>
      <c r="F32" s="271"/>
      <c r="G32" s="271"/>
      <c r="H32" s="271"/>
      <c r="I32" s="271"/>
      <c r="J32" s="231" t="str">
        <f>IF(AND('Mapa final'!$L$11="Baja",'Mapa final'!$P$11="Leve"),CONCATENATE("R",'Mapa final'!$A$11),"")</f>
        <v/>
      </c>
      <c r="K32" s="232"/>
      <c r="L32" s="232" t="str">
        <f>IF(AND('Mapa final'!$L$11="Baja",'Mapa final'!$P$11="Leve"),CONCATENATE("R",'Mapa final'!$A$11),"")</f>
        <v/>
      </c>
      <c r="M32" s="232"/>
      <c r="N32" s="232" t="str">
        <f>IF(AND('Mapa final'!$L$11="Baja",'Mapa final'!$P$11="Leve"),CONCATENATE("R",'Mapa final'!$A$11),"")</f>
        <v/>
      </c>
      <c r="O32" s="233"/>
      <c r="P32" s="241" t="str">
        <f>IF(AND('Mapa final'!$L$11="Alta",'Mapa final'!$P$11="Leve"),CONCATENATE("R",'Mapa final'!$A$11),"")</f>
        <v/>
      </c>
      <c r="Q32" s="241"/>
      <c r="R32" s="241" t="str">
        <f>IF(AND('Mapa final'!$L$11="Alta",'Mapa final'!$P$11="Leve"),CONCATENATE("R",'Mapa final'!$A$11),"")</f>
        <v/>
      </c>
      <c r="S32" s="241"/>
      <c r="T32" s="241" t="str">
        <f>IF(AND('Mapa final'!$L$11="Alta",'Mapa final'!$P$11="Leve"),CONCATENATE("R",'Mapa final'!$A$11),"")</f>
        <v/>
      </c>
      <c r="U32" s="242"/>
      <c r="V32" s="240" t="str">
        <f>IF(AND('Mapa final'!$L$11="Alta",'Mapa final'!$P$11="Leve"),CONCATENATE("R",'Mapa final'!$A$11),"")</f>
        <v/>
      </c>
      <c r="W32" s="241"/>
      <c r="X32" s="241" t="str">
        <f>IF(AND('Mapa final'!$L$12="baja",'Mapa final'!$P$12="moderado"),CONCATENATE("R",'Mapa final'!$A$12),"")</f>
        <v>R2</v>
      </c>
      <c r="Y32" s="241"/>
      <c r="Z32" s="241" t="str">
        <f>IF(AND('Mapa final'!$L$11="Alta",'Mapa final'!$P$11="Leve"),CONCATENATE("R",'Mapa final'!$A$11),"")</f>
        <v/>
      </c>
      <c r="AA32" s="242"/>
      <c r="AB32" s="258" t="str">
        <f>IF(AND('Mapa final'!$L$11="Muy Alta",'Mapa final'!$P$11="Leve"),CONCATENATE("R",'Mapa final'!$A$11),"")</f>
        <v/>
      </c>
      <c r="AC32" s="259"/>
      <c r="AD32" s="259" t="str">
        <f>IF(AND('Mapa final'!$L$11="Muy Alta",'Mapa final'!$P$11="Leve"),CONCATENATE("R",'Mapa final'!$A$11),"")</f>
        <v/>
      </c>
      <c r="AE32" s="259"/>
      <c r="AF32" s="259" t="str">
        <f>IF(AND('Mapa final'!$L$11="Muy Alta",'Mapa final'!$P$11="Leve"),CONCATENATE("R",'Mapa final'!$A$11),"")</f>
        <v/>
      </c>
      <c r="AG32" s="260"/>
      <c r="AH32" s="249" t="str">
        <f>IF(AND('Mapa final'!$L$11="Muy Alta",'Mapa final'!$P$11="Catastrófico"),CONCATENATE("R",'Mapa final'!$A$11),"")</f>
        <v/>
      </c>
      <c r="AI32" s="250"/>
      <c r="AJ32" s="250" t="str">
        <f>IF(AND('Mapa final'!$L$11="Muy Alta",'Mapa final'!$P$11="Catastrófico"),CONCATENATE("R",'Mapa final'!$A$11),"")</f>
        <v/>
      </c>
      <c r="AK32" s="250"/>
      <c r="AL32" s="250" t="str">
        <f>IF(AND('Mapa final'!$L$11="Muy Alta",'Mapa final'!$P$11="Catastrófico"),CONCATENATE("R",'Mapa final'!$A$11),"")</f>
        <v/>
      </c>
      <c r="AM32" s="251"/>
      <c r="AN32" s="64"/>
      <c r="AO32" s="310"/>
      <c r="AP32" s="311"/>
      <c r="AQ32" s="311"/>
      <c r="AR32" s="311"/>
      <c r="AS32" s="311"/>
      <c r="AT32" s="312"/>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row>
    <row r="33" spans="1:80" ht="15" customHeight="1" x14ac:dyDescent="0.25">
      <c r="A33" s="64"/>
      <c r="B33" s="278"/>
      <c r="C33" s="278"/>
      <c r="D33" s="279"/>
      <c r="E33" s="270"/>
      <c r="F33" s="271"/>
      <c r="G33" s="271"/>
      <c r="H33" s="271"/>
      <c r="I33" s="271"/>
      <c r="J33" s="231"/>
      <c r="K33" s="232"/>
      <c r="L33" s="232"/>
      <c r="M33" s="232"/>
      <c r="N33" s="232"/>
      <c r="O33" s="233"/>
      <c r="P33" s="241"/>
      <c r="Q33" s="241"/>
      <c r="R33" s="241"/>
      <c r="S33" s="241"/>
      <c r="T33" s="241"/>
      <c r="U33" s="242"/>
      <c r="V33" s="240"/>
      <c r="W33" s="241"/>
      <c r="X33" s="241"/>
      <c r="Y33" s="241"/>
      <c r="Z33" s="241"/>
      <c r="AA33" s="242"/>
      <c r="AB33" s="258"/>
      <c r="AC33" s="259"/>
      <c r="AD33" s="259"/>
      <c r="AE33" s="259"/>
      <c r="AF33" s="259"/>
      <c r="AG33" s="260"/>
      <c r="AH33" s="249"/>
      <c r="AI33" s="250"/>
      <c r="AJ33" s="250"/>
      <c r="AK33" s="250"/>
      <c r="AL33" s="250"/>
      <c r="AM33" s="251"/>
      <c r="AN33" s="64"/>
      <c r="AO33" s="310"/>
      <c r="AP33" s="311"/>
      <c r="AQ33" s="311"/>
      <c r="AR33" s="311"/>
      <c r="AS33" s="311"/>
      <c r="AT33" s="312"/>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row>
    <row r="34" spans="1:80" ht="15" customHeight="1" x14ac:dyDescent="0.25">
      <c r="A34" s="64"/>
      <c r="B34" s="278"/>
      <c r="C34" s="278"/>
      <c r="D34" s="279"/>
      <c r="E34" s="270"/>
      <c r="F34" s="271"/>
      <c r="G34" s="271"/>
      <c r="H34" s="271"/>
      <c r="I34" s="271"/>
      <c r="J34" s="231" t="str">
        <f>IF(AND('Mapa final'!$L$11="Baja",'Mapa final'!$P$11="Leve"),CONCATENATE("R",'Mapa final'!$A$11),"")</f>
        <v/>
      </c>
      <c r="K34" s="232"/>
      <c r="L34" s="232" t="str">
        <f>IF(AND('Mapa final'!$L$11="Baja",'Mapa final'!$P$11="Leve"),CONCATENATE("R",'Mapa final'!$A$11),"")</f>
        <v/>
      </c>
      <c r="M34" s="232"/>
      <c r="N34" s="232" t="str">
        <f>IF(AND('Mapa final'!$L$11="Baja",'Mapa final'!$P$11="Leve"),CONCATENATE("R",'Mapa final'!$A$11),"")</f>
        <v/>
      </c>
      <c r="O34" s="233"/>
      <c r="P34" s="241" t="str">
        <f>IF(AND('Mapa final'!$L$11="Alta",'Mapa final'!$P$11="Leve"),CONCATENATE("R",'Mapa final'!$A$11),"")</f>
        <v/>
      </c>
      <c r="Q34" s="241"/>
      <c r="R34" s="241" t="str">
        <f>IF(AND('Mapa final'!$L$11="Alta",'Mapa final'!$P$11="Leve"),CONCATENATE("R",'Mapa final'!$A$11),"")</f>
        <v/>
      </c>
      <c r="S34" s="241"/>
      <c r="T34" s="241" t="str">
        <f>IF(AND('Mapa final'!$L$11="Alta",'Mapa final'!$P$11="Leve"),CONCATENATE("R",'Mapa final'!$A$11),"")</f>
        <v/>
      </c>
      <c r="U34" s="242"/>
      <c r="V34" s="240" t="str">
        <f>IF(AND('Mapa final'!$L$11="Alta",'Mapa final'!$P$11="Leve"),CONCATENATE("R",'Mapa final'!$A$11),"")</f>
        <v/>
      </c>
      <c r="W34" s="241"/>
      <c r="X34" s="241" t="str">
        <f>IF(AND('Mapa final'!$L$11="Alta",'Mapa final'!$P$11="Leve"),CONCATENATE("R",'Mapa final'!$A$11),"")</f>
        <v/>
      </c>
      <c r="Y34" s="241"/>
      <c r="Z34" s="241" t="str">
        <f>IF(AND('Mapa final'!$L$11="Alta",'Mapa final'!$P$11="Leve"),CONCATENATE("R",'Mapa final'!$A$11),"")</f>
        <v/>
      </c>
      <c r="AA34" s="242"/>
      <c r="AB34" s="258" t="str">
        <f>IF(AND('Mapa final'!$L$11="Muy Alta",'Mapa final'!$P$11="Leve"),CONCATENATE("R",'Mapa final'!$A$11),"")</f>
        <v/>
      </c>
      <c r="AC34" s="259"/>
      <c r="AD34" s="259" t="str">
        <f>IF(AND('Mapa final'!$L$11="Muy Alta",'Mapa final'!$P$11="Leve"),CONCATENATE("R",'Mapa final'!$A$11),"")</f>
        <v/>
      </c>
      <c r="AE34" s="259"/>
      <c r="AF34" s="259" t="str">
        <f>IF(AND('Mapa final'!$L$11="Muy Alta",'Mapa final'!$P$11="Leve"),CONCATENATE("R",'Mapa final'!$A$11),"")</f>
        <v/>
      </c>
      <c r="AG34" s="260"/>
      <c r="AH34" s="249" t="str">
        <f>IF(AND('Mapa final'!$L$11="Muy Alta",'Mapa final'!$P$11="Catastrófico"),CONCATENATE("R",'Mapa final'!$A$11),"")</f>
        <v/>
      </c>
      <c r="AI34" s="250"/>
      <c r="AJ34" s="250" t="str">
        <f>IF(AND('Mapa final'!$L$11="Muy Alta",'Mapa final'!$P$11="Catastrófico"),CONCATENATE("R",'Mapa final'!$A$11),"")</f>
        <v/>
      </c>
      <c r="AK34" s="250"/>
      <c r="AL34" s="250" t="str">
        <f>IF(AND('Mapa final'!$L$11="Muy Alta",'Mapa final'!$P$11="Catastrófico"),CONCATENATE("R",'Mapa final'!$A$11),"")</f>
        <v/>
      </c>
      <c r="AM34" s="251"/>
      <c r="AN34" s="64"/>
      <c r="AO34" s="310"/>
      <c r="AP34" s="311"/>
      <c r="AQ34" s="311"/>
      <c r="AR34" s="311"/>
      <c r="AS34" s="311"/>
      <c r="AT34" s="312"/>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row>
    <row r="35" spans="1:80" ht="15" customHeight="1" x14ac:dyDescent="0.25">
      <c r="A35" s="64"/>
      <c r="B35" s="278"/>
      <c r="C35" s="278"/>
      <c r="D35" s="279"/>
      <c r="E35" s="270"/>
      <c r="F35" s="271"/>
      <c r="G35" s="271"/>
      <c r="H35" s="271"/>
      <c r="I35" s="271"/>
      <c r="J35" s="231"/>
      <c r="K35" s="232"/>
      <c r="L35" s="232"/>
      <c r="M35" s="232"/>
      <c r="N35" s="232"/>
      <c r="O35" s="233"/>
      <c r="P35" s="241"/>
      <c r="Q35" s="241"/>
      <c r="R35" s="241"/>
      <c r="S35" s="241"/>
      <c r="T35" s="241"/>
      <c r="U35" s="242"/>
      <c r="V35" s="240"/>
      <c r="W35" s="241"/>
      <c r="X35" s="241"/>
      <c r="Y35" s="241"/>
      <c r="Z35" s="241"/>
      <c r="AA35" s="242"/>
      <c r="AB35" s="258"/>
      <c r="AC35" s="259"/>
      <c r="AD35" s="259"/>
      <c r="AE35" s="259"/>
      <c r="AF35" s="259"/>
      <c r="AG35" s="260"/>
      <c r="AH35" s="249"/>
      <c r="AI35" s="250"/>
      <c r="AJ35" s="250"/>
      <c r="AK35" s="250"/>
      <c r="AL35" s="250"/>
      <c r="AM35" s="251"/>
      <c r="AN35" s="64"/>
      <c r="AO35" s="310"/>
      <c r="AP35" s="311"/>
      <c r="AQ35" s="311"/>
      <c r="AR35" s="311"/>
      <c r="AS35" s="311"/>
      <c r="AT35" s="312"/>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row>
    <row r="36" spans="1:80" ht="15" customHeight="1" x14ac:dyDescent="0.25">
      <c r="A36" s="64"/>
      <c r="B36" s="278"/>
      <c r="C36" s="278"/>
      <c r="D36" s="279"/>
      <c r="E36" s="270"/>
      <c r="F36" s="271"/>
      <c r="G36" s="271"/>
      <c r="H36" s="271"/>
      <c r="I36" s="271"/>
      <c r="J36" s="231" t="str">
        <f>IF(AND('Mapa final'!$L$11="Baja",'Mapa final'!$P$11="Leve"),CONCATENATE("R",'Mapa final'!$A$11),"")</f>
        <v/>
      </c>
      <c r="K36" s="232"/>
      <c r="L36" s="232" t="str">
        <f>IF(AND('Mapa final'!$L$11="Baja",'Mapa final'!$P$11="Leve"),CONCATENATE("R",'Mapa final'!$A$11),"")</f>
        <v/>
      </c>
      <c r="M36" s="232"/>
      <c r="N36" s="232" t="str">
        <f>IF(AND('Mapa final'!$L$11="Baja",'Mapa final'!$P$11="Leve"),CONCATENATE("R",'Mapa final'!$A$11),"")</f>
        <v/>
      </c>
      <c r="O36" s="233"/>
      <c r="P36" s="241" t="str">
        <f>IF(AND('Mapa final'!$L$11="Alta",'Mapa final'!$P$11="Leve"),CONCATENATE("R",'Mapa final'!$A$11),"")</f>
        <v/>
      </c>
      <c r="Q36" s="241"/>
      <c r="R36" s="241" t="str">
        <f>IF(AND('Mapa final'!$L$11="Alta",'Mapa final'!$P$11="Leve"),CONCATENATE("R",'Mapa final'!$A$11),"")</f>
        <v/>
      </c>
      <c r="S36" s="241"/>
      <c r="T36" s="241" t="str">
        <f>IF(AND('Mapa final'!$L$11="Alta",'Mapa final'!$P$11="Leve"),CONCATENATE("R",'Mapa final'!$A$11),"")</f>
        <v/>
      </c>
      <c r="U36" s="242"/>
      <c r="V36" s="240" t="str">
        <f>IF(AND('Mapa final'!$L$11="Alta",'Mapa final'!$P$11="Leve"),CONCATENATE("R",'Mapa final'!$A$11),"")</f>
        <v/>
      </c>
      <c r="W36" s="241"/>
      <c r="X36" s="241" t="str">
        <f>IF(AND('Mapa final'!$L$11="Alta",'Mapa final'!$P$11="Leve"),CONCATENATE("R",'Mapa final'!$A$11),"")</f>
        <v/>
      </c>
      <c r="Y36" s="241"/>
      <c r="Z36" s="241" t="str">
        <f>IF(AND('Mapa final'!$L$13="baja",'Mapa final'!$P$13="moderado"),CONCATENATE("R",'Mapa final'!$A$13),"")</f>
        <v>R3</v>
      </c>
      <c r="AA36" s="241"/>
      <c r="AB36" s="258" t="str">
        <f>IF(AND('Mapa final'!$L$11="Muy Alta",'Mapa final'!$P$11="Leve"),CONCATENATE("R",'Mapa final'!$A$11),"")</f>
        <v/>
      </c>
      <c r="AC36" s="259"/>
      <c r="AD36" s="259" t="str">
        <f>IF(AND('Mapa final'!$L$11="Muy Alta",'Mapa final'!$P$11="Leve"),CONCATENATE("R",'Mapa final'!$A$11),"")</f>
        <v/>
      </c>
      <c r="AE36" s="259"/>
      <c r="AF36" s="259" t="str">
        <f>IF(AND('Mapa final'!$L$11="Muy Alta",'Mapa final'!$P$11="Leve"),CONCATENATE("R",'Mapa final'!$A$11),"")</f>
        <v/>
      </c>
      <c r="AG36" s="260"/>
      <c r="AH36" s="249" t="str">
        <f>IF(AND('Mapa final'!$L$11="Muy Alta",'Mapa final'!$P$11="Catastrófico"),CONCATENATE("R",'Mapa final'!$A$11),"")</f>
        <v/>
      </c>
      <c r="AI36" s="250"/>
      <c r="AJ36" s="250" t="str">
        <f>IF(AND('Mapa final'!$L$11="Muy Alta",'Mapa final'!$P$11="Catastrófico"),CONCATENATE("R",'Mapa final'!$A$11),"")</f>
        <v/>
      </c>
      <c r="AK36" s="250"/>
      <c r="AL36" s="250" t="str">
        <f>IF(AND('Mapa final'!$L$11="Muy Alta",'Mapa final'!$P$11="Catastrófico"),CONCATENATE("R",'Mapa final'!$A$11),"")</f>
        <v/>
      </c>
      <c r="AM36" s="251"/>
      <c r="AN36" s="64"/>
      <c r="AO36" s="310"/>
      <c r="AP36" s="311"/>
      <c r="AQ36" s="311"/>
      <c r="AR36" s="311"/>
      <c r="AS36" s="311"/>
      <c r="AT36" s="312"/>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row>
    <row r="37" spans="1:80" ht="15.75" customHeight="1" thickBot="1" x14ac:dyDescent="0.3">
      <c r="A37" s="64"/>
      <c r="B37" s="278"/>
      <c r="C37" s="278"/>
      <c r="D37" s="279"/>
      <c r="E37" s="272"/>
      <c r="F37" s="273"/>
      <c r="G37" s="273"/>
      <c r="H37" s="273"/>
      <c r="I37" s="273"/>
      <c r="J37" s="234"/>
      <c r="K37" s="235"/>
      <c r="L37" s="235"/>
      <c r="M37" s="235"/>
      <c r="N37" s="235"/>
      <c r="O37" s="236"/>
      <c r="P37" s="244"/>
      <c r="Q37" s="244"/>
      <c r="R37" s="244"/>
      <c r="S37" s="244"/>
      <c r="T37" s="244"/>
      <c r="U37" s="245"/>
      <c r="V37" s="243"/>
      <c r="W37" s="244"/>
      <c r="X37" s="244"/>
      <c r="Y37" s="244"/>
      <c r="Z37" s="241"/>
      <c r="AA37" s="241"/>
      <c r="AB37" s="261"/>
      <c r="AC37" s="262"/>
      <c r="AD37" s="262"/>
      <c r="AE37" s="262"/>
      <c r="AF37" s="262"/>
      <c r="AG37" s="263"/>
      <c r="AH37" s="252"/>
      <c r="AI37" s="253"/>
      <c r="AJ37" s="253"/>
      <c r="AK37" s="253"/>
      <c r="AL37" s="253"/>
      <c r="AM37" s="254"/>
      <c r="AN37" s="64"/>
      <c r="AO37" s="313"/>
      <c r="AP37" s="314"/>
      <c r="AQ37" s="314"/>
      <c r="AR37" s="314"/>
      <c r="AS37" s="314"/>
      <c r="AT37" s="315"/>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row>
    <row r="38" spans="1:80" ht="15" customHeight="1" x14ac:dyDescent="0.25">
      <c r="A38" s="64"/>
      <c r="B38" s="278"/>
      <c r="C38" s="278"/>
      <c r="D38" s="279"/>
      <c r="E38" s="268" t="s">
        <v>162</v>
      </c>
      <c r="F38" s="269"/>
      <c r="G38" s="269"/>
      <c r="H38" s="269"/>
      <c r="I38" s="275"/>
      <c r="J38" s="237" t="str">
        <f>IF(AND('Mapa final'!$L$11="Baja",'Mapa final'!$P$11="Leve"),CONCATENATE("R",'Mapa final'!$A$11),"")</f>
        <v/>
      </c>
      <c r="K38" s="238"/>
      <c r="L38" s="238" t="str">
        <f>IF(AND('Mapa final'!$L$11="Baja",'Mapa final'!$P$11="Leve"),CONCATENATE("R",'Mapa final'!$A$11),"")</f>
        <v/>
      </c>
      <c r="M38" s="238"/>
      <c r="N38" s="238" t="str">
        <f>IF(AND('Mapa final'!$L$11="Baja",'Mapa final'!$P$11="Leve"),CONCATENATE("R",'Mapa final'!$A$11),"")</f>
        <v/>
      </c>
      <c r="O38" s="239"/>
      <c r="P38" s="237" t="str">
        <f>IF(AND('Mapa final'!$L$11="Baja",'Mapa final'!$P$11="Leve"),CONCATENATE("R",'Mapa final'!$A$11),"")</f>
        <v/>
      </c>
      <c r="Q38" s="238"/>
      <c r="R38" s="238" t="str">
        <f>IF(AND('Mapa final'!$L$11="Baja",'Mapa final'!$P$11="Leve"),CONCATENATE("R",'Mapa final'!$A$11),"")</f>
        <v/>
      </c>
      <c r="S38" s="238"/>
      <c r="T38" s="238" t="str">
        <f>IF(AND('Mapa final'!$L$11="Baja",'Mapa final'!$P$11="Leve"),CONCATENATE("R",'Mapa final'!$A$11),"")</f>
        <v/>
      </c>
      <c r="U38" s="239"/>
      <c r="V38" s="246" t="str">
        <f>IF(AND('Mapa final'!$L$11="Alta",'Mapa final'!$P$11="Leve"),CONCATENATE("R",'Mapa final'!$A$11),"")</f>
        <v/>
      </c>
      <c r="W38" s="247"/>
      <c r="X38" s="247" t="str">
        <f>IF(AND('Mapa final'!$L$11="Alta",'Mapa final'!$P$11="Leve"),CONCATENATE("R",'Mapa final'!$A$11),"")</f>
        <v/>
      </c>
      <c r="Y38" s="247"/>
      <c r="Z38" s="247" t="str">
        <f>IF(AND('Mapa final'!$L$11="Alta",'Mapa final'!$P$11="Leve"),CONCATENATE("R",'Mapa final'!$A$11),"")</f>
        <v/>
      </c>
      <c r="AA38" s="248"/>
      <c r="AB38" s="264" t="str">
        <f>IF(AND('Mapa final'!$L$11="Muy Alta",'Mapa final'!$P$11="Leve"),CONCATENATE("R",'Mapa final'!$A$11),"")</f>
        <v/>
      </c>
      <c r="AC38" s="265"/>
      <c r="AD38" s="265" t="str">
        <f>IF(AND('Mapa final'!$L$11="Muy Alta",'Mapa final'!$P$11="Leve"),CONCATENATE("R",'Mapa final'!$A$11),"")</f>
        <v/>
      </c>
      <c r="AE38" s="265"/>
      <c r="AF38" s="265" t="str">
        <f>IF(AND('Mapa final'!$L$11="Muy Alta",'Mapa final'!$P$11="Leve"),CONCATENATE("R",'Mapa final'!$A$11),"")</f>
        <v/>
      </c>
      <c r="AG38" s="266"/>
      <c r="AH38" s="255" t="str">
        <f>IF(AND('Mapa final'!$L$11="Muy Alta",'Mapa final'!$P$11="Catastrófico"),CONCATENATE("R",'Mapa final'!$A$11),"")</f>
        <v/>
      </c>
      <c r="AI38" s="256"/>
      <c r="AJ38" s="256" t="str">
        <f>IF(AND('Mapa final'!$L$11="Muy Alta",'Mapa final'!$P$11="Catastrófico"),CONCATENATE("R",'Mapa final'!$A$11),"")</f>
        <v/>
      </c>
      <c r="AK38" s="256"/>
      <c r="AL38" s="256" t="str">
        <f>IF(AND('Mapa final'!$L$11="Muy Alta",'Mapa final'!$P$11="Catastrófico"),CONCATENATE("R",'Mapa final'!$A$11),"")</f>
        <v/>
      </c>
      <c r="AM38" s="257"/>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row>
    <row r="39" spans="1:80" ht="15" customHeight="1" x14ac:dyDescent="0.25">
      <c r="A39" s="64"/>
      <c r="B39" s="278"/>
      <c r="C39" s="278"/>
      <c r="D39" s="279"/>
      <c r="E39" s="270"/>
      <c r="F39" s="271"/>
      <c r="G39" s="271"/>
      <c r="H39" s="271"/>
      <c r="I39" s="276"/>
      <c r="J39" s="231"/>
      <c r="K39" s="232"/>
      <c r="L39" s="232"/>
      <c r="M39" s="232"/>
      <c r="N39" s="232"/>
      <c r="O39" s="233"/>
      <c r="P39" s="231"/>
      <c r="Q39" s="232"/>
      <c r="R39" s="232"/>
      <c r="S39" s="232"/>
      <c r="T39" s="232"/>
      <c r="U39" s="233"/>
      <c r="V39" s="240"/>
      <c r="W39" s="241"/>
      <c r="X39" s="241"/>
      <c r="Y39" s="241"/>
      <c r="Z39" s="241"/>
      <c r="AA39" s="242"/>
      <c r="AB39" s="258"/>
      <c r="AC39" s="259"/>
      <c r="AD39" s="259"/>
      <c r="AE39" s="259"/>
      <c r="AF39" s="259"/>
      <c r="AG39" s="260"/>
      <c r="AH39" s="249"/>
      <c r="AI39" s="250"/>
      <c r="AJ39" s="250"/>
      <c r="AK39" s="250"/>
      <c r="AL39" s="250"/>
      <c r="AM39" s="251"/>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row>
    <row r="40" spans="1:80" ht="15" customHeight="1" x14ac:dyDescent="0.25">
      <c r="A40" s="64"/>
      <c r="B40" s="278"/>
      <c r="C40" s="278"/>
      <c r="D40" s="279"/>
      <c r="E40" s="270"/>
      <c r="F40" s="271"/>
      <c r="G40" s="271"/>
      <c r="H40" s="271"/>
      <c r="I40" s="276"/>
      <c r="J40" s="231" t="str">
        <f>IF(AND('Mapa final'!$L$11="Baja",'Mapa final'!$P$11="Leve"),CONCATENATE("R",'Mapa final'!$A$11),"")</f>
        <v/>
      </c>
      <c r="K40" s="232"/>
      <c r="L40" s="232" t="str">
        <f>IF(AND('Mapa final'!$L$11="Baja",'Mapa final'!$P$11="Leve"),CONCATENATE("R",'Mapa final'!$A$11),"")</f>
        <v/>
      </c>
      <c r="M40" s="232"/>
      <c r="N40" s="232" t="str">
        <f>IF(AND('Mapa final'!$L$11="Baja",'Mapa final'!$P$11="Leve"),CONCATENATE("R",'Mapa final'!$A$11),"")</f>
        <v/>
      </c>
      <c r="O40" s="233"/>
      <c r="P40" s="231" t="str">
        <f>IF(AND('Mapa final'!$L$11="Baja",'Mapa final'!$P$11="Leve"),CONCATENATE("R",'Mapa final'!$A$11),"")</f>
        <v/>
      </c>
      <c r="Q40" s="232"/>
      <c r="R40" s="232" t="str">
        <f>IF(AND('Mapa final'!$L$11="Baja",'Mapa final'!$P$11="Leve"),CONCATENATE("R",'Mapa final'!$A$11),"")</f>
        <v/>
      </c>
      <c r="S40" s="232"/>
      <c r="T40" s="232" t="str">
        <f>IF(AND('Mapa final'!$L$11="Baja",'Mapa final'!$P$11="Leve"),CONCATENATE("R",'Mapa final'!$A$11),"")</f>
        <v/>
      </c>
      <c r="U40" s="233"/>
      <c r="V40" s="240" t="str">
        <f>IF(AND('Mapa final'!$L$11="Alta",'Mapa final'!$P$11="Leve"),CONCATENATE("R",'Mapa final'!$A$11),"")</f>
        <v/>
      </c>
      <c r="W40" s="241"/>
      <c r="X40" s="241" t="str">
        <f>IF(AND('Mapa final'!$L$11="Alta",'Mapa final'!$P$11="Leve"),CONCATENATE("R",'Mapa final'!$A$11),"")</f>
        <v/>
      </c>
      <c r="Y40" s="241"/>
      <c r="Z40" s="241" t="str">
        <f>IF(AND('Mapa final'!$L$11="Alta",'Mapa final'!$P$11="Leve"),CONCATENATE("R",'Mapa final'!$A$11),"")</f>
        <v/>
      </c>
      <c r="AA40" s="242"/>
      <c r="AB40" s="258" t="str">
        <f>IF(AND('Mapa final'!$L$11="Muy Alta",'Mapa final'!$P$11="Leve"),CONCATENATE("R",'Mapa final'!$A$11),"")</f>
        <v/>
      </c>
      <c r="AC40" s="259"/>
      <c r="AD40" s="259" t="str">
        <f>IF(AND('Mapa final'!$L$11="Muy Alta",'Mapa final'!$P$11="Leve"),CONCATENATE("R",'Mapa final'!$A$11),"")</f>
        <v/>
      </c>
      <c r="AE40" s="259"/>
      <c r="AF40" s="259" t="str">
        <f>IF(AND('Mapa final'!$L$11="Muy Alta",'Mapa final'!$P$11="Leve"),CONCATENATE("R",'Mapa final'!$A$11),"")</f>
        <v/>
      </c>
      <c r="AG40" s="260"/>
      <c r="AH40" s="249" t="str">
        <f>IF(AND('Mapa final'!$L$11="Muy Alta",'Mapa final'!$P$11="Catastrófico"),CONCATENATE("R",'Mapa final'!$A$11),"")</f>
        <v/>
      </c>
      <c r="AI40" s="250"/>
      <c r="AJ40" s="250" t="str">
        <f>IF(AND('Mapa final'!$L$11="Muy Alta",'Mapa final'!$P$11="Catastrófico"),CONCATENATE("R",'Mapa final'!$A$11),"")</f>
        <v/>
      </c>
      <c r="AK40" s="250"/>
      <c r="AL40" s="250" t="str">
        <f>IF(AND('Mapa final'!$L$11="Muy Alta",'Mapa final'!$P$11="Catastrófico"),CONCATENATE("R",'Mapa final'!$A$11),"")</f>
        <v/>
      </c>
      <c r="AM40" s="251"/>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row>
    <row r="41" spans="1:80" ht="15" customHeight="1" x14ac:dyDescent="0.25">
      <c r="A41" s="64"/>
      <c r="B41" s="278"/>
      <c r="C41" s="278"/>
      <c r="D41" s="279"/>
      <c r="E41" s="270"/>
      <c r="F41" s="271"/>
      <c r="G41" s="271"/>
      <c r="H41" s="271"/>
      <c r="I41" s="276"/>
      <c r="J41" s="231"/>
      <c r="K41" s="232"/>
      <c r="L41" s="232"/>
      <c r="M41" s="232"/>
      <c r="N41" s="232"/>
      <c r="O41" s="233"/>
      <c r="P41" s="231"/>
      <c r="Q41" s="232"/>
      <c r="R41" s="232"/>
      <c r="S41" s="232"/>
      <c r="T41" s="232"/>
      <c r="U41" s="233"/>
      <c r="V41" s="240"/>
      <c r="W41" s="241"/>
      <c r="X41" s="241"/>
      <c r="Y41" s="241"/>
      <c r="Z41" s="241"/>
      <c r="AA41" s="242"/>
      <c r="AB41" s="258"/>
      <c r="AC41" s="259"/>
      <c r="AD41" s="259"/>
      <c r="AE41" s="259"/>
      <c r="AF41" s="259"/>
      <c r="AG41" s="260"/>
      <c r="AH41" s="249"/>
      <c r="AI41" s="250"/>
      <c r="AJ41" s="250"/>
      <c r="AK41" s="250"/>
      <c r="AL41" s="250"/>
      <c r="AM41" s="251"/>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row>
    <row r="42" spans="1:80" ht="15" customHeight="1" x14ac:dyDescent="0.25">
      <c r="A42" s="64"/>
      <c r="B42" s="278"/>
      <c r="C42" s="278"/>
      <c r="D42" s="279"/>
      <c r="E42" s="270"/>
      <c r="F42" s="271"/>
      <c r="G42" s="271"/>
      <c r="H42" s="271"/>
      <c r="I42" s="276"/>
      <c r="J42" s="231" t="str">
        <f>IF(AND('Mapa final'!$L$11="Baja",'Mapa final'!$P$11="Leve"),CONCATENATE("R",'Mapa final'!$A$11),"")</f>
        <v/>
      </c>
      <c r="K42" s="232"/>
      <c r="L42" s="232" t="str">
        <f>IF(AND('Mapa final'!$L$11="Baja",'Mapa final'!$P$11="Leve"),CONCATENATE("R",'Mapa final'!$A$11),"")</f>
        <v/>
      </c>
      <c r="M42" s="232"/>
      <c r="N42" s="232" t="str">
        <f>IF(AND('Mapa final'!$L$11="Baja",'Mapa final'!$P$11="Leve"),CONCATENATE("R",'Mapa final'!$A$11),"")</f>
        <v/>
      </c>
      <c r="O42" s="233"/>
      <c r="P42" s="231" t="str">
        <f>IF(AND('Mapa final'!$L$11="Baja",'Mapa final'!$P$11="Leve"),CONCATENATE("R",'Mapa final'!$A$11),"")</f>
        <v/>
      </c>
      <c r="Q42" s="232"/>
      <c r="R42" s="232" t="str">
        <f>IF(AND('Mapa final'!$L$11="Baja",'Mapa final'!$P$11="Leve"),CONCATENATE("R",'Mapa final'!$A$11),"")</f>
        <v/>
      </c>
      <c r="S42" s="232"/>
      <c r="T42" s="232" t="str">
        <f>IF(AND('Mapa final'!$L$11="Baja",'Mapa final'!$P$11="Leve"),CONCATENATE("R",'Mapa final'!$A$11),"")</f>
        <v/>
      </c>
      <c r="U42" s="233"/>
      <c r="V42" s="240" t="str">
        <f>IF(AND('Mapa final'!$L$11="Alta",'Mapa final'!$P$11="Leve"),CONCATENATE("R",'Mapa final'!$A$11),"")</f>
        <v/>
      </c>
      <c r="W42" s="241"/>
      <c r="X42" s="241" t="str">
        <f>IF(AND('Mapa final'!$L$11="Alta",'Mapa final'!$P$11="Leve"),CONCATENATE("R",'Mapa final'!$A$11),"")</f>
        <v/>
      </c>
      <c r="Y42" s="241"/>
      <c r="Z42" s="241" t="str">
        <f>IF(AND('Mapa final'!$L$11="Alta",'Mapa final'!$P$11="Leve"),CONCATENATE("R",'Mapa final'!$A$11),"")</f>
        <v/>
      </c>
      <c r="AA42" s="242"/>
      <c r="AB42" s="258" t="str">
        <f>IF(AND('Mapa final'!$L$11="Muy Alta",'Mapa final'!$P$11="Leve"),CONCATENATE("R",'Mapa final'!$A$11),"")</f>
        <v/>
      </c>
      <c r="AC42" s="259"/>
      <c r="AD42" s="259" t="str">
        <f>IF(AND('Mapa final'!$L$11="Muy Alta",'Mapa final'!$P$11="Leve"),CONCATENATE("R",'Mapa final'!$A$11),"")</f>
        <v/>
      </c>
      <c r="AE42" s="259"/>
      <c r="AF42" s="259" t="str">
        <f>IF(AND('Mapa final'!$L$11="Muy Alta",'Mapa final'!$P$11="Leve"),CONCATENATE("R",'Mapa final'!$A$11),"")</f>
        <v/>
      </c>
      <c r="AG42" s="260"/>
      <c r="AH42" s="249" t="str">
        <f>IF(AND('Mapa final'!$L$11="Muy Alta",'Mapa final'!$P$11="Catastrófico"),CONCATENATE("R",'Mapa final'!$A$11),"")</f>
        <v/>
      </c>
      <c r="AI42" s="250"/>
      <c r="AJ42" s="250" t="str">
        <f>IF(AND('Mapa final'!$L$11="Muy Alta",'Mapa final'!$P$11="Catastrófico"),CONCATENATE("R",'Mapa final'!$A$11),"")</f>
        <v/>
      </c>
      <c r="AK42" s="250"/>
      <c r="AL42" s="250" t="str">
        <f>IF(AND('Mapa final'!$L$11="Muy Alta",'Mapa final'!$P$11="Catastrófico"),CONCATENATE("R",'Mapa final'!$A$11),"")</f>
        <v/>
      </c>
      <c r="AM42" s="251"/>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row>
    <row r="43" spans="1:80" ht="15" customHeight="1" x14ac:dyDescent="0.25">
      <c r="A43" s="64"/>
      <c r="B43" s="278"/>
      <c r="C43" s="278"/>
      <c r="D43" s="279"/>
      <c r="E43" s="270"/>
      <c r="F43" s="271"/>
      <c r="G43" s="271"/>
      <c r="H43" s="271"/>
      <c r="I43" s="276"/>
      <c r="J43" s="231"/>
      <c r="K43" s="232"/>
      <c r="L43" s="232"/>
      <c r="M43" s="232"/>
      <c r="N43" s="232"/>
      <c r="O43" s="233"/>
      <c r="P43" s="231"/>
      <c r="Q43" s="232"/>
      <c r="R43" s="232"/>
      <c r="S43" s="232"/>
      <c r="T43" s="232"/>
      <c r="U43" s="233"/>
      <c r="V43" s="240"/>
      <c r="W43" s="241"/>
      <c r="X43" s="241"/>
      <c r="Y43" s="241"/>
      <c r="Z43" s="241"/>
      <c r="AA43" s="242"/>
      <c r="AB43" s="258"/>
      <c r="AC43" s="259"/>
      <c r="AD43" s="259"/>
      <c r="AE43" s="259"/>
      <c r="AF43" s="259"/>
      <c r="AG43" s="260"/>
      <c r="AH43" s="249"/>
      <c r="AI43" s="250"/>
      <c r="AJ43" s="250"/>
      <c r="AK43" s="250"/>
      <c r="AL43" s="250"/>
      <c r="AM43" s="251"/>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row>
    <row r="44" spans="1:80" ht="15" customHeight="1" x14ac:dyDescent="0.25">
      <c r="A44" s="64"/>
      <c r="B44" s="278"/>
      <c r="C44" s="278"/>
      <c r="D44" s="279"/>
      <c r="E44" s="270"/>
      <c r="F44" s="271"/>
      <c r="G44" s="271"/>
      <c r="H44" s="271"/>
      <c r="I44" s="276"/>
      <c r="J44" s="231" t="str">
        <f>IF(AND('Mapa final'!$L$11="Baja",'Mapa final'!$P$11="Leve"),CONCATENATE("R",'Mapa final'!$A$11),"")</f>
        <v/>
      </c>
      <c r="K44" s="232"/>
      <c r="L44" s="232" t="str">
        <f>IF(AND('Mapa final'!$L$11="Baja",'Mapa final'!$P$11="Leve"),CONCATENATE("R",'Mapa final'!$A$11),"")</f>
        <v/>
      </c>
      <c r="M44" s="232"/>
      <c r="N44" s="232" t="str">
        <f>IF(AND('Mapa final'!$L$11="Baja",'Mapa final'!$P$11="Leve"),CONCATENATE("R",'Mapa final'!$A$11),"")</f>
        <v/>
      </c>
      <c r="O44" s="233"/>
      <c r="P44" s="231" t="str">
        <f>IF(AND('Mapa final'!$L$11="Baja",'Mapa final'!$P$11="Leve"),CONCATENATE("R",'Mapa final'!$A$11),"")</f>
        <v/>
      </c>
      <c r="Q44" s="232"/>
      <c r="R44" s="232" t="str">
        <f>IF(AND('Mapa final'!$L$11="Baja",'Mapa final'!$P$11="Leve"),CONCATENATE("R",'Mapa final'!$A$11),"")</f>
        <v/>
      </c>
      <c r="S44" s="232"/>
      <c r="T44" s="232" t="str">
        <f>IF(AND('Mapa final'!$L$11="Baja",'Mapa final'!$P$11="Leve"),CONCATENATE("R",'Mapa final'!$A$11),"")</f>
        <v/>
      </c>
      <c r="U44" s="233"/>
      <c r="V44" s="240" t="str">
        <f>IF(AND('Mapa final'!$L$11="Alta",'Mapa final'!$P$11="Leve"),CONCATENATE("R",'Mapa final'!$A$11),"")</f>
        <v/>
      </c>
      <c r="W44" s="241"/>
      <c r="X44" s="241" t="str">
        <f>IF(AND('Mapa final'!$L$11="Alta",'Mapa final'!$P$11="Leve"),CONCATENATE("R",'Mapa final'!$A$11),"")</f>
        <v/>
      </c>
      <c r="Y44" s="241"/>
      <c r="Z44" s="241" t="str">
        <f>IF(AND('Mapa final'!$L$11="Alta",'Mapa final'!$P$11="Leve"),CONCATENATE("R",'Mapa final'!$A$11),"")</f>
        <v/>
      </c>
      <c r="AA44" s="242"/>
      <c r="AB44" s="258" t="str">
        <f>IF(AND('Mapa final'!$L$11="Muy Alta",'Mapa final'!$P$11="Leve"),CONCATENATE("R",'Mapa final'!$A$11),"")</f>
        <v/>
      </c>
      <c r="AC44" s="259"/>
      <c r="AD44" s="259" t="str">
        <f>IF(AND('Mapa final'!$L$11="Muy Alta",'Mapa final'!$P$11="Leve"),CONCATENATE("R",'Mapa final'!$A$11),"")</f>
        <v/>
      </c>
      <c r="AE44" s="259"/>
      <c r="AF44" s="259" t="str">
        <f>IF(AND('Mapa final'!$L$11="Muy Alta",'Mapa final'!$P$11="Leve"),CONCATENATE("R",'Mapa final'!$A$11),"")</f>
        <v/>
      </c>
      <c r="AG44" s="260"/>
      <c r="AH44" s="249" t="str">
        <f>IF(AND('Mapa final'!$L$11="Muy Alta",'Mapa final'!$P$11="Catastrófico"),CONCATENATE("R",'Mapa final'!$A$11),"")</f>
        <v/>
      </c>
      <c r="AI44" s="250"/>
      <c r="AJ44" s="250" t="str">
        <f>IF(AND('Mapa final'!$L$11="Muy Alta",'Mapa final'!$P$11="Catastrófico"),CONCATENATE("R",'Mapa final'!$A$11),"")</f>
        <v/>
      </c>
      <c r="AK44" s="250"/>
      <c r="AL44" s="250" t="str">
        <f>IF(AND('Mapa final'!$L$11="Muy Alta",'Mapa final'!$P$11="Catastrófico"),CONCATENATE("R",'Mapa final'!$A$11),"")</f>
        <v/>
      </c>
      <c r="AM44" s="251"/>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row>
    <row r="45" spans="1:80" ht="15.75" customHeight="1" thickBot="1" x14ac:dyDescent="0.3">
      <c r="A45" s="64"/>
      <c r="B45" s="278"/>
      <c r="C45" s="278"/>
      <c r="D45" s="279"/>
      <c r="E45" s="272"/>
      <c r="F45" s="273"/>
      <c r="G45" s="273"/>
      <c r="H45" s="273"/>
      <c r="I45" s="277"/>
      <c r="J45" s="234"/>
      <c r="K45" s="235"/>
      <c r="L45" s="235"/>
      <c r="M45" s="235"/>
      <c r="N45" s="235"/>
      <c r="O45" s="236"/>
      <c r="P45" s="234"/>
      <c r="Q45" s="235"/>
      <c r="R45" s="235"/>
      <c r="S45" s="235"/>
      <c r="T45" s="235"/>
      <c r="U45" s="236"/>
      <c r="V45" s="243"/>
      <c r="W45" s="244"/>
      <c r="X45" s="244"/>
      <c r="Y45" s="244"/>
      <c r="Z45" s="244"/>
      <c r="AA45" s="245"/>
      <c r="AB45" s="261"/>
      <c r="AC45" s="262"/>
      <c r="AD45" s="262"/>
      <c r="AE45" s="262"/>
      <c r="AF45" s="262"/>
      <c r="AG45" s="263"/>
      <c r="AH45" s="252"/>
      <c r="AI45" s="253"/>
      <c r="AJ45" s="253"/>
      <c r="AK45" s="253"/>
      <c r="AL45" s="253"/>
      <c r="AM45" s="25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row>
    <row r="46" spans="1:80" x14ac:dyDescent="0.25">
      <c r="A46" s="64"/>
      <c r="B46" s="64"/>
      <c r="C46" s="64"/>
      <c r="D46" s="64"/>
      <c r="E46" s="64"/>
      <c r="F46" s="64"/>
      <c r="G46" s="64"/>
      <c r="H46" s="64"/>
      <c r="I46" s="64"/>
      <c r="J46" s="268" t="s">
        <v>163</v>
      </c>
      <c r="K46" s="269"/>
      <c r="L46" s="269"/>
      <c r="M46" s="269"/>
      <c r="N46" s="269"/>
      <c r="O46" s="275"/>
      <c r="P46" s="268" t="s">
        <v>164</v>
      </c>
      <c r="Q46" s="269"/>
      <c r="R46" s="269"/>
      <c r="S46" s="269"/>
      <c r="T46" s="269"/>
      <c r="U46" s="275"/>
      <c r="V46" s="268" t="s">
        <v>165</v>
      </c>
      <c r="W46" s="269"/>
      <c r="X46" s="269"/>
      <c r="Y46" s="269"/>
      <c r="Z46" s="269"/>
      <c r="AA46" s="275"/>
      <c r="AB46" s="268" t="s">
        <v>166</v>
      </c>
      <c r="AC46" s="274"/>
      <c r="AD46" s="269"/>
      <c r="AE46" s="269"/>
      <c r="AF46" s="269"/>
      <c r="AG46" s="275"/>
      <c r="AH46" s="268" t="s">
        <v>167</v>
      </c>
      <c r="AI46" s="269"/>
      <c r="AJ46" s="269"/>
      <c r="AK46" s="269"/>
      <c r="AL46" s="269"/>
      <c r="AM46" s="275"/>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x14ac:dyDescent="0.25">
      <c r="A47" s="64"/>
      <c r="B47" s="64"/>
      <c r="C47" s="64"/>
      <c r="D47" s="64"/>
      <c r="E47" s="64"/>
      <c r="F47" s="64"/>
      <c r="G47" s="64"/>
      <c r="H47" s="64"/>
      <c r="I47" s="64"/>
      <c r="J47" s="270"/>
      <c r="K47" s="271"/>
      <c r="L47" s="271"/>
      <c r="M47" s="271"/>
      <c r="N47" s="271"/>
      <c r="O47" s="276"/>
      <c r="P47" s="270"/>
      <c r="Q47" s="271"/>
      <c r="R47" s="271"/>
      <c r="S47" s="271"/>
      <c r="T47" s="271"/>
      <c r="U47" s="276"/>
      <c r="V47" s="270"/>
      <c r="W47" s="271"/>
      <c r="X47" s="271"/>
      <c r="Y47" s="271"/>
      <c r="Z47" s="271"/>
      <c r="AA47" s="276"/>
      <c r="AB47" s="270"/>
      <c r="AC47" s="271"/>
      <c r="AD47" s="271"/>
      <c r="AE47" s="271"/>
      <c r="AF47" s="271"/>
      <c r="AG47" s="276"/>
      <c r="AH47" s="270"/>
      <c r="AI47" s="271"/>
      <c r="AJ47" s="271"/>
      <c r="AK47" s="271"/>
      <c r="AL47" s="271"/>
      <c r="AM47" s="276"/>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x14ac:dyDescent="0.25">
      <c r="A48" s="64"/>
      <c r="B48" s="64"/>
      <c r="C48" s="64"/>
      <c r="D48" s="64"/>
      <c r="E48" s="64"/>
      <c r="F48" s="64"/>
      <c r="G48" s="64"/>
      <c r="H48" s="64"/>
      <c r="I48" s="64"/>
      <c r="J48" s="270"/>
      <c r="K48" s="271"/>
      <c r="L48" s="271"/>
      <c r="M48" s="271"/>
      <c r="N48" s="271"/>
      <c r="O48" s="276"/>
      <c r="P48" s="270"/>
      <c r="Q48" s="271"/>
      <c r="R48" s="271"/>
      <c r="S48" s="271"/>
      <c r="T48" s="271"/>
      <c r="U48" s="276"/>
      <c r="V48" s="270"/>
      <c r="W48" s="271"/>
      <c r="X48" s="271"/>
      <c r="Y48" s="271"/>
      <c r="Z48" s="271"/>
      <c r="AA48" s="276"/>
      <c r="AB48" s="270"/>
      <c r="AC48" s="271"/>
      <c r="AD48" s="271"/>
      <c r="AE48" s="271"/>
      <c r="AF48" s="271"/>
      <c r="AG48" s="276"/>
      <c r="AH48" s="270"/>
      <c r="AI48" s="271"/>
      <c r="AJ48" s="271"/>
      <c r="AK48" s="271"/>
      <c r="AL48" s="271"/>
      <c r="AM48" s="276"/>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x14ac:dyDescent="0.25">
      <c r="A49" s="64"/>
      <c r="B49" s="64"/>
      <c r="C49" s="64"/>
      <c r="D49" s="64"/>
      <c r="E49" s="64"/>
      <c r="F49" s="64"/>
      <c r="G49" s="64"/>
      <c r="H49" s="64"/>
      <c r="I49" s="64"/>
      <c r="J49" s="270"/>
      <c r="K49" s="271"/>
      <c r="L49" s="271"/>
      <c r="M49" s="271"/>
      <c r="N49" s="271"/>
      <c r="O49" s="276"/>
      <c r="P49" s="270"/>
      <c r="Q49" s="271"/>
      <c r="R49" s="271"/>
      <c r="S49" s="271"/>
      <c r="T49" s="271"/>
      <c r="U49" s="276"/>
      <c r="V49" s="270"/>
      <c r="W49" s="271"/>
      <c r="X49" s="271"/>
      <c r="Y49" s="271"/>
      <c r="Z49" s="271"/>
      <c r="AA49" s="276"/>
      <c r="AB49" s="270"/>
      <c r="AC49" s="271"/>
      <c r="AD49" s="271"/>
      <c r="AE49" s="271"/>
      <c r="AF49" s="271"/>
      <c r="AG49" s="276"/>
      <c r="AH49" s="270"/>
      <c r="AI49" s="271"/>
      <c r="AJ49" s="271"/>
      <c r="AK49" s="271"/>
      <c r="AL49" s="271"/>
      <c r="AM49" s="276"/>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x14ac:dyDescent="0.25">
      <c r="A50" s="64"/>
      <c r="B50" s="64"/>
      <c r="C50" s="64"/>
      <c r="D50" s="64"/>
      <c r="E50" s="64"/>
      <c r="F50" s="64"/>
      <c r="G50" s="64"/>
      <c r="H50" s="64"/>
      <c r="I50" s="64"/>
      <c r="J50" s="270"/>
      <c r="K50" s="271"/>
      <c r="L50" s="271"/>
      <c r="M50" s="271"/>
      <c r="N50" s="271"/>
      <c r="O50" s="276"/>
      <c r="P50" s="270"/>
      <c r="Q50" s="271"/>
      <c r="R50" s="271"/>
      <c r="S50" s="271"/>
      <c r="T50" s="271"/>
      <c r="U50" s="276"/>
      <c r="V50" s="270"/>
      <c r="W50" s="271"/>
      <c r="X50" s="271"/>
      <c r="Y50" s="271"/>
      <c r="Z50" s="271"/>
      <c r="AA50" s="276"/>
      <c r="AB50" s="270"/>
      <c r="AC50" s="271"/>
      <c r="AD50" s="271"/>
      <c r="AE50" s="271"/>
      <c r="AF50" s="271"/>
      <c r="AG50" s="276"/>
      <c r="AH50" s="270"/>
      <c r="AI50" s="271"/>
      <c r="AJ50" s="271"/>
      <c r="AK50" s="271"/>
      <c r="AL50" s="271"/>
      <c r="AM50" s="276"/>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75" thickBot="1" x14ac:dyDescent="0.3">
      <c r="A51" s="64"/>
      <c r="B51" s="64"/>
      <c r="C51" s="64"/>
      <c r="D51" s="64"/>
      <c r="E51" s="64"/>
      <c r="F51" s="64"/>
      <c r="G51" s="64"/>
      <c r="H51" s="64"/>
      <c r="I51" s="64"/>
      <c r="J51" s="272"/>
      <c r="K51" s="273"/>
      <c r="L51" s="273"/>
      <c r="M51" s="273"/>
      <c r="N51" s="273"/>
      <c r="O51" s="277"/>
      <c r="P51" s="272"/>
      <c r="Q51" s="273"/>
      <c r="R51" s="273"/>
      <c r="S51" s="273"/>
      <c r="T51" s="273"/>
      <c r="U51" s="277"/>
      <c r="V51" s="272"/>
      <c r="W51" s="273"/>
      <c r="X51" s="273"/>
      <c r="Y51" s="273"/>
      <c r="Z51" s="273"/>
      <c r="AA51" s="277"/>
      <c r="AB51" s="272"/>
      <c r="AC51" s="273"/>
      <c r="AD51" s="273"/>
      <c r="AE51" s="273"/>
      <c r="AF51" s="273"/>
      <c r="AG51" s="277"/>
      <c r="AH51" s="272"/>
      <c r="AI51" s="273"/>
      <c r="AJ51" s="273"/>
      <c r="AK51" s="273"/>
      <c r="AL51" s="273"/>
      <c r="AM51" s="277"/>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row>
    <row r="63" spans="1:80"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row>
    <row r="64" spans="1:80"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row>
    <row r="65" spans="1:8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row>
    <row r="66" spans="1:8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row>
    <row r="67" spans="1:8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row>
    <row r="68" spans="1:8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row>
    <row r="69" spans="1:8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row>
    <row r="70" spans="1:8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row>
    <row r="71" spans="1:8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row>
    <row r="72" spans="1:8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row>
    <row r="73" spans="1:8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row>
    <row r="74" spans="1:8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row>
    <row r="75" spans="1:8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row>
    <row r="76" spans="1:8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row>
    <row r="77" spans="1:8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row>
    <row r="78" spans="1:8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row>
    <row r="79" spans="1:8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row>
    <row r="80" spans="1:8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row>
    <row r="81" spans="1:63"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row>
    <row r="82" spans="1:63"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row>
    <row r="83" spans="1:63"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row>
    <row r="84" spans="1:63"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row>
    <row r="85" spans="1:63"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row>
    <row r="86" spans="1:63"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row>
    <row r="87" spans="1:63"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row>
    <row r="88" spans="1:63"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row>
    <row r="89" spans="1:63"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row>
    <row r="90" spans="1:63"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row>
    <row r="91" spans="1:63"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row>
    <row r="92" spans="1:63"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row>
    <row r="93" spans="1:63"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row>
    <row r="94" spans="1:63"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row>
    <row r="95" spans="1:63"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row>
    <row r="96" spans="1:63"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row>
    <row r="97" spans="1:63"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row>
    <row r="98" spans="1:63"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row>
    <row r="99" spans="1:63"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row>
    <row r="100" spans="1:63"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row>
    <row r="101" spans="1:63"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row>
    <row r="102" spans="1:63"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row>
    <row r="103" spans="1:63"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row>
    <row r="104" spans="1:63"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row>
    <row r="105" spans="1:63"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row>
    <row r="106" spans="1:63"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row>
    <row r="107" spans="1:63"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row>
    <row r="108" spans="1:63"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row>
    <row r="109" spans="1:63"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row>
    <row r="110" spans="1:63"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row>
    <row r="111" spans="1:63"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row>
    <row r="112" spans="1:63"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row>
    <row r="113" spans="1:63"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row>
    <row r="114" spans="1:63"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row>
    <row r="115" spans="1:63"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row>
    <row r="116" spans="1:63"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row>
    <row r="117" spans="1:63"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row>
    <row r="118" spans="1:63"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row>
    <row r="119" spans="1:63"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row>
    <row r="120" spans="1:63"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row>
    <row r="121" spans="1:63"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row>
    <row r="122" spans="1:63" x14ac:dyDescent="0.2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row>
    <row r="123" spans="1:63" x14ac:dyDescent="0.2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row>
    <row r="124" spans="1:63" x14ac:dyDescent="0.2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row>
    <row r="125" spans="1:63" x14ac:dyDescent="0.2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row>
    <row r="126" spans="1:63" x14ac:dyDescent="0.2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row>
    <row r="127" spans="1:63" x14ac:dyDescent="0.2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row>
    <row r="128" spans="1:63" x14ac:dyDescent="0.2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row>
    <row r="129" spans="2:63" x14ac:dyDescent="0.2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row>
    <row r="130" spans="2:63" x14ac:dyDescent="0.2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row>
    <row r="131" spans="2:63" x14ac:dyDescent="0.2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row>
    <row r="132" spans="2:63" x14ac:dyDescent="0.2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row>
    <row r="133" spans="2:63" x14ac:dyDescent="0.2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row>
    <row r="134" spans="2:63" x14ac:dyDescent="0.2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row>
    <row r="135" spans="2:63" x14ac:dyDescent="0.2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row>
    <row r="136" spans="2:63" x14ac:dyDescent="0.2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row>
    <row r="137" spans="2:63" x14ac:dyDescent="0.25">
      <c r="B137" s="64"/>
      <c r="C137" s="64"/>
      <c r="D137" s="64"/>
      <c r="E137" s="64"/>
      <c r="F137" s="64"/>
      <c r="G137" s="64"/>
      <c r="H137" s="64"/>
      <c r="I137" s="64"/>
    </row>
    <row r="138" spans="2:63" x14ac:dyDescent="0.25">
      <c r="B138" s="64"/>
      <c r="C138" s="64"/>
      <c r="D138" s="64"/>
      <c r="E138" s="64"/>
      <c r="F138" s="64"/>
      <c r="G138" s="64"/>
      <c r="H138" s="64"/>
      <c r="I138" s="64"/>
    </row>
    <row r="139" spans="2:63" x14ac:dyDescent="0.25">
      <c r="B139" s="64"/>
      <c r="C139" s="64"/>
      <c r="D139" s="64"/>
      <c r="E139" s="64"/>
      <c r="F139" s="64"/>
      <c r="G139" s="64"/>
      <c r="H139" s="64"/>
      <c r="I139" s="64"/>
    </row>
    <row r="140" spans="2:63" x14ac:dyDescent="0.25">
      <c r="B140" s="64"/>
      <c r="C140" s="64"/>
      <c r="D140" s="64"/>
      <c r="E140" s="64"/>
      <c r="F140" s="64"/>
      <c r="G140" s="64"/>
      <c r="H140" s="64"/>
      <c r="I140" s="64"/>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5" zoomScale="50" zoomScaleNormal="50" workbookViewId="0">
      <selection activeCell="AY44" sqref="AY44"/>
    </sheetView>
  </sheetViews>
  <sheetFormatPr baseColWidth="10" defaultColWidth="11.42578125" defaultRowHeight="15" x14ac:dyDescent="0.25"/>
  <cols>
    <col min="2" max="18" width="5.7109375" customWidth="1"/>
    <col min="19" max="19" width="8.42578125" customWidth="1"/>
    <col min="20" max="21" width="5.7109375" customWidth="1"/>
    <col min="22" max="22" width="8.5703125" customWidth="1"/>
    <col min="23" max="23" width="9.42578125" customWidth="1"/>
    <col min="24" max="24" width="8.42578125" customWidth="1"/>
    <col min="25" max="25" width="8.5703125" customWidth="1"/>
    <col min="26"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row>
    <row r="2" spans="1:91" ht="18" customHeight="1" x14ac:dyDescent="0.25">
      <c r="A2" s="64"/>
      <c r="B2" s="345" t="s">
        <v>168</v>
      </c>
      <c r="C2" s="346"/>
      <c r="D2" s="346"/>
      <c r="E2" s="346"/>
      <c r="F2" s="346"/>
      <c r="G2" s="346"/>
      <c r="H2" s="346"/>
      <c r="I2" s="346"/>
      <c r="J2" s="267" t="s">
        <v>15</v>
      </c>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row>
    <row r="3" spans="1:91" ht="18.75" customHeight="1" x14ac:dyDescent="0.25">
      <c r="A3" s="64"/>
      <c r="B3" s="346"/>
      <c r="C3" s="346"/>
      <c r="D3" s="346"/>
      <c r="E3" s="346"/>
      <c r="F3" s="346"/>
      <c r="G3" s="346"/>
      <c r="H3" s="346"/>
      <c r="I3" s="346"/>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row>
    <row r="4" spans="1:91" ht="15" customHeight="1" x14ac:dyDescent="0.25">
      <c r="A4" s="64"/>
      <c r="B4" s="346"/>
      <c r="C4" s="346"/>
      <c r="D4" s="346"/>
      <c r="E4" s="346"/>
      <c r="F4" s="346"/>
      <c r="G4" s="346"/>
      <c r="H4" s="346"/>
      <c r="I4" s="346"/>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row>
    <row r="5" spans="1:91"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row>
    <row r="6" spans="1:91" ht="15" customHeight="1" x14ac:dyDescent="0.25">
      <c r="A6" s="64"/>
      <c r="B6" s="278" t="s">
        <v>153</v>
      </c>
      <c r="C6" s="278"/>
      <c r="D6" s="279"/>
      <c r="E6" s="316" t="s">
        <v>154</v>
      </c>
      <c r="F6" s="317"/>
      <c r="G6" s="317"/>
      <c r="H6" s="317"/>
      <c r="I6" s="317"/>
      <c r="J6" s="32" t="str">
        <f>IF(AND('Mapa final'!$AD$11="Muy Alta",'Mapa final'!$AF$11="Leve"),CONCATENATE("R2C",'Mapa final'!$S$11),"")</f>
        <v/>
      </c>
      <c r="K6" s="33" t="str">
        <f>IF(AND('Mapa final'!$AD$11="Muy Alta",'Mapa final'!$AF$11="Leve"),CONCATENATE("R2C",'Mapa final'!$S$11),"")</f>
        <v/>
      </c>
      <c r="L6" s="33" t="str">
        <f>IF(AND('Mapa final'!$AD$11="Muy Alta",'Mapa final'!$AF$11="Leve"),CONCATENATE("R2C",'Mapa final'!$S$11),"")</f>
        <v/>
      </c>
      <c r="M6" s="33" t="str">
        <f>IF(AND('Mapa final'!$AD$11="Muy Alta",'Mapa final'!$AF$11="Leve"),CONCATENATE("R2C",'Mapa final'!$S$11),"")</f>
        <v/>
      </c>
      <c r="N6" s="33" t="str">
        <f>IF(AND('Mapa final'!$AD$11="Muy Alta",'Mapa final'!$AF$11="Leve"),CONCATENATE("R2C",'Mapa final'!$S$11),"")</f>
        <v/>
      </c>
      <c r="O6" s="34" t="str">
        <f>IF(AND('Mapa final'!$AD$11="Muy Alta",'Mapa final'!$AF$11="Leve"),CONCATENATE("R2C",'Mapa final'!$S$11),"")</f>
        <v/>
      </c>
      <c r="P6" s="32" t="str">
        <f>IF(AND('Mapa final'!$AD$11="Muy Alta",'Mapa final'!$AF$11="Leve"),CONCATENATE("R2C",'Mapa final'!$S$11),"")</f>
        <v/>
      </c>
      <c r="Q6" s="33" t="str">
        <f>IF(AND('Mapa final'!$AD$11="Muy Alta",'Mapa final'!$AF$11="Leve"),CONCATENATE("R2C",'Mapa final'!$S$11),"")</f>
        <v/>
      </c>
      <c r="R6" s="33" t="str">
        <f>IF(AND('Mapa final'!$AD$11="Muy Alta",'Mapa final'!$AF$11="Leve"),CONCATENATE("R2C",'Mapa final'!$S$11),"")</f>
        <v/>
      </c>
      <c r="S6" s="33" t="str">
        <f>IF(AND('Mapa final'!$AD$11="Muy Alta",'Mapa final'!$AF$11="Leve"),CONCATENATE("R2C",'Mapa final'!$S$11),"")</f>
        <v/>
      </c>
      <c r="T6" s="33" t="str">
        <f>IF(AND('Mapa final'!$AD$11="Muy Alta",'Mapa final'!$AF$11="Leve"),CONCATENATE("R2C",'Mapa final'!$S$11),"")</f>
        <v/>
      </c>
      <c r="U6" s="34" t="str">
        <f>IF(AND('Mapa final'!$AD$11="Muy Alta",'Mapa final'!$AF$11="Leve"),CONCATENATE("R2C",'Mapa final'!$S$11),"")</f>
        <v/>
      </c>
      <c r="V6" s="32" t="str">
        <f>IF(AND('Mapa final'!$AD$11="Muy Alta",'Mapa final'!$AF$11="Leve"),CONCATENATE("R2C",'Mapa final'!$S$11),"")</f>
        <v/>
      </c>
      <c r="W6" s="33" t="str">
        <f>IF(AND('Mapa final'!$AD$11="Muy Alta",'Mapa final'!$AF$11="Leve"),CONCATENATE("R2C",'Mapa final'!$S$11),"")</f>
        <v/>
      </c>
      <c r="X6" s="33" t="str">
        <f>IF(AND('Mapa final'!$AD$11="Muy Alta",'Mapa final'!$AF$11="Leve"),CONCATENATE("R2C",'Mapa final'!$S$11),"")</f>
        <v/>
      </c>
      <c r="Y6" s="33" t="str">
        <f>IF(AND('Mapa final'!$AD$11="Muy Alta",'Mapa final'!$AF$11="Leve"),CONCATENATE("R2C",'Mapa final'!$S$11),"")</f>
        <v/>
      </c>
      <c r="Z6" s="33" t="str">
        <f>IF(AND('Mapa final'!$AD$11="Muy Alta",'Mapa final'!$AF$11="Leve"),CONCATENATE("R2C",'Mapa final'!$S$11),"")</f>
        <v/>
      </c>
      <c r="AA6" s="34" t="str">
        <f>IF(AND('Mapa final'!$AD$11="Muy Alta",'Mapa final'!$AF$11="Leve"),CONCATENATE("R2C",'Mapa final'!$S$11),"")</f>
        <v/>
      </c>
      <c r="AB6" s="32" t="str">
        <f>IF(AND('Mapa final'!$AD$11="Muy Alta",'Mapa final'!$AF$11="Leve"),CONCATENATE("R2C",'Mapa final'!$S$11),"")</f>
        <v/>
      </c>
      <c r="AC6" s="33" t="str">
        <f>IF(AND('Mapa final'!$AD$11="Muy Alta",'Mapa final'!$AF$11="Leve"),CONCATENATE("R2C",'Mapa final'!$S$11),"")</f>
        <v/>
      </c>
      <c r="AD6" s="33" t="str">
        <f>IF(AND('Mapa final'!$AD$11="Muy Alta",'Mapa final'!$AF$11="Leve"),CONCATENATE("R2C",'Mapa final'!$S$11),"")</f>
        <v/>
      </c>
      <c r="AE6" s="33" t="str">
        <f>IF(AND('Mapa final'!$AD$11="Muy Alta",'Mapa final'!$AF$11="Leve"),CONCATENATE("R2C",'Mapa final'!$S$11),"")</f>
        <v/>
      </c>
      <c r="AF6" s="33" t="str">
        <f>IF(AND('Mapa final'!$AD$11="Muy Alta",'Mapa final'!$AF$11="Leve"),CONCATENATE("R2C",'Mapa final'!$S$11),"")</f>
        <v/>
      </c>
      <c r="AG6" s="33" t="str">
        <f>IF(AND('Mapa final'!$AD$11="Muy Alta",'Mapa final'!$AF$11="Leve"),CONCATENATE("R2C",'Mapa final'!$S$11),"")</f>
        <v/>
      </c>
      <c r="AH6" s="35" t="str">
        <f>IF(AND('Mapa final'!$AD$11="Muy Alta",'Mapa final'!$AF$11="Catastrófico"),CONCATENATE("R2C",'Mapa final'!$S$11),"")</f>
        <v/>
      </c>
      <c r="AI6" s="36" t="str">
        <f>IF(AND('Mapa final'!$AD$11="Muy Alta",'Mapa final'!$AF$11="Catastrófico"),CONCATENATE("R2C",'Mapa final'!$S$11),"")</f>
        <v/>
      </c>
      <c r="AJ6" s="36" t="str">
        <f>IF(AND('Mapa final'!$AD$11="Muy Alta",'Mapa final'!$AF$11="Catastrófico"),CONCATENATE("R2C",'Mapa final'!$S$11),"")</f>
        <v/>
      </c>
      <c r="AK6" s="36" t="str">
        <f>IF(AND('Mapa final'!$AD$11="Muy Alta",'Mapa final'!$AF$11="Catastrófico"),CONCATENATE("R2C",'Mapa final'!$S$11),"")</f>
        <v/>
      </c>
      <c r="AL6" s="36" t="str">
        <f>IF(AND('Mapa final'!$AD$11="Muy Alta",'Mapa final'!$AF$11="Catastrófico"),CONCATENATE("R2C",'Mapa final'!$S$11),"")</f>
        <v/>
      </c>
      <c r="AM6" s="37" t="str">
        <f>IF(AND('Mapa final'!$AD$11="Muy Alta",'Mapa final'!$AF$11="Catastrófico"),CONCATENATE("R2C",'Mapa final'!$S$11),"")</f>
        <v/>
      </c>
      <c r="AN6" s="64"/>
      <c r="AO6" s="336" t="s">
        <v>155</v>
      </c>
      <c r="AP6" s="337"/>
      <c r="AQ6" s="337"/>
      <c r="AR6" s="337"/>
      <c r="AS6" s="337"/>
      <c r="AT6" s="338"/>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row>
    <row r="7" spans="1:91" ht="15" customHeight="1" x14ac:dyDescent="0.25">
      <c r="A7" s="64"/>
      <c r="B7" s="278"/>
      <c r="C7" s="278"/>
      <c r="D7" s="279"/>
      <c r="E7" s="319"/>
      <c r="F7" s="320"/>
      <c r="G7" s="320"/>
      <c r="H7" s="320"/>
      <c r="I7" s="320"/>
      <c r="J7" s="38" t="str">
        <f>IF(AND('Mapa final'!$AD$11="Muy Alta",'Mapa final'!$AF$11="Leve"),CONCATENATE("R2C",'Mapa final'!$S$11),"")</f>
        <v/>
      </c>
      <c r="K7" s="147" t="str">
        <f>IF(AND('Mapa final'!$AD$11="Muy Alta",'Mapa final'!$AF$11="Leve"),CONCATENATE("R2C",'Mapa final'!$S$11),"")</f>
        <v/>
      </c>
      <c r="L7" s="147" t="str">
        <f>IF(AND('Mapa final'!$AD$11="Muy Alta",'Mapa final'!$AF$11="Leve"),CONCATENATE("R2C",'Mapa final'!$S$11),"")</f>
        <v/>
      </c>
      <c r="M7" s="147" t="str">
        <f>IF(AND('Mapa final'!$AD$11="Muy Alta",'Mapa final'!$AF$11="Leve"),CONCATENATE("R2C",'Mapa final'!$S$11),"")</f>
        <v/>
      </c>
      <c r="N7" s="147" t="str">
        <f>IF(AND('Mapa final'!$AD$11="Muy Alta",'Mapa final'!$AF$11="Leve"),CONCATENATE("R2C",'Mapa final'!$S$11),"")</f>
        <v/>
      </c>
      <c r="O7" s="39" t="str">
        <f>IF(AND('Mapa final'!$AD$11="Muy Alta",'Mapa final'!$AF$11="Leve"),CONCATENATE("R2C",'Mapa final'!$S$11),"")</f>
        <v/>
      </c>
      <c r="P7" s="38" t="str">
        <f>IF(AND('Mapa final'!$AD$11="Muy Alta",'Mapa final'!$AF$11="Leve"),CONCATENATE("R2C",'Mapa final'!$S$11),"")</f>
        <v/>
      </c>
      <c r="Q7" s="147" t="str">
        <f>IF(AND('Mapa final'!$AD$11="Muy Alta",'Mapa final'!$AF$11="Leve"),CONCATENATE("R2C",'Mapa final'!$S$11),"")</f>
        <v/>
      </c>
      <c r="R7" s="147" t="str">
        <f>IF(AND('Mapa final'!$AD$11="Muy Alta",'Mapa final'!$AF$11="Leve"),CONCATENATE("R2C",'Mapa final'!$S$11),"")</f>
        <v/>
      </c>
      <c r="S7" s="147" t="str">
        <f>IF(AND('Mapa final'!$AD$11="Muy Alta",'Mapa final'!$AF$11="Leve"),CONCATENATE("R2C",'Mapa final'!$S$11),"")</f>
        <v/>
      </c>
      <c r="T7" s="147" t="str">
        <f>IF(AND('Mapa final'!$AD$11="Muy Alta",'Mapa final'!$AF$11="Leve"),CONCATENATE("R2C",'Mapa final'!$S$11),"")</f>
        <v/>
      </c>
      <c r="U7" s="39" t="str">
        <f>IF(AND('Mapa final'!$AD$11="Muy Alta",'Mapa final'!$AF$11="Leve"),CONCATENATE("R2C",'Mapa final'!$S$11),"")</f>
        <v/>
      </c>
      <c r="V7" s="38" t="str">
        <f>IF(AND('Mapa final'!$AD$11="Muy Alta",'Mapa final'!$AF$11="Leve"),CONCATENATE("R2C",'Mapa final'!$S$11),"")</f>
        <v/>
      </c>
      <c r="W7" s="147" t="str">
        <f>IF(AND('Mapa final'!$AD$11="Muy Alta",'Mapa final'!$AF$11="Leve"),CONCATENATE("R2C",'Mapa final'!$S$11),"")</f>
        <v/>
      </c>
      <c r="X7" s="147" t="str">
        <f>IF(AND('Mapa final'!$AD$11="Muy Alta",'Mapa final'!$AF$11="Leve"),CONCATENATE("R2C",'Mapa final'!$S$11),"")</f>
        <v/>
      </c>
      <c r="Y7" s="147" t="str">
        <f>IF(AND('Mapa final'!$AD$11="Muy Alta",'Mapa final'!$AF$11="Leve"),CONCATENATE("R2C",'Mapa final'!$S$11),"")</f>
        <v/>
      </c>
      <c r="Z7" s="147" t="str">
        <f>IF(AND('Mapa final'!$AD$11="Muy Alta",'Mapa final'!$AF$11="Leve"),CONCATENATE("R2C",'Mapa final'!$S$11),"")</f>
        <v/>
      </c>
      <c r="AA7" s="39" t="str">
        <f>IF(AND('Mapa final'!$AD$11="Muy Alta",'Mapa final'!$AF$11="Leve"),CONCATENATE("R2C",'Mapa final'!$S$11),"")</f>
        <v/>
      </c>
      <c r="AB7" s="38" t="str">
        <f>IF(AND('Mapa final'!$AD$11="Muy Alta",'Mapa final'!$AF$11="Leve"),CONCATENATE("R2C",'Mapa final'!$S$11),"")</f>
        <v/>
      </c>
      <c r="AC7" s="147" t="str">
        <f>IF(AND('Mapa final'!$AD$11="Muy Alta",'Mapa final'!$AF$11="Leve"),CONCATENATE("R2C",'Mapa final'!$S$11),"")</f>
        <v/>
      </c>
      <c r="AD7" s="147" t="str">
        <f>IF(AND('Mapa final'!$AD$11="Muy Alta",'Mapa final'!$AF$11="Leve"),CONCATENATE("R2C",'Mapa final'!$S$11),"")</f>
        <v/>
      </c>
      <c r="AE7" s="147" t="str">
        <f>IF(AND('Mapa final'!$AD$11="Muy Alta",'Mapa final'!$AF$11="Leve"),CONCATENATE("R2C",'Mapa final'!$S$11),"")</f>
        <v/>
      </c>
      <c r="AF7" s="147" t="str">
        <f>IF(AND('Mapa final'!$AD$11="Muy Alta",'Mapa final'!$AF$11="Leve"),CONCATENATE("R2C",'Mapa final'!$S$11),"")</f>
        <v/>
      </c>
      <c r="AG7" s="147" t="str">
        <f>IF(AND('Mapa final'!$AD$11="Muy Alta",'Mapa final'!$AF$11="Leve"),CONCATENATE("R2C",'Mapa final'!$S$11),"")</f>
        <v/>
      </c>
      <c r="AH7" s="40" t="str">
        <f>IF(AND('Mapa final'!$AD$11="Muy Alta",'Mapa final'!$AF$11="Catastrófico"),CONCATENATE("R2C",'Mapa final'!$S$11),"")</f>
        <v/>
      </c>
      <c r="AI7" s="150" t="str">
        <f>IF(AND('Mapa final'!$AD$11="Muy Alta",'Mapa final'!$AF$11="Catastrófico"),CONCATENATE("R2C",'Mapa final'!$S$11),"")</f>
        <v/>
      </c>
      <c r="AJ7" s="150" t="str">
        <f>IF(AND('Mapa final'!$AD$11="Muy Alta",'Mapa final'!$AF$11="Catastrófico"),CONCATENATE("R2C",'Mapa final'!$S$11),"")</f>
        <v/>
      </c>
      <c r="AK7" s="150" t="str">
        <f>IF(AND('Mapa final'!$AD$11="Muy Alta",'Mapa final'!$AF$11="Catastrófico"),CONCATENATE("R2C",'Mapa final'!$S$11),"")</f>
        <v/>
      </c>
      <c r="AL7" s="150" t="str">
        <f>IF(AND('Mapa final'!$AD$11="Muy Alta",'Mapa final'!$AF$11="Catastrófico"),CONCATENATE("R2C",'Mapa final'!$S$11),"")</f>
        <v/>
      </c>
      <c r="AM7" s="41" t="str">
        <f>IF(AND('Mapa final'!$AD$11="Muy Alta",'Mapa final'!$AF$11="Catastrófico"),CONCATENATE("R2C",'Mapa final'!$S$11),"")</f>
        <v/>
      </c>
      <c r="AN7" s="64"/>
      <c r="AO7" s="339"/>
      <c r="AP7" s="340"/>
      <c r="AQ7" s="340"/>
      <c r="AR7" s="340"/>
      <c r="AS7" s="340"/>
      <c r="AT7" s="341"/>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row>
    <row r="8" spans="1:91" ht="15" customHeight="1" x14ac:dyDescent="0.25">
      <c r="A8" s="64"/>
      <c r="B8" s="278"/>
      <c r="C8" s="278"/>
      <c r="D8" s="279"/>
      <c r="E8" s="319"/>
      <c r="F8" s="320"/>
      <c r="G8" s="320"/>
      <c r="H8" s="320"/>
      <c r="I8" s="320"/>
      <c r="J8" s="38" t="str">
        <f>IF(AND('Mapa final'!$AD$11="Muy Alta",'Mapa final'!$AF$11="Leve"),CONCATENATE("R2C",'Mapa final'!$S$11),"")</f>
        <v/>
      </c>
      <c r="K8" s="147" t="str">
        <f>IF(AND('Mapa final'!$AD$11="Muy Alta",'Mapa final'!$AF$11="Leve"),CONCATENATE("R2C",'Mapa final'!$S$11),"")</f>
        <v/>
      </c>
      <c r="L8" s="147" t="str">
        <f>IF(AND('Mapa final'!$AD$11="Muy Alta",'Mapa final'!$AF$11="Leve"),CONCATENATE("R2C",'Mapa final'!$S$11),"")</f>
        <v/>
      </c>
      <c r="M8" s="147" t="str">
        <f>IF(AND('Mapa final'!$AD$11="Muy Alta",'Mapa final'!$AF$11="Leve"),CONCATENATE("R2C",'Mapa final'!$S$11),"")</f>
        <v/>
      </c>
      <c r="N8" s="147" t="str">
        <f>IF(AND('Mapa final'!$AD$11="Muy Alta",'Mapa final'!$AF$11="Leve"),CONCATENATE("R2C",'Mapa final'!$S$11),"")</f>
        <v/>
      </c>
      <c r="O8" s="39" t="str">
        <f>IF(AND('Mapa final'!$AD$11="Muy Alta",'Mapa final'!$AF$11="Leve"),CONCATENATE("R2C",'Mapa final'!$S$11),"")</f>
        <v/>
      </c>
      <c r="P8" s="38" t="str">
        <f>IF(AND('Mapa final'!$AD$11="Muy Alta",'Mapa final'!$AF$11="Leve"),CONCATENATE("R2C",'Mapa final'!$S$11),"")</f>
        <v/>
      </c>
      <c r="Q8" s="147" t="str">
        <f>IF(AND('Mapa final'!$AD$11="Muy Alta",'Mapa final'!$AF$11="Leve"),CONCATENATE("R2C",'Mapa final'!$S$11),"")</f>
        <v/>
      </c>
      <c r="R8" s="147" t="str">
        <f>IF(AND('Mapa final'!$AD$11="Muy Alta",'Mapa final'!$AF$11="Leve"),CONCATENATE("R2C",'Mapa final'!$S$11),"")</f>
        <v/>
      </c>
      <c r="S8" s="147" t="str">
        <f>IF(AND('Mapa final'!$AD$11="Muy Alta",'Mapa final'!$AF$11="Leve"),CONCATENATE("R2C",'Mapa final'!$S$11),"")</f>
        <v/>
      </c>
      <c r="T8" s="147" t="str">
        <f>IF(AND('Mapa final'!$AD$11="Muy Alta",'Mapa final'!$AF$11="Leve"),CONCATENATE("R2C",'Mapa final'!$S$11),"")</f>
        <v/>
      </c>
      <c r="U8" s="39" t="str">
        <f>IF(AND('Mapa final'!$AD$11="Muy Alta",'Mapa final'!$AF$11="Leve"),CONCATENATE("R2C",'Mapa final'!$S$11),"")</f>
        <v/>
      </c>
      <c r="V8" s="38" t="str">
        <f>IF(AND('Mapa final'!$AD$11="Muy Alta",'Mapa final'!$AF$11="Leve"),CONCATENATE("R2C",'Mapa final'!$S$11),"")</f>
        <v/>
      </c>
      <c r="W8" s="147" t="str">
        <f>IF(AND('Mapa final'!$AD$11="Muy Alta",'Mapa final'!$AF$11="Leve"),CONCATENATE("R2C",'Mapa final'!$S$11),"")</f>
        <v/>
      </c>
      <c r="X8" s="147" t="str">
        <f>IF(AND('Mapa final'!$AD$11="Muy Alta",'Mapa final'!$AF$11="Leve"),CONCATENATE("R2C",'Mapa final'!$S$11),"")</f>
        <v/>
      </c>
      <c r="Y8" s="147" t="str">
        <f>IF(AND('Mapa final'!$AD$11="Muy Alta",'Mapa final'!$AF$11="Leve"),CONCATENATE("R2C",'Mapa final'!$S$11),"")</f>
        <v/>
      </c>
      <c r="Z8" s="147" t="str">
        <f>IF(AND('Mapa final'!$AD$11="Muy Alta",'Mapa final'!$AF$11="Leve"),CONCATENATE("R2C",'Mapa final'!$S$11),"")</f>
        <v/>
      </c>
      <c r="AA8" s="39" t="str">
        <f>IF(AND('Mapa final'!$AD$11="Muy Alta",'Mapa final'!$AF$11="Leve"),CONCATENATE("R2C",'Mapa final'!$S$11),"")</f>
        <v/>
      </c>
      <c r="AB8" s="38" t="str">
        <f>IF(AND('Mapa final'!$AD$11="Muy Alta",'Mapa final'!$AF$11="Leve"),CONCATENATE("R2C",'Mapa final'!$S$11),"")</f>
        <v/>
      </c>
      <c r="AC8" s="147" t="str">
        <f>IF(AND('Mapa final'!$AD$11="Muy Alta",'Mapa final'!$AF$11="Leve"),CONCATENATE("R2C",'Mapa final'!$S$11),"")</f>
        <v/>
      </c>
      <c r="AD8" s="147" t="str">
        <f>IF(AND('Mapa final'!$AD$11="Muy Alta",'Mapa final'!$AF$11="Leve"),CONCATENATE("R2C",'Mapa final'!$S$11),"")</f>
        <v/>
      </c>
      <c r="AE8" s="147" t="str">
        <f>IF(AND('Mapa final'!$AD$11="Muy Alta",'Mapa final'!$AF$11="Leve"),CONCATENATE("R2C",'Mapa final'!$S$11),"")</f>
        <v/>
      </c>
      <c r="AF8" s="147" t="str">
        <f>IF(AND('Mapa final'!$AD$11="Muy Alta",'Mapa final'!$AF$11="Leve"),CONCATENATE("R2C",'Mapa final'!$S$11),"")</f>
        <v/>
      </c>
      <c r="AG8" s="147" t="str">
        <f>IF(AND('Mapa final'!$AD$11="Muy Alta",'Mapa final'!$AF$11="Leve"),CONCATENATE("R2C",'Mapa final'!$S$11),"")</f>
        <v/>
      </c>
      <c r="AH8" s="40" t="str">
        <f>IF(AND('Mapa final'!$AD$11="Muy Alta",'Mapa final'!$AF$11="Catastrófico"),CONCATENATE("R2C",'Mapa final'!$S$11),"")</f>
        <v/>
      </c>
      <c r="AI8" s="150" t="str">
        <f>IF(AND('Mapa final'!$AD$11="Muy Alta",'Mapa final'!$AF$11="Catastrófico"),CONCATENATE("R2C",'Mapa final'!$S$11),"")</f>
        <v/>
      </c>
      <c r="AJ8" s="150" t="str">
        <f>IF(AND('Mapa final'!$AD$11="Muy Alta",'Mapa final'!$AF$11="Catastrófico"),CONCATENATE("R2C",'Mapa final'!$S$11),"")</f>
        <v/>
      </c>
      <c r="AK8" s="150" t="str">
        <f>IF(AND('Mapa final'!$AD$11="Muy Alta",'Mapa final'!$AF$11="Catastrófico"),CONCATENATE("R2C",'Mapa final'!$S$11),"")</f>
        <v/>
      </c>
      <c r="AL8" s="150" t="str">
        <f>IF(AND('Mapa final'!$AD$11="Muy Alta",'Mapa final'!$AF$11="Catastrófico"),CONCATENATE("R2C",'Mapa final'!$S$11),"")</f>
        <v/>
      </c>
      <c r="AM8" s="41" t="str">
        <f>IF(AND('Mapa final'!$AD$11="Muy Alta",'Mapa final'!$AF$11="Catastrófico"),CONCATENATE("R2C",'Mapa final'!$S$11),"")</f>
        <v/>
      </c>
      <c r="AN8" s="64"/>
      <c r="AO8" s="339"/>
      <c r="AP8" s="340"/>
      <c r="AQ8" s="340"/>
      <c r="AR8" s="340"/>
      <c r="AS8" s="340"/>
      <c r="AT8" s="341"/>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row>
    <row r="9" spans="1:91" ht="15" customHeight="1" x14ac:dyDescent="0.25">
      <c r="A9" s="64"/>
      <c r="B9" s="278"/>
      <c r="C9" s="278"/>
      <c r="D9" s="279"/>
      <c r="E9" s="319"/>
      <c r="F9" s="320"/>
      <c r="G9" s="320"/>
      <c r="H9" s="320"/>
      <c r="I9" s="320"/>
      <c r="J9" s="38" t="str">
        <f>IF(AND('Mapa final'!$AD$11="Muy Alta",'Mapa final'!$AF$11="Leve"),CONCATENATE("R2C",'Mapa final'!$S$11),"")</f>
        <v/>
      </c>
      <c r="K9" s="147" t="str">
        <f>IF(AND('Mapa final'!$AD$11="Muy Alta",'Mapa final'!$AF$11="Leve"),CONCATENATE("R2C",'Mapa final'!$S$11),"")</f>
        <v/>
      </c>
      <c r="L9" s="147" t="str">
        <f>IF(AND('Mapa final'!$AD$11="Muy Alta",'Mapa final'!$AF$11="Leve"),CONCATENATE("R2C",'Mapa final'!$S$11),"")</f>
        <v/>
      </c>
      <c r="M9" s="147" t="str">
        <f>IF(AND('Mapa final'!$AD$11="Muy Alta",'Mapa final'!$AF$11="Leve"),CONCATENATE("R2C",'Mapa final'!$S$11),"")</f>
        <v/>
      </c>
      <c r="N9" s="147" t="str">
        <f>IF(AND('Mapa final'!$AD$11="Muy Alta",'Mapa final'!$AF$11="Leve"),CONCATENATE("R2C",'Mapa final'!$S$11),"")</f>
        <v/>
      </c>
      <c r="O9" s="39" t="str">
        <f>IF(AND('Mapa final'!$AD$11="Muy Alta",'Mapa final'!$AF$11="Leve"),CONCATENATE("R2C",'Mapa final'!$S$11),"")</f>
        <v/>
      </c>
      <c r="P9" s="38" t="str">
        <f>IF(AND('Mapa final'!$AD$11="Muy Alta",'Mapa final'!$AF$11="Leve"),CONCATENATE("R2C",'Mapa final'!$S$11),"")</f>
        <v/>
      </c>
      <c r="Q9" s="147" t="str">
        <f>IF(AND('Mapa final'!$AD$11="Muy Alta",'Mapa final'!$AF$11="Leve"),CONCATENATE("R2C",'Mapa final'!$S$11),"")</f>
        <v/>
      </c>
      <c r="R9" s="147" t="str">
        <f>IF(AND('Mapa final'!$AD$11="Muy Alta",'Mapa final'!$AF$11="Leve"),CONCATENATE("R2C",'Mapa final'!$S$11),"")</f>
        <v/>
      </c>
      <c r="S9" s="147" t="str">
        <f>IF(AND('Mapa final'!$AD$11="Muy Alta",'Mapa final'!$AF$11="Leve"),CONCATENATE("R2C",'Mapa final'!$S$11),"")</f>
        <v/>
      </c>
      <c r="T9" s="147" t="str">
        <f>IF(AND('Mapa final'!$AD$11="Muy Alta",'Mapa final'!$AF$11="Leve"),CONCATENATE("R2C",'Mapa final'!$S$11),"")</f>
        <v/>
      </c>
      <c r="U9" s="39" t="str">
        <f>IF(AND('Mapa final'!$AD$11="Muy Alta",'Mapa final'!$AF$11="Leve"),CONCATENATE("R2C",'Mapa final'!$S$11),"")</f>
        <v/>
      </c>
      <c r="V9" s="38" t="str">
        <f>IF(AND('Mapa final'!$AD$11="Muy Alta",'Mapa final'!$AF$11="Leve"),CONCATENATE("R2C",'Mapa final'!$S$11),"")</f>
        <v/>
      </c>
      <c r="W9" s="147" t="str">
        <f>IF(AND('Mapa final'!$AD$11="Muy Alta",'Mapa final'!$AF$11="Leve"),CONCATENATE("R2C",'Mapa final'!$S$11),"")</f>
        <v/>
      </c>
      <c r="X9" s="147" t="str">
        <f>IF(AND('Mapa final'!$AD$11="Muy Alta",'Mapa final'!$AF$11="Leve"),CONCATENATE("R2C",'Mapa final'!$S$11),"")</f>
        <v/>
      </c>
      <c r="Y9" s="147" t="str">
        <f>IF(AND('Mapa final'!$AD$11="Muy Alta",'Mapa final'!$AF$11="Leve"),CONCATENATE("R2C",'Mapa final'!$S$11),"")</f>
        <v/>
      </c>
      <c r="Z9" s="147" t="str">
        <f>IF(AND('Mapa final'!$AD$11="Muy Alta",'Mapa final'!$AF$11="Leve"),CONCATENATE("R2C",'Mapa final'!$S$11),"")</f>
        <v/>
      </c>
      <c r="AA9" s="39" t="str">
        <f>IF(AND('Mapa final'!$AD$11="Muy Alta",'Mapa final'!$AF$11="Leve"),CONCATENATE("R2C",'Mapa final'!$S$11),"")</f>
        <v/>
      </c>
      <c r="AB9" s="38" t="str">
        <f>IF(AND('Mapa final'!$AD$11="Muy Alta",'Mapa final'!$AF$11="Leve"),CONCATENATE("R2C",'Mapa final'!$S$11),"")</f>
        <v/>
      </c>
      <c r="AC9" s="147" t="str">
        <f>IF(AND('Mapa final'!$AD$11="Muy Alta",'Mapa final'!$AF$11="Leve"),CONCATENATE("R2C",'Mapa final'!$S$11),"")</f>
        <v/>
      </c>
      <c r="AD9" s="147" t="str">
        <f>IF(AND('Mapa final'!$AD$11="Muy Alta",'Mapa final'!$AF$11="Leve"),CONCATENATE("R2C",'Mapa final'!$S$11),"")</f>
        <v/>
      </c>
      <c r="AE9" s="147" t="str">
        <f>IF(AND('Mapa final'!$AD$11="Muy Alta",'Mapa final'!$AF$11="Leve"),CONCATENATE("R2C",'Mapa final'!$S$11),"")</f>
        <v/>
      </c>
      <c r="AF9" s="147" t="str">
        <f>IF(AND('Mapa final'!$AD$11="Muy Alta",'Mapa final'!$AF$11="Leve"),CONCATENATE("R2C",'Mapa final'!$S$11),"")</f>
        <v/>
      </c>
      <c r="AG9" s="147" t="str">
        <f>IF(AND('Mapa final'!$AD$11="Muy Alta",'Mapa final'!$AF$11="Leve"),CONCATENATE("R2C",'Mapa final'!$S$11),"")</f>
        <v/>
      </c>
      <c r="AH9" s="40" t="str">
        <f>IF(AND('Mapa final'!$AD$11="Muy Alta",'Mapa final'!$AF$11="Catastrófico"),CONCATENATE("R2C",'Mapa final'!$S$11),"")</f>
        <v/>
      </c>
      <c r="AI9" s="150" t="str">
        <f>IF(AND('Mapa final'!$AD$11="Muy Alta",'Mapa final'!$AF$11="Catastrófico"),CONCATENATE("R2C",'Mapa final'!$S$11),"")</f>
        <v/>
      </c>
      <c r="AJ9" s="150" t="str">
        <f>IF(AND('Mapa final'!$AD$11="Muy Alta",'Mapa final'!$AF$11="Catastrófico"),CONCATENATE("R2C",'Mapa final'!$S$11),"")</f>
        <v/>
      </c>
      <c r="AK9" s="150" t="str">
        <f>IF(AND('Mapa final'!$AD$11="Muy Alta",'Mapa final'!$AF$11="Catastrófico"),CONCATENATE("R2C",'Mapa final'!$S$11),"")</f>
        <v/>
      </c>
      <c r="AL9" s="150" t="str">
        <f>IF(AND('Mapa final'!$AD$11="Muy Alta",'Mapa final'!$AF$11="Catastrófico"),CONCATENATE("R2C",'Mapa final'!$S$11),"")</f>
        <v/>
      </c>
      <c r="AM9" s="41" t="str">
        <f>IF(AND('Mapa final'!$AD$11="Muy Alta",'Mapa final'!$AF$11="Catastrófico"),CONCATENATE("R2C",'Mapa final'!$S$11),"")</f>
        <v/>
      </c>
      <c r="AN9" s="64"/>
      <c r="AO9" s="339"/>
      <c r="AP9" s="340"/>
      <c r="AQ9" s="340"/>
      <c r="AR9" s="340"/>
      <c r="AS9" s="340"/>
      <c r="AT9" s="341"/>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row>
    <row r="10" spans="1:91" ht="15" customHeight="1" x14ac:dyDescent="0.25">
      <c r="A10" s="64"/>
      <c r="B10" s="278"/>
      <c r="C10" s="278"/>
      <c r="D10" s="279"/>
      <c r="E10" s="319"/>
      <c r="F10" s="320"/>
      <c r="G10" s="320"/>
      <c r="H10" s="320"/>
      <c r="I10" s="320"/>
      <c r="J10" s="38" t="str">
        <f>IF(AND('Mapa final'!$AD$11="Muy Alta",'Mapa final'!$AF$11="Leve"),CONCATENATE("R2C",'Mapa final'!$S$11),"")</f>
        <v/>
      </c>
      <c r="K10" s="147" t="str">
        <f>IF(AND('Mapa final'!$AD$11="Muy Alta",'Mapa final'!$AF$11="Leve"),CONCATENATE("R2C",'Mapa final'!$S$11),"")</f>
        <v/>
      </c>
      <c r="L10" s="147" t="str">
        <f>IF(AND('Mapa final'!$AD$11="Muy Alta",'Mapa final'!$AF$11="Leve"),CONCATENATE("R2C",'Mapa final'!$S$11),"")</f>
        <v/>
      </c>
      <c r="M10" s="147" t="str">
        <f>IF(AND('Mapa final'!$AD$11="Muy Alta",'Mapa final'!$AF$11="Leve"),CONCATENATE("R2C",'Mapa final'!$S$11),"")</f>
        <v/>
      </c>
      <c r="N10" s="147" t="str">
        <f>IF(AND('Mapa final'!$AD$11="Muy Alta",'Mapa final'!$AF$11="Leve"),CONCATENATE("R2C",'Mapa final'!$S$11),"")</f>
        <v/>
      </c>
      <c r="O10" s="39" t="str">
        <f>IF(AND('Mapa final'!$AD$11="Muy Alta",'Mapa final'!$AF$11="Leve"),CONCATENATE("R2C",'Mapa final'!$S$11),"")</f>
        <v/>
      </c>
      <c r="P10" s="38" t="str">
        <f>IF(AND('Mapa final'!$AD$11="Muy Alta",'Mapa final'!$AF$11="Leve"),CONCATENATE("R2C",'Mapa final'!$S$11),"")</f>
        <v/>
      </c>
      <c r="Q10" s="147" t="str">
        <f>IF(AND('Mapa final'!$AD$11="Muy Alta",'Mapa final'!$AF$11="Leve"),CONCATENATE("R2C",'Mapa final'!$S$11),"")</f>
        <v/>
      </c>
      <c r="R10" s="147" t="str">
        <f>IF(AND('Mapa final'!$AD$11="Muy Alta",'Mapa final'!$AF$11="Leve"),CONCATENATE("R2C",'Mapa final'!$S$11),"")</f>
        <v/>
      </c>
      <c r="S10" s="147" t="str">
        <f>IF(AND('Mapa final'!$AD$11="Muy Alta",'Mapa final'!$AF$11="Leve"),CONCATENATE("R2C",'Mapa final'!$S$11),"")</f>
        <v/>
      </c>
      <c r="T10" s="147" t="str">
        <f>IF(AND('Mapa final'!$AD$11="Muy Alta",'Mapa final'!$AF$11="Leve"),CONCATENATE("R2C",'Mapa final'!$S$11),"")</f>
        <v/>
      </c>
      <c r="U10" s="39" t="str">
        <f>IF(AND('Mapa final'!$AD$11="Muy Alta",'Mapa final'!$AF$11="Leve"),CONCATENATE("R2C",'Mapa final'!$S$11),"")</f>
        <v/>
      </c>
      <c r="V10" s="38" t="str">
        <f>IF(AND('Mapa final'!$AD$11="Muy Alta",'Mapa final'!$AF$11="Leve"),CONCATENATE("R2C",'Mapa final'!$S$11),"")</f>
        <v/>
      </c>
      <c r="W10" s="147" t="str">
        <f>IF(AND('Mapa final'!$AD$11="Muy Alta",'Mapa final'!$AF$11="Leve"),CONCATENATE("R2C",'Mapa final'!$S$11),"")</f>
        <v/>
      </c>
      <c r="X10" s="147" t="str">
        <f>IF(AND('Mapa final'!$AD$11="Muy Alta",'Mapa final'!$AF$11="Leve"),CONCATENATE("R2C",'Mapa final'!$S$11),"")</f>
        <v/>
      </c>
      <c r="Y10" s="147" t="str">
        <f>IF(AND('Mapa final'!$AD$11="Muy Alta",'Mapa final'!$AF$11="Leve"),CONCATENATE("R2C",'Mapa final'!$S$11),"")</f>
        <v/>
      </c>
      <c r="Z10" s="147" t="str">
        <f>IF(AND('Mapa final'!$AD$11="Muy Alta",'Mapa final'!$AF$11="Leve"),CONCATENATE("R2C",'Mapa final'!$S$11),"")</f>
        <v/>
      </c>
      <c r="AA10" s="39" t="str">
        <f>IF(AND('Mapa final'!$AD$11="Muy Alta",'Mapa final'!$AF$11="Leve"),CONCATENATE("R2C",'Mapa final'!$S$11),"")</f>
        <v/>
      </c>
      <c r="AB10" s="38" t="str">
        <f>IF(AND('Mapa final'!$AD$11="Muy Alta",'Mapa final'!$AF$11="Leve"),CONCATENATE("R2C",'Mapa final'!$S$11),"")</f>
        <v/>
      </c>
      <c r="AC10" s="147" t="str">
        <f>IF(AND('Mapa final'!$AD$11="Muy Alta",'Mapa final'!$AF$11="Leve"),CONCATENATE("R2C",'Mapa final'!$S$11),"")</f>
        <v/>
      </c>
      <c r="AD10" s="147" t="str">
        <f>IF(AND('Mapa final'!$AD$11="Muy Alta",'Mapa final'!$AF$11="Leve"),CONCATENATE("R2C",'Mapa final'!$S$11),"")</f>
        <v/>
      </c>
      <c r="AE10" s="147" t="str">
        <f>IF(AND('Mapa final'!$AD$11="Muy Alta",'Mapa final'!$AF$11="Leve"),CONCATENATE("R2C",'Mapa final'!$S$11),"")</f>
        <v/>
      </c>
      <c r="AF10" s="147" t="str">
        <f>IF(AND('Mapa final'!$AD$11="Muy Alta",'Mapa final'!$AF$11="Leve"),CONCATENATE("R2C",'Mapa final'!$S$11),"")</f>
        <v/>
      </c>
      <c r="AG10" s="147" t="str">
        <f>IF(AND('Mapa final'!$AD$11="Muy Alta",'Mapa final'!$AF$11="Leve"),CONCATENATE("R2C",'Mapa final'!$S$11),"")</f>
        <v/>
      </c>
      <c r="AH10" s="40" t="str">
        <f>IF(AND('Mapa final'!$AD$11="Muy Alta",'Mapa final'!$AF$11="Catastrófico"),CONCATENATE("R2C",'Mapa final'!$S$11),"")</f>
        <v/>
      </c>
      <c r="AI10" s="150" t="str">
        <f>IF(AND('Mapa final'!$AD$11="Muy Alta",'Mapa final'!$AF$11="Catastrófico"),CONCATENATE("R2C",'Mapa final'!$S$11),"")</f>
        <v/>
      </c>
      <c r="AJ10" s="150" t="str">
        <f>IF(AND('Mapa final'!$AD$11="Muy Alta",'Mapa final'!$AF$11="Catastrófico"),CONCATENATE("R2C",'Mapa final'!$S$11),"")</f>
        <v/>
      </c>
      <c r="AK10" s="150" t="str">
        <f>IF(AND('Mapa final'!$AD$11="Muy Alta",'Mapa final'!$AF$11="Catastrófico"),CONCATENATE("R2C",'Mapa final'!$S$11),"")</f>
        <v/>
      </c>
      <c r="AL10" s="150" t="str">
        <f>IF(AND('Mapa final'!$AD$11="Muy Alta",'Mapa final'!$AF$11="Catastrófico"),CONCATENATE("R2C",'Mapa final'!$S$11),"")</f>
        <v/>
      </c>
      <c r="AM10" s="41" t="str">
        <f>IF(AND('Mapa final'!$AD$11="Muy Alta",'Mapa final'!$AF$11="Catastrófico"),CONCATENATE("R2C",'Mapa final'!$S$11),"")</f>
        <v/>
      </c>
      <c r="AN10" s="64"/>
      <c r="AO10" s="339"/>
      <c r="AP10" s="340"/>
      <c r="AQ10" s="340"/>
      <c r="AR10" s="340"/>
      <c r="AS10" s="340"/>
      <c r="AT10" s="341"/>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91" ht="15" customHeight="1" x14ac:dyDescent="0.25">
      <c r="A11" s="64"/>
      <c r="B11" s="278"/>
      <c r="C11" s="278"/>
      <c r="D11" s="279"/>
      <c r="E11" s="319"/>
      <c r="F11" s="320"/>
      <c r="G11" s="320"/>
      <c r="H11" s="320"/>
      <c r="I11" s="320"/>
      <c r="J11" s="38" t="str">
        <f>IF(AND('Mapa final'!$AD$11="Muy Alta",'Mapa final'!$AF$11="Leve"),CONCATENATE("R2C",'Mapa final'!$S$11),"")</f>
        <v/>
      </c>
      <c r="K11" s="147" t="str">
        <f>IF(AND('Mapa final'!$AD$11="Muy Alta",'Mapa final'!$AF$11="Leve"),CONCATENATE("R2C",'Mapa final'!$S$11),"")</f>
        <v/>
      </c>
      <c r="L11" s="147" t="str">
        <f>IF(AND('Mapa final'!$AD$11="Muy Alta",'Mapa final'!$AF$11="Leve"),CONCATENATE("R2C",'Mapa final'!$S$11),"")</f>
        <v/>
      </c>
      <c r="M11" s="147" t="str">
        <f>IF(AND('Mapa final'!$AD$11="Muy Alta",'Mapa final'!$AF$11="Leve"),CONCATENATE("R2C",'Mapa final'!$S$11),"")</f>
        <v/>
      </c>
      <c r="N11" s="147" t="str">
        <f>IF(AND('Mapa final'!$AD$11="Muy Alta",'Mapa final'!$AF$11="Leve"),CONCATENATE("R2C",'Mapa final'!$S$11),"")</f>
        <v/>
      </c>
      <c r="O11" s="39" t="str">
        <f>IF(AND('Mapa final'!$AD$11="Muy Alta",'Mapa final'!$AF$11="Leve"),CONCATENATE("R2C",'Mapa final'!$S$11),"")</f>
        <v/>
      </c>
      <c r="P11" s="38" t="str">
        <f>IF(AND('Mapa final'!$AD$11="Muy Alta",'Mapa final'!$AF$11="Leve"),CONCATENATE("R2C",'Mapa final'!$S$11),"")</f>
        <v/>
      </c>
      <c r="Q11" s="147" t="str">
        <f>IF(AND('Mapa final'!$AD$11="Muy Alta",'Mapa final'!$AF$11="Leve"),CONCATENATE("R2C",'Mapa final'!$S$11),"")</f>
        <v/>
      </c>
      <c r="R11" s="147" t="str">
        <f>IF(AND('Mapa final'!$AD$11="Muy Alta",'Mapa final'!$AF$11="Leve"),CONCATENATE("R2C",'Mapa final'!$S$11),"")</f>
        <v/>
      </c>
      <c r="S11" s="147" t="str">
        <f>IF(AND('Mapa final'!$AD$11="Muy Alta",'Mapa final'!$AF$11="Leve"),CONCATENATE("R2C",'Mapa final'!$S$11),"")</f>
        <v/>
      </c>
      <c r="T11" s="147" t="str">
        <f>IF(AND('Mapa final'!$AD$11="Muy Alta",'Mapa final'!$AF$11="Leve"),CONCATENATE("R2C",'Mapa final'!$S$11),"")</f>
        <v/>
      </c>
      <c r="U11" s="39" t="str">
        <f>IF(AND('Mapa final'!$AD$11="Muy Alta",'Mapa final'!$AF$11="Leve"),CONCATENATE("R2C",'Mapa final'!$S$11),"")</f>
        <v/>
      </c>
      <c r="V11" s="38" t="str">
        <f>IF(AND('Mapa final'!$AD$11="Muy Alta",'Mapa final'!$AF$11="Leve"),CONCATENATE("R2C",'Mapa final'!$S$11),"")</f>
        <v/>
      </c>
      <c r="W11" s="147" t="str">
        <f>IF(AND('Mapa final'!$AD$11="Muy Alta",'Mapa final'!$AF$11="Leve"),CONCATENATE("R2C",'Mapa final'!$S$11),"")</f>
        <v/>
      </c>
      <c r="X11" s="147" t="str">
        <f>IF(AND('Mapa final'!$AD$11="Muy Alta",'Mapa final'!$AF$11="Leve"),CONCATENATE("R2C",'Mapa final'!$S$11),"")</f>
        <v/>
      </c>
      <c r="Y11" s="147" t="str">
        <f>IF(AND('Mapa final'!$AD$11="Muy Alta",'Mapa final'!$AF$11="Leve"),CONCATENATE("R2C",'Mapa final'!$S$11),"")</f>
        <v/>
      </c>
      <c r="Z11" s="147" t="str">
        <f>IF(AND('Mapa final'!$AD$11="Muy Alta",'Mapa final'!$AF$11="Leve"),CONCATENATE("R2C",'Mapa final'!$S$11),"")</f>
        <v/>
      </c>
      <c r="AA11" s="39" t="str">
        <f>IF(AND('Mapa final'!$AD$11="Muy Alta",'Mapa final'!$AF$11="Leve"),CONCATENATE("R2C",'Mapa final'!$S$11),"")</f>
        <v/>
      </c>
      <c r="AB11" s="38" t="str">
        <f>IF(AND('Mapa final'!$AD$11="Muy Alta",'Mapa final'!$AF$11="Leve"),CONCATENATE("R2C",'Mapa final'!$S$11),"")</f>
        <v/>
      </c>
      <c r="AC11" s="147" t="str">
        <f>IF(AND('Mapa final'!$AD$11="Muy Alta",'Mapa final'!$AF$11="Leve"),CONCATENATE("R2C",'Mapa final'!$S$11),"")</f>
        <v/>
      </c>
      <c r="AD11" s="147" t="str">
        <f>IF(AND('Mapa final'!$AD$11="Muy Alta",'Mapa final'!$AF$11="Leve"),CONCATENATE("R2C",'Mapa final'!$S$11),"")</f>
        <v/>
      </c>
      <c r="AE11" s="147" t="str">
        <f>IF(AND('Mapa final'!$AD$11="Muy Alta",'Mapa final'!$AF$11="Leve"),CONCATENATE("R2C",'Mapa final'!$S$11),"")</f>
        <v/>
      </c>
      <c r="AF11" s="147" t="str">
        <f>IF(AND('Mapa final'!$AD$11="Muy Alta",'Mapa final'!$AF$11="Leve"),CONCATENATE("R2C",'Mapa final'!$S$11),"")</f>
        <v/>
      </c>
      <c r="AG11" s="147" t="str">
        <f>IF(AND('Mapa final'!$AD$11="Muy Alta",'Mapa final'!$AF$11="Leve"),CONCATENATE("R2C",'Mapa final'!$S$11),"")</f>
        <v/>
      </c>
      <c r="AH11" s="40" t="str">
        <f>IF(AND('Mapa final'!$AD$11="Muy Alta",'Mapa final'!$AF$11="Catastrófico"),CONCATENATE("R2C",'Mapa final'!$S$11),"")</f>
        <v/>
      </c>
      <c r="AI11" s="150" t="str">
        <f>IF(AND('Mapa final'!$AD$11="Muy Alta",'Mapa final'!$AF$11="Catastrófico"),CONCATENATE("R2C",'Mapa final'!$S$11),"")</f>
        <v/>
      </c>
      <c r="AJ11" s="150" t="str">
        <f>IF(AND('Mapa final'!$AD$11="Muy Alta",'Mapa final'!$AF$11="Catastrófico"),CONCATENATE("R2C",'Mapa final'!$S$11),"")</f>
        <v/>
      </c>
      <c r="AK11" s="150" t="str">
        <f>IF(AND('Mapa final'!$AD$11="Muy Alta",'Mapa final'!$AF$11="Catastrófico"),CONCATENATE("R2C",'Mapa final'!$S$11),"")</f>
        <v/>
      </c>
      <c r="AL11" s="150" t="str">
        <f>IF(AND('Mapa final'!$AD$11="Muy Alta",'Mapa final'!$AF$11="Catastrófico"),CONCATENATE("R2C",'Mapa final'!$S$11),"")</f>
        <v/>
      </c>
      <c r="AM11" s="41" t="str">
        <f>IF(AND('Mapa final'!$AD$11="Muy Alta",'Mapa final'!$AF$11="Catastrófico"),CONCATENATE("R2C",'Mapa final'!$S$11),"")</f>
        <v/>
      </c>
      <c r="AN11" s="64"/>
      <c r="AO11" s="339"/>
      <c r="AP11" s="340"/>
      <c r="AQ11" s="340"/>
      <c r="AR11" s="340"/>
      <c r="AS11" s="340"/>
      <c r="AT11" s="341"/>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91" ht="15" customHeight="1" x14ac:dyDescent="0.25">
      <c r="A12" s="64"/>
      <c r="B12" s="278"/>
      <c r="C12" s="278"/>
      <c r="D12" s="279"/>
      <c r="E12" s="319"/>
      <c r="F12" s="320"/>
      <c r="G12" s="320"/>
      <c r="H12" s="320"/>
      <c r="I12" s="320"/>
      <c r="J12" s="38" t="str">
        <f>IF(AND('Mapa final'!$AD$11="Muy Alta",'Mapa final'!$AF$11="Leve"),CONCATENATE("R2C",'Mapa final'!$S$11),"")</f>
        <v/>
      </c>
      <c r="K12" s="147" t="str">
        <f>IF(AND('Mapa final'!$AD$11="Muy Alta",'Mapa final'!$AF$11="Leve"),CONCATENATE("R2C",'Mapa final'!$S$11),"")</f>
        <v/>
      </c>
      <c r="L12" s="147" t="str">
        <f>IF(AND('Mapa final'!$AD$11="Muy Alta",'Mapa final'!$AF$11="Leve"),CONCATENATE("R2C",'Mapa final'!$S$11),"")</f>
        <v/>
      </c>
      <c r="M12" s="147" t="str">
        <f>IF(AND('Mapa final'!$AD$11="Muy Alta",'Mapa final'!$AF$11="Leve"),CONCATENATE("R2C",'Mapa final'!$S$11),"")</f>
        <v/>
      </c>
      <c r="N12" s="147" t="str">
        <f>IF(AND('Mapa final'!$AD$11="Muy Alta",'Mapa final'!$AF$11="Leve"),CONCATENATE("R2C",'Mapa final'!$S$11),"")</f>
        <v/>
      </c>
      <c r="O12" s="39" t="str">
        <f>IF(AND('Mapa final'!$AD$11="Muy Alta",'Mapa final'!$AF$11="Leve"),CONCATENATE("R2C",'Mapa final'!$S$11),"")</f>
        <v/>
      </c>
      <c r="P12" s="38" t="str">
        <f>IF(AND('Mapa final'!$AD$11="Muy Alta",'Mapa final'!$AF$11="Leve"),CONCATENATE("R2C",'Mapa final'!$S$11),"")</f>
        <v/>
      </c>
      <c r="Q12" s="147" t="str">
        <f>IF(AND('Mapa final'!$AD$11="Muy Alta",'Mapa final'!$AF$11="Leve"),CONCATENATE("R2C",'Mapa final'!$S$11),"")</f>
        <v/>
      </c>
      <c r="R12" s="147" t="str">
        <f>IF(AND('Mapa final'!$AD$11="Muy Alta",'Mapa final'!$AF$11="Leve"),CONCATENATE("R2C",'Mapa final'!$S$11),"")</f>
        <v/>
      </c>
      <c r="S12" s="147" t="str">
        <f>IF(AND('Mapa final'!$AD$11="Muy Alta",'Mapa final'!$AF$11="Leve"),CONCATENATE("R2C",'Mapa final'!$S$11),"")</f>
        <v/>
      </c>
      <c r="T12" s="147" t="str">
        <f>IF(AND('Mapa final'!$AD$11="Muy Alta",'Mapa final'!$AF$11="Leve"),CONCATENATE("R2C",'Mapa final'!$S$11),"")</f>
        <v/>
      </c>
      <c r="U12" s="39" t="str">
        <f>IF(AND('Mapa final'!$AD$11="Muy Alta",'Mapa final'!$AF$11="Leve"),CONCATENATE("R2C",'Mapa final'!$S$11),"")</f>
        <v/>
      </c>
      <c r="V12" s="38" t="str">
        <f>IF(AND('Mapa final'!$AD$11="Muy Alta",'Mapa final'!$AF$11="Leve"),CONCATENATE("R2C",'Mapa final'!$S$11),"")</f>
        <v/>
      </c>
      <c r="W12" s="147" t="str">
        <f>IF(AND('Mapa final'!$AD$11="Muy Alta",'Mapa final'!$AF$11="Leve"),CONCATENATE("R2C",'Mapa final'!$S$11),"")</f>
        <v/>
      </c>
      <c r="X12" s="147" t="str">
        <f>IF(AND('Mapa final'!$AD$11="Muy Alta",'Mapa final'!$AF$11="Leve"),CONCATENATE("R2C",'Mapa final'!$S$11),"")</f>
        <v/>
      </c>
      <c r="Y12" s="147" t="str">
        <f>IF(AND('Mapa final'!$AD$11="Muy Alta",'Mapa final'!$AF$11="Leve"),CONCATENATE("R2C",'Mapa final'!$S$11),"")</f>
        <v/>
      </c>
      <c r="Z12" s="147" t="str">
        <f>IF(AND('Mapa final'!$AD$11="Muy Alta",'Mapa final'!$AF$11="Leve"),CONCATENATE("R2C",'Mapa final'!$S$11),"")</f>
        <v/>
      </c>
      <c r="AA12" s="39" t="str">
        <f>IF(AND('Mapa final'!$AD$11="Muy Alta",'Mapa final'!$AF$11="Leve"),CONCATENATE("R2C",'Mapa final'!$S$11),"")</f>
        <v/>
      </c>
      <c r="AB12" s="38" t="str">
        <f>IF(AND('Mapa final'!$AD$11="Muy Alta",'Mapa final'!$AF$11="Leve"),CONCATENATE("R2C",'Mapa final'!$S$11),"")</f>
        <v/>
      </c>
      <c r="AC12" s="147" t="str">
        <f>IF(AND('Mapa final'!$AD$11="Muy Alta",'Mapa final'!$AF$11="Leve"),CONCATENATE("R2C",'Mapa final'!$S$11),"")</f>
        <v/>
      </c>
      <c r="AD12" s="147" t="str">
        <f>IF(AND('Mapa final'!$AD$11="Muy Alta",'Mapa final'!$AF$11="Leve"),CONCATENATE("R2C",'Mapa final'!$S$11),"")</f>
        <v/>
      </c>
      <c r="AE12" s="147" t="str">
        <f>IF(AND('Mapa final'!$AD$11="Muy Alta",'Mapa final'!$AF$11="Leve"),CONCATENATE("R2C",'Mapa final'!$S$11),"")</f>
        <v/>
      </c>
      <c r="AF12" s="147" t="str">
        <f>IF(AND('Mapa final'!$AD$11="Muy Alta",'Mapa final'!$AF$11="Leve"),CONCATENATE("R2C",'Mapa final'!$S$11),"")</f>
        <v/>
      </c>
      <c r="AG12" s="147" t="str">
        <f>IF(AND('Mapa final'!$AD$11="Muy Alta",'Mapa final'!$AF$11="Leve"),CONCATENATE("R2C",'Mapa final'!$S$11),"")</f>
        <v/>
      </c>
      <c r="AH12" s="40" t="str">
        <f>IF(AND('Mapa final'!$AD$11="Muy Alta",'Mapa final'!$AF$11="Catastrófico"),CONCATENATE("R2C",'Mapa final'!$S$11),"")</f>
        <v/>
      </c>
      <c r="AI12" s="150" t="str">
        <f>IF(AND('Mapa final'!$AD$11="Muy Alta",'Mapa final'!$AF$11="Catastrófico"),CONCATENATE("R2C",'Mapa final'!$S$11),"")</f>
        <v/>
      </c>
      <c r="AJ12" s="150" t="str">
        <f>IF(AND('Mapa final'!$AD$11="Muy Alta",'Mapa final'!$AF$11="Catastrófico"),CONCATENATE("R2C",'Mapa final'!$S$11),"")</f>
        <v/>
      </c>
      <c r="AK12" s="150" t="str">
        <f>IF(AND('Mapa final'!$AD$11="Muy Alta",'Mapa final'!$AF$11="Catastrófico"),CONCATENATE("R2C",'Mapa final'!$S$11),"")</f>
        <v/>
      </c>
      <c r="AL12" s="150" t="str">
        <f>IF(AND('Mapa final'!$AD$11="Muy Alta",'Mapa final'!$AF$11="Catastrófico"),CONCATENATE("R2C",'Mapa final'!$S$11),"")</f>
        <v/>
      </c>
      <c r="AM12" s="41" t="str">
        <f>IF(AND('Mapa final'!$AD$11="Muy Alta",'Mapa final'!$AF$11="Catastrófico"),CONCATENATE("R2C",'Mapa final'!$S$11),"")</f>
        <v/>
      </c>
      <c r="AN12" s="64"/>
      <c r="AO12" s="339"/>
      <c r="AP12" s="340"/>
      <c r="AQ12" s="340"/>
      <c r="AR12" s="340"/>
      <c r="AS12" s="340"/>
      <c r="AT12" s="341"/>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91" ht="15" customHeight="1" x14ac:dyDescent="0.25">
      <c r="A13" s="64"/>
      <c r="B13" s="278"/>
      <c r="C13" s="278"/>
      <c r="D13" s="279"/>
      <c r="E13" s="319"/>
      <c r="F13" s="320"/>
      <c r="G13" s="320"/>
      <c r="H13" s="320"/>
      <c r="I13" s="320"/>
      <c r="J13" s="38" t="str">
        <f>IF(AND('Mapa final'!$AD$11="Muy Alta",'Mapa final'!$AF$11="Leve"),CONCATENATE("R2C",'Mapa final'!$S$11),"")</f>
        <v/>
      </c>
      <c r="K13" s="147" t="str">
        <f>IF(AND('Mapa final'!$AD$11="Muy Alta",'Mapa final'!$AF$11="Leve"),CONCATENATE("R2C",'Mapa final'!$S$11),"")</f>
        <v/>
      </c>
      <c r="L13" s="147" t="str">
        <f>IF(AND('Mapa final'!$AD$11="Muy Alta",'Mapa final'!$AF$11="Leve"),CONCATENATE("R2C",'Mapa final'!$S$11),"")</f>
        <v/>
      </c>
      <c r="M13" s="147" t="str">
        <f>IF(AND('Mapa final'!$AD$11="Muy Alta",'Mapa final'!$AF$11="Leve"),CONCATENATE("R2C",'Mapa final'!$S$11),"")</f>
        <v/>
      </c>
      <c r="N13" s="147" t="str">
        <f>IF(AND('Mapa final'!$AD$11="Muy Alta",'Mapa final'!$AF$11="Leve"),CONCATENATE("R2C",'Mapa final'!$S$11),"")</f>
        <v/>
      </c>
      <c r="O13" s="39" t="str">
        <f>IF(AND('Mapa final'!$AD$11="Muy Alta",'Mapa final'!$AF$11="Leve"),CONCATENATE("R2C",'Mapa final'!$S$11),"")</f>
        <v/>
      </c>
      <c r="P13" s="38" t="str">
        <f>IF(AND('Mapa final'!$AD$11="Muy Alta",'Mapa final'!$AF$11="Leve"),CONCATENATE("R2C",'Mapa final'!$S$11),"")</f>
        <v/>
      </c>
      <c r="Q13" s="147" t="str">
        <f>IF(AND('Mapa final'!$AD$11="Muy Alta",'Mapa final'!$AF$11="Leve"),CONCATENATE("R2C",'Mapa final'!$S$11),"")</f>
        <v/>
      </c>
      <c r="R13" s="147" t="str">
        <f>IF(AND('Mapa final'!$AD$11="Muy Alta",'Mapa final'!$AF$11="Leve"),CONCATENATE("R2C",'Mapa final'!$S$11),"")</f>
        <v/>
      </c>
      <c r="S13" s="147" t="str">
        <f>IF(AND('Mapa final'!$AD$11="Muy Alta",'Mapa final'!$AF$11="Leve"),CONCATENATE("R2C",'Mapa final'!$S$11),"")</f>
        <v/>
      </c>
      <c r="T13" s="147" t="str">
        <f>IF(AND('Mapa final'!$AD$11="Muy Alta",'Mapa final'!$AF$11="Leve"),CONCATENATE("R2C",'Mapa final'!$S$11),"")</f>
        <v/>
      </c>
      <c r="U13" s="39" t="str">
        <f>IF(AND('Mapa final'!$AD$11="Muy Alta",'Mapa final'!$AF$11="Leve"),CONCATENATE("R2C",'Mapa final'!$S$11),"")</f>
        <v/>
      </c>
      <c r="V13" s="38" t="str">
        <f>IF(AND('Mapa final'!$AD$11="Muy Alta",'Mapa final'!$AF$11="Leve"),CONCATENATE("R2C",'Mapa final'!$S$11),"")</f>
        <v/>
      </c>
      <c r="W13" s="147" t="str">
        <f>IF(AND('Mapa final'!$AD$11="Muy Alta",'Mapa final'!$AF$11="Leve"),CONCATENATE("R2C",'Mapa final'!$S$11),"")</f>
        <v/>
      </c>
      <c r="X13" s="147" t="str">
        <f>IF(AND('Mapa final'!$AD$11="Muy Alta",'Mapa final'!$AF$11="Leve"),CONCATENATE("R2C",'Mapa final'!$S$11),"")</f>
        <v/>
      </c>
      <c r="Y13" s="147" t="str">
        <f>IF(AND('Mapa final'!$AD$11="Muy Alta",'Mapa final'!$AF$11="Leve"),CONCATENATE("R2C",'Mapa final'!$S$11),"")</f>
        <v/>
      </c>
      <c r="Z13" s="147" t="str">
        <f>IF(AND('Mapa final'!$AD$11="Muy Alta",'Mapa final'!$AF$11="Leve"),CONCATENATE("R2C",'Mapa final'!$S$11),"")</f>
        <v/>
      </c>
      <c r="AA13" s="39" t="str">
        <f>IF(AND('Mapa final'!$AD$11="Muy Alta",'Mapa final'!$AF$11="Leve"),CONCATENATE("R2C",'Mapa final'!$S$11),"")</f>
        <v/>
      </c>
      <c r="AB13" s="38" t="str">
        <f>IF(AND('Mapa final'!$AD$11="Muy Alta",'Mapa final'!$AF$11="Leve"),CONCATENATE("R2C",'Mapa final'!$S$11),"")</f>
        <v/>
      </c>
      <c r="AC13" s="147" t="str">
        <f>IF(AND('Mapa final'!$AD$11="Muy Alta",'Mapa final'!$AF$11="Leve"),CONCATENATE("R2C",'Mapa final'!$S$11),"")</f>
        <v/>
      </c>
      <c r="AD13" s="147" t="str">
        <f>IF(AND('Mapa final'!$AD$11="Muy Alta",'Mapa final'!$AF$11="Leve"),CONCATENATE("R2C",'Mapa final'!$S$11),"")</f>
        <v/>
      </c>
      <c r="AE13" s="147" t="str">
        <f>IF(AND('Mapa final'!$AD$11="Muy Alta",'Mapa final'!$AF$11="Leve"),CONCATENATE("R2C",'Mapa final'!$S$11),"")</f>
        <v/>
      </c>
      <c r="AF13" s="147" t="str">
        <f>IF(AND('Mapa final'!$AD$11="Muy Alta",'Mapa final'!$AF$11="Leve"),CONCATENATE("R2C",'Mapa final'!$S$11),"")</f>
        <v/>
      </c>
      <c r="AG13" s="147" t="str">
        <f>IF(AND('Mapa final'!$AD$11="Muy Alta",'Mapa final'!$AF$11="Leve"),CONCATENATE("R2C",'Mapa final'!$S$11),"")</f>
        <v/>
      </c>
      <c r="AH13" s="40" t="str">
        <f>IF(AND('Mapa final'!$AD$11="Muy Alta",'Mapa final'!$AF$11="Catastrófico"),CONCATENATE("R2C",'Mapa final'!$S$11),"")</f>
        <v/>
      </c>
      <c r="AI13" s="150" t="str">
        <f>IF(AND('Mapa final'!$AD$11="Muy Alta",'Mapa final'!$AF$11="Catastrófico"),CONCATENATE("R2C",'Mapa final'!$S$11),"")</f>
        <v/>
      </c>
      <c r="AJ13" s="150" t="str">
        <f>IF(AND('Mapa final'!$AD$11="Muy Alta",'Mapa final'!$AF$11="Catastrófico"),CONCATENATE("R2C",'Mapa final'!$S$11),"")</f>
        <v/>
      </c>
      <c r="AK13" s="150" t="str">
        <f>IF(AND('Mapa final'!$AD$11="Muy Alta",'Mapa final'!$AF$11="Catastrófico"),CONCATENATE("R2C",'Mapa final'!$S$11),"")</f>
        <v/>
      </c>
      <c r="AL13" s="150" t="str">
        <f>IF(AND('Mapa final'!$AD$11="Muy Alta",'Mapa final'!$AF$11="Catastrófico"),CONCATENATE("R2C",'Mapa final'!$S$11),"")</f>
        <v/>
      </c>
      <c r="AM13" s="41" t="str">
        <f>IF(AND('Mapa final'!$AD$11="Muy Alta",'Mapa final'!$AF$11="Catastrófico"),CONCATENATE("R2C",'Mapa final'!$S$11),"")</f>
        <v/>
      </c>
      <c r="AN13" s="64"/>
      <c r="AO13" s="339"/>
      <c r="AP13" s="340"/>
      <c r="AQ13" s="340"/>
      <c r="AR13" s="340"/>
      <c r="AS13" s="340"/>
      <c r="AT13" s="341"/>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row>
    <row r="14" spans="1:91" ht="15" customHeight="1" x14ac:dyDescent="0.25">
      <c r="A14" s="64"/>
      <c r="B14" s="278"/>
      <c r="C14" s="278"/>
      <c r="D14" s="279"/>
      <c r="E14" s="319"/>
      <c r="F14" s="320"/>
      <c r="G14" s="320"/>
      <c r="H14" s="320"/>
      <c r="I14" s="320"/>
      <c r="J14" s="38" t="str">
        <f>IF(AND('Mapa final'!$AD$11="Muy Alta",'Mapa final'!$AF$11="Leve"),CONCATENATE("R2C",'Mapa final'!$S$11),"")</f>
        <v/>
      </c>
      <c r="K14" s="147" t="str">
        <f>IF(AND('Mapa final'!$AD$11="Muy Alta",'Mapa final'!$AF$11="Leve"),CONCATENATE("R2C",'Mapa final'!$S$11),"")</f>
        <v/>
      </c>
      <c r="L14" s="147" t="str">
        <f>IF(AND('Mapa final'!$AD$11="Muy Alta",'Mapa final'!$AF$11="Leve"),CONCATENATE("R2C",'Mapa final'!$S$11),"")</f>
        <v/>
      </c>
      <c r="M14" s="147" t="str">
        <f>IF(AND('Mapa final'!$AD$11="Muy Alta",'Mapa final'!$AF$11="Leve"),CONCATENATE("R2C",'Mapa final'!$S$11),"")</f>
        <v/>
      </c>
      <c r="N14" s="147" t="str">
        <f>IF(AND('Mapa final'!$AD$11="Muy Alta",'Mapa final'!$AF$11="Leve"),CONCATENATE("R2C",'Mapa final'!$S$11),"")</f>
        <v/>
      </c>
      <c r="O14" s="39" t="str">
        <f>IF(AND('Mapa final'!$AD$11="Muy Alta",'Mapa final'!$AF$11="Leve"),CONCATENATE("R2C",'Mapa final'!$S$11),"")</f>
        <v/>
      </c>
      <c r="P14" s="38" t="str">
        <f>IF(AND('Mapa final'!$AD$11="Muy Alta",'Mapa final'!$AF$11="Leve"),CONCATENATE("R2C",'Mapa final'!$S$11),"")</f>
        <v/>
      </c>
      <c r="Q14" s="147" t="str">
        <f>IF(AND('Mapa final'!$AD$11="Muy Alta",'Mapa final'!$AF$11="Leve"),CONCATENATE("R2C",'Mapa final'!$S$11),"")</f>
        <v/>
      </c>
      <c r="R14" s="147" t="str">
        <f>IF(AND('Mapa final'!$AD$11="Muy Alta",'Mapa final'!$AF$11="Leve"),CONCATENATE("R2C",'Mapa final'!$S$11),"")</f>
        <v/>
      </c>
      <c r="S14" s="147" t="str">
        <f>IF(AND('Mapa final'!$AD$11="Muy Alta",'Mapa final'!$AF$11="Leve"),CONCATENATE("R2C",'Mapa final'!$S$11),"")</f>
        <v/>
      </c>
      <c r="T14" s="147" t="str">
        <f>IF(AND('Mapa final'!$AD$11="Muy Alta",'Mapa final'!$AF$11="Leve"),CONCATENATE("R2C",'Mapa final'!$S$11),"")</f>
        <v/>
      </c>
      <c r="U14" s="39" t="str">
        <f>IF(AND('Mapa final'!$AD$11="Muy Alta",'Mapa final'!$AF$11="Leve"),CONCATENATE("R2C",'Mapa final'!$S$11),"")</f>
        <v/>
      </c>
      <c r="V14" s="38" t="str">
        <f>IF(AND('Mapa final'!$AD$11="Muy Alta",'Mapa final'!$AF$11="Leve"),CONCATENATE("R2C",'Mapa final'!$S$11),"")</f>
        <v/>
      </c>
      <c r="W14" s="147" t="str">
        <f>IF(AND('Mapa final'!$AD$11="Muy Alta",'Mapa final'!$AF$11="Leve"),CONCATENATE("R2C",'Mapa final'!$S$11),"")</f>
        <v/>
      </c>
      <c r="X14" s="147" t="str">
        <f>IF(AND('Mapa final'!$AD$11="Muy Alta",'Mapa final'!$AF$11="Leve"),CONCATENATE("R2C",'Mapa final'!$S$11),"")</f>
        <v/>
      </c>
      <c r="Y14" s="147" t="str">
        <f>IF(AND('Mapa final'!$AD$11="Muy Alta",'Mapa final'!$AF$11="Leve"),CONCATENATE("R2C",'Mapa final'!$S$11),"")</f>
        <v/>
      </c>
      <c r="Z14" s="147" t="str">
        <f>IF(AND('Mapa final'!$AD$11="Muy Alta",'Mapa final'!$AF$11="Leve"),CONCATENATE("R2C",'Mapa final'!$S$11),"")</f>
        <v/>
      </c>
      <c r="AA14" s="39" t="str">
        <f>IF(AND('Mapa final'!$AD$11="Muy Alta",'Mapa final'!$AF$11="Leve"),CONCATENATE("R2C",'Mapa final'!$S$11),"")</f>
        <v/>
      </c>
      <c r="AB14" s="38" t="str">
        <f>IF(AND('Mapa final'!$AD$11="Muy Alta",'Mapa final'!$AF$11="Leve"),CONCATENATE("R2C",'Mapa final'!$S$11),"")</f>
        <v/>
      </c>
      <c r="AC14" s="147" t="str">
        <f>IF(AND('Mapa final'!$AD$11="Muy Alta",'Mapa final'!$AF$11="Leve"),CONCATENATE("R2C",'Mapa final'!$S$11),"")</f>
        <v/>
      </c>
      <c r="AD14" s="147" t="str">
        <f>IF(AND('Mapa final'!$AD$11="Muy Alta",'Mapa final'!$AF$11="Leve"),CONCATENATE("R2C",'Mapa final'!$S$11),"")</f>
        <v/>
      </c>
      <c r="AE14" s="147" t="str">
        <f>IF(AND('Mapa final'!$AD$11="Muy Alta",'Mapa final'!$AF$11="Leve"),CONCATENATE("R2C",'Mapa final'!$S$11),"")</f>
        <v/>
      </c>
      <c r="AF14" s="147" t="str">
        <f>IF(AND('Mapa final'!$AD$11="Muy Alta",'Mapa final'!$AF$11="Leve"),CONCATENATE("R2C",'Mapa final'!$S$11),"")</f>
        <v/>
      </c>
      <c r="AG14" s="147" t="str">
        <f>IF(AND('Mapa final'!$AD$11="Muy Alta",'Mapa final'!$AF$11="Leve"),CONCATENATE("R2C",'Mapa final'!$S$11),"")</f>
        <v/>
      </c>
      <c r="AH14" s="40" t="str">
        <f>IF(AND('Mapa final'!$AD$11="Muy Alta",'Mapa final'!$AF$11="Catastrófico"),CONCATENATE("R2C",'Mapa final'!$S$11),"")</f>
        <v/>
      </c>
      <c r="AI14" s="150" t="str">
        <f>IF(AND('Mapa final'!$AD$11="Muy Alta",'Mapa final'!$AF$11="Catastrófico"),CONCATENATE("R2C",'Mapa final'!$S$11),"")</f>
        <v/>
      </c>
      <c r="AJ14" s="150" t="str">
        <f>IF(AND('Mapa final'!$AD$11="Muy Alta",'Mapa final'!$AF$11="Catastrófico"),CONCATENATE("R2C",'Mapa final'!$S$11),"")</f>
        <v/>
      </c>
      <c r="AK14" s="150" t="str">
        <f>IF(AND('Mapa final'!$AD$11="Muy Alta",'Mapa final'!$AF$11="Catastrófico"),CONCATENATE("R2C",'Mapa final'!$S$11),"")</f>
        <v/>
      </c>
      <c r="AL14" s="150" t="str">
        <f>IF(AND('Mapa final'!$AD$11="Muy Alta",'Mapa final'!$AF$11="Catastrófico"),CONCATENATE("R2C",'Mapa final'!$S$11),"")</f>
        <v/>
      </c>
      <c r="AM14" s="41" t="str">
        <f>IF(AND('Mapa final'!$AD$11="Muy Alta",'Mapa final'!$AF$11="Catastrófico"),CONCATENATE("R2C",'Mapa final'!$S$11),"")</f>
        <v/>
      </c>
      <c r="AN14" s="64"/>
      <c r="AO14" s="339"/>
      <c r="AP14" s="340"/>
      <c r="AQ14" s="340"/>
      <c r="AR14" s="340"/>
      <c r="AS14" s="340"/>
      <c r="AT14" s="341"/>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row>
    <row r="15" spans="1:91" ht="15.75" customHeight="1" thickBot="1" x14ac:dyDescent="0.3">
      <c r="A15" s="64"/>
      <c r="B15" s="278"/>
      <c r="C15" s="278"/>
      <c r="D15" s="279"/>
      <c r="E15" s="322"/>
      <c r="F15" s="323"/>
      <c r="G15" s="323"/>
      <c r="H15" s="323"/>
      <c r="I15" s="323"/>
      <c r="J15" s="38" t="str">
        <f>IF(AND('Mapa final'!$AD$11="Muy Alta",'Mapa final'!$AF$11="Leve"),CONCATENATE("R2C",'Mapa final'!$S$11),"")</f>
        <v/>
      </c>
      <c r="K15" s="147" t="str">
        <f>IF(AND('Mapa final'!$AD$11="Muy Alta",'Mapa final'!$AF$11="Leve"),CONCATENATE("R2C",'Mapa final'!$S$11),"")</f>
        <v/>
      </c>
      <c r="L15" s="147" t="str">
        <f>IF(AND('Mapa final'!$AD$11="Muy Alta",'Mapa final'!$AF$11="Leve"),CONCATENATE("R2C",'Mapa final'!$S$11),"")</f>
        <v/>
      </c>
      <c r="M15" s="147" t="str">
        <f>IF(AND('Mapa final'!$AD$11="Muy Alta",'Mapa final'!$AF$11="Leve"),CONCATENATE("R2C",'Mapa final'!$S$11),"")</f>
        <v/>
      </c>
      <c r="N15" s="147" t="str">
        <f>IF(AND('Mapa final'!$AD$11="Muy Alta",'Mapa final'!$AF$11="Leve"),CONCATENATE("R2C",'Mapa final'!$S$11),"")</f>
        <v/>
      </c>
      <c r="O15" s="39" t="str">
        <f>IF(AND('Mapa final'!$AD$11="Muy Alta",'Mapa final'!$AF$11="Leve"),CONCATENATE("R2C",'Mapa final'!$S$11),"")</f>
        <v/>
      </c>
      <c r="P15" s="42" t="str">
        <f>IF(AND('Mapa final'!$AD$11="Muy Alta",'Mapa final'!$AF$11="Leve"),CONCATENATE("R2C",'Mapa final'!$S$11),"")</f>
        <v/>
      </c>
      <c r="Q15" s="43" t="str">
        <f>IF(AND('Mapa final'!$AD$11="Muy Alta",'Mapa final'!$AF$11="Leve"),CONCATENATE("R2C",'Mapa final'!$S$11),"")</f>
        <v/>
      </c>
      <c r="R15" s="43" t="str">
        <f>IF(AND('Mapa final'!$AD$11="Muy Alta",'Mapa final'!$AF$11="Leve"),CONCATENATE("R2C",'Mapa final'!$S$11),"")</f>
        <v/>
      </c>
      <c r="S15" s="43" t="str">
        <f>IF(AND('Mapa final'!$AD$11="Muy Alta",'Mapa final'!$AF$11="Leve"),CONCATENATE("R2C",'Mapa final'!$S$11),"")</f>
        <v/>
      </c>
      <c r="T15" s="43" t="str">
        <f>IF(AND('Mapa final'!$AD$11="Muy Alta",'Mapa final'!$AF$11="Leve"),CONCATENATE("R2C",'Mapa final'!$S$11),"")</f>
        <v/>
      </c>
      <c r="U15" s="44" t="str">
        <f>IF(AND('Mapa final'!$AD$11="Muy Alta",'Mapa final'!$AF$11="Leve"),CONCATENATE("R2C",'Mapa final'!$S$11),"")</f>
        <v/>
      </c>
      <c r="V15" s="42" t="str">
        <f>IF(AND('Mapa final'!$AD$11="Muy Alta",'Mapa final'!$AF$11="Leve"),CONCATENATE("R2C",'Mapa final'!$S$11),"")</f>
        <v/>
      </c>
      <c r="W15" s="43" t="str">
        <f>IF(AND('Mapa final'!$AD$11="Muy Alta",'Mapa final'!$AF$11="Leve"),CONCATENATE("R2C",'Mapa final'!$S$11),"")</f>
        <v/>
      </c>
      <c r="X15" s="43" t="str">
        <f>IF(AND('Mapa final'!$AD$11="Muy Alta",'Mapa final'!$AF$11="Leve"),CONCATENATE("R2C",'Mapa final'!$S$11),"")</f>
        <v/>
      </c>
      <c r="Y15" s="43" t="str">
        <f>IF(AND('Mapa final'!$AD$11="Muy Alta",'Mapa final'!$AF$11="Leve"),CONCATENATE("R2C",'Mapa final'!$S$11),"")</f>
        <v/>
      </c>
      <c r="Z15" s="43" t="str">
        <f>IF(AND('Mapa final'!$AD$11="Muy Alta",'Mapa final'!$AF$11="Leve"),CONCATENATE("R2C",'Mapa final'!$S$11),"")</f>
        <v/>
      </c>
      <c r="AA15" s="44" t="str">
        <f>IF(AND('Mapa final'!$AD$11="Muy Alta",'Mapa final'!$AF$11="Leve"),CONCATENATE("R2C",'Mapa final'!$S$11),"")</f>
        <v/>
      </c>
      <c r="AB15" s="42" t="str">
        <f>IF(AND('Mapa final'!$AD$11="Muy Alta",'Mapa final'!$AF$11="Leve"),CONCATENATE("R2C",'Mapa final'!$S$11),"")</f>
        <v/>
      </c>
      <c r="AC15" s="43" t="str">
        <f>IF(AND('Mapa final'!$AD$11="Muy Alta",'Mapa final'!$AF$11="Leve"),CONCATENATE("R2C",'Mapa final'!$S$11),"")</f>
        <v/>
      </c>
      <c r="AD15" s="43" t="str">
        <f>IF(AND('Mapa final'!$AD$11="Muy Alta",'Mapa final'!$AF$11="Leve"),CONCATENATE("R2C",'Mapa final'!$S$11),"")</f>
        <v/>
      </c>
      <c r="AE15" s="43" t="str">
        <f>IF(AND('Mapa final'!$AD$11="Muy Alta",'Mapa final'!$AF$11="Leve"),CONCATENATE("R2C",'Mapa final'!$S$11),"")</f>
        <v/>
      </c>
      <c r="AF15" s="43" t="str">
        <f>IF(AND('Mapa final'!$AD$11="Muy Alta",'Mapa final'!$AF$11="Leve"),CONCATENATE("R2C",'Mapa final'!$S$11),"")</f>
        <v/>
      </c>
      <c r="AG15" s="43" t="str">
        <f>IF(AND('Mapa final'!$AD$11="Muy Alta",'Mapa final'!$AF$11="Leve"),CONCATENATE("R2C",'Mapa final'!$S$11),"")</f>
        <v/>
      </c>
      <c r="AH15" s="45" t="str">
        <f>IF(AND('Mapa final'!$AD$11="Muy Alta",'Mapa final'!$AF$11="Catastrófico"),CONCATENATE("R2C",'Mapa final'!$S$11),"")</f>
        <v/>
      </c>
      <c r="AI15" s="46" t="str">
        <f>IF(AND('Mapa final'!$AD$11="Muy Alta",'Mapa final'!$AF$11="Catastrófico"),CONCATENATE("R2C",'Mapa final'!$S$11),"")</f>
        <v/>
      </c>
      <c r="AJ15" s="46" t="str">
        <f>IF(AND('Mapa final'!$AD$11="Muy Alta",'Mapa final'!$AF$11="Catastrófico"),CONCATENATE("R2C",'Mapa final'!$S$11),"")</f>
        <v/>
      </c>
      <c r="AK15" s="46" t="str">
        <f>IF(AND('Mapa final'!$AD$11="Muy Alta",'Mapa final'!$AF$11="Catastrófico"),CONCATENATE("R2C",'Mapa final'!$S$11),"")</f>
        <v/>
      </c>
      <c r="AL15" s="46" t="str">
        <f>IF(AND('Mapa final'!$AD$11="Muy Alta",'Mapa final'!$AF$11="Catastrófico"),CONCATENATE("R2C",'Mapa final'!$S$11),"")</f>
        <v/>
      </c>
      <c r="AM15" s="47" t="str">
        <f>IF(AND('Mapa final'!$AD$11="Muy Alta",'Mapa final'!$AF$11="Catastrófico"),CONCATENATE("R2C",'Mapa final'!$S$11),"")</f>
        <v/>
      </c>
      <c r="AN15" s="64"/>
      <c r="AO15" s="342"/>
      <c r="AP15" s="343"/>
      <c r="AQ15" s="343"/>
      <c r="AR15" s="343"/>
      <c r="AS15" s="343"/>
      <c r="AT15" s="34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row>
    <row r="16" spans="1:91" ht="15" customHeight="1" x14ac:dyDescent="0.25">
      <c r="A16" s="64"/>
      <c r="B16" s="278"/>
      <c r="C16" s="278"/>
      <c r="D16" s="279"/>
      <c r="E16" s="316" t="s">
        <v>156</v>
      </c>
      <c r="F16" s="317"/>
      <c r="G16" s="317"/>
      <c r="H16" s="317"/>
      <c r="I16" s="317"/>
      <c r="J16" s="48" t="str">
        <f>IF(AND('Mapa final'!$AD$11="Alta",'Mapa final'!$AF$11="Leve"),CONCATENATE("R2C",'Mapa final'!$S$11),"")</f>
        <v/>
      </c>
      <c r="K16" s="49" t="str">
        <f>IF(AND('Mapa final'!$AD$11="Alta",'Mapa final'!$AF$11="Leve"),CONCATENATE("R2C",'Mapa final'!$S$11),"")</f>
        <v/>
      </c>
      <c r="L16" s="49" t="str">
        <f>IF(AND('Mapa final'!$AD$11="Alta",'Mapa final'!$AF$11="Leve"),CONCATENATE("R2C",'Mapa final'!$S$11),"")</f>
        <v/>
      </c>
      <c r="M16" s="49" t="str">
        <f>IF(AND('Mapa final'!$AD$11="Alta",'Mapa final'!$AF$11="Leve"),CONCATENATE("R2C",'Mapa final'!$S$11),"")</f>
        <v/>
      </c>
      <c r="N16" s="49" t="str">
        <f>IF(AND('Mapa final'!$AD$11="Alta",'Mapa final'!$AF$11="Leve"),CONCATENATE("R2C",'Mapa final'!$S$11),"")</f>
        <v/>
      </c>
      <c r="O16" s="50" t="str">
        <f>IF(AND('Mapa final'!$AD$11="Alta",'Mapa final'!$AF$11="Leve"),CONCATENATE("R2C",'Mapa final'!$S$11),"")</f>
        <v/>
      </c>
      <c r="P16" s="48" t="str">
        <f>IF(AND('Mapa final'!$AD$11="Alta",'Mapa final'!$AF$11="Leve"),CONCATENATE("R2C",'Mapa final'!$S$11),"")</f>
        <v/>
      </c>
      <c r="Q16" s="49" t="str">
        <f>IF(AND('Mapa final'!$AD$11="Alta",'Mapa final'!$AF$11="Leve"),CONCATENATE("R2C",'Mapa final'!$S$11),"")</f>
        <v/>
      </c>
      <c r="R16" s="49" t="str">
        <f>IF(AND('Mapa final'!$AD$11="Alta",'Mapa final'!$AF$11="Leve"),CONCATENATE("R2C",'Mapa final'!$S$11),"")</f>
        <v/>
      </c>
      <c r="S16" s="49" t="str">
        <f>IF(AND('Mapa final'!$AD$11="Alta",'Mapa final'!$AF$11="Leve"),CONCATENATE("R2C",'Mapa final'!$S$11),"")</f>
        <v/>
      </c>
      <c r="T16" s="49" t="str">
        <f>IF(AND('Mapa final'!$AD$11="Alta",'Mapa final'!$AF$11="Leve"),CONCATENATE("R2C",'Mapa final'!$S$11),"")</f>
        <v/>
      </c>
      <c r="U16" s="50" t="str">
        <f>IF(AND('Mapa final'!$AD$11="Alta",'Mapa final'!$AF$11="Leve"),CONCATENATE("R2C",'Mapa final'!$S$11),"")</f>
        <v/>
      </c>
      <c r="V16" s="32" t="str">
        <f>IF(AND('Mapa final'!$AD$11="Muy Alta",'Mapa final'!$AF$11="Leve"),CONCATENATE("R2C",'Mapa final'!$S$11),"")</f>
        <v/>
      </c>
      <c r="W16" s="33" t="str">
        <f>IF(AND('Mapa final'!$AD$11="Muy Alta",'Mapa final'!$AF$11="Leve"),CONCATENATE("R2C",'Mapa final'!$S$11),"")</f>
        <v/>
      </c>
      <c r="X16" s="33" t="str">
        <f>IF(AND('Mapa final'!$AD$11="Muy Alta",'Mapa final'!$AF$11="Leve"),CONCATENATE("R2C",'Mapa final'!$S$11),"")</f>
        <v/>
      </c>
      <c r="Y16" s="33" t="str">
        <f>IF(AND('Mapa final'!$AD$11="Muy Alta",'Mapa final'!$AF$11="Leve"),CONCATENATE("R2C",'Mapa final'!$S$11),"")</f>
        <v/>
      </c>
      <c r="Z16" s="33" t="str">
        <f>IF(AND('Mapa final'!$AD$11="Muy Alta",'Mapa final'!$AF$11="Leve"),CONCATENATE("R2C",'Mapa final'!$S$11),"")</f>
        <v/>
      </c>
      <c r="AA16" s="34" t="str">
        <f>IF(AND('Mapa final'!$AD$11="Muy Alta",'Mapa final'!$AF$11="Leve"),CONCATENATE("R2C",'Mapa final'!$S$11),"")</f>
        <v/>
      </c>
      <c r="AB16" s="32" t="str">
        <f>IF(AND('Mapa final'!$AD$11="Muy Alta",'Mapa final'!$AF$11="Leve"),CONCATENATE("R2C",'Mapa final'!$S$11),"")</f>
        <v/>
      </c>
      <c r="AC16" s="33" t="str">
        <f>IF(AND('Mapa final'!$AD$11="Muy Alta",'Mapa final'!$AF$11="Leve"),CONCATENATE("R2C",'Mapa final'!$S$11),"")</f>
        <v/>
      </c>
      <c r="AD16" s="33" t="str">
        <f>IF(AND('Mapa final'!$AD$11="Muy Alta",'Mapa final'!$AF$11="Leve"),CONCATENATE("R2C",'Mapa final'!$S$11),"")</f>
        <v/>
      </c>
      <c r="AE16" s="33" t="str">
        <f>IF(AND('Mapa final'!$AD$11="Muy Alta",'Mapa final'!$AF$11="Leve"),CONCATENATE("R2C",'Mapa final'!$S$11),"")</f>
        <v/>
      </c>
      <c r="AF16" s="33" t="str">
        <f>IF(AND('Mapa final'!$AD$11="Muy Alta",'Mapa final'!$AF$11="Leve"),CONCATENATE("R2C",'Mapa final'!$S$11),"")</f>
        <v/>
      </c>
      <c r="AG16" s="34" t="str">
        <f>IF(AND('Mapa final'!$AD$11="Muy Alta",'Mapa final'!$AF$11="Leve"),CONCATENATE("R2C",'Mapa final'!$S$11),"")</f>
        <v/>
      </c>
      <c r="AH16" s="35" t="str">
        <f>IF(AND('Mapa final'!$AD$11="Muy Alta",'Mapa final'!$AF$11="Catastrófico"),CONCATENATE("R2C",'Mapa final'!$S$11),"")</f>
        <v/>
      </c>
      <c r="AI16" s="36" t="str">
        <f>IF(AND('Mapa final'!$AD$11="Muy Alta",'Mapa final'!$AF$11="Catastrófico"),CONCATENATE("R2C",'Mapa final'!$S$11),"")</f>
        <v/>
      </c>
      <c r="AJ16" s="36" t="str">
        <f>IF(AND('Mapa final'!$AD$11="Muy Alta",'Mapa final'!$AF$11="Catastrófico"),CONCATENATE("R2C",'Mapa final'!$S$11),"")</f>
        <v/>
      </c>
      <c r="AK16" s="36" t="str">
        <f>IF(AND('Mapa final'!$AD$11="Muy Alta",'Mapa final'!$AF$11="Catastrófico"),CONCATENATE("R2C",'Mapa final'!$S$11),"")</f>
        <v/>
      </c>
      <c r="AL16" s="36" t="str">
        <f>IF(AND('Mapa final'!$AD$11="Muy Alta",'Mapa final'!$AF$11="Catastrófico"),CONCATENATE("R2C",'Mapa final'!$S$11),"")</f>
        <v/>
      </c>
      <c r="AM16" s="37" t="str">
        <f>IF(AND('Mapa final'!$AD$11="Muy Alta",'Mapa final'!$AF$11="Catastrófico"),CONCATENATE("R2C",'Mapa final'!$S$11),"")</f>
        <v/>
      </c>
      <c r="AN16" s="64"/>
      <c r="AO16" s="326" t="s">
        <v>157</v>
      </c>
      <c r="AP16" s="327"/>
      <c r="AQ16" s="327"/>
      <c r="AR16" s="327"/>
      <c r="AS16" s="327"/>
      <c r="AT16" s="328"/>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row>
    <row r="17" spans="1:76" ht="15" customHeight="1" x14ac:dyDescent="0.25">
      <c r="A17" s="64"/>
      <c r="B17" s="278"/>
      <c r="C17" s="278"/>
      <c r="D17" s="279"/>
      <c r="E17" s="335"/>
      <c r="F17" s="320"/>
      <c r="G17" s="320"/>
      <c r="H17" s="320"/>
      <c r="I17" s="320"/>
      <c r="J17" s="51" t="str">
        <f>IF(AND('Mapa final'!$AD$11="Alta",'Mapa final'!$AF$11="Leve"),CONCATENATE("R2C",'Mapa final'!$S$11),"")</f>
        <v/>
      </c>
      <c r="K17" s="148" t="str">
        <f>IF(AND('Mapa final'!$AD$11="Alta",'Mapa final'!$AF$11="Leve"),CONCATENATE("R2C",'Mapa final'!$S$11),"")</f>
        <v/>
      </c>
      <c r="L17" s="148" t="str">
        <f>IF(AND('Mapa final'!$AD$11="Alta",'Mapa final'!$AF$11="Leve"),CONCATENATE("R2C",'Mapa final'!$S$11),"")</f>
        <v/>
      </c>
      <c r="M17" s="148" t="str">
        <f>IF(AND('Mapa final'!$AD$11="Alta",'Mapa final'!$AF$11="Leve"),CONCATENATE("R2C",'Mapa final'!$S$11),"")</f>
        <v/>
      </c>
      <c r="N17" s="148" t="str">
        <f>IF(AND('Mapa final'!$AD$11="Alta",'Mapa final'!$AF$11="Leve"),CONCATENATE("R2C",'Mapa final'!$S$11),"")</f>
        <v/>
      </c>
      <c r="O17" s="52" t="str">
        <f>IF(AND('Mapa final'!$AD$11="Alta",'Mapa final'!$AF$11="Leve"),CONCATENATE("R2C",'Mapa final'!$S$11),"")</f>
        <v/>
      </c>
      <c r="P17" s="51" t="str">
        <f>IF(AND('Mapa final'!$AD$11="Alta",'Mapa final'!$AF$11="Leve"),CONCATENATE("R2C",'Mapa final'!$S$11),"")</f>
        <v/>
      </c>
      <c r="Q17" s="148" t="str">
        <f>IF(AND('Mapa final'!$AD$11="Alta",'Mapa final'!$AF$11="Leve"),CONCATENATE("R2C",'Mapa final'!$S$11),"")</f>
        <v/>
      </c>
      <c r="R17" s="148" t="str">
        <f>IF(AND('Mapa final'!$AD$11="Alta",'Mapa final'!$AF$11="Leve"),CONCATENATE("R2C",'Mapa final'!$S$11),"")</f>
        <v/>
      </c>
      <c r="S17" s="148" t="str">
        <f>IF(AND('Mapa final'!$AD$11="Alta",'Mapa final'!$AF$11="Leve"),CONCATENATE("R2C",'Mapa final'!$S$11),"")</f>
        <v/>
      </c>
      <c r="T17" s="148" t="str">
        <f>IF(AND('Mapa final'!$AD$11="Alta",'Mapa final'!$AF$11="Leve"),CONCATENATE("R2C",'Mapa final'!$S$11),"")</f>
        <v/>
      </c>
      <c r="U17" s="52" t="str">
        <f>IF(AND('Mapa final'!$AD$11="Alta",'Mapa final'!$AF$11="Leve"),CONCATENATE("R2C",'Mapa final'!$S$11),"")</f>
        <v/>
      </c>
      <c r="V17" s="38" t="str">
        <f>IF(AND('Mapa final'!$AD$11="Muy Alta",'Mapa final'!$AF$11="Leve"),CONCATENATE("R2C",'Mapa final'!$S$11),"")</f>
        <v/>
      </c>
      <c r="W17" s="147" t="str">
        <f>IF(AND('Mapa final'!$AD$11="Muy Alta",'Mapa final'!$AF$11="Leve"),CONCATENATE("R2C",'Mapa final'!$S$11),"")</f>
        <v/>
      </c>
      <c r="X17" s="147" t="str">
        <f>IF(AND('Mapa final'!$AD$11="Muy Alta",'Mapa final'!$AF$11="Leve"),CONCATENATE("R2C",'Mapa final'!$S$11),"")</f>
        <v/>
      </c>
      <c r="Y17" s="147" t="str">
        <f>IF(AND('Mapa final'!$AD$11="Muy Alta",'Mapa final'!$AF$11="Leve"),CONCATENATE("R2C",'Mapa final'!$S$11),"")</f>
        <v/>
      </c>
      <c r="Z17" s="147" t="str">
        <f>IF(AND('Mapa final'!$AD$11="Muy Alta",'Mapa final'!$AF$11="Leve"),CONCATENATE("R2C",'Mapa final'!$S$11),"")</f>
        <v/>
      </c>
      <c r="AA17" s="39" t="str">
        <f>IF(AND('Mapa final'!$AD$11="Muy Alta",'Mapa final'!$AF$11="Leve"),CONCATENATE("R2C",'Mapa final'!$S$11),"")</f>
        <v/>
      </c>
      <c r="AB17" s="38" t="str">
        <f>IF(AND('Mapa final'!$AD$11="Muy Alta",'Mapa final'!$AF$11="Leve"),CONCATENATE("R2C",'Mapa final'!$S$11),"")</f>
        <v/>
      </c>
      <c r="AC17" s="147" t="str">
        <f>IF(AND('Mapa final'!$AD$11="Muy Alta",'Mapa final'!$AF$11="Leve"),CONCATENATE("R2C",'Mapa final'!$S$11),"")</f>
        <v/>
      </c>
      <c r="AD17" s="147" t="str">
        <f>IF(AND('Mapa final'!$AD$11="Muy Alta",'Mapa final'!$AF$11="Leve"),CONCATENATE("R2C",'Mapa final'!$S$11),"")</f>
        <v/>
      </c>
      <c r="AE17" s="147" t="str">
        <f>IF(AND('Mapa final'!$AD$11="Muy Alta",'Mapa final'!$AF$11="Leve"),CONCATENATE("R2C",'Mapa final'!$S$11),"")</f>
        <v/>
      </c>
      <c r="AF17" s="147" t="str">
        <f>IF(AND('Mapa final'!$AD$11="Muy Alta",'Mapa final'!$AF$11="Leve"),CONCATENATE("R2C",'Mapa final'!$S$11),"")</f>
        <v/>
      </c>
      <c r="AG17" s="39" t="str">
        <f>IF(AND('Mapa final'!$AD$11="Muy Alta",'Mapa final'!$AF$11="Leve"),CONCATENATE("R2C",'Mapa final'!$S$11),"")</f>
        <v/>
      </c>
      <c r="AH17" s="40" t="str">
        <f>IF(AND('Mapa final'!$AD$11="Muy Alta",'Mapa final'!$AF$11="Catastrófico"),CONCATENATE("R2C",'Mapa final'!$S$11),"")</f>
        <v/>
      </c>
      <c r="AI17" s="150" t="str">
        <f>IF(AND('Mapa final'!$AD$11="Muy Alta",'Mapa final'!$AF$11="Catastrófico"),CONCATENATE("R2C",'Mapa final'!$S$11),"")</f>
        <v/>
      </c>
      <c r="AJ17" s="150" t="str">
        <f>IF(AND('Mapa final'!$AD$11="Muy Alta",'Mapa final'!$AF$11="Catastrófico"),CONCATENATE("R2C",'Mapa final'!$S$11),"")</f>
        <v/>
      </c>
      <c r="AK17" s="150" t="str">
        <f>IF(AND('Mapa final'!$AD$11="Muy Alta",'Mapa final'!$AF$11="Catastrófico"),CONCATENATE("R2C",'Mapa final'!$S$11),"")</f>
        <v/>
      </c>
      <c r="AL17" s="150" t="str">
        <f>IF(AND('Mapa final'!$AD$11="Muy Alta",'Mapa final'!$AF$11="Catastrófico"),CONCATENATE("R2C",'Mapa final'!$S$11),"")</f>
        <v/>
      </c>
      <c r="AM17" s="41" t="str">
        <f>IF(AND('Mapa final'!$AD$11="Muy Alta",'Mapa final'!$AF$11="Catastrófico"),CONCATENATE("R2C",'Mapa final'!$S$11),"")</f>
        <v/>
      </c>
      <c r="AN17" s="64"/>
      <c r="AO17" s="329"/>
      <c r="AP17" s="330"/>
      <c r="AQ17" s="330"/>
      <c r="AR17" s="330"/>
      <c r="AS17" s="330"/>
      <c r="AT17" s="331"/>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row>
    <row r="18" spans="1:76" ht="15" customHeight="1" x14ac:dyDescent="0.25">
      <c r="A18" s="64"/>
      <c r="B18" s="278"/>
      <c r="C18" s="278"/>
      <c r="D18" s="279"/>
      <c r="E18" s="319"/>
      <c r="F18" s="320"/>
      <c r="G18" s="320"/>
      <c r="H18" s="320"/>
      <c r="I18" s="320"/>
      <c r="J18" s="51" t="str">
        <f>IF(AND('Mapa final'!$AD$11="Alta",'Mapa final'!$AF$11="Leve"),CONCATENATE("R2C",'Mapa final'!$S$11),"")</f>
        <v/>
      </c>
      <c r="K18" s="148" t="str">
        <f>IF(AND('Mapa final'!$AD$11="Alta",'Mapa final'!$AF$11="Leve"),CONCATENATE("R2C",'Mapa final'!$S$11),"")</f>
        <v/>
      </c>
      <c r="L18" s="148" t="str">
        <f>IF(AND('Mapa final'!$AD$11="Alta",'Mapa final'!$AF$11="Leve"),CONCATENATE("R2C",'Mapa final'!$S$11),"")</f>
        <v/>
      </c>
      <c r="M18" s="148" t="str">
        <f>IF(AND('Mapa final'!$AD$11="Alta",'Mapa final'!$AF$11="Leve"),CONCATENATE("R2C",'Mapa final'!$S$11),"")</f>
        <v/>
      </c>
      <c r="N18" s="148" t="str">
        <f>IF(AND('Mapa final'!$AD$11="Alta",'Mapa final'!$AF$11="Leve"),CONCATENATE("R2C",'Mapa final'!$S$11),"")</f>
        <v/>
      </c>
      <c r="O18" s="52" t="str">
        <f>IF(AND('Mapa final'!$AD$11="Alta",'Mapa final'!$AF$11="Leve"),CONCATENATE("R2C",'Mapa final'!$S$11),"")</f>
        <v/>
      </c>
      <c r="P18" s="51" t="str">
        <f>IF(AND('Mapa final'!$AD$11="Alta",'Mapa final'!$AF$11="Leve"),CONCATENATE("R2C",'Mapa final'!$S$11),"")</f>
        <v/>
      </c>
      <c r="Q18" s="148" t="str">
        <f>IF(AND('Mapa final'!$AD$11="Alta",'Mapa final'!$AF$11="Leve"),CONCATENATE("R2C",'Mapa final'!$S$11),"")</f>
        <v/>
      </c>
      <c r="R18" s="148" t="str">
        <f>IF(AND('Mapa final'!$AD$11="Alta",'Mapa final'!$AF$11="Leve"),CONCATENATE("R2C",'Mapa final'!$S$11),"")</f>
        <v/>
      </c>
      <c r="S18" s="148" t="str">
        <f>IF(AND('Mapa final'!$AD$11="Alta",'Mapa final'!$AF$11="Leve"),CONCATENATE("R2C",'Mapa final'!$S$11),"")</f>
        <v/>
      </c>
      <c r="T18" s="148" t="str">
        <f>IF(AND('Mapa final'!$AD$11="Alta",'Mapa final'!$AF$11="Leve"),CONCATENATE("R2C",'Mapa final'!$S$11),"")</f>
        <v/>
      </c>
      <c r="U18" s="52" t="str">
        <f>IF(AND('Mapa final'!$AD$11="Alta",'Mapa final'!$AF$11="Leve"),CONCATENATE("R2C",'Mapa final'!$S$11),"")</f>
        <v/>
      </c>
      <c r="V18" s="38" t="str">
        <f>IF(AND('Mapa final'!$AD$11="Muy Alta",'Mapa final'!$AF$11="Leve"),CONCATENATE("R2C",'Mapa final'!$S$11),"")</f>
        <v/>
      </c>
      <c r="W18" s="147" t="str">
        <f>IF(AND('Mapa final'!$AD$11="Muy Alta",'Mapa final'!$AF$11="Leve"),CONCATENATE("R2C",'Mapa final'!$S$11),"")</f>
        <v/>
      </c>
      <c r="X18" s="147" t="str">
        <f>IF(AND('Mapa final'!$AD$11="Muy Alta",'Mapa final'!$AF$11="Leve"),CONCATENATE("R2C",'Mapa final'!$S$11),"")</f>
        <v/>
      </c>
      <c r="Y18" s="147" t="str">
        <f>IF(AND('Mapa final'!$AD$11="Muy Alta",'Mapa final'!$AF$11="Leve"),CONCATENATE("R2C",'Mapa final'!$S$11),"")</f>
        <v/>
      </c>
      <c r="Z18" s="147" t="str">
        <f>IF(AND('Mapa final'!$AD$11="Muy Alta",'Mapa final'!$AF$11="Leve"),CONCATENATE("R2C",'Mapa final'!$S$11),"")</f>
        <v/>
      </c>
      <c r="AA18" s="39" t="str">
        <f>IF(AND('Mapa final'!$AD$11="Muy Alta",'Mapa final'!$AF$11="Leve"),CONCATENATE("R2C",'Mapa final'!$S$11),"")</f>
        <v/>
      </c>
      <c r="AB18" s="38" t="str">
        <f>IF(AND('Mapa final'!$AD$11="Muy Alta",'Mapa final'!$AF$11="Leve"),CONCATENATE("R2C",'Mapa final'!$S$11),"")</f>
        <v/>
      </c>
      <c r="AC18" s="147" t="str">
        <f>IF(AND('Mapa final'!$AD$11="Muy Alta",'Mapa final'!$AF$11="Leve"),CONCATENATE("R2C",'Mapa final'!$S$11),"")</f>
        <v/>
      </c>
      <c r="AD18" s="147" t="str">
        <f>IF(AND('Mapa final'!$AD$11="Muy Alta",'Mapa final'!$AF$11="Leve"),CONCATENATE("R2C",'Mapa final'!$S$11),"")</f>
        <v/>
      </c>
      <c r="AE18" s="147" t="str">
        <f>IF(AND('Mapa final'!$AD$11="Muy Alta",'Mapa final'!$AF$11="Leve"),CONCATENATE("R2C",'Mapa final'!$S$11),"")</f>
        <v/>
      </c>
      <c r="AF18" s="147" t="str">
        <f>IF(AND('Mapa final'!$AD$11="Muy Alta",'Mapa final'!$AF$11="Leve"),CONCATENATE("R2C",'Mapa final'!$S$11),"")</f>
        <v/>
      </c>
      <c r="AG18" s="39" t="str">
        <f>IF(AND('Mapa final'!$AD$11="Muy Alta",'Mapa final'!$AF$11="Leve"),CONCATENATE("R2C",'Mapa final'!$S$11),"")</f>
        <v/>
      </c>
      <c r="AH18" s="40" t="str">
        <f>IF(AND('Mapa final'!$AD$11="Muy Alta",'Mapa final'!$AF$11="Catastrófico"),CONCATENATE("R2C",'Mapa final'!$S$11),"")</f>
        <v/>
      </c>
      <c r="AI18" s="150" t="str">
        <f>IF(AND('Mapa final'!$AD$11="Muy Alta",'Mapa final'!$AF$11="Catastrófico"),CONCATENATE("R2C",'Mapa final'!$S$11),"")</f>
        <v/>
      </c>
      <c r="AJ18" s="150" t="str">
        <f>IF(AND('Mapa final'!$AD$11="Muy Alta",'Mapa final'!$AF$11="Catastrófico"),CONCATENATE("R2C",'Mapa final'!$S$11),"")</f>
        <v/>
      </c>
      <c r="AK18" s="150" t="str">
        <f>IF(AND('Mapa final'!$AD$11="Muy Alta",'Mapa final'!$AF$11="Catastrófico"),CONCATENATE("R2C",'Mapa final'!$S$11),"")</f>
        <v/>
      </c>
      <c r="AL18" s="150" t="str">
        <f>IF(AND('Mapa final'!$AD$11="Muy Alta",'Mapa final'!$AF$11="Catastrófico"),CONCATENATE("R2C",'Mapa final'!$S$11),"")</f>
        <v/>
      </c>
      <c r="AM18" s="41" t="str">
        <f>IF(AND('Mapa final'!$AD$11="Muy Alta",'Mapa final'!$AF$11="Catastrófico"),CONCATENATE("R2C",'Mapa final'!$S$11),"")</f>
        <v/>
      </c>
      <c r="AN18" s="64"/>
      <c r="AO18" s="329"/>
      <c r="AP18" s="330"/>
      <c r="AQ18" s="330"/>
      <c r="AR18" s="330"/>
      <c r="AS18" s="330"/>
      <c r="AT18" s="331"/>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row>
    <row r="19" spans="1:76" ht="15" customHeight="1" x14ac:dyDescent="0.25">
      <c r="A19" s="64"/>
      <c r="B19" s="278"/>
      <c r="C19" s="278"/>
      <c r="D19" s="279"/>
      <c r="E19" s="319"/>
      <c r="F19" s="320"/>
      <c r="G19" s="320"/>
      <c r="H19" s="320"/>
      <c r="I19" s="320"/>
      <c r="J19" s="51" t="str">
        <f>IF(AND('Mapa final'!$AD$11="Alta",'Mapa final'!$AF$11="Leve"),CONCATENATE("R2C",'Mapa final'!$S$11),"")</f>
        <v/>
      </c>
      <c r="K19" s="148" t="str">
        <f>IF(AND('Mapa final'!$AD$11="Alta",'Mapa final'!$AF$11="Leve"),CONCATENATE("R2C",'Mapa final'!$S$11),"")</f>
        <v/>
      </c>
      <c r="L19" s="148" t="str">
        <f>IF(AND('Mapa final'!$AD$11="Alta",'Mapa final'!$AF$11="Leve"),CONCATENATE("R2C",'Mapa final'!$S$11),"")</f>
        <v/>
      </c>
      <c r="M19" s="148" t="str">
        <f>IF(AND('Mapa final'!$AD$11="Alta",'Mapa final'!$AF$11="Leve"),CONCATENATE("R2C",'Mapa final'!$S$11),"")</f>
        <v/>
      </c>
      <c r="N19" s="148" t="str">
        <f>IF(AND('Mapa final'!$AD$11="Alta",'Mapa final'!$AF$11="Leve"),CONCATENATE("R2C",'Mapa final'!$S$11),"")</f>
        <v/>
      </c>
      <c r="O19" s="52" t="str">
        <f>IF(AND('Mapa final'!$AD$11="Alta",'Mapa final'!$AF$11="Leve"),CONCATENATE("R2C",'Mapa final'!$S$11),"")</f>
        <v/>
      </c>
      <c r="P19" s="51" t="str">
        <f>IF(AND('Mapa final'!$AD$11="Alta",'Mapa final'!$AF$11="Leve"),CONCATENATE("R2C",'Mapa final'!$S$11),"")</f>
        <v/>
      </c>
      <c r="Q19" s="148" t="str">
        <f>IF(AND('Mapa final'!$AD$11="Alta",'Mapa final'!$AF$11="Leve"),CONCATENATE("R2C",'Mapa final'!$S$11),"")</f>
        <v/>
      </c>
      <c r="R19" s="148" t="str">
        <f>IF(AND('Mapa final'!$AD$11="Alta",'Mapa final'!$AF$11="Leve"),CONCATENATE("R2C",'Mapa final'!$S$11),"")</f>
        <v/>
      </c>
      <c r="S19" s="148" t="str">
        <f>IF(AND('Mapa final'!$AD$11="Alta",'Mapa final'!$AF$11="Leve"),CONCATENATE("R2C",'Mapa final'!$S$11),"")</f>
        <v/>
      </c>
      <c r="T19" s="148" t="str">
        <f>IF(AND('Mapa final'!$AD$11="Alta",'Mapa final'!$AF$11="Leve"),CONCATENATE("R2C",'Mapa final'!$S$11),"")</f>
        <v/>
      </c>
      <c r="U19" s="52" t="str">
        <f>IF(AND('Mapa final'!$AD$11="Alta",'Mapa final'!$AF$11="Leve"),CONCATENATE("R2C",'Mapa final'!$S$11),"")</f>
        <v/>
      </c>
      <c r="V19" s="38" t="str">
        <f>IF(AND('Mapa final'!$AD$11="Muy Alta",'Mapa final'!$AF$11="Leve"),CONCATENATE("R2C",'Mapa final'!$S$11),"")</f>
        <v/>
      </c>
      <c r="W19" s="147" t="str">
        <f>IF(AND('Mapa final'!$AD$11="Muy Alta",'Mapa final'!$AF$11="Leve"),CONCATENATE("R2C",'Mapa final'!$S$11),"")</f>
        <v/>
      </c>
      <c r="X19" s="147" t="str">
        <f>IF(AND('Mapa final'!$AD$11="Muy Alta",'Mapa final'!$AF$11="Leve"),CONCATENATE("R2C",'Mapa final'!$S$11),"")</f>
        <v/>
      </c>
      <c r="Y19" s="147" t="str">
        <f>IF(AND('Mapa final'!$AD$11="Muy Alta",'Mapa final'!$AF$11="Leve"),CONCATENATE("R2C",'Mapa final'!$S$11),"")</f>
        <v/>
      </c>
      <c r="Z19" s="147" t="str">
        <f>IF(AND('Mapa final'!$AD$11="Muy Alta",'Mapa final'!$AF$11="Leve"),CONCATENATE("R2C",'Mapa final'!$S$11),"")</f>
        <v/>
      </c>
      <c r="AA19" s="39" t="str">
        <f>IF(AND('Mapa final'!$AD$11="Muy Alta",'Mapa final'!$AF$11="Leve"),CONCATENATE("R2C",'Mapa final'!$S$11),"")</f>
        <v/>
      </c>
      <c r="AB19" s="38" t="str">
        <f>IF(AND('Mapa final'!$AD$11="Muy Alta",'Mapa final'!$AF$11="Leve"),CONCATENATE("R2C",'Mapa final'!$S$11),"")</f>
        <v/>
      </c>
      <c r="AC19" s="147" t="str">
        <f>IF(AND('Mapa final'!$AD$11="Muy Alta",'Mapa final'!$AF$11="Leve"),CONCATENATE("R2C",'Mapa final'!$S$11),"")</f>
        <v/>
      </c>
      <c r="AD19" s="147" t="str">
        <f>IF(AND('Mapa final'!$AD$11="Muy Alta",'Mapa final'!$AF$11="Leve"),CONCATENATE("R2C",'Mapa final'!$S$11),"")</f>
        <v/>
      </c>
      <c r="AE19" s="147" t="str">
        <f>IF(AND('Mapa final'!$AD$11="Muy Alta",'Mapa final'!$AF$11="Leve"),CONCATENATE("R2C",'Mapa final'!$S$11),"")</f>
        <v/>
      </c>
      <c r="AF19" s="147" t="str">
        <f>IF(AND('Mapa final'!$AD$11="Muy Alta",'Mapa final'!$AF$11="Leve"),CONCATENATE("R2C",'Mapa final'!$S$11),"")</f>
        <v/>
      </c>
      <c r="AG19" s="39" t="str">
        <f>IF(AND('Mapa final'!$AD$11="Muy Alta",'Mapa final'!$AF$11="Leve"),CONCATENATE("R2C",'Mapa final'!$S$11),"")</f>
        <v/>
      </c>
      <c r="AH19" s="40" t="str">
        <f>IF(AND('Mapa final'!$AD$11="Muy Alta",'Mapa final'!$AF$11="Catastrófico"),CONCATENATE("R2C",'Mapa final'!$S$11),"")</f>
        <v/>
      </c>
      <c r="AI19" s="150" t="str">
        <f>IF(AND('Mapa final'!$AD$11="Muy Alta",'Mapa final'!$AF$11="Catastrófico"),CONCATENATE("R2C",'Mapa final'!$S$11),"")</f>
        <v/>
      </c>
      <c r="AJ19" s="150" t="str">
        <f>IF(AND('Mapa final'!$AD$11="Muy Alta",'Mapa final'!$AF$11="Catastrófico"),CONCATENATE("R2C",'Mapa final'!$S$11),"")</f>
        <v/>
      </c>
      <c r="AK19" s="150" t="str">
        <f>IF(AND('Mapa final'!$AD$11="Muy Alta",'Mapa final'!$AF$11="Catastrófico"),CONCATENATE("R2C",'Mapa final'!$S$11),"")</f>
        <v/>
      </c>
      <c r="AL19" s="150" t="str">
        <f>IF(AND('Mapa final'!$AD$11="Muy Alta",'Mapa final'!$AF$11="Catastrófico"),CONCATENATE("R2C",'Mapa final'!$S$11),"")</f>
        <v/>
      </c>
      <c r="AM19" s="41" t="str">
        <f>IF(AND('Mapa final'!$AD$11="Muy Alta",'Mapa final'!$AF$11="Catastrófico"),CONCATENATE("R2C",'Mapa final'!$S$11),"")</f>
        <v/>
      </c>
      <c r="AN19" s="64"/>
      <c r="AO19" s="329"/>
      <c r="AP19" s="330"/>
      <c r="AQ19" s="330"/>
      <c r="AR19" s="330"/>
      <c r="AS19" s="330"/>
      <c r="AT19" s="331"/>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row>
    <row r="20" spans="1:76" ht="15" customHeight="1" x14ac:dyDescent="0.25">
      <c r="A20" s="64"/>
      <c r="B20" s="278"/>
      <c r="C20" s="278"/>
      <c r="D20" s="279"/>
      <c r="E20" s="319"/>
      <c r="F20" s="320"/>
      <c r="G20" s="320"/>
      <c r="H20" s="320"/>
      <c r="I20" s="320"/>
      <c r="J20" s="51" t="str">
        <f>IF(AND('Mapa final'!$AD$11="Alta",'Mapa final'!$AF$11="Leve"),CONCATENATE("R2C",'Mapa final'!$S$11),"")</f>
        <v/>
      </c>
      <c r="K20" s="148" t="str">
        <f>IF(AND('Mapa final'!$AD$11="Alta",'Mapa final'!$AF$11="Leve"),CONCATENATE("R2C",'Mapa final'!$S$11),"")</f>
        <v/>
      </c>
      <c r="L20" s="148" t="str">
        <f>IF(AND('Mapa final'!$AD$11="Alta",'Mapa final'!$AF$11="Leve"),CONCATENATE("R2C",'Mapa final'!$S$11),"")</f>
        <v/>
      </c>
      <c r="M20" s="148" t="str">
        <f>IF(AND('Mapa final'!$AD$11="Alta",'Mapa final'!$AF$11="Leve"),CONCATENATE("R2C",'Mapa final'!$S$11),"")</f>
        <v/>
      </c>
      <c r="N20" s="148" t="str">
        <f>IF(AND('Mapa final'!$AD$11="Alta",'Mapa final'!$AF$11="Leve"),CONCATENATE("R2C",'Mapa final'!$S$11),"")</f>
        <v/>
      </c>
      <c r="O20" s="52" t="str">
        <f>IF(AND('Mapa final'!$AD$11="Alta",'Mapa final'!$AF$11="Leve"),CONCATENATE("R2C",'Mapa final'!$S$11),"")</f>
        <v/>
      </c>
      <c r="P20" s="51" t="str">
        <f>IF(AND('Mapa final'!$AD$11="Alta",'Mapa final'!$AF$11="Leve"),CONCATENATE("R2C",'Mapa final'!$S$11),"")</f>
        <v/>
      </c>
      <c r="Q20" s="148" t="str">
        <f>IF(AND('Mapa final'!$AD$11="Alta",'Mapa final'!$AF$11="Leve"),CONCATENATE("R2C",'Mapa final'!$S$11),"")</f>
        <v/>
      </c>
      <c r="R20" s="148" t="str">
        <f>IF(AND('Mapa final'!$AD$11="Alta",'Mapa final'!$AF$11="Leve"),CONCATENATE("R2C",'Mapa final'!$S$11),"")</f>
        <v/>
      </c>
      <c r="S20" s="148" t="str">
        <f>IF(AND('Mapa final'!$AD$11="Alta",'Mapa final'!$AF$11="Leve"),CONCATENATE("R2C",'Mapa final'!$S$11),"")</f>
        <v/>
      </c>
      <c r="T20" s="148" t="str">
        <f>IF(AND('Mapa final'!$AD$11="Alta",'Mapa final'!$AF$11="Leve"),CONCATENATE("R2C",'Mapa final'!$S$11),"")</f>
        <v/>
      </c>
      <c r="U20" s="52" t="str">
        <f>IF(AND('Mapa final'!$AD$11="Alta",'Mapa final'!$AF$11="Leve"),CONCATENATE("R2C",'Mapa final'!$S$11),"")</f>
        <v/>
      </c>
      <c r="V20" s="38" t="str">
        <f>IF(AND('Mapa final'!$AD$11="Muy Alta",'Mapa final'!$AF$11="Leve"),CONCATENATE("R2C",'Mapa final'!$S$11),"")</f>
        <v/>
      </c>
      <c r="W20" s="147" t="str">
        <f>IF(AND('Mapa final'!$AD$11="Muy Alta",'Mapa final'!$AF$11="Leve"),CONCATENATE("R2C",'Mapa final'!$S$11),"")</f>
        <v/>
      </c>
      <c r="X20" s="147" t="str">
        <f>IF(AND('Mapa final'!$AD$11="Muy Alta",'Mapa final'!$AF$11="Leve"),CONCATENATE("R2C",'Mapa final'!$S$11),"")</f>
        <v/>
      </c>
      <c r="Y20" s="147" t="str">
        <f>IF(AND('Mapa final'!$AD$11="Muy Alta",'Mapa final'!$AF$11="Leve"),CONCATENATE("R2C",'Mapa final'!$S$11),"")</f>
        <v/>
      </c>
      <c r="Z20" s="147" t="str">
        <f>IF(AND('Mapa final'!$AD$11="Muy Alta",'Mapa final'!$AF$11="Leve"),CONCATENATE("R2C",'Mapa final'!$S$11),"")</f>
        <v/>
      </c>
      <c r="AA20" s="39" t="str">
        <f>IF(AND('Mapa final'!$AD$11="Muy Alta",'Mapa final'!$AF$11="Leve"),CONCATENATE("R2C",'Mapa final'!$S$11),"")</f>
        <v/>
      </c>
      <c r="AB20" s="38" t="str">
        <f>IF(AND('Mapa final'!$AD$11="Muy Alta",'Mapa final'!$AF$11="Leve"),CONCATENATE("R2C",'Mapa final'!$S$11),"")</f>
        <v/>
      </c>
      <c r="AC20" s="147" t="str">
        <f>IF(AND('Mapa final'!$AD$11="Muy Alta",'Mapa final'!$AF$11="Leve"),CONCATENATE("R2C",'Mapa final'!$S$11),"")</f>
        <v/>
      </c>
      <c r="AD20" s="147" t="str">
        <f>IF(AND('Mapa final'!$AD$11="Muy Alta",'Mapa final'!$AF$11="Leve"),CONCATENATE("R2C",'Mapa final'!$S$11),"")</f>
        <v/>
      </c>
      <c r="AE20" s="147" t="str">
        <f>IF(AND('Mapa final'!$AD$11="Muy Alta",'Mapa final'!$AF$11="Leve"),CONCATENATE("R2C",'Mapa final'!$S$11),"")</f>
        <v/>
      </c>
      <c r="AF20" s="147" t="str">
        <f>IF(AND('Mapa final'!$AD$11="Muy Alta",'Mapa final'!$AF$11="Leve"),CONCATENATE("R2C",'Mapa final'!$S$11),"")</f>
        <v/>
      </c>
      <c r="AG20" s="39" t="str">
        <f>IF(AND('Mapa final'!$AD$11="Muy Alta",'Mapa final'!$AF$11="Leve"),CONCATENATE("R2C",'Mapa final'!$S$11),"")</f>
        <v/>
      </c>
      <c r="AH20" s="40" t="str">
        <f>IF(AND('Mapa final'!$AD$11="Muy Alta",'Mapa final'!$AF$11="Catastrófico"),CONCATENATE("R2C",'Mapa final'!$S$11),"")</f>
        <v/>
      </c>
      <c r="AI20" s="150" t="str">
        <f>IF(AND('Mapa final'!$AD$11="Muy Alta",'Mapa final'!$AF$11="Catastrófico"),CONCATENATE("R2C",'Mapa final'!$S$11),"")</f>
        <v/>
      </c>
      <c r="AJ20" s="150" t="str">
        <f>IF(AND('Mapa final'!$AD$11="Muy Alta",'Mapa final'!$AF$11="Catastrófico"),CONCATENATE("R2C",'Mapa final'!$S$11),"")</f>
        <v/>
      </c>
      <c r="AK20" s="150" t="str">
        <f>IF(AND('Mapa final'!$AD$11="Muy Alta",'Mapa final'!$AF$11="Catastrófico"),CONCATENATE("R2C",'Mapa final'!$S$11),"")</f>
        <v/>
      </c>
      <c r="AL20" s="150" t="str">
        <f>IF(AND('Mapa final'!$AD$11="Muy Alta",'Mapa final'!$AF$11="Catastrófico"),CONCATENATE("R2C",'Mapa final'!$S$11),"")</f>
        <v/>
      </c>
      <c r="AM20" s="41" t="str">
        <f>IF(AND('Mapa final'!$AD$11="Muy Alta",'Mapa final'!$AF$11="Catastrófico"),CONCATENATE("R2C",'Mapa final'!$S$11),"")</f>
        <v/>
      </c>
      <c r="AN20" s="64"/>
      <c r="AO20" s="329"/>
      <c r="AP20" s="330"/>
      <c r="AQ20" s="330"/>
      <c r="AR20" s="330"/>
      <c r="AS20" s="330"/>
      <c r="AT20" s="331"/>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6" ht="15" customHeight="1" x14ac:dyDescent="0.25">
      <c r="A21" s="64"/>
      <c r="B21" s="278"/>
      <c r="C21" s="278"/>
      <c r="D21" s="279"/>
      <c r="E21" s="319"/>
      <c r="F21" s="320"/>
      <c r="G21" s="320"/>
      <c r="H21" s="320"/>
      <c r="I21" s="320"/>
      <c r="J21" s="51" t="str">
        <f>IF(AND('Mapa final'!$AD$11="Alta",'Mapa final'!$AF$11="Leve"),CONCATENATE("R2C",'Mapa final'!$S$11),"")</f>
        <v/>
      </c>
      <c r="K21" s="148" t="str">
        <f>IF(AND('Mapa final'!$AD$11="Alta",'Mapa final'!$AF$11="Leve"),CONCATENATE("R2C",'Mapa final'!$S$11),"")</f>
        <v/>
      </c>
      <c r="L21" s="148" t="str">
        <f>IF(AND('Mapa final'!$AD$11="Alta",'Mapa final'!$AF$11="Leve"),CONCATENATE("R2C",'Mapa final'!$S$11),"")</f>
        <v/>
      </c>
      <c r="M21" s="148" t="str">
        <f>IF(AND('Mapa final'!$AD$11="Alta",'Mapa final'!$AF$11="Leve"),CONCATENATE("R2C",'Mapa final'!$S$11),"")</f>
        <v/>
      </c>
      <c r="N21" s="148" t="str">
        <f>IF(AND('Mapa final'!$AD$11="Alta",'Mapa final'!$AF$11="Leve"),CONCATENATE("R2C",'Mapa final'!$S$11),"")</f>
        <v/>
      </c>
      <c r="O21" s="52" t="str">
        <f>IF(AND('Mapa final'!$AD$11="Alta",'Mapa final'!$AF$11="Leve"),CONCATENATE("R2C",'Mapa final'!$S$11),"")</f>
        <v/>
      </c>
      <c r="P21" s="51" t="str">
        <f>IF(AND('Mapa final'!$AD$11="Alta",'Mapa final'!$AF$11="Leve"),CONCATENATE("R2C",'Mapa final'!$S$11),"")</f>
        <v/>
      </c>
      <c r="Q21" s="148" t="str">
        <f>IF(AND('Mapa final'!$AD$11="Alta",'Mapa final'!$AF$11="Leve"),CONCATENATE("R2C",'Mapa final'!$S$11),"")</f>
        <v/>
      </c>
      <c r="R21" s="148" t="str">
        <f>IF(AND('Mapa final'!$AD$11="Alta",'Mapa final'!$AF$11="Leve"),CONCATENATE("R2C",'Mapa final'!$S$11),"")</f>
        <v/>
      </c>
      <c r="S21" s="148" t="str">
        <f>IF(AND('Mapa final'!$AD$11="Alta",'Mapa final'!$AF$11="Leve"),CONCATENATE("R2C",'Mapa final'!$S$11),"")</f>
        <v/>
      </c>
      <c r="T21" s="148" t="str">
        <f>IF(AND('Mapa final'!$AD$11="Alta",'Mapa final'!$AF$11="Leve"),CONCATENATE("R2C",'Mapa final'!$S$11),"")</f>
        <v/>
      </c>
      <c r="U21" s="52" t="str">
        <f>IF(AND('Mapa final'!$AD$11="Alta",'Mapa final'!$AF$11="Leve"),CONCATENATE("R2C",'Mapa final'!$S$11),"")</f>
        <v/>
      </c>
      <c r="V21" s="38" t="str">
        <f>IF(AND('Mapa final'!$AD$11="Muy Alta",'Mapa final'!$AF$11="Leve"),CONCATENATE("R2C",'Mapa final'!$S$11),"")</f>
        <v/>
      </c>
      <c r="W21" s="147" t="str">
        <f>IF(AND('Mapa final'!$AD$11="Muy Alta",'Mapa final'!$AF$11="Leve"),CONCATENATE("R2C",'Mapa final'!$S$11),"")</f>
        <v/>
      </c>
      <c r="X21" s="147" t="str">
        <f>IF(AND('Mapa final'!$AD$11="Muy Alta",'Mapa final'!$AF$11="Leve"),CONCATENATE("R2C",'Mapa final'!$S$11),"")</f>
        <v/>
      </c>
      <c r="Y21" s="147" t="str">
        <f>IF(AND('Mapa final'!$AD$11="Muy Alta",'Mapa final'!$AF$11="Leve"),CONCATENATE("R2C",'Mapa final'!$S$11),"")</f>
        <v/>
      </c>
      <c r="Z21" s="147" t="str">
        <f>IF(AND('Mapa final'!$AD$11="Muy Alta",'Mapa final'!$AF$11="Leve"),CONCATENATE("R2C",'Mapa final'!$S$11),"")</f>
        <v/>
      </c>
      <c r="AA21" s="39" t="str">
        <f>IF(AND('Mapa final'!$AD$11="Muy Alta",'Mapa final'!$AF$11="Leve"),CONCATENATE("R2C",'Mapa final'!$S$11),"")</f>
        <v/>
      </c>
      <c r="AB21" s="38" t="str">
        <f>IF(AND('Mapa final'!$AD$11="Muy Alta",'Mapa final'!$AF$11="Leve"),CONCATENATE("R2C",'Mapa final'!$S$11),"")</f>
        <v/>
      </c>
      <c r="AC21" s="147" t="str">
        <f>IF(AND('Mapa final'!$AD$11="Muy Alta",'Mapa final'!$AF$11="Leve"),CONCATENATE("R2C",'Mapa final'!$S$11),"")</f>
        <v/>
      </c>
      <c r="AD21" s="147" t="str">
        <f>IF(AND('Mapa final'!$AD$11="Muy Alta",'Mapa final'!$AF$11="Leve"),CONCATENATE("R2C",'Mapa final'!$S$11),"")</f>
        <v/>
      </c>
      <c r="AE21" s="147" t="str">
        <f>IF(AND('Mapa final'!$AD$11="Muy Alta",'Mapa final'!$AF$11="Leve"),CONCATENATE("R2C",'Mapa final'!$S$11),"")</f>
        <v/>
      </c>
      <c r="AF21" s="147" t="str">
        <f>IF(AND('Mapa final'!$AD$11="Muy Alta",'Mapa final'!$AF$11="Leve"),CONCATENATE("R2C",'Mapa final'!$S$11),"")</f>
        <v/>
      </c>
      <c r="AG21" s="39" t="str">
        <f>IF(AND('Mapa final'!$AD$11="Muy Alta",'Mapa final'!$AF$11="Leve"),CONCATENATE("R2C",'Mapa final'!$S$11),"")</f>
        <v/>
      </c>
      <c r="AH21" s="40" t="str">
        <f>IF(AND('Mapa final'!$AD$11="Muy Alta",'Mapa final'!$AF$11="Catastrófico"),CONCATENATE("R2C",'Mapa final'!$S$11),"")</f>
        <v/>
      </c>
      <c r="AI21" s="150" t="str">
        <f>IF(AND('Mapa final'!$AD$11="Muy Alta",'Mapa final'!$AF$11="Catastrófico"),CONCATENATE("R2C",'Mapa final'!$S$11),"")</f>
        <v/>
      </c>
      <c r="AJ21" s="150" t="str">
        <f>IF(AND('Mapa final'!$AD$11="Muy Alta",'Mapa final'!$AF$11="Catastrófico"),CONCATENATE("R2C",'Mapa final'!$S$11),"")</f>
        <v/>
      </c>
      <c r="AK21" s="150" t="str">
        <f>IF(AND('Mapa final'!$AD$11="Muy Alta",'Mapa final'!$AF$11="Catastrófico"),CONCATENATE("R2C",'Mapa final'!$S$11),"")</f>
        <v/>
      </c>
      <c r="AL21" s="150" t="str">
        <f>IF(AND('Mapa final'!$AD$11="Muy Alta",'Mapa final'!$AF$11="Catastrófico"),CONCATENATE("R2C",'Mapa final'!$S$11),"")</f>
        <v/>
      </c>
      <c r="AM21" s="41" t="str">
        <f>IF(AND('Mapa final'!$AD$11="Muy Alta",'Mapa final'!$AF$11="Catastrófico"),CONCATENATE("R2C",'Mapa final'!$S$11),"")</f>
        <v/>
      </c>
      <c r="AN21" s="64"/>
      <c r="AO21" s="329"/>
      <c r="AP21" s="330"/>
      <c r="AQ21" s="330"/>
      <c r="AR21" s="330"/>
      <c r="AS21" s="330"/>
      <c r="AT21" s="331"/>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row>
    <row r="22" spans="1:76" ht="15" customHeight="1" x14ac:dyDescent="0.25">
      <c r="A22" s="64"/>
      <c r="B22" s="278"/>
      <c r="C22" s="278"/>
      <c r="D22" s="279"/>
      <c r="E22" s="319"/>
      <c r="F22" s="320"/>
      <c r="G22" s="320"/>
      <c r="H22" s="320"/>
      <c r="I22" s="320"/>
      <c r="J22" s="51" t="str">
        <f>IF(AND('Mapa final'!$AD$11="Alta",'Mapa final'!$AF$11="Leve"),CONCATENATE("R2C",'Mapa final'!$S$11),"")</f>
        <v/>
      </c>
      <c r="K22" s="148" t="str">
        <f>IF(AND('Mapa final'!$AD$11="Alta",'Mapa final'!$AF$11="Leve"),CONCATENATE("R2C",'Mapa final'!$S$11),"")</f>
        <v/>
      </c>
      <c r="L22" s="148" t="str">
        <f>IF(AND('Mapa final'!$AD$11="Alta",'Mapa final'!$AF$11="Leve"),CONCATENATE("R2C",'Mapa final'!$S$11),"")</f>
        <v/>
      </c>
      <c r="M22" s="148" t="str">
        <f>IF(AND('Mapa final'!$AD$11="Alta",'Mapa final'!$AF$11="Leve"),CONCATENATE("R2C",'Mapa final'!$S$11),"")</f>
        <v/>
      </c>
      <c r="N22" s="148" t="str">
        <f>IF(AND('Mapa final'!$AD$11="Alta",'Mapa final'!$AF$11="Leve"),CONCATENATE("R2C",'Mapa final'!$S$11),"")</f>
        <v/>
      </c>
      <c r="O22" s="52" t="str">
        <f>IF(AND('Mapa final'!$AD$11="Alta",'Mapa final'!$AF$11="Leve"),CONCATENATE("R2C",'Mapa final'!$S$11),"")</f>
        <v/>
      </c>
      <c r="P22" s="51" t="str">
        <f>IF(AND('Mapa final'!$AD$11="Alta",'Mapa final'!$AF$11="Leve"),CONCATENATE("R2C",'Mapa final'!$S$11),"")</f>
        <v/>
      </c>
      <c r="Q22" s="148" t="str">
        <f>IF(AND('Mapa final'!$AD$11="Alta",'Mapa final'!$AF$11="Leve"),CONCATENATE("R2C",'Mapa final'!$S$11),"")</f>
        <v/>
      </c>
      <c r="R22" s="148" t="str">
        <f>IF(AND('Mapa final'!$AD$11="Alta",'Mapa final'!$AF$11="Leve"),CONCATENATE("R2C",'Mapa final'!$S$11),"")</f>
        <v/>
      </c>
      <c r="S22" s="148" t="str">
        <f>IF(AND('Mapa final'!$AD$11="Alta",'Mapa final'!$AF$11="Leve"),CONCATENATE("R2C",'Mapa final'!$S$11),"")</f>
        <v/>
      </c>
      <c r="T22" s="148" t="str">
        <f>IF(AND('Mapa final'!$AD$11="Alta",'Mapa final'!$AF$11="Leve"),CONCATENATE("R2C",'Mapa final'!$S$11),"")</f>
        <v/>
      </c>
      <c r="U22" s="52" t="str">
        <f>IF(AND('Mapa final'!$AD$11="Alta",'Mapa final'!$AF$11="Leve"),CONCATENATE("R2C",'Mapa final'!$S$11),"")</f>
        <v/>
      </c>
      <c r="V22" s="38" t="str">
        <f>IF(AND('Mapa final'!$AD$11="Muy Alta",'Mapa final'!$AF$11="Leve"),CONCATENATE("R2C",'Mapa final'!$S$11),"")</f>
        <v/>
      </c>
      <c r="W22" s="147" t="str">
        <f>IF(AND('Mapa final'!$AD$11="Muy Alta",'Mapa final'!$AF$11="Leve"),CONCATENATE("R2C",'Mapa final'!$S$11),"")</f>
        <v/>
      </c>
      <c r="X22" s="147" t="str">
        <f>IF(AND('Mapa final'!$AD$11="Muy Alta",'Mapa final'!$AF$11="Leve"),CONCATENATE("R2C",'Mapa final'!$S$11),"")</f>
        <v/>
      </c>
      <c r="Y22" s="147" t="str">
        <f>IF(AND('Mapa final'!$AD$11="Muy Alta",'Mapa final'!$AF$11="Leve"),CONCATENATE("R2C",'Mapa final'!$S$11),"")</f>
        <v/>
      </c>
      <c r="Z22" s="147" t="str">
        <f>IF(AND('Mapa final'!$AD$11="Muy Alta",'Mapa final'!$AF$11="Leve"),CONCATENATE("R2C",'Mapa final'!$S$11),"")</f>
        <v/>
      </c>
      <c r="AA22" s="39" t="str">
        <f>IF(AND('Mapa final'!$AD$11="Muy Alta",'Mapa final'!$AF$11="Leve"),CONCATENATE("R2C",'Mapa final'!$S$11),"")</f>
        <v/>
      </c>
      <c r="AB22" s="38" t="str">
        <f>IF(AND('Mapa final'!$AD$11="Muy Alta",'Mapa final'!$AF$11="Leve"),CONCATENATE("R2C",'Mapa final'!$S$11),"")</f>
        <v/>
      </c>
      <c r="AC22" s="147" t="str">
        <f>IF(AND('Mapa final'!$AD$11="Muy Alta",'Mapa final'!$AF$11="Leve"),CONCATENATE("R2C",'Mapa final'!$S$11),"")</f>
        <v/>
      </c>
      <c r="AD22" s="147" t="str">
        <f>IF(AND('Mapa final'!$AD$11="Muy Alta",'Mapa final'!$AF$11="Leve"),CONCATENATE("R2C",'Mapa final'!$S$11),"")</f>
        <v/>
      </c>
      <c r="AE22" s="147" t="str">
        <f>IF(AND('Mapa final'!$AD$11="Muy Alta",'Mapa final'!$AF$11="Leve"),CONCATENATE("R2C",'Mapa final'!$S$11),"")</f>
        <v/>
      </c>
      <c r="AF22" s="147" t="str">
        <f>IF(AND('Mapa final'!$AD$11="Muy Alta",'Mapa final'!$AF$11="Leve"),CONCATENATE("R2C",'Mapa final'!$S$11),"")</f>
        <v/>
      </c>
      <c r="AG22" s="39" t="str">
        <f>IF(AND('Mapa final'!$AD$11="Muy Alta",'Mapa final'!$AF$11="Leve"),CONCATENATE("R2C",'Mapa final'!$S$11),"")</f>
        <v/>
      </c>
      <c r="AH22" s="40" t="str">
        <f>IF(AND('Mapa final'!$AD$11="Muy Alta",'Mapa final'!$AF$11="Catastrófico"),CONCATENATE("R2C",'Mapa final'!$S$11),"")</f>
        <v/>
      </c>
      <c r="AI22" s="150" t="str">
        <f>IF(AND('Mapa final'!$AD$11="Muy Alta",'Mapa final'!$AF$11="Catastrófico"),CONCATENATE("R2C",'Mapa final'!$S$11),"")</f>
        <v/>
      </c>
      <c r="AJ22" s="150" t="str">
        <f>IF(AND('Mapa final'!$AD$11="Muy Alta",'Mapa final'!$AF$11="Catastrófico"),CONCATENATE("R2C",'Mapa final'!$S$11),"")</f>
        <v/>
      </c>
      <c r="AK22" s="150" t="str">
        <f>IF(AND('Mapa final'!$AD$11="Muy Alta",'Mapa final'!$AF$11="Catastrófico"),CONCATENATE("R2C",'Mapa final'!$S$11),"")</f>
        <v/>
      </c>
      <c r="AL22" s="150" t="str">
        <f>IF(AND('Mapa final'!$AD$11="Muy Alta",'Mapa final'!$AF$11="Catastrófico"),CONCATENATE("R2C",'Mapa final'!$S$11),"")</f>
        <v/>
      </c>
      <c r="AM22" s="41" t="str">
        <f>IF(AND('Mapa final'!$AD$11="Muy Alta",'Mapa final'!$AF$11="Catastrófico"),CONCATENATE("R2C",'Mapa final'!$S$11),"")</f>
        <v/>
      </c>
      <c r="AN22" s="64"/>
      <c r="AO22" s="329"/>
      <c r="AP22" s="330"/>
      <c r="AQ22" s="330"/>
      <c r="AR22" s="330"/>
      <c r="AS22" s="330"/>
      <c r="AT22" s="331"/>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row>
    <row r="23" spans="1:76" ht="15" customHeight="1" x14ac:dyDescent="0.25">
      <c r="A23" s="64"/>
      <c r="B23" s="278"/>
      <c r="C23" s="278"/>
      <c r="D23" s="279"/>
      <c r="E23" s="319"/>
      <c r="F23" s="320"/>
      <c r="G23" s="320"/>
      <c r="H23" s="320"/>
      <c r="I23" s="320"/>
      <c r="J23" s="51" t="str">
        <f>IF(AND('Mapa final'!$AD$11="Alta",'Mapa final'!$AF$11="Leve"),CONCATENATE("R2C",'Mapa final'!$S$11),"")</f>
        <v/>
      </c>
      <c r="K23" s="148" t="str">
        <f>IF(AND('Mapa final'!$AD$11="Alta",'Mapa final'!$AF$11="Leve"),CONCATENATE("R2C",'Mapa final'!$S$11),"")</f>
        <v/>
      </c>
      <c r="L23" s="148" t="str">
        <f>IF(AND('Mapa final'!$AD$11="Alta",'Mapa final'!$AF$11="Leve"),CONCATENATE("R2C",'Mapa final'!$S$11),"")</f>
        <v/>
      </c>
      <c r="M23" s="148" t="str">
        <f>IF(AND('Mapa final'!$AD$11="Alta",'Mapa final'!$AF$11="Leve"),CONCATENATE("R2C",'Mapa final'!$S$11),"")</f>
        <v/>
      </c>
      <c r="N23" s="148" t="str">
        <f>IF(AND('Mapa final'!$AD$11="Alta",'Mapa final'!$AF$11="Leve"),CONCATENATE("R2C",'Mapa final'!$S$11),"")</f>
        <v/>
      </c>
      <c r="O23" s="52" t="str">
        <f>IF(AND('Mapa final'!$AD$11="Alta",'Mapa final'!$AF$11="Leve"),CONCATENATE("R2C",'Mapa final'!$S$11),"")</f>
        <v/>
      </c>
      <c r="P23" s="51" t="str">
        <f>IF(AND('Mapa final'!$AD$11="Alta",'Mapa final'!$AF$11="Leve"),CONCATENATE("R2C",'Mapa final'!$S$11),"")</f>
        <v/>
      </c>
      <c r="Q23" s="148" t="str">
        <f>IF(AND('Mapa final'!$AD$11="Alta",'Mapa final'!$AF$11="Leve"),CONCATENATE("R2C",'Mapa final'!$S$11),"")</f>
        <v/>
      </c>
      <c r="R23" s="148" t="str">
        <f>IF(AND('Mapa final'!$AD$11="Alta",'Mapa final'!$AF$11="Leve"),CONCATENATE("R2C",'Mapa final'!$S$11),"")</f>
        <v/>
      </c>
      <c r="S23" s="148" t="str">
        <f>IF(AND('Mapa final'!$AD$11="Alta",'Mapa final'!$AF$11="Leve"),CONCATENATE("R2C",'Mapa final'!$S$11),"")</f>
        <v/>
      </c>
      <c r="T23" s="148" t="str">
        <f>IF(AND('Mapa final'!$AD$11="Alta",'Mapa final'!$AF$11="Leve"),CONCATENATE("R2C",'Mapa final'!$S$11),"")</f>
        <v/>
      </c>
      <c r="U23" s="52" t="str">
        <f>IF(AND('Mapa final'!$AD$11="Alta",'Mapa final'!$AF$11="Leve"),CONCATENATE("R2C",'Mapa final'!$S$11),"")</f>
        <v/>
      </c>
      <c r="V23" s="38" t="str">
        <f>IF(AND('Mapa final'!$AD$11="Muy Alta",'Mapa final'!$AF$11="Leve"),CONCATENATE("R2C",'Mapa final'!$S$11),"")</f>
        <v/>
      </c>
      <c r="W23" s="147" t="str">
        <f>IF(AND('Mapa final'!$AD$11="Muy Alta",'Mapa final'!$AF$11="Leve"),CONCATENATE("R2C",'Mapa final'!$S$11),"")</f>
        <v/>
      </c>
      <c r="X23" s="147" t="str">
        <f>IF(AND('Mapa final'!$AD$11="Muy Alta",'Mapa final'!$AF$11="Leve"),CONCATENATE("R2C",'Mapa final'!$S$11),"")</f>
        <v/>
      </c>
      <c r="Y23" s="147" t="str">
        <f>IF(AND('Mapa final'!$AD$11="Muy Alta",'Mapa final'!$AF$11="Leve"),CONCATENATE("R2C",'Mapa final'!$S$11),"")</f>
        <v/>
      </c>
      <c r="Z23" s="147" t="str">
        <f>IF(AND('Mapa final'!$AD$11="Muy Alta",'Mapa final'!$AF$11="Leve"),CONCATENATE("R2C",'Mapa final'!$S$11),"")</f>
        <v/>
      </c>
      <c r="AA23" s="39" t="str">
        <f>IF(AND('Mapa final'!$AD$11="Muy Alta",'Mapa final'!$AF$11="Leve"),CONCATENATE("R2C",'Mapa final'!$S$11),"")</f>
        <v/>
      </c>
      <c r="AB23" s="38" t="str">
        <f>IF(AND('Mapa final'!$AD$11="Muy Alta",'Mapa final'!$AF$11="Leve"),CONCATENATE("R2C",'Mapa final'!$S$11),"")</f>
        <v/>
      </c>
      <c r="AC23" s="147" t="str">
        <f>IF(AND('Mapa final'!$AD$11="Muy Alta",'Mapa final'!$AF$11="Leve"),CONCATENATE("R2C",'Mapa final'!$S$11),"")</f>
        <v/>
      </c>
      <c r="AD23" s="147" t="str">
        <f>IF(AND('Mapa final'!$AD$11="Muy Alta",'Mapa final'!$AF$11="Leve"),CONCATENATE("R2C",'Mapa final'!$S$11),"")</f>
        <v/>
      </c>
      <c r="AE23" s="147" t="str">
        <f>IF(AND('Mapa final'!$AD$11="Muy Alta",'Mapa final'!$AF$11="Leve"),CONCATENATE("R2C",'Mapa final'!$S$11),"")</f>
        <v/>
      </c>
      <c r="AF23" s="147" t="str">
        <f>IF(AND('Mapa final'!$AD$11="Muy Alta",'Mapa final'!$AF$11="Leve"),CONCATENATE("R2C",'Mapa final'!$S$11),"")</f>
        <v/>
      </c>
      <c r="AG23" s="39" t="str">
        <f>IF(AND('Mapa final'!$AD$11="Muy Alta",'Mapa final'!$AF$11="Leve"),CONCATENATE("R2C",'Mapa final'!$S$11),"")</f>
        <v/>
      </c>
      <c r="AH23" s="40" t="str">
        <f>IF(AND('Mapa final'!$AD$11="Muy Alta",'Mapa final'!$AF$11="Catastrófico"),CONCATENATE("R2C",'Mapa final'!$S$11),"")</f>
        <v/>
      </c>
      <c r="AI23" s="150" t="str">
        <f>IF(AND('Mapa final'!$AD$11="Muy Alta",'Mapa final'!$AF$11="Catastrófico"),CONCATENATE("R2C",'Mapa final'!$S$11),"")</f>
        <v/>
      </c>
      <c r="AJ23" s="150" t="str">
        <f>IF(AND('Mapa final'!$AD$11="Muy Alta",'Mapa final'!$AF$11="Catastrófico"),CONCATENATE("R2C",'Mapa final'!$S$11),"")</f>
        <v/>
      </c>
      <c r="AK23" s="150" t="str">
        <f>IF(AND('Mapa final'!$AD$11="Muy Alta",'Mapa final'!$AF$11="Catastrófico"),CONCATENATE("R2C",'Mapa final'!$S$11),"")</f>
        <v/>
      </c>
      <c r="AL23" s="150" t="str">
        <f>IF(AND('Mapa final'!$AD$11="Muy Alta",'Mapa final'!$AF$11="Catastrófico"),CONCATENATE("R2C",'Mapa final'!$S$11),"")</f>
        <v/>
      </c>
      <c r="AM23" s="41" t="str">
        <f>IF(AND('Mapa final'!$AD$11="Muy Alta",'Mapa final'!$AF$11="Catastrófico"),CONCATENATE("R2C",'Mapa final'!$S$11),"")</f>
        <v/>
      </c>
      <c r="AN23" s="64"/>
      <c r="AO23" s="329"/>
      <c r="AP23" s="330"/>
      <c r="AQ23" s="330"/>
      <c r="AR23" s="330"/>
      <c r="AS23" s="330"/>
      <c r="AT23" s="331"/>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row>
    <row r="24" spans="1:76" ht="15" customHeight="1" x14ac:dyDescent="0.25">
      <c r="A24" s="64"/>
      <c r="B24" s="278"/>
      <c r="C24" s="278"/>
      <c r="D24" s="279"/>
      <c r="E24" s="319"/>
      <c r="F24" s="320"/>
      <c r="G24" s="320"/>
      <c r="H24" s="320"/>
      <c r="I24" s="320"/>
      <c r="J24" s="51" t="str">
        <f>IF(AND('Mapa final'!$AD$11="Alta",'Mapa final'!$AF$11="Leve"),CONCATENATE("R2C",'Mapa final'!$S$11),"")</f>
        <v/>
      </c>
      <c r="K24" s="148" t="str">
        <f>IF(AND('Mapa final'!$AD$11="Alta",'Mapa final'!$AF$11="Leve"),CONCATENATE("R2C",'Mapa final'!$S$11),"")</f>
        <v/>
      </c>
      <c r="L24" s="148" t="str">
        <f>IF(AND('Mapa final'!$AD$11="Alta",'Mapa final'!$AF$11="Leve"),CONCATENATE("R2C",'Mapa final'!$S$11),"")</f>
        <v/>
      </c>
      <c r="M24" s="148" t="str">
        <f>IF(AND('Mapa final'!$AD$11="Alta",'Mapa final'!$AF$11="Leve"),CONCATENATE("R2C",'Mapa final'!$S$11),"")</f>
        <v/>
      </c>
      <c r="N24" s="148" t="str">
        <f>IF(AND('Mapa final'!$AD$11="Alta",'Mapa final'!$AF$11="Leve"),CONCATENATE("R2C",'Mapa final'!$S$11),"")</f>
        <v/>
      </c>
      <c r="O24" s="52" t="str">
        <f>IF(AND('Mapa final'!$AD$11="Alta",'Mapa final'!$AF$11="Leve"),CONCATENATE("R2C",'Mapa final'!$S$11),"")</f>
        <v/>
      </c>
      <c r="P24" s="51" t="str">
        <f>IF(AND('Mapa final'!$AD$11="Alta",'Mapa final'!$AF$11="Leve"),CONCATENATE("R2C",'Mapa final'!$S$11),"")</f>
        <v/>
      </c>
      <c r="Q24" s="148" t="str">
        <f>IF(AND('Mapa final'!$AD$11="Alta",'Mapa final'!$AF$11="Leve"),CONCATENATE("R2C",'Mapa final'!$S$11),"")</f>
        <v/>
      </c>
      <c r="R24" s="148" t="str">
        <f>IF(AND('Mapa final'!$AD$11="Alta",'Mapa final'!$AF$11="Leve"),CONCATENATE("R2C",'Mapa final'!$S$11),"")</f>
        <v/>
      </c>
      <c r="S24" s="148" t="str">
        <f>IF(AND('Mapa final'!$AD$11="Alta",'Mapa final'!$AF$11="Leve"),CONCATENATE("R2C",'Mapa final'!$S$11),"")</f>
        <v/>
      </c>
      <c r="T24" s="148" t="str">
        <f>IF(AND('Mapa final'!$AD$11="Alta",'Mapa final'!$AF$11="Leve"),CONCATENATE("R2C",'Mapa final'!$S$11),"")</f>
        <v/>
      </c>
      <c r="U24" s="52" t="str">
        <f>IF(AND('Mapa final'!$AD$11="Alta",'Mapa final'!$AF$11="Leve"),CONCATENATE("R2C",'Mapa final'!$S$11),"")</f>
        <v/>
      </c>
      <c r="V24" s="38" t="str">
        <f>IF(AND('Mapa final'!$AD$11="Muy Alta",'Mapa final'!$AF$11="Leve"),CONCATENATE("R2C",'Mapa final'!$S$11),"")</f>
        <v/>
      </c>
      <c r="W24" s="147" t="str">
        <f>IF(AND('Mapa final'!$AD$11="Muy Alta",'Mapa final'!$AF$11="Leve"),CONCATENATE("R2C",'Mapa final'!$S$11),"")</f>
        <v/>
      </c>
      <c r="X24" s="147" t="str">
        <f>IF(AND('Mapa final'!$AD$11="Muy Alta",'Mapa final'!$AF$11="Leve"),CONCATENATE("R2C",'Mapa final'!$S$11),"")</f>
        <v/>
      </c>
      <c r="Y24" s="147" t="str">
        <f>IF(AND('Mapa final'!$AD$11="Muy Alta",'Mapa final'!$AF$11="Leve"),CONCATENATE("R2C",'Mapa final'!$S$11),"")</f>
        <v/>
      </c>
      <c r="Z24" s="147" t="str">
        <f>IF(AND('Mapa final'!$AD$11="Muy Alta",'Mapa final'!$AF$11="Leve"),CONCATENATE("R2C",'Mapa final'!$S$11),"")</f>
        <v/>
      </c>
      <c r="AA24" s="39" t="str">
        <f>IF(AND('Mapa final'!$AD$11="Muy Alta",'Mapa final'!$AF$11="Leve"),CONCATENATE("R2C",'Mapa final'!$S$11),"")</f>
        <v/>
      </c>
      <c r="AB24" s="38" t="str">
        <f>IF(AND('Mapa final'!$AD$11="Muy Alta",'Mapa final'!$AF$11="Leve"),CONCATENATE("R2C",'Mapa final'!$S$11),"")</f>
        <v/>
      </c>
      <c r="AC24" s="147" t="str">
        <f>IF(AND('Mapa final'!$AD$11="Muy Alta",'Mapa final'!$AF$11="Leve"),CONCATENATE("R2C",'Mapa final'!$S$11),"")</f>
        <v/>
      </c>
      <c r="AD24" s="147" t="str">
        <f>IF(AND('Mapa final'!$AD$11="Muy Alta",'Mapa final'!$AF$11="Leve"),CONCATENATE("R2C",'Mapa final'!$S$11),"")</f>
        <v/>
      </c>
      <c r="AE24" s="147" t="str">
        <f>IF(AND('Mapa final'!$AD$11="Muy Alta",'Mapa final'!$AF$11="Leve"),CONCATENATE("R2C",'Mapa final'!$S$11),"")</f>
        <v/>
      </c>
      <c r="AF24" s="147" t="str">
        <f>IF(AND('Mapa final'!$AD$11="Muy Alta",'Mapa final'!$AF$11="Leve"),CONCATENATE("R2C",'Mapa final'!$S$11),"")</f>
        <v/>
      </c>
      <c r="AG24" s="39" t="str">
        <f>IF(AND('Mapa final'!$AD$11="Muy Alta",'Mapa final'!$AF$11="Leve"),CONCATENATE("R2C",'Mapa final'!$S$11),"")</f>
        <v/>
      </c>
      <c r="AH24" s="40" t="str">
        <f>IF(AND('Mapa final'!$AD$11="Muy Alta",'Mapa final'!$AF$11="Catastrófico"),CONCATENATE("R2C",'Mapa final'!$S$11),"")</f>
        <v/>
      </c>
      <c r="AI24" s="150" t="str">
        <f>IF(AND('Mapa final'!$AD$11="Muy Alta",'Mapa final'!$AF$11="Catastrófico"),CONCATENATE("R2C",'Mapa final'!$S$11),"")</f>
        <v/>
      </c>
      <c r="AJ24" s="150" t="str">
        <f>IF(AND('Mapa final'!$AD$11="Muy Alta",'Mapa final'!$AF$11="Catastrófico"),CONCATENATE("R2C",'Mapa final'!$S$11),"")</f>
        <v/>
      </c>
      <c r="AK24" s="150" t="str">
        <f>IF(AND('Mapa final'!$AD$11="Muy Alta",'Mapa final'!$AF$11="Catastrófico"),CONCATENATE("R2C",'Mapa final'!$S$11),"")</f>
        <v/>
      </c>
      <c r="AL24" s="150" t="str">
        <f>IF(AND('Mapa final'!$AD$11="Muy Alta",'Mapa final'!$AF$11="Catastrófico"),CONCATENATE("R2C",'Mapa final'!$S$11),"")</f>
        <v/>
      </c>
      <c r="AM24" s="41" t="str">
        <f>IF(AND('Mapa final'!$AD$11="Muy Alta",'Mapa final'!$AF$11="Catastrófico"),CONCATENATE("R2C",'Mapa final'!$S$11),"")</f>
        <v/>
      </c>
      <c r="AN24" s="64"/>
      <c r="AO24" s="329"/>
      <c r="AP24" s="330"/>
      <c r="AQ24" s="330"/>
      <c r="AR24" s="330"/>
      <c r="AS24" s="330"/>
      <c r="AT24" s="331"/>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ht="15.75" customHeight="1" thickBot="1" x14ac:dyDescent="0.3">
      <c r="A25" s="64"/>
      <c r="B25" s="278"/>
      <c r="C25" s="278"/>
      <c r="D25" s="279"/>
      <c r="E25" s="322"/>
      <c r="F25" s="323"/>
      <c r="G25" s="323"/>
      <c r="H25" s="323"/>
      <c r="I25" s="323"/>
      <c r="J25" s="53" t="str">
        <f>IF(AND('Mapa final'!$AD$11="Alta",'Mapa final'!$AF$11="Leve"),CONCATENATE("R2C",'Mapa final'!$S$11),"")</f>
        <v/>
      </c>
      <c r="K25" s="54" t="str">
        <f>IF(AND('Mapa final'!$AD$11="Alta",'Mapa final'!$AF$11="Leve"),CONCATENATE("R2C",'Mapa final'!$S$11),"")</f>
        <v/>
      </c>
      <c r="L25" s="54" t="str">
        <f>IF(AND('Mapa final'!$AD$11="Alta",'Mapa final'!$AF$11="Leve"),CONCATENATE("R2C",'Mapa final'!$S$11),"")</f>
        <v/>
      </c>
      <c r="M25" s="54" t="str">
        <f>IF(AND('Mapa final'!$AD$11="Alta",'Mapa final'!$AF$11="Leve"),CONCATENATE("R2C",'Mapa final'!$S$11),"")</f>
        <v/>
      </c>
      <c r="N25" s="54" t="str">
        <f>IF(AND('Mapa final'!$AD$11="Alta",'Mapa final'!$AF$11="Leve"),CONCATENATE("R2C",'Mapa final'!$S$11),"")</f>
        <v/>
      </c>
      <c r="O25" s="55" t="str">
        <f>IF(AND('Mapa final'!$AD$11="Alta",'Mapa final'!$AF$11="Leve"),CONCATENATE("R2C",'Mapa final'!$S$11),"")</f>
        <v/>
      </c>
      <c r="P25" s="53" t="str">
        <f>IF(AND('Mapa final'!$AD$11="Alta",'Mapa final'!$AF$11="Leve"),CONCATENATE("R2C",'Mapa final'!$S$11),"")</f>
        <v/>
      </c>
      <c r="Q25" s="54" t="str">
        <f>IF(AND('Mapa final'!$AD$11="Alta",'Mapa final'!$AF$11="Leve"),CONCATENATE("R2C",'Mapa final'!$S$11),"")</f>
        <v/>
      </c>
      <c r="R25" s="54" t="str">
        <f>IF(AND('Mapa final'!$AD$11="Alta",'Mapa final'!$AF$11="Leve"),CONCATENATE("R2C",'Mapa final'!$S$11),"")</f>
        <v/>
      </c>
      <c r="S25" s="54" t="str">
        <f>IF(AND('Mapa final'!$AD$11="Alta",'Mapa final'!$AF$11="Leve"),CONCATENATE("R2C",'Mapa final'!$S$11),"")</f>
        <v/>
      </c>
      <c r="T25" s="54" t="str">
        <f>IF(AND('Mapa final'!$AD$11="Alta",'Mapa final'!$AF$11="Leve"),CONCATENATE("R2C",'Mapa final'!$S$11),"")</f>
        <v/>
      </c>
      <c r="U25" s="55" t="str">
        <f>IF(AND('Mapa final'!$AD$11="Alta",'Mapa final'!$AF$11="Leve"),CONCATENATE("R2C",'Mapa final'!$S$11),"")</f>
        <v/>
      </c>
      <c r="V25" s="42" t="str">
        <f>IF(AND('Mapa final'!$AD$11="Muy Alta",'Mapa final'!$AF$11="Leve"),CONCATENATE("R2C",'Mapa final'!$S$11),"")</f>
        <v/>
      </c>
      <c r="W25" s="43" t="str">
        <f>IF(AND('Mapa final'!$AD$11="Muy Alta",'Mapa final'!$AF$11="Leve"),CONCATENATE("R2C",'Mapa final'!$S$11),"")</f>
        <v/>
      </c>
      <c r="X25" s="43" t="str">
        <f>IF(AND('Mapa final'!$AD$11="Muy Alta",'Mapa final'!$AF$11="Leve"),CONCATENATE("R2C",'Mapa final'!$S$11),"")</f>
        <v/>
      </c>
      <c r="Y25" s="43" t="str">
        <f>IF(AND('Mapa final'!$AD$11="Muy Alta",'Mapa final'!$AF$11="Leve"),CONCATENATE("R2C",'Mapa final'!$S$11),"")</f>
        <v/>
      </c>
      <c r="Z25" s="43" t="str">
        <f>IF(AND('Mapa final'!$AD$11="Muy Alta",'Mapa final'!$AF$11="Leve"),CONCATENATE("R2C",'Mapa final'!$S$11),"")</f>
        <v/>
      </c>
      <c r="AA25" s="44" t="str">
        <f>IF(AND('Mapa final'!$AD$11="Muy Alta",'Mapa final'!$AF$11="Leve"),CONCATENATE("R2C",'Mapa final'!$S$11),"")</f>
        <v/>
      </c>
      <c r="AB25" s="42" t="str">
        <f>IF(AND('Mapa final'!$AD$11="Muy Alta",'Mapa final'!$AF$11="Leve"),CONCATENATE("R2C",'Mapa final'!$S$11),"")</f>
        <v/>
      </c>
      <c r="AC25" s="43" t="str">
        <f>IF(AND('Mapa final'!$AD$11="Muy Alta",'Mapa final'!$AF$11="Leve"),CONCATENATE("R2C",'Mapa final'!$S$11),"")</f>
        <v/>
      </c>
      <c r="AD25" s="43" t="str">
        <f>IF(AND('Mapa final'!$AD$11="Muy Alta",'Mapa final'!$AF$11="Leve"),CONCATENATE("R2C",'Mapa final'!$S$11),"")</f>
        <v/>
      </c>
      <c r="AE25" s="43" t="str">
        <f>IF(AND('Mapa final'!$AD$11="Muy Alta",'Mapa final'!$AF$11="Leve"),CONCATENATE("R2C",'Mapa final'!$S$11),"")</f>
        <v/>
      </c>
      <c r="AF25" s="43" t="str">
        <f>IF(AND('Mapa final'!$AD$11="Muy Alta",'Mapa final'!$AF$11="Leve"),CONCATENATE("R2C",'Mapa final'!$S$11),"")</f>
        <v/>
      </c>
      <c r="AG25" s="44" t="str">
        <f>IF(AND('Mapa final'!$AD$11="Muy Alta",'Mapa final'!$AF$11="Leve"),CONCATENATE("R2C",'Mapa final'!$S$11),"")</f>
        <v/>
      </c>
      <c r="AH25" s="45" t="str">
        <f>IF(AND('Mapa final'!$AD$11="Muy Alta",'Mapa final'!$AF$11="Catastrófico"),CONCATENATE("R2C",'Mapa final'!$S$11),"")</f>
        <v/>
      </c>
      <c r="AI25" s="46" t="str">
        <f>IF(AND('Mapa final'!$AD$11="Muy Alta",'Mapa final'!$AF$11="Catastrófico"),CONCATENATE("R2C",'Mapa final'!$S$11),"")</f>
        <v/>
      </c>
      <c r="AJ25" s="46" t="str">
        <f>IF(AND('Mapa final'!$AD$11="Muy Alta",'Mapa final'!$AF$11="Catastrófico"),CONCATENATE("R2C",'Mapa final'!$S$11),"")</f>
        <v/>
      </c>
      <c r="AK25" s="46" t="str">
        <f>IF(AND('Mapa final'!$AD$11="Muy Alta",'Mapa final'!$AF$11="Catastrófico"),CONCATENATE("R2C",'Mapa final'!$S$11),"")</f>
        <v/>
      </c>
      <c r="AL25" s="46" t="str">
        <f>IF(AND('Mapa final'!$AD$11="Muy Alta",'Mapa final'!$AF$11="Catastrófico"),CONCATENATE("R2C",'Mapa final'!$S$11),"")</f>
        <v/>
      </c>
      <c r="AM25" s="47" t="str">
        <f>IF(AND('Mapa final'!$AD$11="Muy Alta",'Mapa final'!$AF$11="Catastrófico"),CONCATENATE("R2C",'Mapa final'!$S$11),"")</f>
        <v/>
      </c>
      <c r="AN25" s="64"/>
      <c r="AO25" s="332"/>
      <c r="AP25" s="333"/>
      <c r="AQ25" s="333"/>
      <c r="AR25" s="333"/>
      <c r="AS25" s="333"/>
      <c r="AT25" s="33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5" customHeight="1" x14ac:dyDescent="0.25">
      <c r="A26" s="64"/>
      <c r="B26" s="278"/>
      <c r="C26" s="278"/>
      <c r="D26" s="279"/>
      <c r="E26" s="316" t="s">
        <v>158</v>
      </c>
      <c r="F26" s="317"/>
      <c r="G26" s="317"/>
      <c r="H26" s="317"/>
      <c r="I26" s="318"/>
      <c r="J26" s="48" t="str">
        <f>IF(AND('Mapa final'!$AD$11="Alta",'Mapa final'!$AF$11="Leve"),CONCATENATE("R2C",'Mapa final'!$S$11),"")</f>
        <v/>
      </c>
      <c r="K26" s="49" t="str">
        <f>IF(AND('Mapa final'!$AD$11="Alta",'Mapa final'!$AF$11="Leve"),CONCATENATE("R2C",'Mapa final'!$S$11),"")</f>
        <v/>
      </c>
      <c r="L26" s="49" t="str">
        <f>IF(AND('Mapa final'!$AD$11="Alta",'Mapa final'!$AF$11="Leve"),CONCATENATE("R2C",'Mapa final'!$S$11),"")</f>
        <v/>
      </c>
      <c r="M26" s="49" t="str">
        <f>IF(AND('Mapa final'!$AD$11="Alta",'Mapa final'!$AF$11="Leve"),CONCATENATE("R2C",'Mapa final'!$S$11),"")</f>
        <v/>
      </c>
      <c r="N26" s="49" t="str">
        <f>IF(AND('Mapa final'!$AD$11="Alta",'Mapa final'!$AF$11="Leve"),CONCATENATE("R2C",'Mapa final'!$S$11),"")</f>
        <v/>
      </c>
      <c r="O26" s="50" t="str">
        <f>IF(AND('Mapa final'!$AD$11="Alta",'Mapa final'!$AF$11="Leve"),CONCATENATE("R2C",'Mapa final'!$S$11),"")</f>
        <v/>
      </c>
      <c r="P26" s="48" t="str">
        <f>IF(AND('Mapa final'!$AD$11="Alta",'Mapa final'!$AF$11="Leve"),CONCATENATE("R2C",'Mapa final'!$S$11),"")</f>
        <v/>
      </c>
      <c r="Q26" s="49" t="str">
        <f>IF(AND('Mapa final'!$AD$11="Alta",'Mapa final'!$AF$11="Leve"),CONCATENATE("R2C",'Mapa final'!$S$11),"")</f>
        <v/>
      </c>
      <c r="R26" s="49" t="str">
        <f>IF(AND('Mapa final'!$AD$11="Alta",'Mapa final'!$AF$11="Leve"),CONCATENATE("R2C",'Mapa final'!$S$11),"")</f>
        <v/>
      </c>
      <c r="S26" s="49" t="str">
        <f>IF(AND('Mapa final'!$AD$11="Alta",'Mapa final'!$AF$11="Leve"),CONCATENATE("R2C",'Mapa final'!$S$11),"")</f>
        <v/>
      </c>
      <c r="T26" s="49" t="str">
        <f>IF(AND('Mapa final'!$AD$11="Alta",'Mapa final'!$AF$11="Leve"),CONCATENATE("R2C",'Mapa final'!$S$11),"")</f>
        <v/>
      </c>
      <c r="U26" s="50" t="str">
        <f>IF(AND('Mapa final'!$AD$11="Alta",'Mapa final'!$AF$11="Leve"),CONCATENATE("R2C",'Mapa final'!$S$11),"")</f>
        <v/>
      </c>
      <c r="V26" s="48" t="str">
        <f>IF(AND('Mapa final'!$AD$11="baja",'Mapa final'!$AF$11="Leve"),CONCATENATE("R2C",'Mapa final'!$S$11),"")</f>
        <v/>
      </c>
      <c r="W26" s="49" t="str">
        <f>IF(AND('Mapa final'!$AD$11="Alta",'Mapa final'!$AF$11="Leve"),CONCATENATE("R2C",'Mapa final'!$S$11),"")</f>
        <v/>
      </c>
      <c r="X26" s="49" t="str">
        <f>IF(AND('Mapa final'!$AD$11="Alta",'Mapa final'!$AF$11="Leve"),CONCATENATE("R2C",'Mapa final'!$S$11),"")</f>
        <v/>
      </c>
      <c r="Y26" s="49" t="str">
        <f>IF(AND('Mapa final'!$AD$11="Alta",'Mapa final'!$AF$11="Leve"),CONCATENATE("R2C",'Mapa final'!$S$11),"")</f>
        <v/>
      </c>
      <c r="Z26" s="49" t="str">
        <f>IF(AND('Mapa final'!$AD$11="Alta",'Mapa final'!$AF$11="Leve"),CONCATENATE("R2C",'Mapa final'!$S$11),"")</f>
        <v/>
      </c>
      <c r="AA26" s="50" t="str">
        <f>IF(AND('Mapa final'!$AD$11="Alta",'Mapa final'!$AF$11="Leve"),CONCATENATE("R2C",'Mapa final'!$S$11),"")</f>
        <v/>
      </c>
      <c r="AB26" s="32" t="str">
        <f>IF(AND('Mapa final'!$AD$11="Muy Alta",'Mapa final'!$AF$11="Leve"),CONCATENATE("R2C",'Mapa final'!$S$11),"")</f>
        <v/>
      </c>
      <c r="AC26" s="33" t="str">
        <f>IF(AND('Mapa final'!$AD$11="Muy Alta",'Mapa final'!$AF$11="Leve"),CONCATENATE("R2C",'Mapa final'!$S$11),"")</f>
        <v/>
      </c>
      <c r="AD26" s="33" t="str">
        <f>IF(AND('Mapa final'!$AD$11="Muy Alta",'Mapa final'!$AF$11="Leve"),CONCATENATE("R2C",'Mapa final'!$S$11),"")</f>
        <v/>
      </c>
      <c r="AE26" s="33" t="str">
        <f>IF(AND('Mapa final'!$AD$11="Muy Alta",'Mapa final'!$AF$11="Leve"),CONCATENATE("R2C",'Mapa final'!$S$11),"")</f>
        <v/>
      </c>
      <c r="AF26" s="33" t="str">
        <f>IF(AND('Mapa final'!$AD$11="Muy Alta",'Mapa final'!$AF$11="Leve"),CONCATENATE("R2C",'Mapa final'!$S$11),"")</f>
        <v/>
      </c>
      <c r="AG26" s="34" t="str">
        <f>IF(AND('Mapa final'!$AD$11="Muy Alta",'Mapa final'!$AF$11="Leve"),CONCATENATE("R2C",'Mapa final'!$S$11),"")</f>
        <v/>
      </c>
      <c r="AH26" s="35" t="str">
        <f>IF(AND('Mapa final'!$AD$11="Muy Alta",'Mapa final'!$AF$11="Catastrófico"),CONCATENATE("R2C",'Mapa final'!$S$11),"")</f>
        <v/>
      </c>
      <c r="AI26" s="36" t="str">
        <f>IF(AND('Mapa final'!$AD$11="Muy Alta",'Mapa final'!$AF$11="Catastrófico"),CONCATENATE("R2C",'Mapa final'!$S$11),"")</f>
        <v/>
      </c>
      <c r="AJ26" s="36" t="str">
        <f>IF(AND('Mapa final'!$AD$11="Muy Alta",'Mapa final'!$AF$11="Catastrófico"),CONCATENATE("R2C",'Mapa final'!$S$11),"")</f>
        <v/>
      </c>
      <c r="AK26" s="36" t="str">
        <f>IF(AND('Mapa final'!$AD$11="Muy Alta",'Mapa final'!$AF$11="Catastrófico"),CONCATENATE("R2C",'Mapa final'!$S$11),"")</f>
        <v/>
      </c>
      <c r="AL26" s="36" t="str">
        <f>IF(AND('Mapa final'!$AD$11="Muy Alta",'Mapa final'!$AF$11="Catastrófico"),CONCATENATE("R2C",'Mapa final'!$S$11),"")</f>
        <v/>
      </c>
      <c r="AM26" s="37" t="str">
        <f>IF(AND('Mapa final'!$AD$11="Muy Alta",'Mapa final'!$AF$11="Catastrófico"),CONCATENATE("R2C",'Mapa final'!$S$11),"")</f>
        <v/>
      </c>
      <c r="AN26" s="64"/>
      <c r="AO26" s="356" t="s">
        <v>159</v>
      </c>
      <c r="AP26" s="357"/>
      <c r="AQ26" s="357"/>
      <c r="AR26" s="357"/>
      <c r="AS26" s="357"/>
      <c r="AT26" s="358"/>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row>
    <row r="27" spans="1:76" ht="15" customHeight="1" x14ac:dyDescent="0.25">
      <c r="A27" s="64"/>
      <c r="B27" s="278"/>
      <c r="C27" s="278"/>
      <c r="D27" s="279"/>
      <c r="E27" s="335"/>
      <c r="F27" s="320"/>
      <c r="G27" s="320"/>
      <c r="H27" s="320"/>
      <c r="I27" s="321"/>
      <c r="J27" s="51" t="str">
        <f>IF(AND('Mapa final'!$AD$11="Alta",'Mapa final'!$AF$11="Leve"),CONCATENATE("R2C",'Mapa final'!$S$11),"")</f>
        <v/>
      </c>
      <c r="K27" s="148" t="str">
        <f>IF(AND('Mapa final'!$AD$11="Alta",'Mapa final'!$AF$11="Leve"),CONCATENATE("R2C",'Mapa final'!$S$11),"")</f>
        <v/>
      </c>
      <c r="L27" s="148" t="str">
        <f>IF(AND('Mapa final'!$AD$11="Alta",'Mapa final'!$AF$11="Leve"),CONCATENATE("R2C",'Mapa final'!$S$11),"")</f>
        <v/>
      </c>
      <c r="M27" s="148" t="str">
        <f>IF(AND('Mapa final'!$AD$11="Alta",'Mapa final'!$AF$11="Leve"),CONCATENATE("R2C",'Mapa final'!$S$11),"")</f>
        <v/>
      </c>
      <c r="N27" s="148" t="str">
        <f>IF(AND('Mapa final'!$AD$11="Alta",'Mapa final'!$AF$11="Leve"),CONCATENATE("R2C",'Mapa final'!$S$11),"")</f>
        <v/>
      </c>
      <c r="O27" s="52" t="str">
        <f>IF(AND('Mapa final'!$AD$11="Alta",'Mapa final'!$AF$11="Leve"),CONCATENATE("R2C",'Mapa final'!$S$11),"")</f>
        <v/>
      </c>
      <c r="P27" s="51" t="str">
        <f>IF(AND('Mapa final'!$AD$11="Alta",'Mapa final'!$AF$11="Leve"),CONCATENATE("R2C",'Mapa final'!$S$11),"")</f>
        <v/>
      </c>
      <c r="Q27" s="148" t="str">
        <f>IF(AND('Mapa final'!$AD$11="Alta",'Mapa final'!$AF$11="Leve"),CONCATENATE("R2C",'Mapa final'!$S$11),"")</f>
        <v/>
      </c>
      <c r="R27" s="148" t="str">
        <f>IF(AND('Mapa final'!$AD$11="Alta",'Mapa final'!$AF$11="Leve"),CONCATENATE("R2C",'Mapa final'!$S$11),"")</f>
        <v/>
      </c>
      <c r="S27" s="148" t="str">
        <f>IF(AND('Mapa final'!$AD$11="Alta",'Mapa final'!$AF$11="Leve"),CONCATENATE("R2C",'Mapa final'!$S$11),"")</f>
        <v/>
      </c>
      <c r="T27" s="148" t="str">
        <f>IF(AND('Mapa final'!$AD$11="Alta",'Mapa final'!$AF$11="Leve"),CONCATENATE("R2C",'Mapa final'!$S$11),"")</f>
        <v/>
      </c>
      <c r="U27" s="52" t="str">
        <f>IF(AND('Mapa final'!$AD$11="Alta",'Mapa final'!$AF$11="Leve"),CONCATENATE("R2C",'Mapa final'!$S$11),"")</f>
        <v/>
      </c>
      <c r="V27" s="51" t="str">
        <f>IF(AND('Mapa final'!$AD$11="Alta",'Mapa final'!$AF$11="Leve"),CONCATENATE("R2C",'Mapa final'!$S$11),"")</f>
        <v/>
      </c>
      <c r="W27" s="148" t="str">
        <f>IF(AND('Mapa final'!$AD$11="Alta",'Mapa final'!$AF$11="Leve"),CONCATENATE("R2C",'Mapa final'!$S$11),"")</f>
        <v/>
      </c>
      <c r="X27" s="148" t="str">
        <f>IF(AND('Mapa final'!$AD$11="Alta",'Mapa final'!$AF$11="Leve"),CONCATENATE("R2C",'Mapa final'!$S$11),"")</f>
        <v/>
      </c>
      <c r="Y27" s="148" t="str">
        <f>IF(AND('Mapa final'!$AD$11="Alta",'Mapa final'!$AF$11="Leve"),CONCATENATE("R2C",'Mapa final'!$S$11),"")</f>
        <v/>
      </c>
      <c r="Z27" s="148" t="str">
        <f>IF(AND('Mapa final'!$AD$11="Alta",'Mapa final'!$AF$11="Leve"),CONCATENATE("R2C",'Mapa final'!$S$11),"")</f>
        <v/>
      </c>
      <c r="AA27" s="52" t="str">
        <f>IF(AND('Mapa final'!$AD$11="Alta",'Mapa final'!$AF$11="Leve"),CONCATENATE("R2C",'Mapa final'!$S$11),"")</f>
        <v/>
      </c>
      <c r="AB27" s="38" t="str">
        <f>IF(AND('Mapa final'!$AD$11="Muy Alta",'Mapa final'!$AF$11="Leve"),CONCATENATE("R2C",'Mapa final'!$S$11),"")</f>
        <v/>
      </c>
      <c r="AC27" s="147" t="str">
        <f>IF(AND('Mapa final'!$AD$11="Muy Alta",'Mapa final'!$AF$11="Leve"),CONCATENATE("R2C",'Mapa final'!$S$11),"")</f>
        <v/>
      </c>
      <c r="AD27" s="147" t="str">
        <f>IF(AND('Mapa final'!$AD$11="Muy Alta",'Mapa final'!$AF$11="Leve"),CONCATENATE("R2C",'Mapa final'!$S$11),"")</f>
        <v/>
      </c>
      <c r="AE27" s="147" t="str">
        <f>IF(AND('Mapa final'!$AD$11="Muy Alta",'Mapa final'!$AF$11="Leve"),CONCATENATE("R2C",'Mapa final'!$S$11),"")</f>
        <v/>
      </c>
      <c r="AF27" s="147" t="str">
        <f>IF(AND('Mapa final'!$AD$11="Muy Alta",'Mapa final'!$AF$11="Leve"),CONCATENATE("R2C",'Mapa final'!$S$11),"")</f>
        <v/>
      </c>
      <c r="AG27" s="39" t="str">
        <f>IF(AND('Mapa final'!$AD$11="Muy Alta",'Mapa final'!$AF$11="Leve"),CONCATENATE("R2C",'Mapa final'!$S$11),"")</f>
        <v/>
      </c>
      <c r="AH27" s="40" t="str">
        <f>IF(AND('Mapa final'!$AD$11="Muy Alta",'Mapa final'!$AF$11="Catastrófico"),CONCATENATE("R2C",'Mapa final'!$S$11),"")</f>
        <v/>
      </c>
      <c r="AI27" s="150" t="str">
        <f>IF(AND('Mapa final'!$AD$11="Muy Alta",'Mapa final'!$AF$11="Catastrófico"),CONCATENATE("R2C",'Mapa final'!$S$11),"")</f>
        <v/>
      </c>
      <c r="AJ27" s="150" t="str">
        <f>IF(AND('Mapa final'!$AD$11="Muy Alta",'Mapa final'!$AF$11="Catastrófico"),CONCATENATE("R2C",'Mapa final'!$S$11),"")</f>
        <v/>
      </c>
      <c r="AK27" s="150" t="str">
        <f>IF(AND('Mapa final'!$AD$11="Muy Alta",'Mapa final'!$AF$11="Catastrófico"),CONCATENATE("R2C",'Mapa final'!$S$11),"")</f>
        <v/>
      </c>
      <c r="AL27" s="150" t="str">
        <f>IF(AND('Mapa final'!$AD$11="Muy Alta",'Mapa final'!$AF$11="Catastrófico"),CONCATENATE("R2C",'Mapa final'!$S$11),"")</f>
        <v/>
      </c>
      <c r="AM27" s="41" t="str">
        <f>IF(AND('Mapa final'!$AD$11="Muy Alta",'Mapa final'!$AF$11="Catastrófico"),CONCATENATE("R2C",'Mapa final'!$S$11),"")</f>
        <v/>
      </c>
      <c r="AN27" s="64"/>
      <c r="AO27" s="359"/>
      <c r="AP27" s="360"/>
      <c r="AQ27" s="360"/>
      <c r="AR27" s="360"/>
      <c r="AS27" s="360"/>
      <c r="AT27" s="361"/>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row>
    <row r="28" spans="1:76" ht="15" customHeight="1" x14ac:dyDescent="0.25">
      <c r="A28" s="64"/>
      <c r="B28" s="278"/>
      <c r="C28" s="278"/>
      <c r="D28" s="279"/>
      <c r="E28" s="319"/>
      <c r="F28" s="320"/>
      <c r="G28" s="320"/>
      <c r="H28" s="320"/>
      <c r="I28" s="321"/>
      <c r="J28" s="51" t="str">
        <f>IF(AND('Mapa final'!$AD$11="Alta",'Mapa final'!$AF$11="Leve"),CONCATENATE("R2C",'Mapa final'!$S$11),"")</f>
        <v/>
      </c>
      <c r="K28" s="148" t="str">
        <f>IF(AND('Mapa final'!$AD$11="Alta",'Mapa final'!$AF$11="Leve"),CONCATENATE("R2C",'Mapa final'!$S$11),"")</f>
        <v/>
      </c>
      <c r="L28" s="148" t="str">
        <f>IF(AND('Mapa final'!$AD$11="Alta",'Mapa final'!$AF$11="Leve"),CONCATENATE("R2C",'Mapa final'!$S$11),"")</f>
        <v/>
      </c>
      <c r="M28" s="148" t="str">
        <f>IF(AND('Mapa final'!$AD$11="Alta",'Mapa final'!$AF$11="Leve"),CONCATENATE("R2C",'Mapa final'!$S$11),"")</f>
        <v/>
      </c>
      <c r="N28" s="148" t="str">
        <f>IF(AND('Mapa final'!$AD$11="Alta",'Mapa final'!$AF$11="Leve"),CONCATENATE("R2C",'Mapa final'!$S$11),"")</f>
        <v/>
      </c>
      <c r="O28" s="52" t="str">
        <f>IF(AND('Mapa final'!$AD$11="Alta",'Mapa final'!$AF$11="Leve"),CONCATENATE("R2C",'Mapa final'!$S$11),"")</f>
        <v/>
      </c>
      <c r="P28" s="51" t="str">
        <f>IF(AND('Mapa final'!$AD$11="Alta",'Mapa final'!$AF$11="Leve"),CONCATENATE("R2C",'Mapa final'!$S$11),"")</f>
        <v/>
      </c>
      <c r="Q28" s="148" t="str">
        <f>IF(AND('Mapa final'!$AD$11="Alta",'Mapa final'!$AF$11="Leve"),CONCATENATE("R2C",'Mapa final'!$S$11),"")</f>
        <v/>
      </c>
      <c r="R28" s="148" t="str">
        <f>IF(AND('Mapa final'!$AD$11="Alta",'Mapa final'!$AF$11="Leve"),CONCATENATE("R2C",'Mapa final'!$S$11),"")</f>
        <v/>
      </c>
      <c r="S28" s="148" t="str">
        <f>IF(AND('Mapa final'!$AD$14="media",'Mapa final'!$AF$14="menor"),CONCATENATE("R4C",'Mapa final'!$S$14),"")</f>
        <v>R4C1</v>
      </c>
      <c r="T28" s="148" t="str">
        <f>IF(AND('Mapa final'!$AD$11="Alta",'Mapa final'!$AF$11="Leve"),CONCATENATE("R2C",'Mapa final'!$S$11),"")</f>
        <v/>
      </c>
      <c r="U28" s="52" t="str">
        <f>IF(AND('Mapa final'!$AD$11="Alta",'Mapa final'!$AF$11="Leve"),CONCATENATE("R2C",'Mapa final'!$S$11),"")</f>
        <v/>
      </c>
      <c r="V28" s="51" t="str">
        <f>IF(AND('Mapa final'!$AD$11="Alta",'Mapa final'!$AF$11="Leve"),CONCATENATE("R2C",'Mapa final'!$S$11),"")</f>
        <v/>
      </c>
      <c r="W28" s="148" t="str">
        <f>IF(AND('Mapa final'!$AD$11="Alta",'Mapa final'!$AF$11="Leve"),CONCATENATE("R2C",'Mapa final'!$S$11),"")</f>
        <v/>
      </c>
      <c r="X28" s="148" t="str">
        <f>IF(AND('Mapa final'!$AD$11="Alta",'Mapa final'!$AF$11="Leve"),CONCATENATE("R2C",'Mapa final'!$S$11),"")</f>
        <v/>
      </c>
      <c r="Y28" s="148" t="str">
        <f>IF(AND('Mapa final'!$AD$11="Alta",'Mapa final'!$AF$11="Leve"),CONCATENATE("R2C",'Mapa final'!$S$11),"")</f>
        <v/>
      </c>
      <c r="Z28" s="148" t="str">
        <f>IF(AND('Mapa final'!$AD$11="Alta",'Mapa final'!$AF$11="Leve"),CONCATENATE("R2C",'Mapa final'!$S$11),"")</f>
        <v/>
      </c>
      <c r="AA28" s="52" t="str">
        <f>IF(AND('Mapa final'!$AD$11="Alta",'Mapa final'!$AF$11="Leve"),CONCATENATE("R2C",'Mapa final'!$S$11),"")</f>
        <v/>
      </c>
      <c r="AB28" s="38" t="str">
        <f>IF(AND('Mapa final'!$AD$11="Muy Alta",'Mapa final'!$AF$11="Leve"),CONCATENATE("R2C",'Mapa final'!$S$11),"")</f>
        <v/>
      </c>
      <c r="AC28" s="147" t="str">
        <f>IF(AND('Mapa final'!$AD$11="Muy Alta",'Mapa final'!$AF$11="Leve"),CONCATENATE("R2C",'Mapa final'!$S$11),"")</f>
        <v/>
      </c>
      <c r="AD28" s="147" t="str">
        <f>IF(AND('Mapa final'!$AD$11="Muy Alta",'Mapa final'!$AF$11="Leve"),CONCATENATE("R2C",'Mapa final'!$S$11),"")</f>
        <v/>
      </c>
      <c r="AE28" s="147" t="str">
        <f>IF(AND('Mapa final'!$AD$11="Muy Alta",'Mapa final'!$AF$11="Leve"),CONCATENATE("R2C",'Mapa final'!$S$11),"")</f>
        <v/>
      </c>
      <c r="AF28" s="147" t="str">
        <f>IF(AND('Mapa final'!$AD$11="Muy Alta",'Mapa final'!$AF$11="Leve"),CONCATENATE("R2C",'Mapa final'!$S$11),"")</f>
        <v/>
      </c>
      <c r="AG28" s="39" t="str">
        <f>IF(AND('Mapa final'!$AD$11="Muy Alta",'Mapa final'!$AF$11="Leve"),CONCATENATE("R2C",'Mapa final'!$S$11),"")</f>
        <v/>
      </c>
      <c r="AH28" s="40" t="str">
        <f>IF(AND('Mapa final'!$AD$11="Muy Alta",'Mapa final'!$AF$11="Catastrófico"),CONCATENATE("R2C",'Mapa final'!$S$11),"")</f>
        <v/>
      </c>
      <c r="AI28" s="150" t="str">
        <f>IF(AND('Mapa final'!$AD$11="Muy Alta",'Mapa final'!$AF$11="Catastrófico"),CONCATENATE("R2C",'Mapa final'!$S$11),"")</f>
        <v/>
      </c>
      <c r="AJ28" s="150" t="str">
        <f>IF(AND('Mapa final'!$AD$11="Muy Alta",'Mapa final'!$AF$11="Catastrófico"),CONCATENATE("R2C",'Mapa final'!$S$11),"")</f>
        <v/>
      </c>
      <c r="AK28" s="150" t="str">
        <f>IF(AND('Mapa final'!$AD$11="Muy Alta",'Mapa final'!$AF$11="Catastrófico"),CONCATENATE("R2C",'Mapa final'!$S$11),"")</f>
        <v/>
      </c>
      <c r="AL28" s="150" t="str">
        <f>IF(AND('Mapa final'!$AD$11="Muy Alta",'Mapa final'!$AF$11="Catastrófico"),CONCATENATE("R2C",'Mapa final'!$S$11),"")</f>
        <v/>
      </c>
      <c r="AM28" s="41" t="str">
        <f>IF(AND('Mapa final'!$AD$11="Muy Alta",'Mapa final'!$AF$11="Catastrófico"),CONCATENATE("R2C",'Mapa final'!$S$11),"")</f>
        <v/>
      </c>
      <c r="AN28" s="64"/>
      <c r="AO28" s="359"/>
      <c r="AP28" s="360"/>
      <c r="AQ28" s="360"/>
      <c r="AR28" s="360"/>
      <c r="AS28" s="360"/>
      <c r="AT28" s="361"/>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row>
    <row r="29" spans="1:76" ht="15" customHeight="1" x14ac:dyDescent="0.25">
      <c r="A29" s="64"/>
      <c r="B29" s="278"/>
      <c r="C29" s="278"/>
      <c r="D29" s="279"/>
      <c r="E29" s="319"/>
      <c r="F29" s="320"/>
      <c r="G29" s="320"/>
      <c r="H29" s="320"/>
      <c r="I29" s="321"/>
      <c r="J29" s="51" t="str">
        <f>IF(AND('Mapa final'!$AD$11="Alta",'Mapa final'!$AF$11="Leve"),CONCATENATE("R2C",'Mapa final'!$S$11),"")</f>
        <v/>
      </c>
      <c r="K29" s="148" t="str">
        <f>IF(AND('Mapa final'!$AD$11="Alta",'Mapa final'!$AF$11="Leve"),CONCATENATE("R2C",'Mapa final'!$S$11),"")</f>
        <v/>
      </c>
      <c r="L29" s="148" t="str">
        <f>IF(AND('Mapa final'!$AD$11="Alta",'Mapa final'!$AF$11="Leve"),CONCATENATE("R2C",'Mapa final'!$S$11),"")</f>
        <v/>
      </c>
      <c r="M29" s="148" t="str">
        <f>IF(AND('Mapa final'!$AD$11="Alta",'Mapa final'!$AF$11="Leve"),CONCATENATE("R2C",'Mapa final'!$S$11),"")</f>
        <v/>
      </c>
      <c r="N29" s="148" t="str">
        <f>IF(AND('Mapa final'!$AD$11="Alta",'Mapa final'!$AF$11="Leve"),CONCATENATE("R2C",'Mapa final'!$S$11),"")</f>
        <v/>
      </c>
      <c r="O29" s="52" t="str">
        <f>IF(AND('Mapa final'!$AD$11="Alta",'Mapa final'!$AF$11="Leve"),CONCATENATE("R2C",'Mapa final'!$S$11),"")</f>
        <v/>
      </c>
      <c r="P29" s="51" t="str">
        <f>IF(AND('Mapa final'!$AD$11="Alta",'Mapa final'!$AF$11="Leve"),CONCATENATE("R2C",'Mapa final'!$S$11),"")</f>
        <v/>
      </c>
      <c r="Q29" s="148" t="str">
        <f>IF(AND('Mapa final'!$AD$11="Alta",'Mapa final'!$AF$11="Leve"),CONCATENATE("R2C",'Mapa final'!$S$11),"")</f>
        <v/>
      </c>
      <c r="R29" s="148" t="str">
        <f>IF(AND('Mapa final'!$AD$11="Alta",'Mapa final'!$AF$11="Leve"),CONCATENATE("R2C",'Mapa final'!$S$11),"")</f>
        <v/>
      </c>
      <c r="S29" s="148" t="str">
        <f>IF(AND('Mapa final'!$AD$11="Alta",'Mapa final'!$AF$11="Leve"),CONCATENATE("R2C",'Mapa final'!$S$11),"")</f>
        <v/>
      </c>
      <c r="T29" s="148" t="str">
        <f>IF(AND('Mapa final'!$AD$11="Alta",'Mapa final'!$AF$11="Leve"),CONCATENATE("R2C",'Mapa final'!$S$11),"")</f>
        <v/>
      </c>
      <c r="U29" s="52" t="str">
        <f>IF(AND('Mapa final'!$AD$11="Alta",'Mapa final'!$AF$11="Leve"),CONCATENATE("R2C",'Mapa final'!$S$11),"")</f>
        <v/>
      </c>
      <c r="V29" s="51" t="str">
        <f>IF(AND('Mapa final'!$AD$11="Alta",'Mapa final'!$AF$11="Leve"),CONCATENATE("R2C",'Mapa final'!$S$11),"")</f>
        <v/>
      </c>
      <c r="W29" s="148" t="str">
        <f>IF(AND('Mapa final'!$AD$11="Alta",'Mapa final'!$AF$11="Leve"),CONCATENATE("R2C",'Mapa final'!$S$11),"")</f>
        <v/>
      </c>
      <c r="X29" s="148" t="str">
        <f>IF(AND('Mapa final'!$AD$11="Alta",'Mapa final'!$AF$11="Leve"),CONCATENATE("R2C",'Mapa final'!$S$11),"")</f>
        <v/>
      </c>
      <c r="Y29" s="148" t="str">
        <f>IF(AND('Mapa final'!$AD$11="Alta",'Mapa final'!$AF$11="Leve"),CONCATENATE("R2C",'Mapa final'!$S$11),"")</f>
        <v/>
      </c>
      <c r="Z29" s="148" t="str">
        <f>IF(AND('Mapa final'!$AD$11="Alta",'Mapa final'!$AF$11="Leve"),CONCATENATE("R2C",'Mapa final'!$S$11),"")</f>
        <v/>
      </c>
      <c r="AA29" s="52" t="str">
        <f>IF(AND('Mapa final'!$AD$11="Alta",'Mapa final'!$AF$11="Leve"),CONCATENATE("R2C",'Mapa final'!$S$11),"")</f>
        <v/>
      </c>
      <c r="AB29" s="38" t="str">
        <f>IF(AND('Mapa final'!$AD$11="Muy Alta",'Mapa final'!$AF$11="Leve"),CONCATENATE("R2C",'Mapa final'!$S$11),"")</f>
        <v/>
      </c>
      <c r="AC29" s="147" t="str">
        <f>IF(AND('Mapa final'!$AD$11="Muy Alta",'Mapa final'!$AF$11="Leve"),CONCATENATE("R2C",'Mapa final'!$S$11),"")</f>
        <v/>
      </c>
      <c r="AD29" s="147" t="str">
        <f>IF(AND('Mapa final'!$AD$11="Muy Alta",'Mapa final'!$AF$11="Leve"),CONCATENATE("R2C",'Mapa final'!$S$11),"")</f>
        <v/>
      </c>
      <c r="AE29" s="147" t="str">
        <f>IF(AND('Mapa final'!$AD$11="Muy Alta",'Mapa final'!$AF$11="Leve"),CONCATENATE("R2C",'Mapa final'!$S$11),"")</f>
        <v/>
      </c>
      <c r="AF29" s="147" t="str">
        <f>IF(AND('Mapa final'!$AD$11="Muy Alta",'Mapa final'!$AF$11="Leve"),CONCATENATE("R2C",'Mapa final'!$S$11),"")</f>
        <v/>
      </c>
      <c r="AG29" s="39" t="str">
        <f>IF(AND('Mapa final'!$AD$11="Muy Alta",'Mapa final'!$AF$11="Leve"),CONCATENATE("R2C",'Mapa final'!$S$11),"")</f>
        <v/>
      </c>
      <c r="AH29" s="40" t="str">
        <f>IF(AND('Mapa final'!$AD$11="Muy Alta",'Mapa final'!$AF$11="Catastrófico"),CONCATENATE("R2C",'Mapa final'!$S$11),"")</f>
        <v/>
      </c>
      <c r="AI29" s="150" t="str">
        <f>IF(AND('Mapa final'!$AD$11="Muy Alta",'Mapa final'!$AF$11="Catastrófico"),CONCATENATE("R2C",'Mapa final'!$S$11),"")</f>
        <v/>
      </c>
      <c r="AJ29" s="150" t="str">
        <f>IF(AND('Mapa final'!$AD$11="Muy Alta",'Mapa final'!$AF$11="Catastrófico"),CONCATENATE("R2C",'Mapa final'!$S$11),"")</f>
        <v/>
      </c>
      <c r="AK29" s="150" t="str">
        <f>IF(AND('Mapa final'!$AD$11="Muy Alta",'Mapa final'!$AF$11="Catastrófico"),CONCATENATE("R2C",'Mapa final'!$S$11),"")</f>
        <v/>
      </c>
      <c r="AL29" s="150" t="str">
        <f>IF(AND('Mapa final'!$AD$11="Muy Alta",'Mapa final'!$AF$11="Catastrófico"),CONCATENATE("R2C",'Mapa final'!$S$11),"")</f>
        <v/>
      </c>
      <c r="AM29" s="41" t="str">
        <f>IF(AND('Mapa final'!$AD$11="Muy Alta",'Mapa final'!$AF$11="Catastrófico"),CONCATENATE("R2C",'Mapa final'!$S$11),"")</f>
        <v/>
      </c>
      <c r="AN29" s="64"/>
      <c r="AO29" s="359"/>
      <c r="AP29" s="360"/>
      <c r="AQ29" s="360"/>
      <c r="AR29" s="360"/>
      <c r="AS29" s="360"/>
      <c r="AT29" s="361"/>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row>
    <row r="30" spans="1:76" ht="15" customHeight="1" x14ac:dyDescent="0.25">
      <c r="A30" s="64"/>
      <c r="B30" s="278"/>
      <c r="C30" s="278"/>
      <c r="D30" s="279"/>
      <c r="E30" s="319"/>
      <c r="F30" s="320"/>
      <c r="G30" s="320"/>
      <c r="H30" s="320"/>
      <c r="I30" s="321"/>
      <c r="J30" s="51" t="str">
        <f>IF(AND('Mapa final'!$AD$11="Alta",'Mapa final'!$AF$11="Leve"),CONCATENATE("R2C",'Mapa final'!$S$11),"")</f>
        <v/>
      </c>
      <c r="K30" s="148" t="str">
        <f>IF(AND('Mapa final'!$AD$11="Alta",'Mapa final'!$AF$11="Leve"),CONCATENATE("R2C",'Mapa final'!$S$11),"")</f>
        <v/>
      </c>
      <c r="L30" s="148" t="str">
        <f>IF(AND('Mapa final'!$AD$11="Alta",'Mapa final'!$AF$11="Leve"),CONCATENATE("R2C",'Mapa final'!$S$11),"")</f>
        <v/>
      </c>
      <c r="M30" s="148" t="str">
        <f>IF(AND('Mapa final'!$AD$11="Alta",'Mapa final'!$AF$11="Leve"),CONCATENATE("R2C",'Mapa final'!$S$11),"")</f>
        <v/>
      </c>
      <c r="N30" s="148" t="str">
        <f>IF(AND('Mapa final'!$AD$11="Alta",'Mapa final'!$AF$11="Leve"),CONCATENATE("R2C",'Mapa final'!$S$11),"")</f>
        <v/>
      </c>
      <c r="O30" s="52" t="str">
        <f>IF(AND('Mapa final'!$AD$11="Alta",'Mapa final'!$AF$11="Leve"),CONCATENATE("R2C",'Mapa final'!$S$11),"")</f>
        <v/>
      </c>
      <c r="P30" s="51" t="str">
        <f>IF(AND('Mapa final'!$AD$11="Alta",'Mapa final'!$AF$11="Leve"),CONCATENATE("R2C",'Mapa final'!$S$11),"")</f>
        <v/>
      </c>
      <c r="Q30" s="148" t="str">
        <f>IF(AND('Mapa final'!$AD$11="Alta",'Mapa final'!$AF$11="Leve"),CONCATENATE("R2C",'Mapa final'!$S$11),"")</f>
        <v/>
      </c>
      <c r="R30" s="148" t="str">
        <f>IF(AND('Mapa final'!$AD$11="Alta",'Mapa final'!$AF$11="Leve"),CONCATENATE("R2C",'Mapa final'!$S$11),"")</f>
        <v/>
      </c>
      <c r="S30" s="148" t="str">
        <f>IF(AND('Mapa final'!$AD$11="Alta",'Mapa final'!$AF$11="Leve"),CONCATENATE("R2C",'Mapa final'!$S$11),"")</f>
        <v/>
      </c>
      <c r="T30" s="148" t="str">
        <f>IF(AND('Mapa final'!$AD$11="Alta",'Mapa final'!$AF$11="Leve"),CONCATENATE("R2C",'Mapa final'!$S$11),"")</f>
        <v/>
      </c>
      <c r="U30" s="52" t="str">
        <f>IF(AND('Mapa final'!$AD$11="Alta",'Mapa final'!$AF$11="Leve"),CONCATENATE("R2C",'Mapa final'!$S$11),"")</f>
        <v/>
      </c>
      <c r="V30" s="51" t="str">
        <f>IF(AND('Mapa final'!$AD$11="Alta",'Mapa final'!$AF$11="Leve"),CONCATENATE("R2C",'Mapa final'!$S$11),"")</f>
        <v/>
      </c>
      <c r="W30" s="148" t="str">
        <f>IF(AND('Mapa final'!$AD$11="Alta",'Mapa final'!$AF$11="Leve"),CONCATENATE("R2C",'Mapa final'!$S$11),"")</f>
        <v/>
      </c>
      <c r="X30" s="148" t="str">
        <f>IF(AND('Mapa final'!$AD$11="Alta",'Mapa final'!$AF$11="Leve"),CONCATENATE("R2C",'Mapa final'!$S$11),"")</f>
        <v/>
      </c>
      <c r="Y30" s="148" t="str">
        <f>IF(AND('Mapa final'!$AD$11="Alta",'Mapa final'!$AF$11="Leve"),CONCATENATE("R2C",'Mapa final'!$S$11),"")</f>
        <v/>
      </c>
      <c r="Z30" s="148" t="str">
        <f>IF(AND('Mapa final'!$AD$11="Alta",'Mapa final'!$AF$11="Leve"),CONCATENATE("R2C",'Mapa final'!$S$11),"")</f>
        <v/>
      </c>
      <c r="AA30" s="52" t="str">
        <f>IF(AND('Mapa final'!$AD$11="Alta",'Mapa final'!$AF$11="Leve"),CONCATENATE("R2C",'Mapa final'!$S$11),"")</f>
        <v/>
      </c>
      <c r="AB30" s="38" t="str">
        <f>IF(AND('Mapa final'!$AD$11="Muy Alta",'Mapa final'!$AF$11="Leve"),CONCATENATE("R2C",'Mapa final'!$S$11),"")</f>
        <v/>
      </c>
      <c r="AC30" s="147" t="str">
        <f>IF(AND('Mapa final'!$AD$11="Muy Alta",'Mapa final'!$AF$11="Leve"),CONCATENATE("R2C",'Mapa final'!$S$11),"")</f>
        <v/>
      </c>
      <c r="AD30" s="147" t="str">
        <f>IF(AND('Mapa final'!$AD$11="Muy Alta",'Mapa final'!$AF$11="Leve"),CONCATENATE("R2C",'Mapa final'!$S$11),"")</f>
        <v/>
      </c>
      <c r="AE30" s="147" t="str">
        <f>IF(AND('Mapa final'!$AD$11="Muy Alta",'Mapa final'!$AF$11="Leve"),CONCATENATE("R2C",'Mapa final'!$S$11),"")</f>
        <v/>
      </c>
      <c r="AF30" s="147" t="str">
        <f>IF(AND('Mapa final'!$AD$11="Muy Alta",'Mapa final'!$AF$11="Leve"),CONCATENATE("R2C",'Mapa final'!$S$11),"")</f>
        <v/>
      </c>
      <c r="AG30" s="39" t="str">
        <f>IF(AND('Mapa final'!$AD$11="Muy Alta",'Mapa final'!$AF$11="Leve"),CONCATENATE("R2C",'Mapa final'!$S$11),"")</f>
        <v/>
      </c>
      <c r="AH30" s="40" t="str">
        <f>IF(AND('Mapa final'!$AD$11="Muy Alta",'Mapa final'!$AF$11="Catastrófico"),CONCATENATE("R2C",'Mapa final'!$S$11),"")</f>
        <v/>
      </c>
      <c r="AI30" s="150" t="str">
        <f>IF(AND('Mapa final'!$AD$11="Muy Alta",'Mapa final'!$AF$11="Catastrófico"),CONCATENATE("R2C",'Mapa final'!$S$11),"")</f>
        <v/>
      </c>
      <c r="AJ30" s="150" t="str">
        <f>IF(AND('Mapa final'!$AD$11="Muy Alta",'Mapa final'!$AF$11="Catastrófico"),CONCATENATE("R2C",'Mapa final'!$S$11),"")</f>
        <v/>
      </c>
      <c r="AK30" s="150" t="str">
        <f>IF(AND('Mapa final'!$AD$11="Muy Alta",'Mapa final'!$AF$11="Catastrófico"),CONCATENATE("R2C",'Mapa final'!$S$11),"")</f>
        <v/>
      </c>
      <c r="AL30" s="150" t="str">
        <f>IF(AND('Mapa final'!$AD$11="Muy Alta",'Mapa final'!$AF$11="Catastrófico"),CONCATENATE("R2C",'Mapa final'!$S$11),"")</f>
        <v/>
      </c>
      <c r="AM30" s="41" t="str">
        <f>IF(AND('Mapa final'!$AD$11="Muy Alta",'Mapa final'!$AF$11="Catastrófico"),CONCATENATE("R2C",'Mapa final'!$S$11),"")</f>
        <v/>
      </c>
      <c r="AN30" s="64"/>
      <c r="AO30" s="359"/>
      <c r="AP30" s="360"/>
      <c r="AQ30" s="360"/>
      <c r="AR30" s="360"/>
      <c r="AS30" s="360"/>
      <c r="AT30" s="361"/>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row>
    <row r="31" spans="1:76" ht="15" customHeight="1" x14ac:dyDescent="0.25">
      <c r="A31" s="64"/>
      <c r="B31" s="278"/>
      <c r="C31" s="278"/>
      <c r="D31" s="279"/>
      <c r="E31" s="319"/>
      <c r="F31" s="320"/>
      <c r="G31" s="320"/>
      <c r="H31" s="320"/>
      <c r="I31" s="321"/>
      <c r="J31" s="51" t="str">
        <f>IF(AND('Mapa final'!$AD$11="Alta",'Mapa final'!$AF$11="Leve"),CONCATENATE("R2C",'Mapa final'!$S$11),"")</f>
        <v/>
      </c>
      <c r="K31" s="148" t="str">
        <f>IF(AND('Mapa final'!$AD$11="Alta",'Mapa final'!$AF$11="Leve"),CONCATENATE("R2C",'Mapa final'!$S$11),"")</f>
        <v/>
      </c>
      <c r="L31" s="148" t="str">
        <f>IF(AND('Mapa final'!$AD$11="Alta",'Mapa final'!$AF$11="Leve"),CONCATENATE("R2C",'Mapa final'!$S$11),"")</f>
        <v/>
      </c>
      <c r="M31" s="148" t="str">
        <f>IF(AND('Mapa final'!$AD$11="Alta",'Mapa final'!$AF$11="Leve"),CONCATENATE("R2C",'Mapa final'!$S$11),"")</f>
        <v/>
      </c>
      <c r="N31" s="148" t="str">
        <f>IF(AND('Mapa final'!$AD$11="Alta",'Mapa final'!$AF$11="Leve"),CONCATENATE("R2C",'Mapa final'!$S$11),"")</f>
        <v/>
      </c>
      <c r="O31" s="52" t="str">
        <f>IF(AND('Mapa final'!$AD$11="Alta",'Mapa final'!$AF$11="Leve"),CONCATENATE("R2C",'Mapa final'!$S$11),"")</f>
        <v/>
      </c>
      <c r="P31" s="51" t="str">
        <f>IF(AND('Mapa final'!$AD$11="Alta",'Mapa final'!$AF$11="Leve"),CONCATENATE("R2C",'Mapa final'!$S$11),"")</f>
        <v/>
      </c>
      <c r="Q31" s="148" t="str">
        <f>IF(AND('Mapa final'!$AD$11="Alta",'Mapa final'!$AF$11="Leve"),CONCATENATE("R2C",'Mapa final'!$S$11),"")</f>
        <v/>
      </c>
      <c r="R31" s="148" t="str">
        <f>IF(AND('Mapa final'!$AD$11="Alta",'Mapa final'!$AF$11="Leve"),CONCATENATE("R2C",'Mapa final'!$S$11),"")</f>
        <v/>
      </c>
      <c r="S31" s="148" t="str">
        <f>IF(AND('Mapa final'!$AD$11="Alta",'Mapa final'!$AF$11="Leve"),CONCATENATE("R2C",'Mapa final'!$S$11),"")</f>
        <v/>
      </c>
      <c r="T31" s="148" t="str">
        <f>IF(AND('Mapa final'!$AD$11="Alta",'Mapa final'!$AF$11="Leve"),CONCATENATE("R2C",'Mapa final'!$S$11),"")</f>
        <v/>
      </c>
      <c r="U31" s="52" t="str">
        <f>IF(AND('Mapa final'!$AD$11="Alta",'Mapa final'!$AF$11="Leve"),CONCATENATE("R2C",'Mapa final'!$S$11),"")</f>
        <v/>
      </c>
      <c r="V31" s="51" t="str">
        <f>IF(AND('Mapa final'!$AD$11="Alta",'Mapa final'!$AF$11="Leve"),CONCATENATE("R2C",'Mapa final'!$S$11),"")</f>
        <v/>
      </c>
      <c r="W31" s="148" t="str">
        <f>IF(AND('Mapa final'!$AD$11="Alta",'Mapa final'!$AF$11="Leve"),CONCATENATE("R2C",'Mapa final'!$S$11),"")</f>
        <v/>
      </c>
      <c r="X31" s="148" t="str">
        <f>IF(AND('Mapa final'!$AD$11="Alta",'Mapa final'!$AF$11="Leve"),CONCATENATE("R2C",'Mapa final'!$S$11),"")</f>
        <v/>
      </c>
      <c r="Y31" s="148" t="str">
        <f>IF(AND('Mapa final'!$AD$11="Alta",'Mapa final'!$AF$11="Leve"),CONCATENATE("R2C",'Mapa final'!$S$11),"")</f>
        <v/>
      </c>
      <c r="Z31" s="148" t="str">
        <f>IF(AND('Mapa final'!$AD$11="Alta",'Mapa final'!$AF$11="Leve"),CONCATENATE("R2C",'Mapa final'!$S$11),"")</f>
        <v/>
      </c>
      <c r="AA31" s="52" t="str">
        <f>IF(AND('Mapa final'!$AD$11="Alta",'Mapa final'!$AF$11="Leve"),CONCATENATE("R2C",'Mapa final'!$S$11),"")</f>
        <v/>
      </c>
      <c r="AB31" s="38" t="str">
        <f>IF(AND('Mapa final'!$AD$11="Muy Alta",'Mapa final'!$AF$11="Leve"),CONCATENATE("R2C",'Mapa final'!$S$11),"")</f>
        <v/>
      </c>
      <c r="AC31" s="147" t="str">
        <f>IF(AND('Mapa final'!$AD$11="Muy Alta",'Mapa final'!$AF$11="Leve"),CONCATENATE("R2C",'Mapa final'!$S$11),"")</f>
        <v/>
      </c>
      <c r="AD31" s="147" t="str">
        <f>IF(AND('Mapa final'!$AD$11="Muy Alta",'Mapa final'!$AF$11="Leve"),CONCATENATE("R2C",'Mapa final'!$S$11),"")</f>
        <v/>
      </c>
      <c r="AE31" s="147" t="str">
        <f>IF(AND('Mapa final'!$AD$11="Muy Alta",'Mapa final'!$AF$11="Leve"),CONCATENATE("R2C",'Mapa final'!$S$11),"")</f>
        <v/>
      </c>
      <c r="AF31" s="147" t="str">
        <f>IF(AND('Mapa final'!$AD$11="Muy Alta",'Mapa final'!$AF$11="Leve"),CONCATENATE("R2C",'Mapa final'!$S$11),"")</f>
        <v/>
      </c>
      <c r="AG31" s="39" t="str">
        <f>IF(AND('Mapa final'!$AD$11="Muy Alta",'Mapa final'!$AF$11="Leve"),CONCATENATE("R2C",'Mapa final'!$S$11),"")</f>
        <v/>
      </c>
      <c r="AH31" s="40" t="str">
        <f>IF(AND('Mapa final'!$AD$11="Muy Alta",'Mapa final'!$AF$11="Catastrófico"),CONCATENATE("R2C",'Mapa final'!$S$11),"")</f>
        <v/>
      </c>
      <c r="AI31" s="150" t="str">
        <f>IF(AND('Mapa final'!$AD$11="Muy Alta",'Mapa final'!$AF$11="Catastrófico"),CONCATENATE("R2C",'Mapa final'!$S$11),"")</f>
        <v/>
      </c>
      <c r="AJ31" s="150" t="str">
        <f>IF(AND('Mapa final'!$AD$11="Muy Alta",'Mapa final'!$AF$11="Catastrófico"),CONCATENATE("R2C",'Mapa final'!$S$11),"")</f>
        <v/>
      </c>
      <c r="AK31" s="150" t="str">
        <f>IF(AND('Mapa final'!$AD$11="Muy Alta",'Mapa final'!$AF$11="Catastrófico"),CONCATENATE("R2C",'Mapa final'!$S$11),"")</f>
        <v/>
      </c>
      <c r="AL31" s="150" t="str">
        <f>IF(AND('Mapa final'!$AD$11="Muy Alta",'Mapa final'!$AF$11="Catastrófico"),CONCATENATE("R2C",'Mapa final'!$S$11),"")</f>
        <v/>
      </c>
      <c r="AM31" s="41" t="str">
        <f>IF(AND('Mapa final'!$AD$11="Muy Alta",'Mapa final'!$AF$11="Catastrófico"),CONCATENATE("R2C",'Mapa final'!$S$11),"")</f>
        <v/>
      </c>
      <c r="AN31" s="64"/>
      <c r="AO31" s="359"/>
      <c r="AP31" s="360"/>
      <c r="AQ31" s="360"/>
      <c r="AR31" s="360"/>
      <c r="AS31" s="360"/>
      <c r="AT31" s="361"/>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row>
    <row r="32" spans="1:76" ht="15" customHeight="1" x14ac:dyDescent="0.25">
      <c r="A32" s="64"/>
      <c r="B32" s="278"/>
      <c r="C32" s="278"/>
      <c r="D32" s="279"/>
      <c r="E32" s="319"/>
      <c r="F32" s="320"/>
      <c r="G32" s="320"/>
      <c r="H32" s="320"/>
      <c r="I32" s="321"/>
      <c r="J32" s="51" t="str">
        <f>IF(AND('Mapa final'!$AD$11="Alta",'Mapa final'!$AF$11="Leve"),CONCATENATE("R2C",'Mapa final'!$S$11),"")</f>
        <v/>
      </c>
      <c r="K32" s="148" t="str">
        <f>IF(AND('Mapa final'!$AD$11="Alta",'Mapa final'!$AF$11="Leve"),CONCATENATE("R2C",'Mapa final'!$S$11),"")</f>
        <v/>
      </c>
      <c r="L32" s="148" t="str">
        <f>IF(AND('Mapa final'!$AD$11="Alta",'Mapa final'!$AF$11="Leve"),CONCATENATE("R2C",'Mapa final'!$S$11),"")</f>
        <v/>
      </c>
      <c r="M32" s="148" t="str">
        <f>IF(AND('Mapa final'!$AD$11="Alta",'Mapa final'!$AF$11="Leve"),CONCATENATE("R2C",'Mapa final'!$S$11),"")</f>
        <v/>
      </c>
      <c r="N32" s="148" t="str">
        <f>IF(AND('Mapa final'!$AD$11="Alta",'Mapa final'!$AF$11="Leve"),CONCATENATE("R2C",'Mapa final'!$S$11),"")</f>
        <v/>
      </c>
      <c r="O32" s="52" t="str">
        <f>IF(AND('Mapa final'!$AD$11="Alta",'Mapa final'!$AF$11="Leve"),CONCATENATE("R2C",'Mapa final'!$S$11),"")</f>
        <v/>
      </c>
      <c r="P32" s="51" t="str">
        <f>IF(AND('Mapa final'!$AD$11="Alta",'Mapa final'!$AF$11="Leve"),CONCATENATE("R2C",'Mapa final'!$S$11),"")</f>
        <v/>
      </c>
      <c r="Q32" s="148" t="str">
        <f>IF(AND('Mapa final'!$AD$11="Alta",'Mapa final'!$AF$11="Leve"),CONCATENATE("R2C",'Mapa final'!$S$11),"")</f>
        <v/>
      </c>
      <c r="R32" s="148" t="str">
        <f>IF(AND('Mapa final'!$AD$11="Alta",'Mapa final'!$AF$11="Leve"),CONCATENATE("R2C",'Mapa final'!$S$11),"")</f>
        <v/>
      </c>
      <c r="S32" s="148" t="str">
        <f>IF(AND('Mapa final'!$AD$11="Alta",'Mapa final'!$AF$11="Leve"),CONCATENATE("R2C",'Mapa final'!$S$11),"")</f>
        <v/>
      </c>
      <c r="T32" s="148" t="str">
        <f>IF(AND('Mapa final'!$AD$11="Alta",'Mapa final'!$AF$11="Leve"),CONCATENATE("R2C",'Mapa final'!$S$11),"")</f>
        <v/>
      </c>
      <c r="U32" s="52" t="str">
        <f>IF(AND('Mapa final'!$AD$11="Alta",'Mapa final'!$AF$11="Leve"),CONCATENATE("R2C",'Mapa final'!$S$11),"")</f>
        <v/>
      </c>
      <c r="V32" s="51" t="str">
        <f>IF(AND('Mapa final'!$AD$11="Alta",'Mapa final'!$AF$11="Leve"),CONCATENATE("R2C",'Mapa final'!$S$11),"")</f>
        <v/>
      </c>
      <c r="W32" s="148" t="str">
        <f>IF(AND('Mapa final'!$AD$11="Alta",'Mapa final'!$AF$11="Leve"),CONCATENATE("R2C",'Mapa final'!$S$11),"")</f>
        <v/>
      </c>
      <c r="X32" s="148" t="str">
        <f>IF(AND('Mapa final'!$AD$11="Alta",'Mapa final'!$AF$11="Leve"),CONCATENATE("R2C",'Mapa final'!$S$11),"")</f>
        <v/>
      </c>
      <c r="Y32" s="148" t="str">
        <f>IF(AND('Mapa final'!$AD$11="Alta",'Mapa final'!$AF$11="Leve"),CONCATENATE("R2C",'Mapa final'!$S$11),"")</f>
        <v/>
      </c>
      <c r="Z32" s="148" t="str">
        <f>IF(AND('Mapa final'!$AD$11="Alta",'Mapa final'!$AF$11="Leve"),CONCATENATE("R2C",'Mapa final'!$S$11),"")</f>
        <v/>
      </c>
      <c r="AA32" s="52" t="str">
        <f>IF(AND('Mapa final'!$AD$11="Alta",'Mapa final'!$AF$11="Leve"),CONCATENATE("R2C",'Mapa final'!$S$11),"")</f>
        <v/>
      </c>
      <c r="AB32" s="38" t="str">
        <f>IF(AND('Mapa final'!$AD$11="Muy Alta",'Mapa final'!$AF$11="Leve"),CONCATENATE("R2C",'Mapa final'!$S$11),"")</f>
        <v/>
      </c>
      <c r="AC32" s="147" t="str">
        <f>IF(AND('Mapa final'!$AD$11="Muy Alta",'Mapa final'!$AF$11="Leve"),CONCATENATE("R2C",'Mapa final'!$S$11),"")</f>
        <v/>
      </c>
      <c r="AD32" s="147" t="str">
        <f>IF(AND('Mapa final'!$AD$11="Muy Alta",'Mapa final'!$AF$11="Leve"),CONCATENATE("R2C",'Mapa final'!$S$11),"")</f>
        <v/>
      </c>
      <c r="AE32" s="147" t="str">
        <f>IF(AND('Mapa final'!$AD$11="Muy Alta",'Mapa final'!$AF$11="Leve"),CONCATENATE("R2C",'Mapa final'!$S$11),"")</f>
        <v/>
      </c>
      <c r="AF32" s="147" t="str">
        <f>IF(AND('Mapa final'!$AD$11="Muy Alta",'Mapa final'!$AF$11="Leve"),CONCATENATE("R2C",'Mapa final'!$S$11),"")</f>
        <v/>
      </c>
      <c r="AG32" s="39" t="str">
        <f>IF(AND('Mapa final'!$AD$11="Muy Alta",'Mapa final'!$AF$11="Leve"),CONCATENATE("R2C",'Mapa final'!$S$11),"")</f>
        <v/>
      </c>
      <c r="AH32" s="40" t="str">
        <f>IF(AND('Mapa final'!$AD$11="Muy Alta",'Mapa final'!$AF$11="Catastrófico"),CONCATENATE("R2C",'Mapa final'!$S$11),"")</f>
        <v/>
      </c>
      <c r="AI32" s="150" t="str">
        <f>IF(AND('Mapa final'!$AD$11="Muy Alta",'Mapa final'!$AF$11="Catastrófico"),CONCATENATE("R2C",'Mapa final'!$S$11),"")</f>
        <v/>
      </c>
      <c r="AJ32" s="150" t="str">
        <f>IF(AND('Mapa final'!$AD$11="Muy Alta",'Mapa final'!$AF$11="Catastrófico"),CONCATENATE("R2C",'Mapa final'!$S$11),"")</f>
        <v/>
      </c>
      <c r="AK32" s="150" t="str">
        <f>IF(AND('Mapa final'!$AD$11="Muy Alta",'Mapa final'!$AF$11="Catastrófico"),CONCATENATE("R2C",'Mapa final'!$S$11),"")</f>
        <v/>
      </c>
      <c r="AL32" s="150" t="str">
        <f>IF(AND('Mapa final'!$AD$11="Muy Alta",'Mapa final'!$AF$11="Catastrófico"),CONCATENATE("R2C",'Mapa final'!$S$11),"")</f>
        <v/>
      </c>
      <c r="AM32" s="41" t="str">
        <f>IF(AND('Mapa final'!$AD$11="Muy Alta",'Mapa final'!$AF$11="Catastrófico"),CONCATENATE("R2C",'Mapa final'!$S$11),"")</f>
        <v/>
      </c>
      <c r="AN32" s="64"/>
      <c r="AO32" s="359"/>
      <c r="AP32" s="360"/>
      <c r="AQ32" s="360"/>
      <c r="AR32" s="360"/>
      <c r="AS32" s="360"/>
      <c r="AT32" s="361"/>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row>
    <row r="33" spans="1:80" ht="15" customHeight="1" x14ac:dyDescent="0.25">
      <c r="A33" s="64"/>
      <c r="B33" s="278"/>
      <c r="C33" s="278"/>
      <c r="D33" s="279"/>
      <c r="E33" s="319"/>
      <c r="F33" s="320"/>
      <c r="G33" s="320"/>
      <c r="H33" s="320"/>
      <c r="I33" s="321"/>
      <c r="J33" s="51" t="str">
        <f>IF(AND('Mapa final'!$AD$11="Alta",'Mapa final'!$AF$11="Leve"),CONCATENATE("R2C",'Mapa final'!$S$11),"")</f>
        <v/>
      </c>
      <c r="K33" s="148" t="str">
        <f>IF(AND('Mapa final'!$AD$11="Alta",'Mapa final'!$AF$11="Leve"),CONCATENATE("R2C",'Mapa final'!$S$11),"")</f>
        <v/>
      </c>
      <c r="L33" s="148" t="str">
        <f>IF(AND('Mapa final'!$AD$11="Alta",'Mapa final'!$AF$11="Leve"),CONCATENATE("R2C",'Mapa final'!$S$11),"")</f>
        <v/>
      </c>
      <c r="M33" s="148" t="str">
        <f>IF(AND('Mapa final'!$AD$11="Alta",'Mapa final'!$AF$11="Leve"),CONCATENATE("R2C",'Mapa final'!$S$11),"")</f>
        <v/>
      </c>
      <c r="N33" s="148" t="str">
        <f>IF(AND('Mapa final'!$AD$11="Alta",'Mapa final'!$AF$11="Leve"),CONCATENATE("R2C",'Mapa final'!$S$11),"")</f>
        <v/>
      </c>
      <c r="O33" s="52" t="str">
        <f>IF(AND('Mapa final'!$AD$11="Alta",'Mapa final'!$AF$11="Leve"),CONCATENATE("R2C",'Mapa final'!$S$11),"")</f>
        <v/>
      </c>
      <c r="P33" s="51" t="str">
        <f>IF(AND('Mapa final'!$AD$11="Alta",'Mapa final'!$AF$11="Leve"),CONCATENATE("R2C",'Mapa final'!$S$11),"")</f>
        <v/>
      </c>
      <c r="Q33" s="148" t="str">
        <f>IF(AND('Mapa final'!$AD$11="Alta",'Mapa final'!$AF$11="Leve"),CONCATENATE("R2C",'Mapa final'!$S$11),"")</f>
        <v/>
      </c>
      <c r="R33" s="148" t="str">
        <f>IF(AND('Mapa final'!$AD$11="Alta",'Mapa final'!$AF$11="Leve"),CONCATENATE("R2C",'Mapa final'!$S$11),"")</f>
        <v/>
      </c>
      <c r="S33" s="148" t="str">
        <f>IF(AND('Mapa final'!$AD$11="Alta",'Mapa final'!$AF$11="Leve"),CONCATENATE("R2C",'Mapa final'!$S$11),"")</f>
        <v/>
      </c>
      <c r="T33" s="148" t="str">
        <f>IF(AND('Mapa final'!$AD$11="Alta",'Mapa final'!$AF$11="Leve"),CONCATENATE("R2C",'Mapa final'!$S$11),"")</f>
        <v/>
      </c>
      <c r="U33" s="52" t="str">
        <f>IF(AND('Mapa final'!$AD$11="Alta",'Mapa final'!$AF$11="Leve"),CONCATENATE("R2C",'Mapa final'!$S$11),"")</f>
        <v/>
      </c>
      <c r="V33" s="51" t="str">
        <f>IF(AND('Mapa final'!$AD$11="Alta",'Mapa final'!$AF$11="Leve"),CONCATENATE("R2C",'Mapa final'!$S$11),"")</f>
        <v/>
      </c>
      <c r="W33" s="148" t="str">
        <f>IF(AND('Mapa final'!$AD$11="Alta",'Mapa final'!$AF$11="Leve"),CONCATENATE("R2C",'Mapa final'!$S$11),"")</f>
        <v/>
      </c>
      <c r="X33" s="148" t="str">
        <f>IF(AND('Mapa final'!$AD$11="Alta",'Mapa final'!$AF$11="Leve"),CONCATENATE("R2C",'Mapa final'!$S$11),"")</f>
        <v/>
      </c>
      <c r="Y33" s="148" t="str">
        <f>IF(AND('Mapa final'!$AD$11="Alta",'Mapa final'!$AF$11="Leve"),CONCATENATE("R2C",'Mapa final'!$S$11),"")</f>
        <v/>
      </c>
      <c r="Z33" s="148" t="str">
        <f>IF(AND('Mapa final'!$AD$11="Alta",'Mapa final'!$AF$11="Leve"),CONCATENATE("R2C",'Mapa final'!$S$11),"")</f>
        <v/>
      </c>
      <c r="AA33" s="52" t="str">
        <f>IF(AND('Mapa final'!$AD$11="Alta",'Mapa final'!$AF$11="Leve"),CONCATENATE("R2C",'Mapa final'!$S$11),"")</f>
        <v/>
      </c>
      <c r="AB33" s="38" t="str">
        <f>IF(AND('Mapa final'!$AD$11="Muy Alta",'Mapa final'!$AF$11="Leve"),CONCATENATE("R2C",'Mapa final'!$S$11),"")</f>
        <v/>
      </c>
      <c r="AC33" s="147" t="str">
        <f>IF(AND('Mapa final'!$AD$11="Muy Alta",'Mapa final'!$AF$11="Leve"),CONCATENATE("R2C",'Mapa final'!$S$11),"")</f>
        <v/>
      </c>
      <c r="AD33" s="147" t="str">
        <f>IF(AND('Mapa final'!$AD$11="Muy Alta",'Mapa final'!$AF$11="Leve"),CONCATENATE("R2C",'Mapa final'!$S$11),"")</f>
        <v/>
      </c>
      <c r="AE33" s="147" t="str">
        <f>IF(AND('Mapa final'!$AD$11="Muy Alta",'Mapa final'!$AF$11="Leve"),CONCATENATE("R2C",'Mapa final'!$S$11),"")</f>
        <v/>
      </c>
      <c r="AF33" s="147" t="str">
        <f>IF(AND('Mapa final'!$AD$11="Muy Alta",'Mapa final'!$AF$11="Leve"),CONCATENATE("R2C",'Mapa final'!$S$11),"")</f>
        <v/>
      </c>
      <c r="AG33" s="39" t="str">
        <f>IF(AND('Mapa final'!$AD$11="Muy Alta",'Mapa final'!$AF$11="Leve"),CONCATENATE("R2C",'Mapa final'!$S$11),"")</f>
        <v/>
      </c>
      <c r="AH33" s="40" t="str">
        <f>IF(AND('Mapa final'!$AD$11="Muy Alta",'Mapa final'!$AF$11="Catastrófico"),CONCATENATE("R2C",'Mapa final'!$S$11),"")</f>
        <v/>
      </c>
      <c r="AI33" s="150" t="str">
        <f>IF(AND('Mapa final'!$AD$11="Muy Alta",'Mapa final'!$AF$11="Catastrófico"),CONCATENATE("R2C",'Mapa final'!$S$11),"")</f>
        <v/>
      </c>
      <c r="AJ33" s="150" t="str">
        <f>IF(AND('Mapa final'!$AD$11="Muy Alta",'Mapa final'!$AF$11="Catastrófico"),CONCATENATE("R2C",'Mapa final'!$S$11),"")</f>
        <v/>
      </c>
      <c r="AK33" s="150" t="str">
        <f>IF(AND('Mapa final'!$AD$11="Muy Alta",'Mapa final'!$AF$11="Catastrófico"),CONCATENATE("R2C",'Mapa final'!$S$11),"")</f>
        <v/>
      </c>
      <c r="AL33" s="150" t="str">
        <f>IF(AND('Mapa final'!$AD$11="Muy Alta",'Mapa final'!$AF$11="Catastrófico"),CONCATENATE("R2C",'Mapa final'!$S$11),"")</f>
        <v/>
      </c>
      <c r="AM33" s="41" t="str">
        <f>IF(AND('Mapa final'!$AD$11="Muy Alta",'Mapa final'!$AF$11="Catastrófico"),CONCATENATE("R2C",'Mapa final'!$S$11),"")</f>
        <v/>
      </c>
      <c r="AN33" s="64"/>
      <c r="AO33" s="359"/>
      <c r="AP33" s="360"/>
      <c r="AQ33" s="360"/>
      <c r="AR33" s="360"/>
      <c r="AS33" s="360"/>
      <c r="AT33" s="361"/>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row>
    <row r="34" spans="1:80" ht="15" customHeight="1" x14ac:dyDescent="0.25">
      <c r="A34" s="64"/>
      <c r="B34" s="278"/>
      <c r="C34" s="278"/>
      <c r="D34" s="279"/>
      <c r="E34" s="319"/>
      <c r="F34" s="320"/>
      <c r="G34" s="320"/>
      <c r="H34" s="320"/>
      <c r="I34" s="321"/>
      <c r="J34" s="51" t="str">
        <f>IF(AND('Mapa final'!$AD$11="Alta",'Mapa final'!$AF$11="Leve"),CONCATENATE("R2C",'Mapa final'!$S$11),"")</f>
        <v/>
      </c>
      <c r="K34" s="148" t="str">
        <f>IF(AND('Mapa final'!$AD$11="Alta",'Mapa final'!$AF$11="Leve"),CONCATENATE("R2C",'Mapa final'!$S$11),"")</f>
        <v/>
      </c>
      <c r="L34" s="148" t="str">
        <f>IF(AND('Mapa final'!$AD$11="Alta",'Mapa final'!$AF$11="Leve"),CONCATENATE("R2C",'Mapa final'!$S$11),"")</f>
        <v/>
      </c>
      <c r="M34" s="148" t="str">
        <f>IF(AND('Mapa final'!$AD$11="Alta",'Mapa final'!$AF$11="Leve"),CONCATENATE("R2C",'Mapa final'!$S$11),"")</f>
        <v/>
      </c>
      <c r="N34" s="148" t="str">
        <f>IF(AND('Mapa final'!$AD$11="Alta",'Mapa final'!$AF$11="Leve"),CONCATENATE("R2C",'Mapa final'!$S$11),"")</f>
        <v/>
      </c>
      <c r="O34" s="52" t="str">
        <f>IF(AND('Mapa final'!$AD$11="Alta",'Mapa final'!$AF$11="Leve"),CONCATENATE("R2C",'Mapa final'!$S$11),"")</f>
        <v/>
      </c>
      <c r="P34" s="51" t="str">
        <f>IF(AND('Mapa final'!$AD$11="Alta",'Mapa final'!$AF$11="Leve"),CONCATENATE("R2C",'Mapa final'!$S$11),"")</f>
        <v/>
      </c>
      <c r="Q34" s="148" t="str">
        <f>IF(AND('Mapa final'!$AD$11="Alta",'Mapa final'!$AF$11="Leve"),CONCATENATE("R2C",'Mapa final'!$S$11),"")</f>
        <v/>
      </c>
      <c r="R34" s="148" t="str">
        <f>IF(AND('Mapa final'!$AD$11="Alta",'Mapa final'!$AF$11="Leve"),CONCATENATE("R2C",'Mapa final'!$S$11),"")</f>
        <v/>
      </c>
      <c r="S34" s="148" t="str">
        <f>IF(AND('Mapa final'!$AD$11="Alta",'Mapa final'!$AF$11="Leve"),CONCATENATE("R2C",'Mapa final'!$S$11),"")</f>
        <v/>
      </c>
      <c r="T34" s="148" t="str">
        <f>IF(AND('Mapa final'!$AD$11="Alta",'Mapa final'!$AF$11="Leve"),CONCATENATE("R2C",'Mapa final'!$S$11),"")</f>
        <v/>
      </c>
      <c r="U34" s="52" t="str">
        <f>IF(AND('Mapa final'!$AD$11="Alta",'Mapa final'!$AF$11="Leve"),CONCATENATE("R2C",'Mapa final'!$S$11),"")</f>
        <v/>
      </c>
      <c r="V34" s="51" t="str">
        <f>IF(AND('Mapa final'!$AD$11="Alta",'Mapa final'!$AF$11="Leve"),CONCATENATE("R2C",'Mapa final'!$S$11),"")</f>
        <v/>
      </c>
      <c r="W34" s="148" t="str">
        <f>IF(AND('Mapa final'!$AD$11="Alta",'Mapa final'!$AF$11="Leve"),CONCATENATE("R2C",'Mapa final'!$S$11),"")</f>
        <v/>
      </c>
      <c r="X34" s="148" t="str">
        <f>IF(AND('Mapa final'!$AD$11="Alta",'Mapa final'!$AF$11="Leve"),CONCATENATE("R2C",'Mapa final'!$S$11),"")</f>
        <v/>
      </c>
      <c r="Y34" s="148" t="str">
        <f>IF(AND('Mapa final'!$AD$11="Alta",'Mapa final'!$AF$11="Leve"),CONCATENATE("R2C",'Mapa final'!$S$11),"")</f>
        <v/>
      </c>
      <c r="Z34" s="148" t="str">
        <f>IF(AND('Mapa final'!$AD$11="Alta",'Mapa final'!$AF$11="Leve"),CONCATENATE("R2C",'Mapa final'!$S$11),"")</f>
        <v/>
      </c>
      <c r="AA34" s="52" t="str">
        <f>IF(AND('Mapa final'!$AD$11="Alta",'Mapa final'!$AF$11="Leve"),CONCATENATE("R2C",'Mapa final'!$S$11),"")</f>
        <v/>
      </c>
      <c r="AB34" s="38" t="str">
        <f>IF(AND('Mapa final'!$AD$11="Muy Alta",'Mapa final'!$AF$11="Leve"),CONCATENATE("R2C",'Mapa final'!$S$11),"")</f>
        <v/>
      </c>
      <c r="AC34" s="147" t="str">
        <f>IF(AND('Mapa final'!$AD$11="Muy Alta",'Mapa final'!$AF$11="Leve"),CONCATENATE("R2C",'Mapa final'!$S$11),"")</f>
        <v/>
      </c>
      <c r="AD34" s="147" t="str">
        <f>IF(AND('Mapa final'!$AD$11="Muy Alta",'Mapa final'!$AF$11="Leve"),CONCATENATE("R2C",'Mapa final'!$S$11),"")</f>
        <v/>
      </c>
      <c r="AE34" s="147" t="str">
        <f>IF(AND('Mapa final'!$AD$11="Muy Alta",'Mapa final'!$AF$11="Leve"),CONCATENATE("R2C",'Mapa final'!$S$11),"")</f>
        <v/>
      </c>
      <c r="AF34" s="147" t="str">
        <f>IF(AND('Mapa final'!$AD$11="Muy Alta",'Mapa final'!$AF$11="Leve"),CONCATENATE("R2C",'Mapa final'!$S$11),"")</f>
        <v/>
      </c>
      <c r="AG34" s="39" t="str">
        <f>IF(AND('Mapa final'!$AD$11="Muy Alta",'Mapa final'!$AF$11="Leve"),CONCATENATE("R2C",'Mapa final'!$S$11),"")</f>
        <v/>
      </c>
      <c r="AH34" s="40" t="str">
        <f>IF(AND('Mapa final'!$AD$11="Muy Alta",'Mapa final'!$AF$11="Catastrófico"),CONCATENATE("R2C",'Mapa final'!$S$11),"")</f>
        <v/>
      </c>
      <c r="AI34" s="150" t="str">
        <f>IF(AND('Mapa final'!$AD$11="Muy Alta",'Mapa final'!$AF$11="Catastrófico"),CONCATENATE("R2C",'Mapa final'!$S$11),"")</f>
        <v/>
      </c>
      <c r="AJ34" s="150" t="str">
        <f>IF(AND('Mapa final'!$AD$11="Muy Alta",'Mapa final'!$AF$11="Catastrófico"),CONCATENATE("R2C",'Mapa final'!$S$11),"")</f>
        <v/>
      </c>
      <c r="AK34" s="150" t="str">
        <f>IF(AND('Mapa final'!$AD$11="Muy Alta",'Mapa final'!$AF$11="Catastrófico"),CONCATENATE("R2C",'Mapa final'!$S$11),"")</f>
        <v/>
      </c>
      <c r="AL34" s="150" t="str">
        <f>IF(AND('Mapa final'!$AD$11="Muy Alta",'Mapa final'!$AF$11="Catastrófico"),CONCATENATE("R2C",'Mapa final'!$S$11),"")</f>
        <v/>
      </c>
      <c r="AM34" s="41" t="str">
        <f>IF(AND('Mapa final'!$AD$11="Muy Alta",'Mapa final'!$AF$11="Catastrófico"),CONCATENATE("R2C",'Mapa final'!$S$11),"")</f>
        <v/>
      </c>
      <c r="AN34" s="64"/>
      <c r="AO34" s="359"/>
      <c r="AP34" s="360"/>
      <c r="AQ34" s="360"/>
      <c r="AR34" s="360"/>
      <c r="AS34" s="360"/>
      <c r="AT34" s="361"/>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row>
    <row r="35" spans="1:80" ht="15.75" customHeight="1" thickBot="1" x14ac:dyDescent="0.3">
      <c r="A35" s="64"/>
      <c r="B35" s="278"/>
      <c r="C35" s="278"/>
      <c r="D35" s="279"/>
      <c r="E35" s="322"/>
      <c r="F35" s="323"/>
      <c r="G35" s="323"/>
      <c r="H35" s="323"/>
      <c r="I35" s="324"/>
      <c r="J35" s="51" t="str">
        <f>IF(AND('Mapa final'!$AD$11="Alta",'Mapa final'!$AF$11="Leve"),CONCATENATE("R2C",'Mapa final'!$S$11),"")</f>
        <v/>
      </c>
      <c r="K35" s="148" t="str">
        <f>IF(AND('Mapa final'!$AD$11="Alta",'Mapa final'!$AF$11="Leve"),CONCATENATE("R2C",'Mapa final'!$S$11),"")</f>
        <v/>
      </c>
      <c r="L35" s="148" t="str">
        <f>IF(AND('Mapa final'!$AD$11="Alta",'Mapa final'!$AF$11="Leve"),CONCATENATE("R2C",'Mapa final'!$S$11),"")</f>
        <v/>
      </c>
      <c r="M35" s="148" t="str">
        <f>IF(AND('Mapa final'!$AD$11="Alta",'Mapa final'!$AF$11="Leve"),CONCATENATE("R2C",'Mapa final'!$S$11),"")</f>
        <v/>
      </c>
      <c r="N35" s="148" t="str">
        <f>IF(AND('Mapa final'!$AD$11="Alta",'Mapa final'!$AF$11="Leve"),CONCATENATE("R2C",'Mapa final'!$S$11),"")</f>
        <v/>
      </c>
      <c r="O35" s="52" t="str">
        <f>IF(AND('Mapa final'!$AD$11="Alta",'Mapa final'!$AF$11="Leve"),CONCATENATE("R2C",'Mapa final'!$S$11),"")</f>
        <v/>
      </c>
      <c r="P35" s="53" t="str">
        <f>IF(AND('Mapa final'!$AD$11="Alta",'Mapa final'!$AF$11="Leve"),CONCATENATE("R2C",'Mapa final'!$S$11),"")</f>
        <v/>
      </c>
      <c r="Q35" s="54" t="str">
        <f>IF(AND('Mapa final'!$AD$11="Alta",'Mapa final'!$AF$11="Leve"),CONCATENATE("R2C",'Mapa final'!$S$11),"")</f>
        <v/>
      </c>
      <c r="R35" s="54" t="str">
        <f>IF(AND('Mapa final'!$AD$11="Alta",'Mapa final'!$AF$11="Leve"),CONCATENATE("R2C",'Mapa final'!$S$11),"")</f>
        <v/>
      </c>
      <c r="S35" s="54" t="str">
        <f>IF(AND('Mapa final'!$AD$11="Alta",'Mapa final'!$AF$11="Leve"),CONCATENATE("R2C",'Mapa final'!$S$11),"")</f>
        <v/>
      </c>
      <c r="T35" s="54" t="str">
        <f>IF(AND('Mapa final'!$AD$11="Alta",'Mapa final'!$AF$11="Leve"),CONCATENATE("R2C",'Mapa final'!$S$11),"")</f>
        <v/>
      </c>
      <c r="U35" s="55" t="str">
        <f>IF(AND('Mapa final'!$AD$11="Alta",'Mapa final'!$AF$11="Leve"),CONCATENATE("R2C",'Mapa final'!$S$11),"")</f>
        <v/>
      </c>
      <c r="V35" s="53" t="str">
        <f>IF(AND('Mapa final'!$AD$11="Alta",'Mapa final'!$AF$11="Leve"),CONCATENATE("R2C",'Mapa final'!$S$11),"")</f>
        <v/>
      </c>
      <c r="W35" s="54" t="str">
        <f>IF(AND('Mapa final'!$AD$11="Alta",'Mapa final'!$AF$11="Leve"),CONCATENATE("R2C",'Mapa final'!$S$11),"")</f>
        <v/>
      </c>
      <c r="X35" s="54" t="str">
        <f>IF(AND('Mapa final'!$AD$11="Alta",'Mapa final'!$AF$11="Leve"),CONCATENATE("R2C",'Mapa final'!$S$11),"")</f>
        <v/>
      </c>
      <c r="Y35" s="54" t="str">
        <f>IF(AND('Mapa final'!$AD$11="Alta",'Mapa final'!$AF$11="Leve"),CONCATENATE("R2C",'Mapa final'!$S$11),"")</f>
        <v/>
      </c>
      <c r="Z35" s="54" t="str">
        <f>IF(AND('Mapa final'!$AD$11="Alta",'Mapa final'!$AF$11="Leve"),CONCATENATE("R2C",'Mapa final'!$S$11),"")</f>
        <v/>
      </c>
      <c r="AA35" s="55" t="str">
        <f>IF(AND('Mapa final'!$AD$11="Alta",'Mapa final'!$AF$11="Leve"),CONCATENATE("R2C",'Mapa final'!$S$11),"")</f>
        <v/>
      </c>
      <c r="AB35" s="42" t="str">
        <f>IF(AND('Mapa final'!$AD$11="Muy Alta",'Mapa final'!$AF$11="Leve"),CONCATENATE("R2C",'Mapa final'!$S$11),"")</f>
        <v/>
      </c>
      <c r="AC35" s="43" t="str">
        <f>IF(AND('Mapa final'!$AD$11="Muy Alta",'Mapa final'!$AF$11="Leve"),CONCATENATE("R2C",'Mapa final'!$S$11),"")</f>
        <v/>
      </c>
      <c r="AD35" s="43" t="str">
        <f>IF(AND('Mapa final'!$AD$11="Muy Alta",'Mapa final'!$AF$11="Leve"),CONCATENATE("R2C",'Mapa final'!$S$11),"")</f>
        <v/>
      </c>
      <c r="AE35" s="43" t="str">
        <f>IF(AND('Mapa final'!$AD$11="Muy Alta",'Mapa final'!$AF$11="Leve"),CONCATENATE("R2C",'Mapa final'!$S$11),"")</f>
        <v/>
      </c>
      <c r="AF35" s="43" t="str">
        <f>IF(AND('Mapa final'!$AD$11="Muy Alta",'Mapa final'!$AF$11="Leve"),CONCATENATE("R2C",'Mapa final'!$S$11),"")</f>
        <v/>
      </c>
      <c r="AG35" s="44" t="str">
        <f>IF(AND('Mapa final'!$AD$11="Muy Alta",'Mapa final'!$AF$11="Leve"),CONCATENATE("R2C",'Mapa final'!$S$11),"")</f>
        <v/>
      </c>
      <c r="AH35" s="45" t="str">
        <f>IF(AND('Mapa final'!$AD$11="Muy Alta",'Mapa final'!$AF$11="Catastrófico"),CONCATENATE("R2C",'Mapa final'!$S$11),"")</f>
        <v/>
      </c>
      <c r="AI35" s="46" t="str">
        <f>IF(AND('Mapa final'!$AD$11="Muy Alta",'Mapa final'!$AF$11="Catastrófico"),CONCATENATE("R2C",'Mapa final'!$S$11),"")</f>
        <v/>
      </c>
      <c r="AJ35" s="46" t="str">
        <f>IF(AND('Mapa final'!$AD$11="Muy Alta",'Mapa final'!$AF$11="Catastrófico"),CONCATENATE("R2C",'Mapa final'!$S$11),"")</f>
        <v/>
      </c>
      <c r="AK35" s="46" t="str">
        <f>IF(AND('Mapa final'!$AD$11="Muy Alta",'Mapa final'!$AF$11="Catastrófico"),CONCATENATE("R2C",'Mapa final'!$S$11),"")</f>
        <v/>
      </c>
      <c r="AL35" s="46" t="str">
        <f>IF(AND('Mapa final'!$AD$11="Muy Alta",'Mapa final'!$AF$11="Catastrófico"),CONCATENATE("R2C",'Mapa final'!$S$11),"")</f>
        <v/>
      </c>
      <c r="AM35" s="47" t="str">
        <f>IF(AND('Mapa final'!$AD$11="Muy Alta",'Mapa final'!$AF$11="Catastrófico"),CONCATENATE("R2C",'Mapa final'!$S$11),"")</f>
        <v/>
      </c>
      <c r="AN35" s="64"/>
      <c r="AO35" s="362"/>
      <c r="AP35" s="363"/>
      <c r="AQ35" s="363"/>
      <c r="AR35" s="363"/>
      <c r="AS35" s="363"/>
      <c r="AT35" s="3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row>
    <row r="36" spans="1:80" ht="15" customHeight="1" x14ac:dyDescent="0.25">
      <c r="A36" s="64"/>
      <c r="B36" s="278"/>
      <c r="C36" s="278"/>
      <c r="D36" s="279"/>
      <c r="E36" s="316" t="s">
        <v>160</v>
      </c>
      <c r="F36" s="317"/>
      <c r="G36" s="317"/>
      <c r="H36" s="317"/>
      <c r="I36" s="317"/>
      <c r="J36" s="56" t="str">
        <f>IF(AND('Mapa final'!$AD$11="Baja",'Mapa final'!$AF$11="Leve"),CONCATENATE("R2C",'Mapa final'!$S$11),"")</f>
        <v/>
      </c>
      <c r="K36" s="57" t="str">
        <f>IF(AND('Mapa final'!$AD$11="Baja",'Mapa final'!$AF$11="Leve"),CONCATENATE("R2C",'Mapa final'!$S$11),"")</f>
        <v/>
      </c>
      <c r="L36" s="57" t="str">
        <f>IF(AND('Mapa final'!$AD$11="Baja",'Mapa final'!$AF$11="Leve"),CONCATENATE("R2C",'Mapa final'!$S$11),"")</f>
        <v/>
      </c>
      <c r="M36" s="57" t="str">
        <f>IF(AND('Mapa final'!$AD$11="Baja",'Mapa final'!$AF$11="Leve"),CONCATENATE("R2C",'Mapa final'!$S$11),"")</f>
        <v/>
      </c>
      <c r="N36" s="57" t="str">
        <f>IF(AND('Mapa final'!$AD$11="Baja",'Mapa final'!$AF$11="Leve"),CONCATENATE("R2C",'Mapa final'!$S$11),"")</f>
        <v/>
      </c>
      <c r="O36" s="58" t="str">
        <f>IF(AND('Mapa final'!$AD$11="Baja",'Mapa final'!$AF$11="Leve"),CONCATENATE("R2C",'Mapa final'!$S$11),"")</f>
        <v/>
      </c>
      <c r="P36" s="49" t="str">
        <f>IF(AND('Mapa final'!$AD$11="Alta",'Mapa final'!$AF$11="Leve"),CONCATENATE("R2C",'Mapa final'!$S$11),"")</f>
        <v/>
      </c>
      <c r="Q36" s="49" t="str">
        <f>IF(AND('Mapa final'!$AD$11="Alta",'Mapa final'!$AF$11="Leve"),CONCATENATE("R2C",'Mapa final'!$S$11),"")</f>
        <v/>
      </c>
      <c r="R36" s="49" t="str">
        <f>IF(AND('Mapa final'!$AD$11="Alta",'Mapa final'!$AF$11="Leve"),CONCATENATE("R2C",'Mapa final'!$S$11),"")</f>
        <v/>
      </c>
      <c r="S36" s="49" t="str">
        <f>IF(AND('Mapa final'!$AD$11="Alta",'Mapa final'!$AF$11="Leve"),CONCATENATE("R2C",'Mapa final'!$S$11),"")</f>
        <v/>
      </c>
      <c r="T36" s="49" t="str">
        <f>IF(AND('Mapa final'!$AD$11="Alta",'Mapa final'!$AF$11="Leve"),CONCATENATE("R2C",'Mapa final'!$S$11),"")</f>
        <v/>
      </c>
      <c r="U36" s="50" t="str">
        <f>IF(AND('Mapa final'!$AD$11="Alta",'Mapa final'!$AF$11="Leve"),CONCATENATE("R2C",'Mapa final'!$S$11),"")</f>
        <v/>
      </c>
      <c r="V36" s="48" t="str">
        <f>IF(AND('Mapa final'!$AD$11="baja",'Mapa final'!$AF$11="moderado"),CONCATENATE("R1C",'Mapa final'!$S$11),"")</f>
        <v>R1C1</v>
      </c>
      <c r="W36" s="49" t="str">
        <f>IF(AND('Mapa final'!$AD$11="Alta",'Mapa final'!$AF$11="Leve"),CONCATENATE("R2C",'Mapa final'!$S$11),"")</f>
        <v/>
      </c>
      <c r="X36" s="49" t="str">
        <f>IF(AND('Mapa final'!$AD$11="Alta",'Mapa final'!$AF$11="Leve"),CONCATENATE("R2C",'Mapa final'!$S$11),"")</f>
        <v/>
      </c>
      <c r="Y36" s="49" t="str">
        <f>IF(AND('Mapa final'!$AD$11="Alta",'Mapa final'!$AF$11="Leve"),CONCATENATE("R2C",'Mapa final'!$S$11),"")</f>
        <v/>
      </c>
      <c r="Z36" s="49" t="str">
        <f>IF(AND('Mapa final'!$AD$11="Alta",'Mapa final'!$AF$11="Leve"),CONCATENATE("R2C",'Mapa final'!$S$11),"")</f>
        <v/>
      </c>
      <c r="AA36" s="50" t="str">
        <f>IF(AND('Mapa final'!$AD$11="Alta",'Mapa final'!$AF$11="Leve"),CONCATENATE("R2C",'Mapa final'!$S$11),"")</f>
        <v/>
      </c>
      <c r="AB36" s="32" t="str">
        <f>IF(AND('Mapa final'!$AD$11="Muy Alta",'Mapa final'!$AF$11="Leve"),CONCATENATE("R2C",'Mapa final'!$S$11),"")</f>
        <v/>
      </c>
      <c r="AC36" s="33" t="str">
        <f>IF(AND('Mapa final'!$AD$11="Muy Alta",'Mapa final'!$AF$11="Leve"),CONCATENATE("R2C",'Mapa final'!$S$11),"")</f>
        <v/>
      </c>
      <c r="AD36" s="33" t="str">
        <f>IF(AND('Mapa final'!$AD$11="Muy Alta",'Mapa final'!$AF$11="Leve"),CONCATENATE("R2C",'Mapa final'!$S$11),"")</f>
        <v/>
      </c>
      <c r="AE36" s="33" t="str">
        <f>IF(AND('Mapa final'!$AD$11="Muy Alta",'Mapa final'!$AF$11="Leve"),CONCATENATE("R2C",'Mapa final'!$S$11),"")</f>
        <v/>
      </c>
      <c r="AF36" s="33" t="str">
        <f>IF(AND('Mapa final'!$AD$11="Muy Alta",'Mapa final'!$AF$11="Leve"),CONCATENATE("R2C",'Mapa final'!$S$11),"")</f>
        <v/>
      </c>
      <c r="AG36" s="34" t="str">
        <f>IF(AND('Mapa final'!$AD$11="Muy Alta",'Mapa final'!$AF$11="Leve"),CONCATENATE("R2C",'Mapa final'!$S$11),"")</f>
        <v/>
      </c>
      <c r="AH36" s="35" t="str">
        <f>IF(AND('Mapa final'!$AD$11="Muy Alta",'Mapa final'!$AF$11="Catastrófico"),CONCATENATE("R2C",'Mapa final'!$S$11),"")</f>
        <v/>
      </c>
      <c r="AI36" s="36" t="str">
        <f>IF(AND('Mapa final'!$AD$11="Muy Alta",'Mapa final'!$AF$11="Catastrófico"),CONCATENATE("R2C",'Mapa final'!$S$11),"")</f>
        <v/>
      </c>
      <c r="AJ36" s="36" t="str">
        <f>IF(AND('Mapa final'!$AD$11="Muy Alta",'Mapa final'!$AF$11="Catastrófico"),CONCATENATE("R2C",'Mapa final'!$S$11),"")</f>
        <v/>
      </c>
      <c r="AK36" s="36" t="str">
        <f>IF(AND('Mapa final'!$AD$11="Muy Alta",'Mapa final'!$AF$11="Catastrófico"),CONCATENATE("R2C",'Mapa final'!$S$11),"")</f>
        <v/>
      </c>
      <c r="AL36" s="36" t="str">
        <f>IF(AND('Mapa final'!$AD$11="Muy Alta",'Mapa final'!$AF$11="Catastrófico"),CONCATENATE("R2C",'Mapa final'!$S$11),"")</f>
        <v/>
      </c>
      <c r="AM36" s="37" t="str">
        <f>IF(AND('Mapa final'!$AD$11="Muy Alta",'Mapa final'!$AF$11="Catastrófico"),CONCATENATE("R2C",'Mapa final'!$S$11),"")</f>
        <v/>
      </c>
      <c r="AN36" s="64"/>
      <c r="AO36" s="347" t="s">
        <v>161</v>
      </c>
      <c r="AP36" s="348"/>
      <c r="AQ36" s="348"/>
      <c r="AR36" s="348"/>
      <c r="AS36" s="348"/>
      <c r="AT36" s="349"/>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row>
    <row r="37" spans="1:80" ht="15" customHeight="1" x14ac:dyDescent="0.25">
      <c r="A37" s="64"/>
      <c r="B37" s="278"/>
      <c r="C37" s="278"/>
      <c r="D37" s="279"/>
      <c r="E37" s="335"/>
      <c r="F37" s="320"/>
      <c r="G37" s="320"/>
      <c r="H37" s="320"/>
      <c r="I37" s="320"/>
      <c r="J37" s="59" t="str">
        <f>IF(AND('Mapa final'!$AD$11="Baja",'Mapa final'!$AF$11="Leve"),CONCATENATE("R2C",'Mapa final'!$S$11),"")</f>
        <v/>
      </c>
      <c r="K37" s="149" t="str">
        <f>IF(AND('Mapa final'!$AD$11="Baja",'Mapa final'!$AF$11="Leve"),CONCATENATE("R2C",'Mapa final'!$S$11),"")</f>
        <v/>
      </c>
      <c r="L37" s="149" t="str">
        <f>IF(AND('Mapa final'!$AD$11="Baja",'Mapa final'!$AF$11="Leve"),CONCATENATE("R2C",'Mapa final'!$S$11),"")</f>
        <v/>
      </c>
      <c r="M37" s="149" t="str">
        <f>IF(AND('Mapa final'!$AD$11="Baja",'Mapa final'!$AF$11="Leve"),CONCATENATE("R2C",'Mapa final'!$S$11),"")</f>
        <v/>
      </c>
      <c r="N37" s="149" t="str">
        <f>IF(AND('Mapa final'!$AD$11="Baja",'Mapa final'!$AF$11="Leve"),CONCATENATE("R2C",'Mapa final'!$S$11),"")</f>
        <v/>
      </c>
      <c r="O37" s="60" t="str">
        <f>IF(AND('Mapa final'!$AD$11="Baja",'Mapa final'!$AF$11="Leve"),CONCATENATE("R2C",'Mapa final'!$S$11),"")</f>
        <v/>
      </c>
      <c r="P37" s="148" t="str">
        <f>IF(AND('Mapa final'!$AD$11="Alta",'Mapa final'!$AF$11="Leve"),CONCATENATE("R2C",'Mapa final'!$S$11),"")</f>
        <v/>
      </c>
      <c r="Q37" s="148" t="str">
        <f>IF(AND('Mapa final'!$AD$11="Alta",'Mapa final'!$AF$11="Leve"),CONCATENATE("R2C",'Mapa final'!$S$11),"")</f>
        <v/>
      </c>
      <c r="R37" s="148" t="str">
        <f>IF(AND('Mapa final'!$AD$11="Alta",'Mapa final'!$AF$11="Leve"),CONCATENATE("R2C",'Mapa final'!$S$11),"")</f>
        <v/>
      </c>
      <c r="S37" s="148" t="str">
        <f>IF(AND('Mapa final'!$AD$11="Alta",'Mapa final'!$AF$11="Leve"),CONCATENATE("R2C",'Mapa final'!$S$11),"")</f>
        <v/>
      </c>
      <c r="T37" s="148" t="str">
        <f>IF(AND('Mapa final'!$AD$11="Alta",'Mapa final'!$AF$11="Leve"),CONCATENATE("R2C",'Mapa final'!$S$11),"")</f>
        <v/>
      </c>
      <c r="U37" s="52" t="str">
        <f>IF(AND('Mapa final'!$AD$11="Alta",'Mapa final'!$AF$11="Leve"),CONCATENATE("R2C",'Mapa final'!$S$11),"")</f>
        <v/>
      </c>
      <c r="V37" s="51" t="str">
        <f>IF(AND('Mapa final'!$AD$11="Alta",'Mapa final'!$AF$11="Leve"),CONCATENATE("R2C",'Mapa final'!$S$11),"")</f>
        <v/>
      </c>
      <c r="W37" s="148" t="str">
        <f>IF(AND('Mapa final'!$AD$11="Alta",'Mapa final'!$AF$11="Leve"),CONCATENATE("R2C",'Mapa final'!$S$11),"")</f>
        <v/>
      </c>
      <c r="X37" s="148" t="str">
        <f>IF(AND('Mapa final'!$AD$11="Alta",'Mapa final'!$AF$11="Leve"),CONCATENATE("R2C",'Mapa final'!$S$11),"")</f>
        <v/>
      </c>
      <c r="Y37" s="148" t="str">
        <f>IF(AND('Mapa final'!$AD$11="Alta",'Mapa final'!$AF$11="Leve"),CONCATENATE("R2C",'Mapa final'!$S$11),"")</f>
        <v/>
      </c>
      <c r="Z37" s="148" t="str">
        <f>IF(AND('Mapa final'!$AD$11="Alta",'Mapa final'!$AF$11="Leve"),CONCATENATE("R2C",'Mapa final'!$S$11),"")</f>
        <v/>
      </c>
      <c r="AA37" s="52" t="str">
        <f>IF(AND('Mapa final'!$AD$11="Alta",'Mapa final'!$AF$11="Leve"),CONCATENATE("R2C",'Mapa final'!$S$11),"")</f>
        <v/>
      </c>
      <c r="AB37" s="38" t="str">
        <f>IF(AND('Mapa final'!$AD$11="Muy Alta",'Mapa final'!$AF$11="Leve"),CONCATENATE("R2C",'Mapa final'!$S$11),"")</f>
        <v/>
      </c>
      <c r="AC37" s="147" t="str">
        <f>IF(AND('Mapa final'!$AD$11="Muy Alta",'Mapa final'!$AF$11="Leve"),CONCATENATE("R2C",'Mapa final'!$S$11),"")</f>
        <v/>
      </c>
      <c r="AD37" s="147" t="str">
        <f>IF(AND('Mapa final'!$AD$11="Muy Alta",'Mapa final'!$AF$11="Leve"),CONCATENATE("R2C",'Mapa final'!$S$11),"")</f>
        <v/>
      </c>
      <c r="AE37" s="147" t="str">
        <f>IF(AND('Mapa final'!$AD$11="Muy Alta",'Mapa final'!$AF$11="Leve"),CONCATENATE("R2C",'Mapa final'!$S$11),"")</f>
        <v/>
      </c>
      <c r="AF37" s="147" t="str">
        <f>IF(AND('Mapa final'!$AD$11="Muy Alta",'Mapa final'!$AF$11="Leve"),CONCATENATE("R2C",'Mapa final'!$S$11),"")</f>
        <v/>
      </c>
      <c r="AG37" s="39" t="str">
        <f>IF(AND('Mapa final'!$AD$11="Muy Alta",'Mapa final'!$AF$11="Leve"),CONCATENATE("R2C",'Mapa final'!$S$11),"")</f>
        <v/>
      </c>
      <c r="AH37" s="40" t="str">
        <f>IF(AND('Mapa final'!$AD$11="Muy Alta",'Mapa final'!$AF$11="Catastrófico"),CONCATENATE("R2C",'Mapa final'!$S$11),"")</f>
        <v/>
      </c>
      <c r="AI37" s="150" t="str">
        <f>IF(AND('Mapa final'!$AD$11="Muy Alta",'Mapa final'!$AF$11="Catastrófico"),CONCATENATE("R2C",'Mapa final'!$S$11),"")</f>
        <v/>
      </c>
      <c r="AJ37" s="150" t="str">
        <f>IF(AND('Mapa final'!$AD$11="Muy Alta",'Mapa final'!$AF$11="Catastrófico"),CONCATENATE("R2C",'Mapa final'!$S$11),"")</f>
        <v/>
      </c>
      <c r="AK37" s="150" t="str">
        <f>IF(AND('Mapa final'!$AD$11="Muy Alta",'Mapa final'!$AF$11="Catastrófico"),CONCATENATE("R2C",'Mapa final'!$S$11),"")</f>
        <v/>
      </c>
      <c r="AL37" s="150" t="str">
        <f>IF(AND('Mapa final'!$AD$11="Muy Alta",'Mapa final'!$AF$11="Catastrófico"),CONCATENATE("R2C",'Mapa final'!$S$11),"")</f>
        <v/>
      </c>
      <c r="AM37" s="41" t="str">
        <f>IF(AND('Mapa final'!$AD$11="Muy Alta",'Mapa final'!$AF$11="Catastrófico"),CONCATENATE("R2C",'Mapa final'!$S$11),"")</f>
        <v/>
      </c>
      <c r="AN37" s="64"/>
      <c r="AO37" s="350"/>
      <c r="AP37" s="351"/>
      <c r="AQ37" s="351"/>
      <c r="AR37" s="351"/>
      <c r="AS37" s="351"/>
      <c r="AT37" s="352"/>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row>
    <row r="38" spans="1:80" ht="15" customHeight="1" x14ac:dyDescent="0.25">
      <c r="A38" s="64"/>
      <c r="B38" s="278"/>
      <c r="C38" s="278"/>
      <c r="D38" s="279"/>
      <c r="E38" s="319"/>
      <c r="F38" s="320"/>
      <c r="G38" s="320"/>
      <c r="H38" s="320"/>
      <c r="I38" s="320"/>
      <c r="J38" s="59" t="str">
        <f>IF(AND('Mapa final'!$AD$11="Baja",'Mapa final'!$AF$11="Leve"),CONCATENATE("R2C",'Mapa final'!$S$11),"")</f>
        <v/>
      </c>
      <c r="K38" s="149" t="str">
        <f>IF(AND('Mapa final'!$AD$11="Baja",'Mapa final'!$AF$11="Leve"),CONCATENATE("R2C",'Mapa final'!$S$11),"")</f>
        <v/>
      </c>
      <c r="L38" s="149" t="str">
        <f>IF(AND('Mapa final'!$AD$11="Baja",'Mapa final'!$AF$11="Leve"),CONCATENATE("R2C",'Mapa final'!$S$11),"")</f>
        <v/>
      </c>
      <c r="M38" s="149" t="str">
        <f>IF(AND('Mapa final'!$AD$11="Baja",'Mapa final'!$AF$11="Leve"),CONCATENATE("R2C",'Mapa final'!$S$11),"")</f>
        <v/>
      </c>
      <c r="N38" s="149" t="str">
        <f>IF(AND('Mapa final'!$AD$11="Baja",'Mapa final'!$AF$11="Leve"),CONCATENATE("R2C",'Mapa final'!$S$11),"")</f>
        <v/>
      </c>
      <c r="O38" s="60" t="str">
        <f>IF(AND('Mapa final'!$AD$11="Baja",'Mapa final'!$AF$11="Leve"),CONCATENATE("R2C",'Mapa final'!$S$11),"")</f>
        <v/>
      </c>
      <c r="P38" s="148" t="str">
        <f>IF(AND('Mapa final'!$AD$11="Alta",'Mapa final'!$AF$11="Leve"),CONCATENATE("R2C",'Mapa final'!$S$11),"")</f>
        <v/>
      </c>
      <c r="Q38" s="148" t="str">
        <f>IF(AND('Mapa final'!$AD$11="Alta",'Mapa final'!$AF$11="Leve"),CONCATENATE("R2C",'Mapa final'!$S$11),"")</f>
        <v/>
      </c>
      <c r="R38" s="148" t="str">
        <f>IF(AND('Mapa final'!$AD$11="Alta",'Mapa final'!$AF$11="Leve"),CONCATENATE("R2C",'Mapa final'!$S$11),"")</f>
        <v/>
      </c>
      <c r="S38" s="148" t="str">
        <f>IF(AND('Mapa final'!$AD$11="Alta",'Mapa final'!$AF$11="Leve"),CONCATENATE("R2C",'Mapa final'!$S$11),"")</f>
        <v/>
      </c>
      <c r="T38" s="148" t="str">
        <f>IF(AND('Mapa final'!$AD$11="Alta",'Mapa final'!$AF$11="Leve"),CONCATENATE("R2C",'Mapa final'!$S$11),"")</f>
        <v/>
      </c>
      <c r="U38" s="52" t="str">
        <f>IF(AND('Mapa final'!$AD$11="Alta",'Mapa final'!$AF$11="Leve"),CONCATENATE("R2C",'Mapa final'!$S$11),"")</f>
        <v/>
      </c>
      <c r="V38" s="51" t="str">
        <f>IF(AND('Mapa final'!$AD$11="Alta",'Mapa final'!$AF$11="Leve"),CONCATENATE("R2C",'Mapa final'!$S$11),"")</f>
        <v/>
      </c>
      <c r="W38" s="148" t="str">
        <f>IF(AND('Mapa final'!$AD$12="baja",'Mapa final'!$AF$12="moderado"),CONCATENATE("R2C",'Mapa final'!$S$12),"")</f>
        <v>R2C1</v>
      </c>
      <c r="X38" s="148" t="str">
        <f>IF(AND('Mapa final'!$AD$11="Alta",'Mapa final'!$AF$11="Leve"),CONCATENATE("R2C",'Mapa final'!$S$11),"")</f>
        <v/>
      </c>
      <c r="Y38" s="148" t="str">
        <f>IF(AND('Mapa final'!$AD$11="Alta",'Mapa final'!$AF$11="Leve"),CONCATENATE("R2C",'Mapa final'!$S$11),"")</f>
        <v/>
      </c>
      <c r="Z38" s="148" t="str">
        <f>IF(AND('Mapa final'!$AD$11="Alta",'Mapa final'!$AF$11="Leve"),CONCATENATE("R2C",'Mapa final'!$S$11),"")</f>
        <v/>
      </c>
      <c r="AA38" s="52" t="str">
        <f>IF(AND('Mapa final'!$AD$11="Alta",'Mapa final'!$AF$11="Leve"),CONCATENATE("R2C",'Mapa final'!$S$11),"")</f>
        <v/>
      </c>
      <c r="AB38" s="38" t="str">
        <f>IF(AND('Mapa final'!$AD$11="Muy Alta",'Mapa final'!$AF$11="Leve"),CONCATENATE("R2C",'Mapa final'!$S$11),"")</f>
        <v/>
      </c>
      <c r="AC38" s="147" t="str">
        <f>IF(AND('Mapa final'!$AD$11="Muy Alta",'Mapa final'!$AF$11="Leve"),CONCATENATE("R2C",'Mapa final'!$S$11),"")</f>
        <v/>
      </c>
      <c r="AD38" s="147" t="str">
        <f>IF(AND('Mapa final'!$AD$11="Muy Alta",'Mapa final'!$AF$11="Leve"),CONCATENATE("R2C",'Mapa final'!$S$11),"")</f>
        <v/>
      </c>
      <c r="AE38" s="147" t="str">
        <f>IF(AND('Mapa final'!$AD$11="Muy Alta",'Mapa final'!$AF$11="Leve"),CONCATENATE("R2C",'Mapa final'!$S$11),"")</f>
        <v/>
      </c>
      <c r="AF38" s="147" t="str">
        <f>IF(AND('Mapa final'!$AD$11="Muy Alta",'Mapa final'!$AF$11="Leve"),CONCATENATE("R2C",'Mapa final'!$S$11),"")</f>
        <v/>
      </c>
      <c r="AG38" s="39" t="str">
        <f>IF(AND('Mapa final'!$AD$11="Muy Alta",'Mapa final'!$AF$11="Leve"),CONCATENATE("R2C",'Mapa final'!$S$11),"")</f>
        <v/>
      </c>
      <c r="AH38" s="40" t="str">
        <f>IF(AND('Mapa final'!$AD$11="Muy Alta",'Mapa final'!$AF$11="Catastrófico"),CONCATENATE("R2C",'Mapa final'!$S$11),"")</f>
        <v/>
      </c>
      <c r="AI38" s="150" t="str">
        <f>IF(AND('Mapa final'!$AD$11="Muy Alta",'Mapa final'!$AF$11="Catastrófico"),CONCATENATE("R2C",'Mapa final'!$S$11),"")</f>
        <v/>
      </c>
      <c r="AJ38" s="150" t="str">
        <f>IF(AND('Mapa final'!$AD$11="Muy Alta",'Mapa final'!$AF$11="Catastrófico"),CONCATENATE("R2C",'Mapa final'!$S$11),"")</f>
        <v/>
      </c>
      <c r="AK38" s="150" t="str">
        <f>IF(AND('Mapa final'!$AD$11="Muy Alta",'Mapa final'!$AF$11="Catastrófico"),CONCATENATE("R2C",'Mapa final'!$S$11),"")</f>
        <v/>
      </c>
      <c r="AL38" s="150" t="str">
        <f>IF(AND('Mapa final'!$AD$11="Muy Alta",'Mapa final'!$AF$11="Catastrófico"),CONCATENATE("R2C",'Mapa final'!$S$11),"")</f>
        <v/>
      </c>
      <c r="AM38" s="41" t="str">
        <f>IF(AND('Mapa final'!$AD$11="Muy Alta",'Mapa final'!$AF$11="Catastrófico"),CONCATENATE("R2C",'Mapa final'!$S$11),"")</f>
        <v/>
      </c>
      <c r="AN38" s="64"/>
      <c r="AO38" s="350"/>
      <c r="AP38" s="351"/>
      <c r="AQ38" s="351"/>
      <c r="AR38" s="351"/>
      <c r="AS38" s="351"/>
      <c r="AT38" s="352"/>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row>
    <row r="39" spans="1:80" ht="15" customHeight="1" x14ac:dyDescent="0.25">
      <c r="A39" s="64"/>
      <c r="B39" s="278"/>
      <c r="C39" s="278"/>
      <c r="D39" s="279"/>
      <c r="E39" s="319"/>
      <c r="F39" s="320"/>
      <c r="G39" s="320"/>
      <c r="H39" s="320"/>
      <c r="I39" s="320"/>
      <c r="J39" s="59" t="str">
        <f>IF(AND('Mapa final'!$AD$11="Baja",'Mapa final'!$AF$11="Leve"),CONCATENATE("R2C",'Mapa final'!$S$11),"")</f>
        <v/>
      </c>
      <c r="K39" s="149" t="str">
        <f>IF(AND('Mapa final'!$AD$11="Baja",'Mapa final'!$AF$11="Leve"),CONCATENATE("R2C",'Mapa final'!$S$11),"")</f>
        <v/>
      </c>
      <c r="L39" s="149" t="str">
        <f>IF(AND('Mapa final'!$AD$11="Baja",'Mapa final'!$AF$11="Leve"),CONCATENATE("R2C",'Mapa final'!$S$11),"")</f>
        <v/>
      </c>
      <c r="M39" s="149" t="str">
        <f>IF(AND('Mapa final'!$AD$11="Baja",'Mapa final'!$AF$11="Leve"),CONCATENATE("R2C",'Mapa final'!$S$11),"")</f>
        <v/>
      </c>
      <c r="N39" s="149" t="str">
        <f>IF(AND('Mapa final'!$AD$11="Baja",'Mapa final'!$AF$11="Leve"),CONCATENATE("R2C",'Mapa final'!$S$11),"")</f>
        <v/>
      </c>
      <c r="O39" s="60" t="str">
        <f>IF(AND('Mapa final'!$AD$11="Baja",'Mapa final'!$AF$11="Leve"),CONCATENATE("R2C",'Mapa final'!$S$11),"")</f>
        <v/>
      </c>
      <c r="P39" s="148" t="str">
        <f>IF(AND('Mapa final'!$AD$11="Alta",'Mapa final'!$AF$11="Leve"),CONCATENATE("R2C",'Mapa final'!$S$11),"")</f>
        <v/>
      </c>
      <c r="Q39" s="148" t="str">
        <f>IF(AND('Mapa final'!$AD$11="Alta",'Mapa final'!$AF$11="Leve"),CONCATENATE("R2C",'Mapa final'!$S$11),"")</f>
        <v/>
      </c>
      <c r="R39" s="148" t="str">
        <f>IF(AND('Mapa final'!$AD$11="Alta",'Mapa final'!$AF$11="Leve"),CONCATENATE("R2C",'Mapa final'!$S$11),"")</f>
        <v/>
      </c>
      <c r="S39" s="148" t="str">
        <f>IF(AND('Mapa final'!$AD$13="baja",'Mapa final'!$AF$13="menor"),CONCATENATE("R3C",'Mapa final'!$S$13),"")</f>
        <v>R3C1</v>
      </c>
      <c r="T39" s="148" t="str">
        <f>IF(AND('Mapa final'!$AD$11="Alta",'Mapa final'!$AF$11="Leve"),CONCATENATE("R2C",'Mapa final'!$S$11),"")</f>
        <v/>
      </c>
      <c r="U39" s="52" t="str">
        <f>IF(AND('Mapa final'!$AD$11="Alta",'Mapa final'!$AF$11="Leve"),CONCATENATE("R2C",'Mapa final'!$S$11),"")</f>
        <v/>
      </c>
      <c r="V39" s="51" t="str">
        <f>IF(AND('Mapa final'!$AD$11="Alta",'Mapa final'!$AF$11="Leve"),CONCATENATE("R2C",'Mapa final'!$S$11),"")</f>
        <v/>
      </c>
      <c r="W39" s="148" t="str">
        <f>IF(AND('Mapa final'!$AD$11="Alta",'Mapa final'!$AF$11="Leve"),CONCATENATE("R2C",'Mapa final'!$S$11),"")</f>
        <v/>
      </c>
      <c r="X39" s="148" t="str">
        <f>IF(AND('Mapa final'!$AD$11="Alta",'Mapa final'!$AF$11="Leve"),CONCATENATE("R2C",'Mapa final'!$S$11),"")</f>
        <v/>
      </c>
      <c r="Y39" s="148" t="str">
        <f>IF(AND('Mapa final'!$AD$11="Alta",'Mapa final'!$AF$11="Leve"),CONCATENATE("R2C",'Mapa final'!$S$11),"")</f>
        <v/>
      </c>
      <c r="Z39" s="148" t="str">
        <f>IF(AND('Mapa final'!$AD$11="Alta",'Mapa final'!$AF$11="Leve"),CONCATENATE("R2C",'Mapa final'!$S$11),"")</f>
        <v/>
      </c>
      <c r="AA39" s="52" t="str">
        <f>IF(AND('Mapa final'!$AD$11="Alta",'Mapa final'!$AF$11="Leve"),CONCATENATE("R2C",'Mapa final'!$S$11),"")</f>
        <v/>
      </c>
      <c r="AB39" s="38" t="str">
        <f>IF(AND('Mapa final'!$AD$11="Muy Alta",'Mapa final'!$AF$11="Leve"),CONCATENATE("R2C",'Mapa final'!$S$11),"")</f>
        <v/>
      </c>
      <c r="AC39" s="147" t="str">
        <f>IF(AND('Mapa final'!$AD$11="Muy Alta",'Mapa final'!$AF$11="Leve"),CONCATENATE("R2C",'Mapa final'!$S$11),"")</f>
        <v/>
      </c>
      <c r="AD39" s="147" t="str">
        <f>IF(AND('Mapa final'!$AD$11="Muy Alta",'Mapa final'!$AF$11="Leve"),CONCATENATE("R2C",'Mapa final'!$S$11),"")</f>
        <v/>
      </c>
      <c r="AE39" s="147" t="str">
        <f>IF(AND('Mapa final'!$AD$11="Muy Alta",'Mapa final'!$AF$11="Leve"),CONCATENATE("R2C",'Mapa final'!$S$11),"")</f>
        <v/>
      </c>
      <c r="AF39" s="147" t="str">
        <f>IF(AND('Mapa final'!$AD$11="Muy Alta",'Mapa final'!$AF$11="Leve"),CONCATENATE("R2C",'Mapa final'!$S$11),"")</f>
        <v/>
      </c>
      <c r="AG39" s="39" t="str">
        <f>IF(AND('Mapa final'!$AD$11="Muy Alta",'Mapa final'!$AF$11="Leve"),CONCATENATE("R2C",'Mapa final'!$S$11),"")</f>
        <v/>
      </c>
      <c r="AH39" s="40" t="str">
        <f>IF(AND('Mapa final'!$AD$11="Muy Alta",'Mapa final'!$AF$11="Catastrófico"),CONCATENATE("R2C",'Mapa final'!$S$11),"")</f>
        <v/>
      </c>
      <c r="AI39" s="150" t="str">
        <f>IF(AND('Mapa final'!$AD$11="Muy Alta",'Mapa final'!$AF$11="Catastrófico"),CONCATENATE("R2C",'Mapa final'!$S$11),"")</f>
        <v/>
      </c>
      <c r="AJ39" s="150" t="str">
        <f>IF(AND('Mapa final'!$AD$11="Muy Alta",'Mapa final'!$AF$11="Catastrófico"),CONCATENATE("R2C",'Mapa final'!$S$11),"")</f>
        <v/>
      </c>
      <c r="AK39" s="150" t="str">
        <f>IF(AND('Mapa final'!$AD$11="Muy Alta",'Mapa final'!$AF$11="Catastrófico"),CONCATENATE("R2C",'Mapa final'!$S$11),"")</f>
        <v/>
      </c>
      <c r="AL39" s="150" t="str">
        <f>IF(AND('Mapa final'!$AD$11="Muy Alta",'Mapa final'!$AF$11="Catastrófico"),CONCATENATE("R2C",'Mapa final'!$S$11),"")</f>
        <v/>
      </c>
      <c r="AM39" s="41" t="str">
        <f>IF(AND('Mapa final'!$AD$11="Muy Alta",'Mapa final'!$AF$11="Catastrófico"),CONCATENATE("R2C",'Mapa final'!$S$11),"")</f>
        <v/>
      </c>
      <c r="AN39" s="64"/>
      <c r="AO39" s="350"/>
      <c r="AP39" s="351"/>
      <c r="AQ39" s="351"/>
      <c r="AR39" s="351"/>
      <c r="AS39" s="351"/>
      <c r="AT39" s="352"/>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row>
    <row r="40" spans="1:80" ht="15" customHeight="1" x14ac:dyDescent="0.25">
      <c r="A40" s="64"/>
      <c r="B40" s="278"/>
      <c r="C40" s="278"/>
      <c r="D40" s="279"/>
      <c r="E40" s="319"/>
      <c r="F40" s="320"/>
      <c r="G40" s="320"/>
      <c r="H40" s="320"/>
      <c r="I40" s="320"/>
      <c r="J40" s="59" t="str">
        <f>IF(AND('Mapa final'!$AD$11="Baja",'Mapa final'!$AF$11="Leve"),CONCATENATE("R2C",'Mapa final'!$S$11),"")</f>
        <v/>
      </c>
      <c r="K40" s="149" t="str">
        <f>IF(AND('Mapa final'!$AD$11="Baja",'Mapa final'!$AF$11="Leve"),CONCATENATE("R2C",'Mapa final'!$S$11),"")</f>
        <v/>
      </c>
      <c r="L40" s="149" t="str">
        <f>IF(AND('Mapa final'!$AD$11="Baja",'Mapa final'!$AF$11="Leve"),CONCATENATE("R2C",'Mapa final'!$S$11),"")</f>
        <v/>
      </c>
      <c r="M40" s="149" t="str">
        <f>IF(AND('Mapa final'!$AD$11="Baja",'Mapa final'!$AF$11="Leve"),CONCATENATE("R2C",'Mapa final'!$S$11),"")</f>
        <v/>
      </c>
      <c r="N40" s="149" t="str">
        <f>IF(AND('Mapa final'!$AD$11="Baja",'Mapa final'!$AF$11="Leve"),CONCATENATE("R2C",'Mapa final'!$S$11),"")</f>
        <v/>
      </c>
      <c r="O40" s="60" t="str">
        <f>IF(AND('Mapa final'!$AD$11="Baja",'Mapa final'!$AF$11="Leve"),CONCATENATE("R2C",'Mapa final'!$S$11),"")</f>
        <v/>
      </c>
      <c r="P40" s="148" t="str">
        <f>IF(AND('Mapa final'!$AD$11="Alta",'Mapa final'!$AF$11="Leve"),CONCATENATE("R2C",'Mapa final'!$S$11),"")</f>
        <v/>
      </c>
      <c r="Q40" s="148" t="str">
        <f>IF(AND('Mapa final'!$AD$11="Alta",'Mapa final'!$AF$11="Leve"),CONCATENATE("R2C",'Mapa final'!$S$11),"")</f>
        <v/>
      </c>
      <c r="R40" s="148" t="str">
        <f>IF(AND('Mapa final'!$AD$11="Alta",'Mapa final'!$AF$11="Leve"),CONCATENATE("R2C",'Mapa final'!$S$11),"")</f>
        <v/>
      </c>
      <c r="S40" s="148" t="str">
        <f>IF(AND('Mapa final'!$AD$11="Alta",'Mapa final'!$AF$11="Leve"),CONCATENATE("R2C",'Mapa final'!$S$11),"")</f>
        <v/>
      </c>
      <c r="T40" s="148" t="str">
        <f>IF(AND('Mapa final'!$AD$11="Alta",'Mapa final'!$AF$11="Leve"),CONCATENATE("R2C",'Mapa final'!$S$11),"")</f>
        <v/>
      </c>
      <c r="U40" s="52" t="str">
        <f>IF(AND('Mapa final'!$AD$11="Alta",'Mapa final'!$AF$11="Leve"),CONCATENATE("R2C",'Mapa final'!$S$11),"")</f>
        <v/>
      </c>
      <c r="V40" s="51" t="str">
        <f>IF(AND('Mapa final'!$AD$11="Alta",'Mapa final'!$AF$11="Leve"),CONCATENATE("R2C",'Mapa final'!$S$11),"")</f>
        <v/>
      </c>
      <c r="W40" s="148" t="str">
        <f>IF(AND('Mapa final'!$AD$11="Alta",'Mapa final'!$AF$11="Leve"),CONCATENATE("R2C",'Mapa final'!$S$11),"")</f>
        <v/>
      </c>
      <c r="X40" s="148" t="str">
        <f>IF(AND('Mapa final'!$AD$11="Alta",'Mapa final'!$AF$11="Leve"),CONCATENATE("R2C",'Mapa final'!$S$11),"")</f>
        <v/>
      </c>
      <c r="Y40" s="148" t="str">
        <f>IF(AND('Mapa final'!$AD$11="Alta",'Mapa final'!$AF$11="Leve"),CONCATENATE("R2C",'Mapa final'!$S$11),"")</f>
        <v/>
      </c>
      <c r="Z40" s="148" t="str">
        <f>IF(AND('Mapa final'!$AD$11="Alta",'Mapa final'!$AF$11="Leve"),CONCATENATE("R2C",'Mapa final'!$S$11),"")</f>
        <v/>
      </c>
      <c r="AA40" s="52" t="str">
        <f>IF(AND('Mapa final'!$AD$11="Alta",'Mapa final'!$AF$11="Leve"),CONCATENATE("R2C",'Mapa final'!$S$11),"")</f>
        <v/>
      </c>
      <c r="AB40" s="38" t="str">
        <f>IF(AND('Mapa final'!$AD$11="Muy Alta",'Mapa final'!$AF$11="Leve"),CONCATENATE("R2C",'Mapa final'!$S$11),"")</f>
        <v/>
      </c>
      <c r="AC40" s="147" t="str">
        <f>IF(AND('Mapa final'!$AD$11="Muy Alta",'Mapa final'!$AF$11="Leve"),CONCATENATE("R2C",'Mapa final'!$S$11),"")</f>
        <v/>
      </c>
      <c r="AD40" s="147" t="str">
        <f>IF(AND('Mapa final'!$AD$11="Muy Alta",'Mapa final'!$AF$11="Leve"),CONCATENATE("R2C",'Mapa final'!$S$11),"")</f>
        <v/>
      </c>
      <c r="AE40" s="147" t="str">
        <f>IF(AND('Mapa final'!$AD$11="Muy Alta",'Mapa final'!$AF$11="Leve"),CONCATENATE("R2C",'Mapa final'!$S$11),"")</f>
        <v/>
      </c>
      <c r="AF40" s="147" t="str">
        <f>IF(AND('Mapa final'!$AD$11="Muy Alta",'Mapa final'!$AF$11="Leve"),CONCATENATE("R2C",'Mapa final'!$S$11),"")</f>
        <v/>
      </c>
      <c r="AG40" s="39" t="str">
        <f>IF(AND('Mapa final'!$AD$11="Muy Alta",'Mapa final'!$AF$11="Leve"),CONCATENATE("R2C",'Mapa final'!$S$11),"")</f>
        <v/>
      </c>
      <c r="AH40" s="40" t="str">
        <f>IF(AND('Mapa final'!$AD$11="Muy Alta",'Mapa final'!$AF$11="Catastrófico"),CONCATENATE("R2C",'Mapa final'!$S$11),"")</f>
        <v/>
      </c>
      <c r="AI40" s="150" t="str">
        <f>IF(AND('Mapa final'!$AD$11="Muy Alta",'Mapa final'!$AF$11="Catastrófico"),CONCATENATE("R2C",'Mapa final'!$S$11),"")</f>
        <v/>
      </c>
      <c r="AJ40" s="150" t="str">
        <f>IF(AND('Mapa final'!$AD$11="Muy Alta",'Mapa final'!$AF$11="Catastrófico"),CONCATENATE("R2C",'Mapa final'!$S$11),"")</f>
        <v/>
      </c>
      <c r="AK40" s="150" t="str">
        <f>IF(AND('Mapa final'!$AD$11="Muy Alta",'Mapa final'!$AF$11="Catastrófico"),CONCATENATE("R2C",'Mapa final'!$S$11),"")</f>
        <v/>
      </c>
      <c r="AL40" s="150" t="str">
        <f>IF(AND('Mapa final'!$AD$11="Muy Alta",'Mapa final'!$AF$11="Catastrófico"),CONCATENATE("R2C",'Mapa final'!$S$11),"")</f>
        <v/>
      </c>
      <c r="AM40" s="41" t="str">
        <f>IF(AND('Mapa final'!$AD$11="Muy Alta",'Mapa final'!$AF$11="Catastrófico"),CONCATENATE("R2C",'Mapa final'!$S$11),"")</f>
        <v/>
      </c>
      <c r="AN40" s="64"/>
      <c r="AO40" s="350"/>
      <c r="AP40" s="351"/>
      <c r="AQ40" s="351"/>
      <c r="AR40" s="351"/>
      <c r="AS40" s="351"/>
      <c r="AT40" s="352"/>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row>
    <row r="41" spans="1:80" ht="15" customHeight="1" x14ac:dyDescent="0.25">
      <c r="A41" s="64"/>
      <c r="B41" s="278"/>
      <c r="C41" s="278"/>
      <c r="D41" s="279"/>
      <c r="E41" s="319"/>
      <c r="F41" s="320"/>
      <c r="G41" s="320"/>
      <c r="H41" s="320"/>
      <c r="I41" s="320"/>
      <c r="J41" s="59" t="str">
        <f>IF(AND('Mapa final'!$AD$11="Baja",'Mapa final'!$AF$11="Leve"),CONCATENATE("R2C",'Mapa final'!$S$11),"")</f>
        <v/>
      </c>
      <c r="K41" s="149" t="str">
        <f>IF(AND('Mapa final'!$AD$11="Baja",'Mapa final'!$AF$11="Leve"),CONCATENATE("R2C",'Mapa final'!$S$11),"")</f>
        <v/>
      </c>
      <c r="L41" s="149" t="str">
        <f>IF(AND('Mapa final'!$AD$11="Baja",'Mapa final'!$AF$11="Leve"),CONCATENATE("R2C",'Mapa final'!$S$11),"")</f>
        <v/>
      </c>
      <c r="M41" s="149" t="str">
        <f>IF(AND('Mapa final'!$AD$11="Baja",'Mapa final'!$AF$11="Leve"),CONCATENATE("R2C",'Mapa final'!$S$11),"")</f>
        <v/>
      </c>
      <c r="N41" s="149" t="str">
        <f>IF(AND('Mapa final'!$AD$11="Baja",'Mapa final'!$AF$11="Leve"),CONCATENATE("R2C",'Mapa final'!$S$11),"")</f>
        <v/>
      </c>
      <c r="O41" s="60" t="str">
        <f>IF(AND('Mapa final'!$AD$11="Baja",'Mapa final'!$AF$11="Leve"),CONCATENATE("R2C",'Mapa final'!$S$11),"")</f>
        <v/>
      </c>
      <c r="P41" s="148" t="str">
        <f>IF(AND('Mapa final'!$AD$11="Alta",'Mapa final'!$AF$11="Leve"),CONCATENATE("R2C",'Mapa final'!$S$11),"")</f>
        <v/>
      </c>
      <c r="Q41" s="148" t="str">
        <f>IF(AND('Mapa final'!$AD$11="Alta",'Mapa final'!$AF$11="Leve"),CONCATENATE("R2C",'Mapa final'!$S$11),"")</f>
        <v/>
      </c>
      <c r="R41" s="148" t="str">
        <f>IF(AND('Mapa final'!$AD$11="Alta",'Mapa final'!$AF$11="Leve"),CONCATENATE("R2C",'Mapa final'!$S$11),"")</f>
        <v/>
      </c>
      <c r="S41" s="148" t="str">
        <f>IF(AND('Mapa final'!$AD$11="Alta",'Mapa final'!$AF$11="Leve"),CONCATENATE("R2C",'Mapa final'!$S$11),"")</f>
        <v/>
      </c>
      <c r="T41" s="148" t="str">
        <f>IF(AND('Mapa final'!$AD$11="Alta",'Mapa final'!$AF$11="Leve"),CONCATENATE("R2C",'Mapa final'!$S$11),"")</f>
        <v/>
      </c>
      <c r="U41" s="52" t="str">
        <f>IF(AND('Mapa final'!$AD$11="Alta",'Mapa final'!$AF$11="Leve"),CONCATENATE("R2C",'Mapa final'!$S$11),"")</f>
        <v/>
      </c>
      <c r="V41" s="51" t="str">
        <f>IF(AND('Mapa final'!$AD$11="Alta",'Mapa final'!$AF$11="Leve"),CONCATENATE("R2C",'Mapa final'!$S$11),"")</f>
        <v/>
      </c>
      <c r="W41" s="148" t="str">
        <f>IF(AND('Mapa final'!$AD$11="Alta",'Mapa final'!$AF$11="Leve"),CONCATENATE("R2C",'Mapa final'!$S$11),"")</f>
        <v/>
      </c>
      <c r="X41" s="148" t="str">
        <f>IF(AND('Mapa final'!$AD$11="Alta",'Mapa final'!$AF$11="Leve"),CONCATENATE("R2C",'Mapa final'!$S$11),"")</f>
        <v/>
      </c>
      <c r="Y41" s="148" t="str">
        <f>IF(AND('Mapa final'!$AD$13="baja",'Mapa final'!$AF$13="moderado"),CONCATENATE("R3C",'Mapa final'!$S$13),"")</f>
        <v/>
      </c>
      <c r="Z41" s="148" t="str">
        <f>IF(AND('Mapa final'!$AD$11="Alta",'Mapa final'!$AF$11="Leve"),CONCATENATE("R2C",'Mapa final'!$S$11),"")</f>
        <v/>
      </c>
      <c r="AA41" s="52" t="str">
        <f>IF(AND('Mapa final'!$AD$11="Alta",'Mapa final'!$AF$11="Leve"),CONCATENATE("R2C",'Mapa final'!$S$11),"")</f>
        <v/>
      </c>
      <c r="AB41" s="38" t="str">
        <f>IF(AND('Mapa final'!$AD$11="Muy Alta",'Mapa final'!$AF$11="Leve"),CONCATENATE("R2C",'Mapa final'!$S$11),"")</f>
        <v/>
      </c>
      <c r="AC41" s="147" t="str">
        <f>IF(AND('Mapa final'!$AD$11="Muy Alta",'Mapa final'!$AF$11="Leve"),CONCATENATE("R2C",'Mapa final'!$S$11),"")</f>
        <v/>
      </c>
      <c r="AD41" s="147" t="str">
        <f>IF(AND('Mapa final'!$AD$11="Muy Alta",'Mapa final'!$AF$11="Leve"),CONCATENATE("R2C",'Mapa final'!$S$11),"")</f>
        <v/>
      </c>
      <c r="AE41" s="147" t="str">
        <f>IF(AND('Mapa final'!$AD$11="Muy Alta",'Mapa final'!$AF$11="Leve"),CONCATENATE("R2C",'Mapa final'!$S$11),"")</f>
        <v/>
      </c>
      <c r="AF41" s="147" t="str">
        <f>IF(AND('Mapa final'!$AD$11="Muy Alta",'Mapa final'!$AF$11="Leve"),CONCATENATE("R2C",'Mapa final'!$S$11),"")</f>
        <v/>
      </c>
      <c r="AG41" s="39" t="str">
        <f>IF(AND('Mapa final'!$AD$11="Muy Alta",'Mapa final'!$AF$11="Leve"),CONCATENATE("R2C",'Mapa final'!$S$11),"")</f>
        <v/>
      </c>
      <c r="AH41" s="40" t="str">
        <f>IF(AND('Mapa final'!$AD$11="Muy Alta",'Mapa final'!$AF$11="Catastrófico"),CONCATENATE("R2C",'Mapa final'!$S$11),"")</f>
        <v/>
      </c>
      <c r="AI41" s="150" t="str">
        <f>IF(AND('Mapa final'!$AD$11="Muy Alta",'Mapa final'!$AF$11="Catastrófico"),CONCATENATE("R2C",'Mapa final'!$S$11),"")</f>
        <v/>
      </c>
      <c r="AJ41" s="150" t="str">
        <f>IF(AND('Mapa final'!$AD$11="Muy Alta",'Mapa final'!$AF$11="Catastrófico"),CONCATENATE("R2C",'Mapa final'!$S$11),"")</f>
        <v/>
      </c>
      <c r="AK41" s="150" t="str">
        <f>IF(AND('Mapa final'!$AD$11="Muy Alta",'Mapa final'!$AF$11="Catastrófico"),CONCATENATE("R2C",'Mapa final'!$S$11),"")</f>
        <v/>
      </c>
      <c r="AL41" s="150" t="str">
        <f>IF(AND('Mapa final'!$AD$11="Muy Alta",'Mapa final'!$AF$11="Catastrófico"),CONCATENATE("R2C",'Mapa final'!$S$11),"")</f>
        <v/>
      </c>
      <c r="AM41" s="41" t="str">
        <f>IF(AND('Mapa final'!$AD$11="Muy Alta",'Mapa final'!$AF$11="Catastrófico"),CONCATENATE("R2C",'Mapa final'!$S$11),"")</f>
        <v/>
      </c>
      <c r="AN41" s="64"/>
      <c r="AO41" s="350"/>
      <c r="AP41" s="351"/>
      <c r="AQ41" s="351"/>
      <c r="AR41" s="351"/>
      <c r="AS41" s="351"/>
      <c r="AT41" s="352"/>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row>
    <row r="42" spans="1:80" ht="15" customHeight="1" x14ac:dyDescent="0.25">
      <c r="A42" s="64"/>
      <c r="B42" s="278"/>
      <c r="C42" s="278"/>
      <c r="D42" s="279"/>
      <c r="E42" s="319"/>
      <c r="F42" s="320"/>
      <c r="G42" s="320"/>
      <c r="H42" s="320"/>
      <c r="I42" s="320"/>
      <c r="J42" s="59" t="str">
        <f>IF(AND('Mapa final'!$AD$11="Baja",'Mapa final'!$AF$11="Leve"),CONCATENATE("R2C",'Mapa final'!$S$11),"")</f>
        <v/>
      </c>
      <c r="K42" s="149" t="str">
        <f>IF(AND('Mapa final'!$AD$11="Baja",'Mapa final'!$AF$11="Leve"),CONCATENATE("R2C",'Mapa final'!$S$11),"")</f>
        <v/>
      </c>
      <c r="L42" s="149" t="str">
        <f>IF(AND('Mapa final'!$AD$11="Baja",'Mapa final'!$AF$11="Leve"),CONCATENATE("R2C",'Mapa final'!$S$11),"")</f>
        <v/>
      </c>
      <c r="M42" s="149" t="str">
        <f>IF(AND('Mapa final'!$AD$11="Baja",'Mapa final'!$AF$11="Leve"),CONCATENATE("R2C",'Mapa final'!$S$11),"")</f>
        <v/>
      </c>
      <c r="N42" s="149" t="str">
        <f>IF(AND('Mapa final'!$AD$11="Baja",'Mapa final'!$AF$11="Leve"),CONCATENATE("R2C",'Mapa final'!$S$11),"")</f>
        <v/>
      </c>
      <c r="O42" s="60" t="str">
        <f>IF(AND('Mapa final'!$AD$11="Baja",'Mapa final'!$AF$11="Leve"),CONCATENATE("R2C",'Mapa final'!$S$11),"")</f>
        <v/>
      </c>
      <c r="P42" s="148" t="str">
        <f>IF(AND('Mapa final'!$AD$11="Alta",'Mapa final'!$AF$11="Leve"),CONCATENATE("R2C",'Mapa final'!$S$11),"")</f>
        <v/>
      </c>
      <c r="Q42" s="148" t="str">
        <f>IF(AND('Mapa final'!$AD$11="Alta",'Mapa final'!$AF$11="Leve"),CONCATENATE("R2C",'Mapa final'!$S$11),"")</f>
        <v/>
      </c>
      <c r="R42" s="148" t="str">
        <f>IF(AND('Mapa final'!$AD$11="Alta",'Mapa final'!$AF$11="Leve"),CONCATENATE("R2C",'Mapa final'!$S$11),"")</f>
        <v/>
      </c>
      <c r="S42" s="148" t="str">
        <f>IF(AND('Mapa final'!$AD$11="Alta",'Mapa final'!$AF$11="Leve"),CONCATENATE("R2C",'Mapa final'!$S$11),"")</f>
        <v/>
      </c>
      <c r="T42" s="148" t="str">
        <f>IF(AND('Mapa final'!$AD$11="Alta",'Mapa final'!$AF$11="Leve"),CONCATENATE("R2C",'Mapa final'!$S$11),"")</f>
        <v/>
      </c>
      <c r="U42" s="52" t="str">
        <f>IF(AND('Mapa final'!$AD$11="Alta",'Mapa final'!$AF$11="Leve"),CONCATENATE("R2C",'Mapa final'!$S$11),"")</f>
        <v/>
      </c>
      <c r="V42" s="51" t="str">
        <f>IF(AND('Mapa final'!$AD$11="Alta",'Mapa final'!$AF$11="Leve"),CONCATENATE("R2C",'Mapa final'!$S$11),"")</f>
        <v/>
      </c>
      <c r="W42" s="148" t="str">
        <f>IF(AND('Mapa final'!$AD$11="Alta",'Mapa final'!$AF$11="Leve"),CONCATENATE("R2C",'Mapa final'!$S$11),"")</f>
        <v/>
      </c>
      <c r="X42" s="148" t="str">
        <f>IF(AND('Mapa final'!$AD$11="Alta",'Mapa final'!$AF$11="Leve"),CONCATENATE("R2C",'Mapa final'!$S$11),"")</f>
        <v/>
      </c>
      <c r="Y42" s="148" t="str">
        <f>IF(AND('Mapa final'!$AD$11="Alta",'Mapa final'!$AF$11="Leve"),CONCATENATE("R2C",'Mapa final'!$S$11),"")</f>
        <v/>
      </c>
      <c r="Z42" s="148" t="str">
        <f>IF(AND('Mapa final'!$AD$11="Alta",'Mapa final'!$AF$11="Leve"),CONCATENATE("R2C",'Mapa final'!$S$11),"")</f>
        <v/>
      </c>
      <c r="AA42" s="52" t="str">
        <f>IF(AND('Mapa final'!$AD$11="Alta",'Mapa final'!$AF$11="Leve"),CONCATENATE("R2C",'Mapa final'!$S$11),"")</f>
        <v/>
      </c>
      <c r="AB42" s="38" t="str">
        <f>IF(AND('Mapa final'!$AD$11="Muy Alta",'Mapa final'!$AF$11="Leve"),CONCATENATE("R2C",'Mapa final'!$S$11),"")</f>
        <v/>
      </c>
      <c r="AC42" s="147" t="str">
        <f>IF(AND('Mapa final'!$AD$11="Muy Alta",'Mapa final'!$AF$11="Leve"),CONCATENATE("R2C",'Mapa final'!$S$11),"")</f>
        <v/>
      </c>
      <c r="AD42" s="147" t="str">
        <f>IF(AND('Mapa final'!$AD$11="Muy Alta",'Mapa final'!$AF$11="Leve"),CONCATENATE("R2C",'Mapa final'!$S$11),"")</f>
        <v/>
      </c>
      <c r="AE42" s="147" t="str">
        <f>IF(AND('Mapa final'!$AD$11="Muy Alta",'Mapa final'!$AF$11="Leve"),CONCATENATE("R2C",'Mapa final'!$S$11),"")</f>
        <v/>
      </c>
      <c r="AF42" s="147" t="str">
        <f>IF(AND('Mapa final'!$AD$11="Muy Alta",'Mapa final'!$AF$11="Leve"),CONCATENATE("R2C",'Mapa final'!$S$11),"")</f>
        <v/>
      </c>
      <c r="AG42" s="39" t="str">
        <f>IF(AND('Mapa final'!$AD$11="Muy Alta",'Mapa final'!$AF$11="Leve"),CONCATENATE("R2C",'Mapa final'!$S$11),"")</f>
        <v/>
      </c>
      <c r="AH42" s="40" t="str">
        <f>IF(AND('Mapa final'!$AD$11="Muy Alta",'Mapa final'!$AF$11="Catastrófico"),CONCATENATE("R2C",'Mapa final'!$S$11),"")</f>
        <v/>
      </c>
      <c r="AI42" s="150" t="str">
        <f>IF(AND('Mapa final'!$AD$11="Muy Alta",'Mapa final'!$AF$11="Catastrófico"),CONCATENATE("R2C",'Mapa final'!$S$11),"")</f>
        <v/>
      </c>
      <c r="AJ42" s="150" t="str">
        <f>IF(AND('Mapa final'!$AD$11="Muy Alta",'Mapa final'!$AF$11="Catastrófico"),CONCATENATE("R2C",'Mapa final'!$S$11),"")</f>
        <v/>
      </c>
      <c r="AK42" s="150" t="str">
        <f>IF(AND('Mapa final'!$AD$11="Muy Alta",'Mapa final'!$AF$11="Catastrófico"),CONCATENATE("R2C",'Mapa final'!$S$11),"")</f>
        <v/>
      </c>
      <c r="AL42" s="150" t="str">
        <f>IF(AND('Mapa final'!$AD$11="Muy Alta",'Mapa final'!$AF$11="Catastrófico"),CONCATENATE("R2C",'Mapa final'!$S$11),"")</f>
        <v/>
      </c>
      <c r="AM42" s="41" t="str">
        <f>IF(AND('Mapa final'!$AD$11="Muy Alta",'Mapa final'!$AF$11="Catastrófico"),CONCATENATE("R2C",'Mapa final'!$S$11),"")</f>
        <v/>
      </c>
      <c r="AN42" s="64"/>
      <c r="AO42" s="350"/>
      <c r="AP42" s="351"/>
      <c r="AQ42" s="351"/>
      <c r="AR42" s="351"/>
      <c r="AS42" s="351"/>
      <c r="AT42" s="352"/>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row>
    <row r="43" spans="1:80" ht="15" customHeight="1" x14ac:dyDescent="0.25">
      <c r="A43" s="64"/>
      <c r="B43" s="278"/>
      <c r="C43" s="278"/>
      <c r="D43" s="279"/>
      <c r="E43" s="319"/>
      <c r="F43" s="320"/>
      <c r="G43" s="320"/>
      <c r="H43" s="320"/>
      <c r="I43" s="320"/>
      <c r="J43" s="59" t="str">
        <f>IF(AND('Mapa final'!$AD$11="Baja",'Mapa final'!$AF$11="Leve"),CONCATENATE("R2C",'Mapa final'!$S$11),"")</f>
        <v/>
      </c>
      <c r="K43" s="149" t="str">
        <f>IF(AND('Mapa final'!$AD$11="Baja",'Mapa final'!$AF$11="Leve"),CONCATENATE("R2C",'Mapa final'!$S$11),"")</f>
        <v/>
      </c>
      <c r="L43" s="149" t="str">
        <f>IF(AND('Mapa final'!$AD$11="Baja",'Mapa final'!$AF$11="Leve"),CONCATENATE("R2C",'Mapa final'!$S$11),"")</f>
        <v/>
      </c>
      <c r="M43" s="149" t="str">
        <f>IF(AND('Mapa final'!$AD$11="Baja",'Mapa final'!$AF$11="Leve"),CONCATENATE("R2C",'Mapa final'!$S$11),"")</f>
        <v/>
      </c>
      <c r="N43" s="149" t="str">
        <f>IF(AND('Mapa final'!$AD$11="Baja",'Mapa final'!$AF$11="Leve"),CONCATENATE("R2C",'Mapa final'!$S$11),"")</f>
        <v/>
      </c>
      <c r="O43" s="60" t="str">
        <f>IF(AND('Mapa final'!$AD$11="Baja",'Mapa final'!$AF$11="Leve"),CONCATENATE("R2C",'Mapa final'!$S$11),"")</f>
        <v/>
      </c>
      <c r="P43" s="148" t="str">
        <f>IF(AND('Mapa final'!$AD$11="Alta",'Mapa final'!$AF$11="Leve"),CONCATENATE("R2C",'Mapa final'!$S$11),"")</f>
        <v/>
      </c>
      <c r="Q43" s="148" t="str">
        <f>IF(AND('Mapa final'!$AD$11="Alta",'Mapa final'!$AF$11="Leve"),CONCATENATE("R2C",'Mapa final'!$S$11),"")</f>
        <v/>
      </c>
      <c r="R43" s="148" t="str">
        <f>IF(AND('Mapa final'!$AD$11="Alta",'Mapa final'!$AF$11="Leve"),CONCATENATE("R2C",'Mapa final'!$S$11),"")</f>
        <v/>
      </c>
      <c r="S43" s="148" t="str">
        <f>IF(AND('Mapa final'!$AD$11="Alta",'Mapa final'!$AF$11="Leve"),CONCATENATE("R2C",'Mapa final'!$S$11),"")</f>
        <v/>
      </c>
      <c r="T43" s="148" t="str">
        <f>IF(AND('Mapa final'!$AD$11="Alta",'Mapa final'!$AF$11="Leve"),CONCATENATE("R2C",'Mapa final'!$S$11),"")</f>
        <v/>
      </c>
      <c r="U43" s="52" t="str">
        <f>IF(AND('Mapa final'!$AD$11="Alta",'Mapa final'!$AF$11="Leve"),CONCATENATE("R2C",'Mapa final'!$S$11),"")</f>
        <v/>
      </c>
      <c r="V43" s="51" t="str">
        <f>IF(AND('Mapa final'!$AD$11="Alta",'Mapa final'!$AF$11="Leve"),CONCATENATE("R2C",'Mapa final'!$S$11),"")</f>
        <v/>
      </c>
      <c r="W43" s="148" t="str">
        <f>IF(AND('Mapa final'!$AD$11="Alta",'Mapa final'!$AF$11="Leve"),CONCATENATE("R2C",'Mapa final'!$S$11),"")</f>
        <v/>
      </c>
      <c r="X43" s="148" t="str">
        <f>IF(AND('Mapa final'!$AD$11="Alta",'Mapa final'!$AF$11="Leve"),CONCATENATE("R2C",'Mapa final'!$S$11),"")</f>
        <v/>
      </c>
      <c r="Y43" s="148" t="str">
        <f>IF(AND('Mapa final'!$AD$11="Alta",'Mapa final'!$AF$11="Leve"),CONCATENATE("R2C",'Mapa final'!$S$11),"")</f>
        <v/>
      </c>
      <c r="Z43" s="148" t="str">
        <f>IF(AND('Mapa final'!$AD$11="Alta",'Mapa final'!$AF$11="Leve"),CONCATENATE("R2C",'Mapa final'!$S$11),"")</f>
        <v/>
      </c>
      <c r="AA43" s="52" t="str">
        <f>IF(AND('Mapa final'!$AD$11="Alta",'Mapa final'!$AF$11="Leve"),CONCATENATE("R2C",'Mapa final'!$S$11),"")</f>
        <v/>
      </c>
      <c r="AB43" s="38" t="str">
        <f>IF(AND('Mapa final'!$AD$11="Muy Alta",'Mapa final'!$AF$11="Leve"),CONCATENATE("R2C",'Mapa final'!$S$11),"")</f>
        <v/>
      </c>
      <c r="AC43" s="147" t="str">
        <f>IF(AND('Mapa final'!$AD$11="Muy Alta",'Mapa final'!$AF$11="Leve"),CONCATENATE("R2C",'Mapa final'!$S$11),"")</f>
        <v/>
      </c>
      <c r="AD43" s="147" t="str">
        <f>IF(AND('Mapa final'!$AD$11="Muy Alta",'Mapa final'!$AF$11="Leve"),CONCATENATE("R2C",'Mapa final'!$S$11),"")</f>
        <v/>
      </c>
      <c r="AE43" s="147" t="str">
        <f>IF(AND('Mapa final'!$AD$11="Muy Alta",'Mapa final'!$AF$11="Leve"),CONCATENATE("R2C",'Mapa final'!$S$11),"")</f>
        <v/>
      </c>
      <c r="AF43" s="147" t="str">
        <f>IF(AND('Mapa final'!$AD$11="Muy Alta",'Mapa final'!$AF$11="Leve"),CONCATENATE("R2C",'Mapa final'!$S$11),"")</f>
        <v/>
      </c>
      <c r="AG43" s="39" t="str">
        <f>IF(AND('Mapa final'!$AD$11="Muy Alta",'Mapa final'!$AF$11="Leve"),CONCATENATE("R2C",'Mapa final'!$S$11),"")</f>
        <v/>
      </c>
      <c r="AH43" s="40" t="str">
        <f>IF(AND('Mapa final'!$AD$11="Muy Alta",'Mapa final'!$AF$11="Catastrófico"),CONCATENATE("R2C",'Mapa final'!$S$11),"")</f>
        <v/>
      </c>
      <c r="AI43" s="150" t="str">
        <f>IF(AND('Mapa final'!$AD$11="Muy Alta",'Mapa final'!$AF$11="Catastrófico"),CONCATENATE("R2C",'Mapa final'!$S$11),"")</f>
        <v/>
      </c>
      <c r="AJ43" s="150" t="str">
        <f>IF(AND('Mapa final'!$AD$11="Muy Alta",'Mapa final'!$AF$11="Catastrófico"),CONCATENATE("R2C",'Mapa final'!$S$11),"")</f>
        <v/>
      </c>
      <c r="AK43" s="150" t="str">
        <f>IF(AND('Mapa final'!$AD$11="Muy Alta",'Mapa final'!$AF$11="Catastrófico"),CONCATENATE("R2C",'Mapa final'!$S$11),"")</f>
        <v/>
      </c>
      <c r="AL43" s="150" t="str">
        <f>IF(AND('Mapa final'!$AD$11="Muy Alta",'Mapa final'!$AF$11="Catastrófico"),CONCATENATE("R2C",'Mapa final'!$S$11),"")</f>
        <v/>
      </c>
      <c r="AM43" s="41" t="str">
        <f>IF(AND('Mapa final'!$AD$11="Muy Alta",'Mapa final'!$AF$11="Catastrófico"),CONCATENATE("R2C",'Mapa final'!$S$11),"")</f>
        <v/>
      </c>
      <c r="AN43" s="64"/>
      <c r="AO43" s="350"/>
      <c r="AP43" s="351"/>
      <c r="AQ43" s="351"/>
      <c r="AR43" s="351"/>
      <c r="AS43" s="351"/>
      <c r="AT43" s="352"/>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row>
    <row r="44" spans="1:80" ht="15" customHeight="1" x14ac:dyDescent="0.25">
      <c r="A44" s="64"/>
      <c r="B44" s="278"/>
      <c r="C44" s="278"/>
      <c r="D44" s="279"/>
      <c r="E44" s="319"/>
      <c r="F44" s="320"/>
      <c r="G44" s="320"/>
      <c r="H44" s="320"/>
      <c r="I44" s="320"/>
      <c r="J44" s="59" t="str">
        <f>IF(AND('Mapa final'!$AD$11="Baja",'Mapa final'!$AF$11="Leve"),CONCATENATE("R2C",'Mapa final'!$S$11),"")</f>
        <v/>
      </c>
      <c r="K44" s="149" t="str">
        <f>IF(AND('Mapa final'!$AD$11="Baja",'Mapa final'!$AF$11="Leve"),CONCATENATE("R2C",'Mapa final'!$S$11),"")</f>
        <v/>
      </c>
      <c r="L44" s="149" t="str">
        <f>IF(AND('Mapa final'!$AD$11="Baja",'Mapa final'!$AF$11="Leve"),CONCATENATE("R2C",'Mapa final'!$S$11),"")</f>
        <v/>
      </c>
      <c r="M44" s="149" t="str">
        <f>IF(AND('Mapa final'!$AD$11="Baja",'Mapa final'!$AF$11="Leve"),CONCATENATE("R2C",'Mapa final'!$S$11),"")</f>
        <v/>
      </c>
      <c r="N44" s="149" t="str">
        <f>IF(AND('Mapa final'!$AD$11="Baja",'Mapa final'!$AF$11="Leve"),CONCATENATE("R2C",'Mapa final'!$S$11),"")</f>
        <v/>
      </c>
      <c r="O44" s="60" t="str">
        <f>IF(AND('Mapa final'!$AD$11="Baja",'Mapa final'!$AF$11="Leve"),CONCATENATE("R2C",'Mapa final'!$S$11),"")</f>
        <v/>
      </c>
      <c r="P44" s="148" t="str">
        <f>IF(AND('Mapa final'!$AD$11="Alta",'Mapa final'!$AF$11="Leve"),CONCATENATE("R2C",'Mapa final'!$S$11),"")</f>
        <v/>
      </c>
      <c r="Q44" s="148" t="str">
        <f>IF(AND('Mapa final'!$AD$11="Alta",'Mapa final'!$AF$11="Leve"),CONCATENATE("R2C",'Mapa final'!$S$11),"")</f>
        <v/>
      </c>
      <c r="R44" s="148" t="str">
        <f>IF(AND('Mapa final'!$AD$11="Alta",'Mapa final'!$AF$11="Leve"),CONCATENATE("R2C",'Mapa final'!$S$11),"")</f>
        <v/>
      </c>
      <c r="S44" s="148" t="str">
        <f>IF(AND('Mapa final'!$AD$11="Alta",'Mapa final'!$AF$11="Leve"),CONCATENATE("R2C",'Mapa final'!$S$11),"")</f>
        <v/>
      </c>
      <c r="T44" s="148" t="str">
        <f>IF(AND('Mapa final'!$AD$11="Alta",'Mapa final'!$AF$11="Leve"),CONCATENATE("R2C",'Mapa final'!$S$11),"")</f>
        <v/>
      </c>
      <c r="U44" s="52" t="str">
        <f>IF(AND('Mapa final'!$AD$11="Alta",'Mapa final'!$AF$11="Leve"),CONCATENATE("R2C",'Mapa final'!$S$11),"")</f>
        <v/>
      </c>
      <c r="V44" s="51" t="str">
        <f>IF(AND('Mapa final'!$AD$11="Alta",'Mapa final'!$AF$11="Leve"),CONCATENATE("R2C",'Mapa final'!$S$11),"")</f>
        <v/>
      </c>
      <c r="W44" s="148" t="str">
        <f>IF(AND('Mapa final'!$AD$11="Alta",'Mapa final'!$AF$11="Leve"),CONCATENATE("R2C",'Mapa final'!$S$11),"")</f>
        <v/>
      </c>
      <c r="X44" s="148" t="str">
        <f>IF(AND('Mapa final'!$AD$11="Alta",'Mapa final'!$AF$11="Leve"),CONCATENATE("R2C",'Mapa final'!$S$11),"")</f>
        <v/>
      </c>
      <c r="Y44" s="148" t="str">
        <f>IF(AND('Mapa final'!$AD$11="Alta",'Mapa final'!$AF$11="Leve"),CONCATENATE("R2C",'Mapa final'!$S$11),"")</f>
        <v/>
      </c>
      <c r="Z44" s="148" t="str">
        <f>IF(AND('Mapa final'!$AD$11="Alta",'Mapa final'!$AF$11="Leve"),CONCATENATE("R2C",'Mapa final'!$S$11),"")</f>
        <v/>
      </c>
      <c r="AA44" s="52" t="str">
        <f>IF(AND('Mapa final'!$AD$11="Alta",'Mapa final'!$AF$11="Leve"),CONCATENATE("R2C",'Mapa final'!$S$11),"")</f>
        <v/>
      </c>
      <c r="AB44" s="38" t="str">
        <f>IF(AND('Mapa final'!$AD$11="Muy Alta",'Mapa final'!$AF$11="Leve"),CONCATENATE("R2C",'Mapa final'!$S$11),"")</f>
        <v/>
      </c>
      <c r="AC44" s="147" t="str">
        <f>IF(AND('Mapa final'!$AD$11="Muy Alta",'Mapa final'!$AF$11="Leve"),CONCATENATE("R2C",'Mapa final'!$S$11),"")</f>
        <v/>
      </c>
      <c r="AD44" s="147" t="str">
        <f>IF(AND('Mapa final'!$AD$11="Muy Alta",'Mapa final'!$AF$11="Leve"),CONCATENATE("R2C",'Mapa final'!$S$11),"")</f>
        <v/>
      </c>
      <c r="AE44" s="147" t="str">
        <f>IF(AND('Mapa final'!$AD$11="Muy Alta",'Mapa final'!$AF$11="Leve"),CONCATENATE("R2C",'Mapa final'!$S$11),"")</f>
        <v/>
      </c>
      <c r="AF44" s="147" t="str">
        <f>IF(AND('Mapa final'!$AD$11="Muy Alta",'Mapa final'!$AF$11="Leve"),CONCATENATE("R2C",'Mapa final'!$S$11),"")</f>
        <v/>
      </c>
      <c r="AG44" s="39" t="str">
        <f>IF(AND('Mapa final'!$AD$11="Muy Alta",'Mapa final'!$AF$11="Leve"),CONCATENATE("R2C",'Mapa final'!$S$11),"")</f>
        <v/>
      </c>
      <c r="AH44" s="40" t="str">
        <f>IF(AND('Mapa final'!$AD$11="Muy Alta",'Mapa final'!$AF$11="Catastrófico"),CONCATENATE("R2C",'Mapa final'!$S$11),"")</f>
        <v/>
      </c>
      <c r="AI44" s="150" t="str">
        <f>IF(AND('Mapa final'!$AD$11="Muy Alta",'Mapa final'!$AF$11="Catastrófico"),CONCATENATE("R2C",'Mapa final'!$S$11),"")</f>
        <v/>
      </c>
      <c r="AJ44" s="150" t="str">
        <f>IF(AND('Mapa final'!$AD$11="Muy Alta",'Mapa final'!$AF$11="Catastrófico"),CONCATENATE("R2C",'Mapa final'!$S$11),"")</f>
        <v/>
      </c>
      <c r="AK44" s="150" t="str">
        <f>IF(AND('Mapa final'!$AD$11="Muy Alta",'Mapa final'!$AF$11="Catastrófico"),CONCATENATE("R2C",'Mapa final'!$S$11),"")</f>
        <v/>
      </c>
      <c r="AL44" s="150" t="str">
        <f>IF(AND('Mapa final'!$AD$11="Muy Alta",'Mapa final'!$AF$11="Catastrófico"),CONCATENATE("R2C",'Mapa final'!$S$11),"")</f>
        <v/>
      </c>
      <c r="AM44" s="41" t="str">
        <f>IF(AND('Mapa final'!$AD$11="Muy Alta",'Mapa final'!$AF$11="Catastrófico"),CONCATENATE("R2C",'Mapa final'!$S$11),"")</f>
        <v/>
      </c>
      <c r="AN44" s="64"/>
      <c r="AO44" s="350"/>
      <c r="AP44" s="351"/>
      <c r="AQ44" s="351"/>
      <c r="AR44" s="351"/>
      <c r="AS44" s="351"/>
      <c r="AT44" s="352"/>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row>
    <row r="45" spans="1:80" ht="15.75" customHeight="1" thickBot="1" x14ac:dyDescent="0.3">
      <c r="A45" s="64"/>
      <c r="B45" s="278"/>
      <c r="C45" s="278"/>
      <c r="D45" s="279"/>
      <c r="E45" s="322"/>
      <c r="F45" s="323"/>
      <c r="G45" s="323"/>
      <c r="H45" s="323"/>
      <c r="I45" s="323"/>
      <c r="J45" s="61" t="str">
        <f>IF(AND('Mapa final'!$AD$11="Baja",'Mapa final'!$AF$11="Leve"),CONCATENATE("R2C",'Mapa final'!$S$11),"")</f>
        <v/>
      </c>
      <c r="K45" s="62" t="str">
        <f>IF(AND('Mapa final'!$AD$11="Baja",'Mapa final'!$AF$11="Leve"),CONCATENATE("R2C",'Mapa final'!$S$11),"")</f>
        <v/>
      </c>
      <c r="L45" s="62" t="str">
        <f>IF(AND('Mapa final'!$AD$11="Baja",'Mapa final'!$AF$11="Leve"),CONCATENATE("R2C",'Mapa final'!$S$11),"")</f>
        <v/>
      </c>
      <c r="M45" s="62" t="str">
        <f>IF(AND('Mapa final'!$AD$11="Baja",'Mapa final'!$AF$11="Leve"),CONCATENATE("R2C",'Mapa final'!$S$11),"")</f>
        <v/>
      </c>
      <c r="N45" s="62" t="str">
        <f>IF(AND('Mapa final'!$AD$11="Baja",'Mapa final'!$AF$11="Leve"),CONCATENATE("R2C",'Mapa final'!$S$11),"")</f>
        <v/>
      </c>
      <c r="O45" s="63" t="str">
        <f>IF(AND('Mapa final'!$AD$11="Baja",'Mapa final'!$AF$11="Leve"),CONCATENATE("R2C",'Mapa final'!$S$11),"")</f>
        <v/>
      </c>
      <c r="P45" s="54" t="str">
        <f>IF(AND('Mapa final'!$AD$11="Alta",'Mapa final'!$AF$11="Leve"),CONCATENATE("R2C",'Mapa final'!$S$11),"")</f>
        <v/>
      </c>
      <c r="Q45" s="54" t="str">
        <f>IF(AND('Mapa final'!$AD$11="Alta",'Mapa final'!$AF$11="Leve"),CONCATENATE("R2C",'Mapa final'!$S$11),"")</f>
        <v/>
      </c>
      <c r="R45" s="54" t="str">
        <f>IF(AND('Mapa final'!$AD$11="Alta",'Mapa final'!$AF$11="Leve"),CONCATENATE("R2C",'Mapa final'!$S$11),"")</f>
        <v/>
      </c>
      <c r="S45" s="54" t="str">
        <f>IF(AND('Mapa final'!$AD$11="Alta",'Mapa final'!$AF$11="Leve"),CONCATENATE("R2C",'Mapa final'!$S$11),"")</f>
        <v/>
      </c>
      <c r="T45" s="54" t="str">
        <f>IF(AND('Mapa final'!$AD$11="Alta",'Mapa final'!$AF$11="Leve"),CONCATENATE("R2C",'Mapa final'!$S$11),"")</f>
        <v/>
      </c>
      <c r="U45" s="55" t="str">
        <f>IF(AND('Mapa final'!$AD$11="Alta",'Mapa final'!$AF$11="Leve"),CONCATENATE("R2C",'Mapa final'!$S$11),"")</f>
        <v/>
      </c>
      <c r="V45" s="53" t="str">
        <f>IF(AND('Mapa final'!$AD$11="Alta",'Mapa final'!$AF$11="Leve"),CONCATENATE("R2C",'Mapa final'!$S$11),"")</f>
        <v/>
      </c>
      <c r="W45" s="54" t="str">
        <f>IF(AND('Mapa final'!$AD$11="Alta",'Mapa final'!$AF$11="Leve"),CONCATENATE("R2C",'Mapa final'!$S$11),"")</f>
        <v/>
      </c>
      <c r="X45" s="54" t="str">
        <f>IF(AND('Mapa final'!$AD$11="Alta",'Mapa final'!$AF$11="Leve"),CONCATENATE("R2C",'Mapa final'!$S$11),"")</f>
        <v/>
      </c>
      <c r="Y45" s="54" t="str">
        <f>IF(AND('Mapa final'!$AD$11="Alta",'Mapa final'!$AF$11="Leve"),CONCATENATE("R2C",'Mapa final'!$S$11),"")</f>
        <v/>
      </c>
      <c r="Z45" s="54" t="str">
        <f>IF(AND('Mapa final'!$AD$11="Alta",'Mapa final'!$AF$11="Leve"),CONCATENATE("R2C",'Mapa final'!$S$11),"")</f>
        <v/>
      </c>
      <c r="AA45" s="55" t="str">
        <f>IF(AND('Mapa final'!$AD$11="Alta",'Mapa final'!$AF$11="Leve"),CONCATENATE("R2C",'Mapa final'!$S$11),"")</f>
        <v/>
      </c>
      <c r="AB45" s="42" t="str">
        <f>IF(AND('Mapa final'!$AD$11="Muy Alta",'Mapa final'!$AF$11="Leve"),CONCATENATE("R2C",'Mapa final'!$S$11),"")</f>
        <v/>
      </c>
      <c r="AC45" s="43" t="str">
        <f>IF(AND('Mapa final'!$AD$11="Muy Alta",'Mapa final'!$AF$11="Leve"),CONCATENATE("R2C",'Mapa final'!$S$11),"")</f>
        <v/>
      </c>
      <c r="AD45" s="43" t="str">
        <f>IF(AND('Mapa final'!$AD$11="Muy Alta",'Mapa final'!$AF$11="Leve"),CONCATENATE("R2C",'Mapa final'!$S$11),"")</f>
        <v/>
      </c>
      <c r="AE45" s="43" t="str">
        <f>IF(AND('Mapa final'!$AD$11="Muy Alta",'Mapa final'!$AF$11="Leve"),CONCATENATE("R2C",'Mapa final'!$S$11),"")</f>
        <v/>
      </c>
      <c r="AF45" s="43" t="str">
        <f>IF(AND('Mapa final'!$AD$11="Muy Alta",'Mapa final'!$AF$11="Leve"),CONCATENATE("R2C",'Mapa final'!$S$11),"")</f>
        <v/>
      </c>
      <c r="AG45" s="44" t="str">
        <f>IF(AND('Mapa final'!$AD$11="Muy Alta",'Mapa final'!$AF$11="Leve"),CONCATENATE("R2C",'Mapa final'!$S$11),"")</f>
        <v/>
      </c>
      <c r="AH45" s="45" t="str">
        <f>IF(AND('Mapa final'!$AD$11="Muy Alta",'Mapa final'!$AF$11="Catastrófico"),CONCATENATE("R2C",'Mapa final'!$S$11),"")</f>
        <v/>
      </c>
      <c r="AI45" s="46" t="str">
        <f>IF(AND('Mapa final'!$AD$11="Muy Alta",'Mapa final'!$AF$11="Catastrófico"),CONCATENATE("R2C",'Mapa final'!$S$11),"")</f>
        <v/>
      </c>
      <c r="AJ45" s="46" t="str">
        <f>IF(AND('Mapa final'!$AD$11="Muy Alta",'Mapa final'!$AF$11="Catastrófico"),CONCATENATE("R2C",'Mapa final'!$S$11),"")</f>
        <v/>
      </c>
      <c r="AK45" s="46" t="str">
        <f>IF(AND('Mapa final'!$AD$11="Muy Alta",'Mapa final'!$AF$11="Catastrófico"),CONCATENATE("R2C",'Mapa final'!$S$11),"")</f>
        <v/>
      </c>
      <c r="AL45" s="46" t="str">
        <f>IF(AND('Mapa final'!$AD$11="Muy Alta",'Mapa final'!$AF$11="Catastrófico"),CONCATENATE("R2C",'Mapa final'!$S$11),"")</f>
        <v/>
      </c>
      <c r="AM45" s="47" t="str">
        <f>IF(AND('Mapa final'!$AD$11="Muy Alta",'Mapa final'!$AF$11="Catastrófico"),CONCATENATE("R2C",'Mapa final'!$S$11),"")</f>
        <v/>
      </c>
      <c r="AN45" s="64"/>
      <c r="AO45" s="353"/>
      <c r="AP45" s="354"/>
      <c r="AQ45" s="354"/>
      <c r="AR45" s="354"/>
      <c r="AS45" s="354"/>
      <c r="AT45" s="355"/>
    </row>
    <row r="46" spans="1:80" ht="19.5" customHeight="1" x14ac:dyDescent="0.25">
      <c r="A46" s="64"/>
      <c r="B46" s="278"/>
      <c r="C46" s="278"/>
      <c r="D46" s="279"/>
      <c r="E46" s="316" t="s">
        <v>162</v>
      </c>
      <c r="F46" s="317"/>
      <c r="G46" s="317"/>
      <c r="H46" s="317"/>
      <c r="I46" s="318"/>
      <c r="J46" s="56" t="str">
        <f>IF(AND('Mapa final'!$AD$11="Baja",'Mapa final'!$AF$11="Leve"),CONCATENATE("R2C",'Mapa final'!$S$11),"")</f>
        <v/>
      </c>
      <c r="K46" s="57" t="str">
        <f>IF(AND('Mapa final'!$AD$11="Baja",'Mapa final'!$AF$11="Leve"),CONCATENATE("R2C",'Mapa final'!$S$11),"")</f>
        <v/>
      </c>
      <c r="L46" s="57" t="str">
        <f>IF(AND('Mapa final'!$AD$11="Baja",'Mapa final'!$AF$11="Leve"),CONCATENATE("R2C",'Mapa final'!$S$11),"")</f>
        <v/>
      </c>
      <c r="M46" s="57" t="str">
        <f>IF(AND('Mapa final'!$AD$11="Baja",'Mapa final'!$AF$11="Leve"),CONCATENATE("R2C",'Mapa final'!$S$11),"")</f>
        <v/>
      </c>
      <c r="N46" s="57" t="str">
        <f>IF(AND('Mapa final'!$AD$11="Baja",'Mapa final'!$AF$11="Leve"),CONCATENATE("R2C",'Mapa final'!$S$11),"")</f>
        <v/>
      </c>
      <c r="O46" s="58" t="str">
        <f>IF(AND('Mapa final'!$AD$11="Baja",'Mapa final'!$AF$11="Leve"),CONCATENATE("R2C",'Mapa final'!$S$11),"")</f>
        <v/>
      </c>
      <c r="P46" s="56" t="str">
        <f>IF(AND('Mapa final'!$AD$11="Baja",'Mapa final'!$AF$11="Leve"),CONCATENATE("R2C",'Mapa final'!$S$11),"")</f>
        <v/>
      </c>
      <c r="Q46" s="57" t="str">
        <f>IF(AND('Mapa final'!$AD$11="Baja",'Mapa final'!$AF$11="Leve"),CONCATENATE("R2C",'Mapa final'!$S$11),"")</f>
        <v/>
      </c>
      <c r="R46" s="57" t="str">
        <f>IF(AND('Mapa final'!$AD$11="Baja",'Mapa final'!$AF$11="Leve"),CONCATENATE("R2C",'Mapa final'!$S$11),"")</f>
        <v/>
      </c>
      <c r="S46" s="57" t="str">
        <f>IF(AND('Mapa final'!$AD$11="Baja",'Mapa final'!$AF$11="Leve"),CONCATENATE("R2C",'Mapa final'!$S$11),"")</f>
        <v/>
      </c>
      <c r="T46" s="57" t="str">
        <f>IF(AND('Mapa final'!$AD$11="Baja",'Mapa final'!$AF$11="Leve"),CONCATENATE("R2C",'Mapa final'!$S$11),"")</f>
        <v/>
      </c>
      <c r="U46" s="58" t="str">
        <f>IF(AND('Mapa final'!$AD$11="Baja",'Mapa final'!$AF$11="Leve"),CONCATENATE("R2C",'Mapa final'!$S$11),"")</f>
        <v/>
      </c>
      <c r="V46" s="48" t="str">
        <f>IF(AND('Mapa final'!$AD$11="Alta",'Mapa final'!$AF$11="Leve"),CONCATENATE("R2C",'Mapa final'!$S$11),"")</f>
        <v/>
      </c>
      <c r="W46" s="49" t="str">
        <f>IF(AND('Mapa final'!$AD$11="Alta",'Mapa final'!$AF$11="Leve"),CONCATENATE("R2C",'Mapa final'!$S$11),"")</f>
        <v/>
      </c>
      <c r="X46" s="49" t="str">
        <f>IF(AND('Mapa final'!$AD$11="Alta",'Mapa final'!$AF$11="Leve"),CONCATENATE("R2C",'Mapa final'!$S$11),"")</f>
        <v/>
      </c>
      <c r="Y46" s="49" t="str">
        <f>IF(AND('Mapa final'!$AD$11="Alta",'Mapa final'!$AF$11="Leve"),CONCATENATE("R2C",'Mapa final'!$S$11),"")</f>
        <v/>
      </c>
      <c r="Z46" s="49" t="str">
        <f>IF(AND('Mapa final'!$AD$11="Alta",'Mapa final'!$AF$11="Leve"),CONCATENATE("R2C",'Mapa final'!$S$11),"")</f>
        <v/>
      </c>
      <c r="AA46" s="50" t="str">
        <f>IF(AND('Mapa final'!$AD$11="Alta",'Mapa final'!$AF$11="Leve"),CONCATENATE("R2C",'Mapa final'!$S$11),"")</f>
        <v/>
      </c>
      <c r="AB46" s="32" t="str">
        <f>IF(AND('Mapa final'!$AD$11="Muy Alta",'Mapa final'!$AF$11="Leve"),CONCATENATE("R2C",'Mapa final'!$S$11),"")</f>
        <v/>
      </c>
      <c r="AC46" s="33" t="str">
        <f>IF(AND('Mapa final'!$AD$11="Muy Alta",'Mapa final'!$AF$11="Leve"),CONCATENATE("R2C",'Mapa final'!$S$11),"")</f>
        <v/>
      </c>
      <c r="AD46" s="33" t="str">
        <f>IF(AND('Mapa final'!$AD$11="Muy Alta",'Mapa final'!$AF$11="Leve"),CONCATENATE("R2C",'Mapa final'!$S$11),"")</f>
        <v/>
      </c>
      <c r="AE46" s="33" t="str">
        <f>IF(AND('Mapa final'!$AD$11="Muy Alta",'Mapa final'!$AF$11="Leve"),CONCATENATE("R2C",'Mapa final'!$S$11),"")</f>
        <v/>
      </c>
      <c r="AF46" s="33" t="str">
        <f>IF(AND('Mapa final'!$AD$11="Muy Alta",'Mapa final'!$AF$11="Leve"),CONCATENATE("R2C",'Mapa final'!$S$11),"")</f>
        <v/>
      </c>
      <c r="AG46" s="34" t="str">
        <f>IF(AND('Mapa final'!$AD$11="Muy Alta",'Mapa final'!$AF$11="Leve"),CONCATENATE("R2C",'Mapa final'!$S$11),"")</f>
        <v/>
      </c>
      <c r="AH46" s="35" t="str">
        <f>IF(AND('Mapa final'!$AD$11="Muy Alta",'Mapa final'!$AF$11="Catastrófico"),CONCATENATE("R2C",'Mapa final'!$S$11),"")</f>
        <v/>
      </c>
      <c r="AI46" s="36" t="str">
        <f>IF(AND('Mapa final'!$AD$11="Muy Alta",'Mapa final'!$AF$11="Catastrófico"),CONCATENATE("R2C",'Mapa final'!$S$11),"")</f>
        <v/>
      </c>
      <c r="AJ46" s="36" t="str">
        <f>IF(AND('Mapa final'!$AD$11="Muy Alta",'Mapa final'!$AF$11="Catastrófico"),CONCATENATE("R2C",'Mapa final'!$S$11),"")</f>
        <v/>
      </c>
      <c r="AK46" s="36" t="str">
        <f>IF(AND('Mapa final'!$AD$11="Muy Alta",'Mapa final'!$AF$11="Catastrófico"),CONCATENATE("R2C",'Mapa final'!$S$11),"")</f>
        <v/>
      </c>
      <c r="AL46" s="36" t="str">
        <f>IF(AND('Mapa final'!$AD$11="Muy Alta",'Mapa final'!$AF$11="Catastrófico"),CONCATENATE("R2C",'Mapa final'!$S$11),"")</f>
        <v/>
      </c>
      <c r="AM46" s="37" t="str">
        <f>IF(AND('Mapa final'!$AD$11="Muy Alta",'Mapa final'!$AF$11="Catastrófico"),CONCATENATE("R2C",'Mapa final'!$S$11),"")</f>
        <v/>
      </c>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ht="19.5" customHeight="1" x14ac:dyDescent="0.25">
      <c r="A47" s="64"/>
      <c r="B47" s="278"/>
      <c r="C47" s="278"/>
      <c r="D47" s="279"/>
      <c r="E47" s="335"/>
      <c r="F47" s="320"/>
      <c r="G47" s="320"/>
      <c r="H47" s="320"/>
      <c r="I47" s="321"/>
      <c r="J47" s="59" t="str">
        <f>IF(AND('Mapa final'!$AD$11="Baja",'Mapa final'!$AF$11="Leve"),CONCATENATE("R2C",'Mapa final'!$S$11),"")</f>
        <v/>
      </c>
      <c r="K47" s="149" t="str">
        <f>IF(AND('Mapa final'!$AD$11="Baja",'Mapa final'!$AF$11="Leve"),CONCATENATE("R2C",'Mapa final'!$S$11),"")</f>
        <v/>
      </c>
      <c r="L47" s="149" t="str">
        <f>IF(AND('Mapa final'!$AD$11="Baja",'Mapa final'!$AF$11="Leve"),CONCATENATE("R2C",'Mapa final'!$S$11),"")</f>
        <v/>
      </c>
      <c r="M47" s="149" t="str">
        <f>IF(AND('Mapa final'!$AD$11="Baja",'Mapa final'!$AF$11="Leve"),CONCATENATE("R2C",'Mapa final'!$S$11),"")</f>
        <v/>
      </c>
      <c r="N47" s="149" t="str">
        <f>IF(AND('Mapa final'!$AD$11="Baja",'Mapa final'!$AF$11="Leve"),CONCATENATE("R2C",'Mapa final'!$S$11),"")</f>
        <v/>
      </c>
      <c r="O47" s="60" t="str">
        <f>IF(AND('Mapa final'!$AD$11="Baja",'Mapa final'!$AF$11="Leve"),CONCATENATE("R2C",'Mapa final'!$S$11),"")</f>
        <v/>
      </c>
      <c r="P47" s="59" t="str">
        <f>IF(AND('Mapa final'!$AD$11="Baja",'Mapa final'!$AF$11="Leve"),CONCATENATE("R2C",'Mapa final'!$S$11),"")</f>
        <v/>
      </c>
      <c r="Q47" s="149" t="str">
        <f>IF(AND('Mapa final'!$AD$11="Baja",'Mapa final'!$AF$11="Leve"),CONCATENATE("R2C",'Mapa final'!$S$11),"")</f>
        <v/>
      </c>
      <c r="R47" s="149" t="str">
        <f>IF(AND('Mapa final'!$AD$11="Baja",'Mapa final'!$AF$11="Leve"),CONCATENATE("R2C",'Mapa final'!$S$11),"")</f>
        <v/>
      </c>
      <c r="S47" s="149" t="str">
        <f>IF(AND('Mapa final'!$AD$11="Baja",'Mapa final'!$AF$11="Leve"),CONCATENATE("R2C",'Mapa final'!$S$11),"")</f>
        <v/>
      </c>
      <c r="T47" s="149" t="str">
        <f>IF(AND('Mapa final'!$AD$11="Baja",'Mapa final'!$AF$11="Leve"),CONCATENATE("R2C",'Mapa final'!$S$11),"")</f>
        <v/>
      </c>
      <c r="U47" s="60" t="str">
        <f>IF(AND('Mapa final'!$AD$11="Baja",'Mapa final'!$AF$11="Leve"),CONCATENATE("R2C",'Mapa final'!$S$11),"")</f>
        <v/>
      </c>
      <c r="V47" s="51" t="str">
        <f>IF(AND('Mapa final'!$AD$11="Alta",'Mapa final'!$AF$11="Leve"),CONCATENATE("R2C",'Mapa final'!$S$11),"")</f>
        <v/>
      </c>
      <c r="W47" s="148" t="str">
        <f>IF(AND('Mapa final'!$AD$11="Alta",'Mapa final'!$AF$11="Leve"),CONCATENATE("R2C",'Mapa final'!$S$11),"")</f>
        <v/>
      </c>
      <c r="X47" s="148" t="str">
        <f>IF(AND('Mapa final'!$AD$11="Alta",'Mapa final'!$AF$11="Leve"),CONCATENATE("R2C",'Mapa final'!$S$11),"")</f>
        <v/>
      </c>
      <c r="Y47" s="148" t="str">
        <f>IF(AND('Mapa final'!$AD$11="Alta",'Mapa final'!$AF$11="Leve"),CONCATENATE("R2C",'Mapa final'!$S$11),"")</f>
        <v/>
      </c>
      <c r="Z47" s="148" t="str">
        <f>IF(AND('Mapa final'!$AD$11="Alta",'Mapa final'!$AF$11="Leve"),CONCATENATE("R2C",'Mapa final'!$S$11),"")</f>
        <v/>
      </c>
      <c r="AA47" s="52" t="str">
        <f>IF(AND('Mapa final'!$AD$11="Alta",'Mapa final'!$AF$11="Leve"),CONCATENATE("R2C",'Mapa final'!$S$11),"")</f>
        <v/>
      </c>
      <c r="AB47" s="38" t="str">
        <f>IF(AND('Mapa final'!$AD$11="Muy Alta",'Mapa final'!$AF$11="Leve"),CONCATENATE("R2C",'Mapa final'!$S$11),"")</f>
        <v/>
      </c>
      <c r="AC47" s="147" t="str">
        <f>IF(AND('Mapa final'!$AD$11="Muy Alta",'Mapa final'!$AF$11="Leve"),CONCATENATE("R2C",'Mapa final'!$S$11),"")</f>
        <v/>
      </c>
      <c r="AD47" s="147" t="str">
        <f>IF(AND('Mapa final'!$AD$11="Muy Alta",'Mapa final'!$AF$11="Leve"),CONCATENATE("R2C",'Mapa final'!$S$11),"")</f>
        <v/>
      </c>
      <c r="AE47" s="147" t="str">
        <f>IF(AND('Mapa final'!$AD$11="Muy Alta",'Mapa final'!$AF$11="Leve"),CONCATENATE("R2C",'Mapa final'!$S$11),"")</f>
        <v/>
      </c>
      <c r="AF47" s="147" t="str">
        <f>IF(AND('Mapa final'!$AD$11="Muy Alta",'Mapa final'!$AF$11="Leve"),CONCATENATE("R2C",'Mapa final'!$S$11),"")</f>
        <v/>
      </c>
      <c r="AG47" s="39" t="str">
        <f>IF(AND('Mapa final'!$AD$11="Muy Alta",'Mapa final'!$AF$11="Leve"),CONCATENATE("R2C",'Mapa final'!$S$11),"")</f>
        <v/>
      </c>
      <c r="AH47" s="40" t="str">
        <f>IF(AND('Mapa final'!$AD$11="Muy Alta",'Mapa final'!$AF$11="Catastrófico"),CONCATENATE("R2C",'Mapa final'!$S$11),"")</f>
        <v/>
      </c>
      <c r="AI47" s="150" t="str">
        <f>IF(AND('Mapa final'!$AD$11="Muy Alta",'Mapa final'!$AF$11="Catastrófico"),CONCATENATE("R2C",'Mapa final'!$S$11),"")</f>
        <v/>
      </c>
      <c r="AJ47" s="150" t="str">
        <f>IF(AND('Mapa final'!$AD$11="Muy Alta",'Mapa final'!$AF$11="Catastrófico"),CONCATENATE("R2C",'Mapa final'!$S$11),"")</f>
        <v/>
      </c>
      <c r="AK47" s="150" t="str">
        <f>IF(AND('Mapa final'!$AD$11="Muy Alta",'Mapa final'!$AF$11="Catastrófico"),CONCATENATE("R2C",'Mapa final'!$S$11),"")</f>
        <v/>
      </c>
      <c r="AL47" s="150" t="str">
        <f>IF(AND('Mapa final'!$AD$11="Muy Alta",'Mapa final'!$AF$11="Catastrófico"),CONCATENATE("R2C",'Mapa final'!$S$11),"")</f>
        <v/>
      </c>
      <c r="AM47" s="41" t="str">
        <f>IF(AND('Mapa final'!$AD$11="Muy Alta",'Mapa final'!$AF$11="Catastrófico"),CONCATENATE("R2C",'Mapa final'!$S$11),"")</f>
        <v/>
      </c>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ht="15" customHeight="1" x14ac:dyDescent="0.25">
      <c r="A48" s="64"/>
      <c r="B48" s="278"/>
      <c r="C48" s="278"/>
      <c r="D48" s="279"/>
      <c r="E48" s="335"/>
      <c r="F48" s="320"/>
      <c r="G48" s="320"/>
      <c r="H48" s="320"/>
      <c r="I48" s="321"/>
      <c r="J48" s="59" t="str">
        <f>IF(AND('Mapa final'!$AD$11="Baja",'Mapa final'!$AF$11="Leve"),CONCATENATE("R2C",'Mapa final'!$S$11),"")</f>
        <v/>
      </c>
      <c r="K48" s="149" t="str">
        <f>IF(AND('Mapa final'!$AD$11="Baja",'Mapa final'!$AF$11="Leve"),CONCATENATE("R2C",'Mapa final'!$S$11),"")</f>
        <v/>
      </c>
      <c r="L48" s="149" t="str">
        <f>IF(AND('Mapa final'!$AD$11="Baja",'Mapa final'!$AF$11="Leve"),CONCATENATE("R2C",'Mapa final'!$S$11),"")</f>
        <v/>
      </c>
      <c r="M48" s="149" t="str">
        <f>IF(AND('Mapa final'!$AD$11="Baja",'Mapa final'!$AF$11="Leve"),CONCATENATE("R2C",'Mapa final'!$S$11),"")</f>
        <v/>
      </c>
      <c r="N48" s="149" t="str">
        <f>IF(AND('Mapa final'!$AD$11="Baja",'Mapa final'!$AF$11="Leve"),CONCATENATE("R2C",'Mapa final'!$S$11),"")</f>
        <v/>
      </c>
      <c r="O48" s="60" t="str">
        <f>IF(AND('Mapa final'!$AD$11="Baja",'Mapa final'!$AF$11="Leve"),CONCATENATE("R2C",'Mapa final'!$S$11),"")</f>
        <v/>
      </c>
      <c r="P48" s="59" t="str">
        <f>IF(AND('Mapa final'!$AD$11="Baja",'Mapa final'!$AF$11="Leve"),CONCATENATE("R2C",'Mapa final'!$S$11),"")</f>
        <v/>
      </c>
      <c r="Q48" s="149" t="str">
        <f>IF(AND('Mapa final'!$AD$11="Baja",'Mapa final'!$AF$11="Leve"),CONCATENATE("R2C",'Mapa final'!$S$11),"")</f>
        <v/>
      </c>
      <c r="R48" s="149" t="str">
        <f>IF(AND('Mapa final'!$AD$11="Baja",'Mapa final'!$AF$11="Leve"),CONCATENATE("R2C",'Mapa final'!$S$11),"")</f>
        <v/>
      </c>
      <c r="S48" s="149" t="str">
        <f>IF(AND('Mapa final'!$AD$11="Baja",'Mapa final'!$AF$11="Leve"),CONCATENATE("R2C",'Mapa final'!$S$11),"")</f>
        <v/>
      </c>
      <c r="T48" s="149" t="str">
        <f>IF(AND('Mapa final'!$AD$11="Baja",'Mapa final'!$AF$11="Leve"),CONCATENATE("R2C",'Mapa final'!$S$11),"")</f>
        <v/>
      </c>
      <c r="U48" s="60" t="str">
        <f>IF(AND('Mapa final'!$AD$11="Baja",'Mapa final'!$AF$11="Leve"),CONCATENATE("R2C",'Mapa final'!$S$11),"")</f>
        <v/>
      </c>
      <c r="V48" s="51" t="str">
        <f>IF(AND('Mapa final'!$AD$11="Alta",'Mapa final'!$AF$11="Leve"),CONCATENATE("R2C",'Mapa final'!$S$11),"")</f>
        <v/>
      </c>
      <c r="W48" s="148" t="str">
        <f>IF(AND('Mapa final'!$AD$11="Alta",'Mapa final'!$AF$11="Leve"),CONCATENATE("R2C",'Mapa final'!$S$11),"")</f>
        <v/>
      </c>
      <c r="X48" s="148" t="str">
        <f>IF(AND('Mapa final'!$AD$11="Alta",'Mapa final'!$AF$11="Leve"),CONCATENATE("R2C",'Mapa final'!$S$11),"")</f>
        <v/>
      </c>
      <c r="Y48" s="148" t="str">
        <f>IF(AND('Mapa final'!$AD$11="Alta",'Mapa final'!$AF$11="Leve"),CONCATENATE("R2C",'Mapa final'!$S$11),"")</f>
        <v/>
      </c>
      <c r="Z48" s="148" t="str">
        <f>IF(AND('Mapa final'!$AD$11="Alta",'Mapa final'!$AF$11="Leve"),CONCATENATE("R2C",'Mapa final'!$S$11),"")</f>
        <v/>
      </c>
      <c r="AA48" s="52" t="str">
        <f>IF(AND('Mapa final'!$AD$11="Alta",'Mapa final'!$AF$11="Leve"),CONCATENATE("R2C",'Mapa final'!$S$11),"")</f>
        <v/>
      </c>
      <c r="AB48" s="38" t="str">
        <f>IF(AND('Mapa final'!$AD$11="Muy Alta",'Mapa final'!$AF$11="Leve"),CONCATENATE("R2C",'Mapa final'!$S$11),"")</f>
        <v/>
      </c>
      <c r="AC48" s="147" t="str">
        <f>IF(AND('Mapa final'!$AD$11="Muy Alta",'Mapa final'!$AF$11="Leve"),CONCATENATE("R2C",'Mapa final'!$S$11),"")</f>
        <v/>
      </c>
      <c r="AD48" s="147" t="str">
        <f>IF(AND('Mapa final'!$AD$11="Muy Alta",'Mapa final'!$AF$11="Leve"),CONCATENATE("R2C",'Mapa final'!$S$11),"")</f>
        <v/>
      </c>
      <c r="AE48" s="147" t="str">
        <f>IF(AND('Mapa final'!$AD$11="Muy Alta",'Mapa final'!$AF$11="Leve"),CONCATENATE("R2C",'Mapa final'!$S$11),"")</f>
        <v/>
      </c>
      <c r="AF48" s="147" t="str">
        <f>IF(AND('Mapa final'!$AD$11="Muy Alta",'Mapa final'!$AF$11="Leve"),CONCATENATE("R2C",'Mapa final'!$S$11),"")</f>
        <v/>
      </c>
      <c r="AG48" s="39" t="str">
        <f>IF(AND('Mapa final'!$AD$11="Muy Alta",'Mapa final'!$AF$11="Leve"),CONCATENATE("R2C",'Mapa final'!$S$11),"")</f>
        <v/>
      </c>
      <c r="AH48" s="40" t="str">
        <f>IF(AND('Mapa final'!$AD$11="Muy Alta",'Mapa final'!$AF$11="Catastrófico"),CONCATENATE("R2C",'Mapa final'!$S$11),"")</f>
        <v/>
      </c>
      <c r="AI48" s="150" t="str">
        <f>IF(AND('Mapa final'!$AD$11="Muy Alta",'Mapa final'!$AF$11="Catastrófico"),CONCATENATE("R2C",'Mapa final'!$S$11),"")</f>
        <v/>
      </c>
      <c r="AJ48" s="150" t="str">
        <f>IF(AND('Mapa final'!$AD$11="Muy Alta",'Mapa final'!$AF$11="Catastrófico"),CONCATENATE("R2C",'Mapa final'!$S$11),"")</f>
        <v/>
      </c>
      <c r="AK48" s="150" t="str">
        <f>IF(AND('Mapa final'!$AD$11="Muy Alta",'Mapa final'!$AF$11="Catastrófico"),CONCATENATE("R2C",'Mapa final'!$S$11),"")</f>
        <v/>
      </c>
      <c r="AL48" s="150" t="str">
        <f>IF(AND('Mapa final'!$AD$11="Muy Alta",'Mapa final'!$AF$11="Catastrófico"),CONCATENATE("R2C",'Mapa final'!$S$11),"")</f>
        <v/>
      </c>
      <c r="AM48" s="41" t="str">
        <f>IF(AND('Mapa final'!$AD$11="Muy Alta",'Mapa final'!$AF$11="Catastrófico"),CONCATENATE("R2C",'Mapa final'!$S$11),"")</f>
        <v/>
      </c>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ht="15" customHeight="1" x14ac:dyDescent="0.25">
      <c r="A49" s="64"/>
      <c r="B49" s="278"/>
      <c r="C49" s="278"/>
      <c r="D49" s="279"/>
      <c r="E49" s="319"/>
      <c r="F49" s="320"/>
      <c r="G49" s="320"/>
      <c r="H49" s="320"/>
      <c r="I49" s="321"/>
      <c r="J49" s="59" t="str">
        <f>IF(AND('Mapa final'!$AD$11="Baja",'Mapa final'!$AF$11="Leve"),CONCATENATE("R2C",'Mapa final'!$S$11),"")</f>
        <v/>
      </c>
      <c r="K49" s="149" t="str">
        <f>IF(AND('Mapa final'!$AD$11="Baja",'Mapa final'!$AF$11="Leve"),CONCATENATE("R2C",'Mapa final'!$S$11),"")</f>
        <v/>
      </c>
      <c r="L49" s="149" t="str">
        <f>IF(AND('Mapa final'!$AD$11="Baja",'Mapa final'!$AF$11="Leve"),CONCATENATE("R2C",'Mapa final'!$S$11),"")</f>
        <v/>
      </c>
      <c r="M49" s="149" t="str">
        <f>IF(AND('Mapa final'!$AD$11="Baja",'Mapa final'!$AF$11="Leve"),CONCATENATE("R2C",'Mapa final'!$S$11),"")</f>
        <v/>
      </c>
      <c r="N49" s="149" t="str">
        <f>IF(AND('Mapa final'!$AD$11="Baja",'Mapa final'!$AF$11="Leve"),CONCATENATE("R2C",'Mapa final'!$S$11),"")</f>
        <v/>
      </c>
      <c r="O49" s="60" t="str">
        <f>IF(AND('Mapa final'!$AD$11="Baja",'Mapa final'!$AF$11="Leve"),CONCATENATE("R2C",'Mapa final'!$S$11),"")</f>
        <v/>
      </c>
      <c r="P49" s="59" t="str">
        <f>IF(AND('Mapa final'!$AD$11="Baja",'Mapa final'!$AF$11="Leve"),CONCATENATE("R2C",'Mapa final'!$S$11),"")</f>
        <v/>
      </c>
      <c r="Q49" s="149" t="str">
        <f>IF(AND('Mapa final'!$AD$11="Baja",'Mapa final'!$AF$11="Leve"),CONCATENATE("R2C",'Mapa final'!$S$11),"")</f>
        <v/>
      </c>
      <c r="R49" s="149" t="str">
        <f>IF(AND('Mapa final'!$AD$11="Baja",'Mapa final'!$AF$11="Leve"),CONCATENATE("R2C",'Mapa final'!$S$11),"")</f>
        <v/>
      </c>
      <c r="S49" s="149" t="str">
        <f>IF(AND('Mapa final'!$AD$11="Baja",'Mapa final'!$AF$11="Leve"),CONCATENATE("R2C",'Mapa final'!$S$11),"")</f>
        <v/>
      </c>
      <c r="T49" s="149" t="str">
        <f>IF(AND('Mapa final'!$AD$11="Baja",'Mapa final'!$AF$11="Leve"),CONCATENATE("R2C",'Mapa final'!$S$11),"")</f>
        <v/>
      </c>
      <c r="U49" s="60" t="str">
        <f>IF(AND('Mapa final'!$AD$11="Baja",'Mapa final'!$AF$11="Leve"),CONCATENATE("R2C",'Mapa final'!$S$11),"")</f>
        <v/>
      </c>
      <c r="V49" s="51" t="str">
        <f>IF(AND('Mapa final'!$AD$11="Alta",'Mapa final'!$AF$11="Leve"),CONCATENATE("R2C",'Mapa final'!$S$11),"")</f>
        <v/>
      </c>
      <c r="W49" s="148" t="str">
        <f>IF(AND('Mapa final'!$AD$11="Alta",'Mapa final'!$AF$11="Leve"),CONCATENATE("R2C",'Mapa final'!$S$11),"")</f>
        <v/>
      </c>
      <c r="X49" s="148" t="str">
        <f>IF(AND('Mapa final'!$AD$11="Alta",'Mapa final'!$AF$11="Leve"),CONCATENATE("R2C",'Mapa final'!$S$11),"")</f>
        <v/>
      </c>
      <c r="Y49" s="148" t="str">
        <f>IF(AND('Mapa final'!$AD$11="Alta",'Mapa final'!$AF$11="Leve"),CONCATENATE("R2C",'Mapa final'!$S$11),"")</f>
        <v/>
      </c>
      <c r="Z49" s="148" t="str">
        <f>IF(AND('Mapa final'!$AD$11="Alta",'Mapa final'!$AF$11="Leve"),CONCATENATE("R2C",'Mapa final'!$S$11),"")</f>
        <v/>
      </c>
      <c r="AA49" s="52" t="str">
        <f>IF(AND('Mapa final'!$AD$11="Alta",'Mapa final'!$AF$11="Leve"),CONCATENATE("R2C",'Mapa final'!$S$11),"")</f>
        <v/>
      </c>
      <c r="AB49" s="38" t="str">
        <f>IF(AND('Mapa final'!$AD$11="Muy Alta",'Mapa final'!$AF$11="Leve"),CONCATENATE("R2C",'Mapa final'!$S$11),"")</f>
        <v/>
      </c>
      <c r="AC49" s="147" t="str">
        <f>IF(AND('Mapa final'!$AD$11="Muy Alta",'Mapa final'!$AF$11="Leve"),CONCATENATE("R2C",'Mapa final'!$S$11),"")</f>
        <v/>
      </c>
      <c r="AD49" s="147" t="str">
        <f>IF(AND('Mapa final'!$AD$11="Muy Alta",'Mapa final'!$AF$11="Leve"),CONCATENATE("R2C",'Mapa final'!$S$11),"")</f>
        <v/>
      </c>
      <c r="AE49" s="147" t="str">
        <f>IF(AND('Mapa final'!$AD$11="Muy Alta",'Mapa final'!$AF$11="Leve"),CONCATENATE("R2C",'Mapa final'!$S$11),"")</f>
        <v/>
      </c>
      <c r="AF49" s="147" t="str">
        <f>IF(AND('Mapa final'!$AD$11="Muy Alta",'Mapa final'!$AF$11="Leve"),CONCATENATE("R2C",'Mapa final'!$S$11),"")</f>
        <v/>
      </c>
      <c r="AG49" s="39" t="str">
        <f>IF(AND('Mapa final'!$AD$11="Muy Alta",'Mapa final'!$AF$11="Leve"),CONCATENATE("R2C",'Mapa final'!$S$11),"")</f>
        <v/>
      </c>
      <c r="AH49" s="40" t="str">
        <f>IF(AND('Mapa final'!$AD$11="Muy Alta",'Mapa final'!$AF$11="Catastrófico"),CONCATENATE("R2C",'Mapa final'!$S$11),"")</f>
        <v/>
      </c>
      <c r="AI49" s="150" t="str">
        <f>IF(AND('Mapa final'!$AD$11="Muy Alta",'Mapa final'!$AF$11="Catastrófico"),CONCATENATE("R2C",'Mapa final'!$S$11),"")</f>
        <v/>
      </c>
      <c r="AJ49" s="150" t="str">
        <f>IF(AND('Mapa final'!$AD$11="Muy Alta",'Mapa final'!$AF$11="Catastrófico"),CONCATENATE("R2C",'Mapa final'!$S$11),"")</f>
        <v/>
      </c>
      <c r="AK49" s="150" t="str">
        <f>IF(AND('Mapa final'!$AD$11="Muy Alta",'Mapa final'!$AF$11="Catastrófico"),CONCATENATE("R2C",'Mapa final'!$S$11),"")</f>
        <v/>
      </c>
      <c r="AL49" s="150" t="str">
        <f>IF(AND('Mapa final'!$AD$11="Muy Alta",'Mapa final'!$AF$11="Catastrófico"),CONCATENATE("R2C",'Mapa final'!$S$11),"")</f>
        <v/>
      </c>
      <c r="AM49" s="41" t="str">
        <f>IF(AND('Mapa final'!$AD$11="Muy Alta",'Mapa final'!$AF$11="Catastrófico"),CONCATENATE("R2C",'Mapa final'!$S$11),"")</f>
        <v/>
      </c>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ht="15" customHeight="1" x14ac:dyDescent="0.25">
      <c r="A50" s="64"/>
      <c r="B50" s="278"/>
      <c r="C50" s="278"/>
      <c r="D50" s="279"/>
      <c r="E50" s="319"/>
      <c r="F50" s="320"/>
      <c r="G50" s="320"/>
      <c r="H50" s="320"/>
      <c r="I50" s="321"/>
      <c r="J50" s="59" t="str">
        <f>IF(AND('Mapa final'!$AD$11="Baja",'Mapa final'!$AF$11="Leve"),CONCATENATE("R2C",'Mapa final'!$S$11),"")</f>
        <v/>
      </c>
      <c r="K50" s="149" t="str">
        <f>IF(AND('Mapa final'!$AD$11="Baja",'Mapa final'!$AF$11="Leve"),CONCATENATE("R2C",'Mapa final'!$S$11),"")</f>
        <v/>
      </c>
      <c r="L50" s="149" t="str">
        <f>IF(AND('Mapa final'!$AD$11="Baja",'Mapa final'!$AF$11="Leve"),CONCATENATE("R2C",'Mapa final'!$S$11),"")</f>
        <v/>
      </c>
      <c r="M50" s="149" t="str">
        <f>IF(AND('Mapa final'!$AD$11="Baja",'Mapa final'!$AF$11="Leve"),CONCATENATE("R2C",'Mapa final'!$S$11),"")</f>
        <v/>
      </c>
      <c r="N50" s="149" t="str">
        <f>IF(AND('Mapa final'!$AD$11="Baja",'Mapa final'!$AF$11="Leve"),CONCATENATE("R2C",'Mapa final'!$S$11),"")</f>
        <v/>
      </c>
      <c r="O50" s="60" t="str">
        <f>IF(AND('Mapa final'!$AD$11="Baja",'Mapa final'!$AF$11="Leve"),CONCATENATE("R2C",'Mapa final'!$S$11),"")</f>
        <v/>
      </c>
      <c r="P50" s="59" t="str">
        <f>IF(AND('Mapa final'!$AD$11="Baja",'Mapa final'!$AF$11="Leve"),CONCATENATE("R2C",'Mapa final'!$S$11),"")</f>
        <v/>
      </c>
      <c r="Q50" s="149" t="str">
        <f>IF(AND('Mapa final'!$AD$11="Baja",'Mapa final'!$AF$11="Leve"),CONCATENATE("R2C",'Mapa final'!$S$11),"")</f>
        <v/>
      </c>
      <c r="R50" s="149" t="str">
        <f>IF(AND('Mapa final'!$AD$11="Baja",'Mapa final'!$AF$11="Leve"),CONCATENATE("R2C",'Mapa final'!$S$11),"")</f>
        <v/>
      </c>
      <c r="S50" s="149" t="str">
        <f>IF(AND('Mapa final'!$AD$11="Baja",'Mapa final'!$AF$11="Leve"),CONCATENATE("R2C",'Mapa final'!$S$11),"")</f>
        <v/>
      </c>
      <c r="T50" s="149" t="str">
        <f>IF(AND('Mapa final'!$AD$11="Baja",'Mapa final'!$AF$11="Leve"),CONCATENATE("R2C",'Mapa final'!$S$11),"")</f>
        <v/>
      </c>
      <c r="U50" s="60" t="str">
        <f>IF(AND('Mapa final'!$AD$11="Baja",'Mapa final'!$AF$11="Leve"),CONCATENATE("R2C",'Mapa final'!$S$11),"")</f>
        <v/>
      </c>
      <c r="V50" s="51" t="str">
        <f>IF(AND('Mapa final'!$AD$11="Alta",'Mapa final'!$AF$11="Leve"),CONCATENATE("R2C",'Mapa final'!$S$11),"")</f>
        <v/>
      </c>
      <c r="W50" s="148" t="str">
        <f>IF(AND('Mapa final'!$AD$11="Alta",'Mapa final'!$AF$11="Leve"),CONCATENATE("R2C",'Mapa final'!$S$11),"")</f>
        <v/>
      </c>
      <c r="X50" s="148" t="str">
        <f>IF(AND('Mapa final'!$AD$11="Alta",'Mapa final'!$AF$11="Leve"),CONCATENATE("R2C",'Mapa final'!$S$11),"")</f>
        <v/>
      </c>
      <c r="Y50" s="148" t="str">
        <f>IF(AND('Mapa final'!$AD$11="Alta",'Mapa final'!$AF$11="Leve"),CONCATENATE("R2C",'Mapa final'!$S$11),"")</f>
        <v/>
      </c>
      <c r="Z50" s="148" t="str">
        <f>IF(AND('Mapa final'!$AD$11="Alta",'Mapa final'!$AF$11="Leve"),CONCATENATE("R2C",'Mapa final'!$S$11),"")</f>
        <v/>
      </c>
      <c r="AA50" s="52" t="str">
        <f>IF(AND('Mapa final'!$AD$11="Alta",'Mapa final'!$AF$11="Leve"),CONCATENATE("R2C",'Mapa final'!$S$11),"")</f>
        <v/>
      </c>
      <c r="AB50" s="38" t="str">
        <f>IF(AND('Mapa final'!$AD$11="Muy Alta",'Mapa final'!$AF$11="Leve"),CONCATENATE("R2C",'Mapa final'!$S$11),"")</f>
        <v/>
      </c>
      <c r="AC50" s="147" t="str">
        <f>IF(AND('Mapa final'!$AD$11="Muy Alta",'Mapa final'!$AF$11="Leve"),CONCATENATE("R2C",'Mapa final'!$S$11),"")</f>
        <v/>
      </c>
      <c r="AD50" s="147" t="str">
        <f>IF(AND('Mapa final'!$AD$11="Muy Alta",'Mapa final'!$AF$11="Leve"),CONCATENATE("R2C",'Mapa final'!$S$11),"")</f>
        <v/>
      </c>
      <c r="AE50" s="147" t="str">
        <f>IF(AND('Mapa final'!$AD$11="Muy Alta",'Mapa final'!$AF$11="Leve"),CONCATENATE("R2C",'Mapa final'!$S$11),"")</f>
        <v/>
      </c>
      <c r="AF50" s="147" t="str">
        <f>IF(AND('Mapa final'!$AD$11="Muy Alta",'Mapa final'!$AF$11="Leve"),CONCATENATE("R2C",'Mapa final'!$S$11),"")</f>
        <v/>
      </c>
      <c r="AG50" s="39" t="str">
        <f>IF(AND('Mapa final'!$AD$11="Muy Alta",'Mapa final'!$AF$11="Leve"),CONCATENATE("R2C",'Mapa final'!$S$11),"")</f>
        <v/>
      </c>
      <c r="AH50" s="40" t="str">
        <f>IF(AND('Mapa final'!$AD$11="Muy Alta",'Mapa final'!$AF$11="Catastrófico"),CONCATENATE("R2C",'Mapa final'!$S$11),"")</f>
        <v/>
      </c>
      <c r="AI50" s="150" t="str">
        <f>IF(AND('Mapa final'!$AD$11="Muy Alta",'Mapa final'!$AF$11="Catastrófico"),CONCATENATE("R2C",'Mapa final'!$S$11),"")</f>
        <v/>
      </c>
      <c r="AJ50" s="150" t="str">
        <f>IF(AND('Mapa final'!$AD$11="Muy Alta",'Mapa final'!$AF$11="Catastrófico"),CONCATENATE("R2C",'Mapa final'!$S$11),"")</f>
        <v/>
      </c>
      <c r="AK50" s="150" t="str">
        <f>IF(AND('Mapa final'!$AD$11="Muy Alta",'Mapa final'!$AF$11="Catastrófico"),CONCATENATE("R2C",'Mapa final'!$S$11),"")</f>
        <v/>
      </c>
      <c r="AL50" s="150" t="str">
        <f>IF(AND('Mapa final'!$AD$11="Muy Alta",'Mapa final'!$AF$11="Catastrófico"),CONCATENATE("R2C",'Mapa final'!$S$11),"")</f>
        <v/>
      </c>
      <c r="AM50" s="41" t="str">
        <f>IF(AND('Mapa final'!$AD$11="Muy Alta",'Mapa final'!$AF$11="Catastrófico"),CONCATENATE("R2C",'Mapa final'!$S$11),"")</f>
        <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 customHeight="1" x14ac:dyDescent="0.25">
      <c r="A51" s="64"/>
      <c r="B51" s="278"/>
      <c r="C51" s="278"/>
      <c r="D51" s="279"/>
      <c r="E51" s="319"/>
      <c r="F51" s="320"/>
      <c r="G51" s="320"/>
      <c r="H51" s="320"/>
      <c r="I51" s="321"/>
      <c r="J51" s="59" t="str">
        <f>IF(AND('Mapa final'!$AD$11="Baja",'Mapa final'!$AF$11="Leve"),CONCATENATE("R2C",'Mapa final'!$S$11),"")</f>
        <v/>
      </c>
      <c r="K51" s="149" t="str">
        <f>IF(AND('Mapa final'!$AD$11="Baja",'Mapa final'!$AF$11="Leve"),CONCATENATE("R2C",'Mapa final'!$S$11),"")</f>
        <v/>
      </c>
      <c r="L51" s="149" t="str">
        <f>IF(AND('Mapa final'!$AD$11="Baja",'Mapa final'!$AF$11="Leve"),CONCATENATE("R2C",'Mapa final'!$S$11),"")</f>
        <v/>
      </c>
      <c r="M51" s="149" t="str">
        <f>IF(AND('Mapa final'!$AD$11="Baja",'Mapa final'!$AF$11="Leve"),CONCATENATE("R2C",'Mapa final'!$S$11),"")</f>
        <v/>
      </c>
      <c r="N51" s="149" t="str">
        <f>IF(AND('Mapa final'!$AD$11="Baja",'Mapa final'!$AF$11="Leve"),CONCATENATE("R2C",'Mapa final'!$S$11),"")</f>
        <v/>
      </c>
      <c r="O51" s="60" t="str">
        <f>IF(AND('Mapa final'!$AD$11="Baja",'Mapa final'!$AF$11="Leve"),CONCATENATE("R2C",'Mapa final'!$S$11),"")</f>
        <v/>
      </c>
      <c r="P51" s="59" t="str">
        <f>IF(AND('Mapa final'!$AD$11="Baja",'Mapa final'!$AF$11="Leve"),CONCATENATE("R2C",'Mapa final'!$S$11),"")</f>
        <v/>
      </c>
      <c r="Q51" s="149" t="str">
        <f>IF(AND('Mapa final'!$AD$11="Baja",'Mapa final'!$AF$11="Leve"),CONCATENATE("R2C",'Mapa final'!$S$11),"")</f>
        <v/>
      </c>
      <c r="R51" s="149" t="str">
        <f>IF(AND('Mapa final'!$AD$11="Baja",'Mapa final'!$AF$11="Leve"),CONCATENATE("R2C",'Mapa final'!$S$11),"")</f>
        <v/>
      </c>
      <c r="S51" s="149" t="str">
        <f>IF(AND('Mapa final'!$AD$11="Baja",'Mapa final'!$AF$11="Leve"),CONCATENATE("R2C",'Mapa final'!$S$11),"")</f>
        <v/>
      </c>
      <c r="T51" s="149" t="str">
        <f>IF(AND('Mapa final'!$AD$11="Baja",'Mapa final'!$AF$11="Leve"),CONCATENATE("R2C",'Mapa final'!$S$11),"")</f>
        <v/>
      </c>
      <c r="U51" s="60" t="str">
        <f>IF(AND('Mapa final'!$AD$11="Baja",'Mapa final'!$AF$11="Leve"),CONCATENATE("R2C",'Mapa final'!$S$11),"")</f>
        <v/>
      </c>
      <c r="V51" s="51" t="str">
        <f>IF(AND('Mapa final'!$AD$11="Alta",'Mapa final'!$AF$11="Leve"),CONCATENATE("R2C",'Mapa final'!$S$11),"")</f>
        <v/>
      </c>
      <c r="W51" s="148" t="str">
        <f>IF(AND('Mapa final'!$AD$11="Alta",'Mapa final'!$AF$11="Leve"),CONCATENATE("R2C",'Mapa final'!$S$11),"")</f>
        <v/>
      </c>
      <c r="X51" s="148" t="str">
        <f>IF(AND('Mapa final'!$AD$11="Alta",'Mapa final'!$AF$11="Leve"),CONCATENATE("R2C",'Mapa final'!$S$11),"")</f>
        <v/>
      </c>
      <c r="Y51" s="148" t="str">
        <f>IF(AND('Mapa final'!$AD$11="Alta",'Mapa final'!$AF$11="Leve"),CONCATENATE("R2C",'Mapa final'!$S$11),"")</f>
        <v/>
      </c>
      <c r="Z51" s="148" t="str">
        <f>IF(AND('Mapa final'!$AD$11="Alta",'Mapa final'!$AF$11="Leve"),CONCATENATE("R2C",'Mapa final'!$S$11),"")</f>
        <v/>
      </c>
      <c r="AA51" s="52" t="str">
        <f>IF(AND('Mapa final'!$AD$11="Alta",'Mapa final'!$AF$11="Leve"),CONCATENATE("R2C",'Mapa final'!$S$11),"")</f>
        <v/>
      </c>
      <c r="AB51" s="38" t="str">
        <f>IF(AND('Mapa final'!$AD$11="Muy Alta",'Mapa final'!$AF$11="Leve"),CONCATENATE("R2C",'Mapa final'!$S$11),"")</f>
        <v/>
      </c>
      <c r="AC51" s="147" t="str">
        <f>IF(AND('Mapa final'!$AD$11="Muy Alta",'Mapa final'!$AF$11="Leve"),CONCATENATE("R2C",'Mapa final'!$S$11),"")</f>
        <v/>
      </c>
      <c r="AD51" s="147" t="str">
        <f>IF(AND('Mapa final'!$AD$11="Muy Alta",'Mapa final'!$AF$11="Leve"),CONCATENATE("R2C",'Mapa final'!$S$11),"")</f>
        <v/>
      </c>
      <c r="AE51" s="147" t="str">
        <f>IF(AND('Mapa final'!$AD$11="Muy Alta",'Mapa final'!$AF$11="Leve"),CONCATENATE("R2C",'Mapa final'!$S$11),"")</f>
        <v/>
      </c>
      <c r="AF51" s="147" t="str">
        <f>IF(AND('Mapa final'!$AD$11="Muy Alta",'Mapa final'!$AF$11="Leve"),CONCATENATE("R2C",'Mapa final'!$S$11),"")</f>
        <v/>
      </c>
      <c r="AG51" s="39" t="str">
        <f>IF(AND('Mapa final'!$AD$11="Muy Alta",'Mapa final'!$AF$11="Leve"),CONCATENATE("R2C",'Mapa final'!$S$11),"")</f>
        <v/>
      </c>
      <c r="AH51" s="40" t="str">
        <f>IF(AND('Mapa final'!$AD$11="Muy Alta",'Mapa final'!$AF$11="Catastrófico"),CONCATENATE("R2C",'Mapa final'!$S$11),"")</f>
        <v/>
      </c>
      <c r="AI51" s="150" t="str">
        <f>IF(AND('Mapa final'!$AD$11="Muy Alta",'Mapa final'!$AF$11="Catastrófico"),CONCATENATE("R2C",'Mapa final'!$S$11),"")</f>
        <v/>
      </c>
      <c r="AJ51" s="150" t="str">
        <f>IF(AND('Mapa final'!$AD$11="Muy Alta",'Mapa final'!$AF$11="Catastrófico"),CONCATENATE("R2C",'Mapa final'!$S$11),"")</f>
        <v/>
      </c>
      <c r="AK51" s="150" t="str">
        <f>IF(AND('Mapa final'!$AD$11="Muy Alta",'Mapa final'!$AF$11="Catastrófico"),CONCATENATE("R2C",'Mapa final'!$S$11),"")</f>
        <v/>
      </c>
      <c r="AL51" s="150" t="str">
        <f>IF(AND('Mapa final'!$AD$11="Muy Alta",'Mapa final'!$AF$11="Catastrófico"),CONCATENATE("R2C",'Mapa final'!$S$11),"")</f>
        <v/>
      </c>
      <c r="AM51" s="41" t="str">
        <f>IF(AND('Mapa final'!$AD$11="Muy Alta",'Mapa final'!$AF$11="Catastrófico"),CONCATENATE("R2C",'Mapa final'!$S$11),"")</f>
        <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ht="15" customHeight="1" x14ac:dyDescent="0.25">
      <c r="A52" s="64"/>
      <c r="B52" s="278"/>
      <c r="C52" s="278"/>
      <c r="D52" s="279"/>
      <c r="E52" s="319"/>
      <c r="F52" s="320"/>
      <c r="G52" s="320"/>
      <c r="H52" s="320"/>
      <c r="I52" s="321"/>
      <c r="J52" s="59" t="str">
        <f>IF(AND('Mapa final'!$AD$11="Baja",'Mapa final'!$AF$11="Leve"),CONCATENATE("R2C",'Mapa final'!$S$11),"")</f>
        <v/>
      </c>
      <c r="K52" s="149" t="str">
        <f>IF(AND('Mapa final'!$AD$11="Baja",'Mapa final'!$AF$11="Leve"),CONCATENATE("R2C",'Mapa final'!$S$11),"")</f>
        <v/>
      </c>
      <c r="L52" s="149" t="str">
        <f>IF(AND('Mapa final'!$AD$11="Baja",'Mapa final'!$AF$11="Leve"),CONCATENATE("R2C",'Mapa final'!$S$11),"")</f>
        <v/>
      </c>
      <c r="M52" s="149" t="str">
        <f>IF(AND('Mapa final'!$AD$11="Baja",'Mapa final'!$AF$11="Leve"),CONCATENATE("R2C",'Mapa final'!$S$11),"")</f>
        <v/>
      </c>
      <c r="N52" s="149" t="str">
        <f>IF(AND('Mapa final'!$AD$11="Baja",'Mapa final'!$AF$11="Leve"),CONCATENATE("R2C",'Mapa final'!$S$11),"")</f>
        <v/>
      </c>
      <c r="O52" s="60" t="str">
        <f>IF(AND('Mapa final'!$AD$11="Baja",'Mapa final'!$AF$11="Leve"),CONCATENATE("R2C",'Mapa final'!$S$11),"")</f>
        <v/>
      </c>
      <c r="P52" s="59" t="str">
        <f>IF(AND('Mapa final'!$AD$11="Baja",'Mapa final'!$AF$11="Leve"),CONCATENATE("R2C",'Mapa final'!$S$11),"")</f>
        <v/>
      </c>
      <c r="Q52" s="149" t="str">
        <f>IF(AND('Mapa final'!$AD$11="Baja",'Mapa final'!$AF$11="Leve"),CONCATENATE("R2C",'Mapa final'!$S$11),"")</f>
        <v/>
      </c>
      <c r="R52" s="149" t="str">
        <f>IF(AND('Mapa final'!$AD$11="Baja",'Mapa final'!$AF$11="Leve"),CONCATENATE("R2C",'Mapa final'!$S$11),"")</f>
        <v/>
      </c>
      <c r="S52" s="149" t="str">
        <f>IF(AND('Mapa final'!$AD$11="Baja",'Mapa final'!$AF$11="Leve"),CONCATENATE("R2C",'Mapa final'!$S$11),"")</f>
        <v/>
      </c>
      <c r="T52" s="149" t="str">
        <f>IF(AND('Mapa final'!$AD$11="Baja",'Mapa final'!$AF$11="Leve"),CONCATENATE("R2C",'Mapa final'!$S$11),"")</f>
        <v/>
      </c>
      <c r="U52" s="60" t="str">
        <f>IF(AND('Mapa final'!$AD$11="Baja",'Mapa final'!$AF$11="Leve"),CONCATENATE("R2C",'Mapa final'!$S$11),"")</f>
        <v/>
      </c>
      <c r="V52" s="51" t="str">
        <f>IF(AND('Mapa final'!$AD$11="Alta",'Mapa final'!$AF$11="Leve"),CONCATENATE("R2C",'Mapa final'!$S$11),"")</f>
        <v/>
      </c>
      <c r="W52" s="148" t="str">
        <f>IF(AND('Mapa final'!$AD$11="Alta",'Mapa final'!$AF$11="Leve"),CONCATENATE("R2C",'Mapa final'!$S$11),"")</f>
        <v/>
      </c>
      <c r="X52" s="148" t="str">
        <f>IF(AND('Mapa final'!$AD$11="Alta",'Mapa final'!$AF$11="Leve"),CONCATENATE("R2C",'Mapa final'!$S$11),"")</f>
        <v/>
      </c>
      <c r="Y52" s="148" t="str">
        <f>IF(AND('Mapa final'!$AD$11="Alta",'Mapa final'!$AF$11="Leve"),CONCATENATE("R2C",'Mapa final'!$S$11),"")</f>
        <v/>
      </c>
      <c r="Z52" s="148" t="str">
        <f>IF(AND('Mapa final'!$AD$11="Alta",'Mapa final'!$AF$11="Leve"),CONCATENATE("R2C",'Mapa final'!$S$11),"")</f>
        <v/>
      </c>
      <c r="AA52" s="52" t="str">
        <f>IF(AND('Mapa final'!$AD$11="Alta",'Mapa final'!$AF$11="Leve"),CONCATENATE("R2C",'Mapa final'!$S$11),"")</f>
        <v/>
      </c>
      <c r="AB52" s="38" t="str">
        <f>IF(AND('Mapa final'!$AD$11="Muy Alta",'Mapa final'!$AF$11="Leve"),CONCATENATE("R2C",'Mapa final'!$S$11),"")</f>
        <v/>
      </c>
      <c r="AC52" s="147" t="str">
        <f>IF(AND('Mapa final'!$AD$11="Muy Alta",'Mapa final'!$AF$11="Leve"),CONCATENATE("R2C",'Mapa final'!$S$11),"")</f>
        <v/>
      </c>
      <c r="AD52" s="147" t="str">
        <f>IF(AND('Mapa final'!$AD$11="Muy Alta",'Mapa final'!$AF$11="Leve"),CONCATENATE("R2C",'Mapa final'!$S$11),"")</f>
        <v/>
      </c>
      <c r="AE52" s="147" t="str">
        <f>IF(AND('Mapa final'!$AD$11="Muy Alta",'Mapa final'!$AF$11="Leve"),CONCATENATE("R2C",'Mapa final'!$S$11),"")</f>
        <v/>
      </c>
      <c r="AF52" s="147" t="str">
        <f>IF(AND('Mapa final'!$AD$11="Muy Alta",'Mapa final'!$AF$11="Leve"),CONCATENATE("R2C",'Mapa final'!$S$11),"")</f>
        <v/>
      </c>
      <c r="AG52" s="39" t="str">
        <f>IF(AND('Mapa final'!$AD$11="Muy Alta",'Mapa final'!$AF$11="Leve"),CONCATENATE("R2C",'Mapa final'!$S$11),"")</f>
        <v/>
      </c>
      <c r="AH52" s="40" t="str">
        <f>IF(AND('Mapa final'!$AD$11="Muy Alta",'Mapa final'!$AF$11="Catastrófico"),CONCATENATE("R2C",'Mapa final'!$S$11),"")</f>
        <v/>
      </c>
      <c r="AI52" s="150" t="str">
        <f>IF(AND('Mapa final'!$AD$11="Muy Alta",'Mapa final'!$AF$11="Catastrófico"),CONCATENATE("R2C",'Mapa final'!$S$11),"")</f>
        <v/>
      </c>
      <c r="AJ52" s="150" t="str">
        <f>IF(AND('Mapa final'!$AD$11="Muy Alta",'Mapa final'!$AF$11="Catastrófico"),CONCATENATE("R2C",'Mapa final'!$S$11),"")</f>
        <v/>
      </c>
      <c r="AK52" s="150" t="str">
        <f>IF(AND('Mapa final'!$AD$11="Muy Alta",'Mapa final'!$AF$11="Catastrófico"),CONCATENATE("R2C",'Mapa final'!$S$11),"")</f>
        <v/>
      </c>
      <c r="AL52" s="150" t="str">
        <f>IF(AND('Mapa final'!$AD$11="Muy Alta",'Mapa final'!$AF$11="Catastrófico"),CONCATENATE("R2C",'Mapa final'!$S$11),"")</f>
        <v/>
      </c>
      <c r="AM52" s="41" t="str">
        <f>IF(AND('Mapa final'!$AD$11="Muy Alta",'Mapa final'!$AF$11="Catastrófico"),CONCATENATE("R2C",'Mapa final'!$S$11),"")</f>
        <v/>
      </c>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278"/>
      <c r="C53" s="278"/>
      <c r="D53" s="279"/>
      <c r="E53" s="319"/>
      <c r="F53" s="320"/>
      <c r="G53" s="320"/>
      <c r="H53" s="320"/>
      <c r="I53" s="321"/>
      <c r="J53" s="59" t="str">
        <f>IF(AND('Mapa final'!$AD$11="Baja",'Mapa final'!$AF$11="Leve"),CONCATENATE("R2C",'Mapa final'!$S$11),"")</f>
        <v/>
      </c>
      <c r="K53" s="149" t="str">
        <f>IF(AND('Mapa final'!$AD$11="Baja",'Mapa final'!$AF$11="Leve"),CONCATENATE("R2C",'Mapa final'!$S$11),"")</f>
        <v/>
      </c>
      <c r="L53" s="149" t="str">
        <f>IF(AND('Mapa final'!$AD$11="Baja",'Mapa final'!$AF$11="Leve"),CONCATENATE("R2C",'Mapa final'!$S$11),"")</f>
        <v/>
      </c>
      <c r="M53" s="149" t="str">
        <f>IF(AND('Mapa final'!$AD$11="Baja",'Mapa final'!$AF$11="Leve"),CONCATENATE("R2C",'Mapa final'!$S$11),"")</f>
        <v/>
      </c>
      <c r="N53" s="149" t="str">
        <f>IF(AND('Mapa final'!$AD$11="Baja",'Mapa final'!$AF$11="Leve"),CONCATENATE("R2C",'Mapa final'!$S$11),"")</f>
        <v/>
      </c>
      <c r="O53" s="60" t="str">
        <f>IF(AND('Mapa final'!$AD$11="Baja",'Mapa final'!$AF$11="Leve"),CONCATENATE("R2C",'Mapa final'!$S$11),"")</f>
        <v/>
      </c>
      <c r="P53" s="59" t="str">
        <f>IF(AND('Mapa final'!$AD$11="Baja",'Mapa final'!$AF$11="Leve"),CONCATENATE("R2C",'Mapa final'!$S$11),"")</f>
        <v/>
      </c>
      <c r="Q53" s="149" t="str">
        <f>IF(AND('Mapa final'!$AD$11="Baja",'Mapa final'!$AF$11="Leve"),CONCATENATE("R2C",'Mapa final'!$S$11),"")</f>
        <v/>
      </c>
      <c r="R53" s="149" t="str">
        <f>IF(AND('Mapa final'!$AD$11="Baja",'Mapa final'!$AF$11="Leve"),CONCATENATE("R2C",'Mapa final'!$S$11),"")</f>
        <v/>
      </c>
      <c r="S53" s="149" t="str">
        <f>IF(AND('Mapa final'!$AD$11="Baja",'Mapa final'!$AF$11="Leve"),CONCATENATE("R2C",'Mapa final'!$S$11),"")</f>
        <v/>
      </c>
      <c r="T53" s="149" t="str">
        <f>IF(AND('Mapa final'!$AD$11="Baja",'Mapa final'!$AF$11="Leve"),CONCATENATE("R2C",'Mapa final'!$S$11),"")</f>
        <v/>
      </c>
      <c r="U53" s="60" t="str">
        <f>IF(AND('Mapa final'!$AD$11="Baja",'Mapa final'!$AF$11="Leve"),CONCATENATE("R2C",'Mapa final'!$S$11),"")</f>
        <v/>
      </c>
      <c r="V53" s="51" t="str">
        <f>IF(AND('Mapa final'!$AD$11="Alta",'Mapa final'!$AF$11="Leve"),CONCATENATE("R2C",'Mapa final'!$S$11),"")</f>
        <v/>
      </c>
      <c r="W53" s="148" t="str">
        <f>IF(AND('Mapa final'!$AD$11="Alta",'Mapa final'!$AF$11="Leve"),CONCATENATE("R2C",'Mapa final'!$S$11),"")</f>
        <v/>
      </c>
      <c r="X53" s="148" t="str">
        <f>IF(AND('Mapa final'!$AD$11="Alta",'Mapa final'!$AF$11="Leve"),CONCATENATE("R2C",'Mapa final'!$S$11),"")</f>
        <v/>
      </c>
      <c r="Y53" s="148" t="str">
        <f>IF(AND('Mapa final'!$AD$11="Alta",'Mapa final'!$AF$11="Leve"),CONCATENATE("R2C",'Mapa final'!$S$11),"")</f>
        <v/>
      </c>
      <c r="Z53" s="148" t="str">
        <f>IF(AND('Mapa final'!$AD$11="Alta",'Mapa final'!$AF$11="Leve"),CONCATENATE("R2C",'Mapa final'!$S$11),"")</f>
        <v/>
      </c>
      <c r="AA53" s="52" t="str">
        <f>IF(AND('Mapa final'!$AD$11="Alta",'Mapa final'!$AF$11="Leve"),CONCATENATE("R2C",'Mapa final'!$S$11),"")</f>
        <v/>
      </c>
      <c r="AB53" s="38" t="str">
        <f>IF(AND('Mapa final'!$AD$11="Muy Alta",'Mapa final'!$AF$11="Leve"),CONCATENATE("R2C",'Mapa final'!$S$11),"")</f>
        <v/>
      </c>
      <c r="AC53" s="147" t="str">
        <f>IF(AND('Mapa final'!$AD$11="Muy Alta",'Mapa final'!$AF$11="Leve"),CONCATENATE("R2C",'Mapa final'!$S$11),"")</f>
        <v/>
      </c>
      <c r="AD53" s="147" t="str">
        <f>IF(AND('Mapa final'!$AD$11="Muy Alta",'Mapa final'!$AF$11="Leve"),CONCATENATE("R2C",'Mapa final'!$S$11),"")</f>
        <v/>
      </c>
      <c r="AE53" s="147" t="str">
        <f>IF(AND('Mapa final'!$AD$11="Muy Alta",'Mapa final'!$AF$11="Leve"),CONCATENATE("R2C",'Mapa final'!$S$11),"")</f>
        <v/>
      </c>
      <c r="AF53" s="147" t="str">
        <f>IF(AND('Mapa final'!$AD$11="Muy Alta",'Mapa final'!$AF$11="Leve"),CONCATENATE("R2C",'Mapa final'!$S$11),"")</f>
        <v/>
      </c>
      <c r="AG53" s="39" t="str">
        <f>IF(AND('Mapa final'!$AD$11="Muy Alta",'Mapa final'!$AF$11="Leve"),CONCATENATE("R2C",'Mapa final'!$S$11),"")</f>
        <v/>
      </c>
      <c r="AH53" s="40" t="str">
        <f>IF(AND('Mapa final'!$AD$11="Muy Alta",'Mapa final'!$AF$11="Catastrófico"),CONCATENATE("R2C",'Mapa final'!$S$11),"")</f>
        <v/>
      </c>
      <c r="AI53" s="150" t="str">
        <f>IF(AND('Mapa final'!$AD$11="Muy Alta",'Mapa final'!$AF$11="Catastrófico"),CONCATENATE("R2C",'Mapa final'!$S$11),"")</f>
        <v/>
      </c>
      <c r="AJ53" s="150" t="str">
        <f>IF(AND('Mapa final'!$AD$11="Muy Alta",'Mapa final'!$AF$11="Catastrófico"),CONCATENATE("R2C",'Mapa final'!$S$11),"")</f>
        <v/>
      </c>
      <c r="AK53" s="150" t="str">
        <f>IF(AND('Mapa final'!$AD$11="Muy Alta",'Mapa final'!$AF$11="Catastrófico"),CONCATENATE("R2C",'Mapa final'!$S$11),"")</f>
        <v/>
      </c>
      <c r="AL53" s="150" t="str">
        <f>IF(AND('Mapa final'!$AD$11="Muy Alta",'Mapa final'!$AF$11="Catastrófico"),CONCATENATE("R2C",'Mapa final'!$S$11),"")</f>
        <v/>
      </c>
      <c r="AM53" s="41" t="str">
        <f>IF(AND('Mapa final'!$AD$11="Muy Alta",'Mapa final'!$AF$11="Catastrófico"),CONCATENATE("R2C",'Mapa final'!$S$11),"")</f>
        <v/>
      </c>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278"/>
      <c r="C54" s="278"/>
      <c r="D54" s="279"/>
      <c r="E54" s="319"/>
      <c r="F54" s="320"/>
      <c r="G54" s="320"/>
      <c r="H54" s="320"/>
      <c r="I54" s="321"/>
      <c r="J54" s="59" t="str">
        <f>IF(AND('Mapa final'!$AD$11="Baja",'Mapa final'!$AF$11="Leve"),CONCATENATE("R2C",'Mapa final'!$S$11),"")</f>
        <v/>
      </c>
      <c r="K54" s="149" t="str">
        <f>IF(AND('Mapa final'!$AD$11="Baja",'Mapa final'!$AF$11="Leve"),CONCATENATE("R2C",'Mapa final'!$S$11),"")</f>
        <v/>
      </c>
      <c r="L54" s="149" t="str">
        <f>IF(AND('Mapa final'!$AD$11="Baja",'Mapa final'!$AF$11="Leve"),CONCATENATE("R2C",'Mapa final'!$S$11),"")</f>
        <v/>
      </c>
      <c r="M54" s="149" t="str">
        <f>IF(AND('Mapa final'!$AD$11="Baja",'Mapa final'!$AF$11="Leve"),CONCATENATE("R2C",'Mapa final'!$S$11),"")</f>
        <v/>
      </c>
      <c r="N54" s="149" t="str">
        <f>IF(AND('Mapa final'!$AD$11="Baja",'Mapa final'!$AF$11="Leve"),CONCATENATE("R2C",'Mapa final'!$S$11),"")</f>
        <v/>
      </c>
      <c r="O54" s="60" t="str">
        <f>IF(AND('Mapa final'!$AD$11="Baja",'Mapa final'!$AF$11="Leve"),CONCATENATE("R2C",'Mapa final'!$S$11),"")</f>
        <v/>
      </c>
      <c r="P54" s="59" t="str">
        <f>IF(AND('Mapa final'!$AD$11="Baja",'Mapa final'!$AF$11="Leve"),CONCATENATE("R2C",'Mapa final'!$S$11),"")</f>
        <v/>
      </c>
      <c r="Q54" s="149" t="str">
        <f>IF(AND('Mapa final'!$AD$11="Baja",'Mapa final'!$AF$11="Leve"),CONCATENATE("R2C",'Mapa final'!$S$11),"")</f>
        <v/>
      </c>
      <c r="R54" s="149" t="str">
        <f>IF(AND('Mapa final'!$AD$11="Baja",'Mapa final'!$AF$11="Leve"),CONCATENATE("R2C",'Mapa final'!$S$11),"")</f>
        <v/>
      </c>
      <c r="S54" s="149" t="str">
        <f>IF(AND('Mapa final'!$AD$11="Baja",'Mapa final'!$AF$11="Leve"),CONCATENATE("R2C",'Mapa final'!$S$11),"")</f>
        <v/>
      </c>
      <c r="T54" s="149" t="str">
        <f>IF(AND('Mapa final'!$AD$11="Baja",'Mapa final'!$AF$11="Leve"),CONCATENATE("R2C",'Mapa final'!$S$11),"")</f>
        <v/>
      </c>
      <c r="U54" s="60" t="str">
        <f>IF(AND('Mapa final'!$AD$11="Baja",'Mapa final'!$AF$11="Leve"),CONCATENATE("R2C",'Mapa final'!$S$11),"")</f>
        <v/>
      </c>
      <c r="V54" s="51" t="str">
        <f>IF(AND('Mapa final'!$AD$11="Alta",'Mapa final'!$AF$11="Leve"),CONCATENATE("R2C",'Mapa final'!$S$11),"")</f>
        <v/>
      </c>
      <c r="W54" s="148" t="str">
        <f>IF(AND('Mapa final'!$AD$11="Alta",'Mapa final'!$AF$11="Leve"),CONCATENATE("R2C",'Mapa final'!$S$11),"")</f>
        <v/>
      </c>
      <c r="X54" s="148" t="str">
        <f>IF(AND('Mapa final'!$AD$11="Alta",'Mapa final'!$AF$11="Leve"),CONCATENATE("R2C",'Mapa final'!$S$11),"")</f>
        <v/>
      </c>
      <c r="Y54" s="148" t="str">
        <f>IF(AND('Mapa final'!$AD$11="Alta",'Mapa final'!$AF$11="Leve"),CONCATENATE("R2C",'Mapa final'!$S$11),"")</f>
        <v/>
      </c>
      <c r="Z54" s="148" t="str">
        <f>IF(AND('Mapa final'!$AD$11="Alta",'Mapa final'!$AF$11="Leve"),CONCATENATE("R2C",'Mapa final'!$S$11),"")</f>
        <v/>
      </c>
      <c r="AA54" s="52" t="str">
        <f>IF(AND('Mapa final'!$AD$11="Alta",'Mapa final'!$AF$11="Leve"),CONCATENATE("R2C",'Mapa final'!$S$11),"")</f>
        <v/>
      </c>
      <c r="AB54" s="38" t="str">
        <f>IF(AND('Mapa final'!$AD$11="Muy Alta",'Mapa final'!$AF$11="Leve"),CONCATENATE("R2C",'Mapa final'!$S$11),"")</f>
        <v/>
      </c>
      <c r="AC54" s="147" t="str">
        <f>IF(AND('Mapa final'!$AD$11="Muy Alta",'Mapa final'!$AF$11="Leve"),CONCATENATE("R2C",'Mapa final'!$S$11),"")</f>
        <v/>
      </c>
      <c r="AD54" s="147" t="str">
        <f>IF(AND('Mapa final'!$AD$11="Muy Alta",'Mapa final'!$AF$11="Leve"),CONCATENATE("R2C",'Mapa final'!$S$11),"")</f>
        <v/>
      </c>
      <c r="AE54" s="147" t="str">
        <f>IF(AND('Mapa final'!$AD$11="Muy Alta",'Mapa final'!$AF$11="Leve"),CONCATENATE("R2C",'Mapa final'!$S$11),"")</f>
        <v/>
      </c>
      <c r="AF54" s="147" t="str">
        <f>IF(AND('Mapa final'!$AD$11="Muy Alta",'Mapa final'!$AF$11="Leve"),CONCATENATE("R2C",'Mapa final'!$S$11),"")</f>
        <v/>
      </c>
      <c r="AG54" s="39" t="str">
        <f>IF(AND('Mapa final'!$AD$11="Muy Alta",'Mapa final'!$AF$11="Leve"),CONCATENATE("R2C",'Mapa final'!$S$11),"")</f>
        <v/>
      </c>
      <c r="AH54" s="40" t="str">
        <f>IF(AND('Mapa final'!$AD$11="Muy Alta",'Mapa final'!$AF$11="Catastrófico"),CONCATENATE("R2C",'Mapa final'!$S$11),"")</f>
        <v/>
      </c>
      <c r="AI54" s="150" t="str">
        <f>IF(AND('Mapa final'!$AD$11="Muy Alta",'Mapa final'!$AF$11="Catastrófico"),CONCATENATE("R2C",'Mapa final'!$S$11),"")</f>
        <v/>
      </c>
      <c r="AJ54" s="150" t="str">
        <f>IF(AND('Mapa final'!$AD$11="Muy Alta",'Mapa final'!$AF$11="Catastrófico"),CONCATENATE("R2C",'Mapa final'!$S$11),"")</f>
        <v/>
      </c>
      <c r="AK54" s="150" t="str">
        <f>IF(AND('Mapa final'!$AD$11="Muy Alta",'Mapa final'!$AF$11="Catastrófico"),CONCATENATE("R2C",'Mapa final'!$S$11),"")</f>
        <v/>
      </c>
      <c r="AL54" s="150" t="str">
        <f>IF(AND('Mapa final'!$AD$11="Muy Alta",'Mapa final'!$AF$11="Catastrófico"),CONCATENATE("R2C",'Mapa final'!$S$11),"")</f>
        <v/>
      </c>
      <c r="AM54" s="41" t="str">
        <f>IF(AND('Mapa final'!$AD$11="Muy Alta",'Mapa final'!$AF$11="Catastrófico"),CONCATENATE("R2C",'Mapa final'!$S$11),"")</f>
        <v/>
      </c>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ht="15.75" customHeight="1" thickBot="1" x14ac:dyDescent="0.3">
      <c r="A55" s="64"/>
      <c r="B55" s="278"/>
      <c r="C55" s="278"/>
      <c r="D55" s="279"/>
      <c r="E55" s="322"/>
      <c r="F55" s="323"/>
      <c r="G55" s="323"/>
      <c r="H55" s="323"/>
      <c r="I55" s="324"/>
      <c r="J55" s="61" t="str">
        <f>IF(AND('Mapa final'!$AD$11="Baja",'Mapa final'!$AF$11="Leve"),CONCATENATE("R2C",'Mapa final'!$S$11),"")</f>
        <v/>
      </c>
      <c r="K55" s="62" t="str">
        <f>IF(AND('Mapa final'!$AD$11="Baja",'Mapa final'!$AF$11="Leve"),CONCATENATE("R2C",'Mapa final'!$S$11),"")</f>
        <v/>
      </c>
      <c r="L55" s="62" t="str">
        <f>IF(AND('Mapa final'!$AD$11="Baja",'Mapa final'!$AF$11="Leve"),CONCATENATE("R2C",'Mapa final'!$S$11),"")</f>
        <v/>
      </c>
      <c r="M55" s="62" t="str">
        <f>IF(AND('Mapa final'!$AD$11="Baja",'Mapa final'!$AF$11="Leve"),CONCATENATE("R2C",'Mapa final'!$S$11),"")</f>
        <v/>
      </c>
      <c r="N55" s="62" t="str">
        <f>IF(AND('Mapa final'!$AD$11="Baja",'Mapa final'!$AF$11="Leve"),CONCATENATE("R2C",'Mapa final'!$S$11),"")</f>
        <v/>
      </c>
      <c r="O55" s="63" t="str">
        <f>IF(AND('Mapa final'!$AD$11="Baja",'Mapa final'!$AF$11="Leve"),CONCATENATE("R2C",'Mapa final'!$S$11),"")</f>
        <v/>
      </c>
      <c r="P55" s="61" t="str">
        <f>IF(AND('Mapa final'!$AD$11="Baja",'Mapa final'!$AF$11="Leve"),CONCATENATE("R2C",'Mapa final'!$S$11),"")</f>
        <v/>
      </c>
      <c r="Q55" s="62" t="str">
        <f>IF(AND('Mapa final'!$AD$11="Baja",'Mapa final'!$AF$11="Leve"),CONCATENATE("R2C",'Mapa final'!$S$11),"")</f>
        <v/>
      </c>
      <c r="R55" s="62" t="str">
        <f>IF(AND('Mapa final'!$AD$11="Baja",'Mapa final'!$AF$11="Leve"),CONCATENATE("R2C",'Mapa final'!$S$11),"")</f>
        <v/>
      </c>
      <c r="S55" s="62" t="str">
        <f>IF(AND('Mapa final'!$AD$11="Baja",'Mapa final'!$AF$11="Leve"),CONCATENATE("R2C",'Mapa final'!$S$11),"")</f>
        <v/>
      </c>
      <c r="T55" s="62" t="str">
        <f>IF(AND('Mapa final'!$AD$11="Baja",'Mapa final'!$AF$11="Leve"),CONCATENATE("R2C",'Mapa final'!$S$11),"")</f>
        <v/>
      </c>
      <c r="U55" s="63" t="str">
        <f>IF(AND('Mapa final'!$AD$11="Baja",'Mapa final'!$AF$11="Leve"),CONCATENATE("R2C",'Mapa final'!$S$11),"")</f>
        <v/>
      </c>
      <c r="V55" s="53" t="str">
        <f>IF(AND('Mapa final'!$AD$11="Alta",'Mapa final'!$AF$11="Leve"),CONCATENATE("R2C",'Mapa final'!$S$11),"")</f>
        <v/>
      </c>
      <c r="W55" s="54" t="str">
        <f>IF(AND('Mapa final'!$AD$11="Alta",'Mapa final'!$AF$11="Leve"),CONCATENATE("R2C",'Mapa final'!$S$11),"")</f>
        <v/>
      </c>
      <c r="X55" s="54" t="str">
        <f>IF(AND('Mapa final'!$AD$11="Alta",'Mapa final'!$AF$11="Leve"),CONCATENATE("R2C",'Mapa final'!$S$11),"")</f>
        <v/>
      </c>
      <c r="Y55" s="54" t="str">
        <f>IF(AND('Mapa final'!$AD$11="Alta",'Mapa final'!$AF$11="Leve"),CONCATENATE("R2C",'Mapa final'!$S$11),"")</f>
        <v/>
      </c>
      <c r="Z55" s="54" t="str">
        <f>IF(AND('Mapa final'!$AD$11="Alta",'Mapa final'!$AF$11="Leve"),CONCATENATE("R2C",'Mapa final'!$S$11),"")</f>
        <v/>
      </c>
      <c r="AA55" s="55" t="str">
        <f>IF(AND('Mapa final'!$AD$11="Alta",'Mapa final'!$AF$11="Leve"),CONCATENATE("R2C",'Mapa final'!$S$11),"")</f>
        <v/>
      </c>
      <c r="AB55" s="42" t="str">
        <f>IF(AND('Mapa final'!$AD$11="Muy Alta",'Mapa final'!$AF$11="Leve"),CONCATENATE("R2C",'Mapa final'!$S$11),"")</f>
        <v/>
      </c>
      <c r="AC55" s="43" t="str">
        <f>IF(AND('Mapa final'!$AD$11="Muy Alta",'Mapa final'!$AF$11="Leve"),CONCATENATE("R2C",'Mapa final'!$S$11),"")</f>
        <v/>
      </c>
      <c r="AD55" s="43" t="str">
        <f>IF(AND('Mapa final'!$AD$11="Muy Alta",'Mapa final'!$AF$11="Leve"),CONCATENATE("R2C",'Mapa final'!$S$11),"")</f>
        <v/>
      </c>
      <c r="AE55" s="43" t="str">
        <f>IF(AND('Mapa final'!$AD$11="Muy Alta",'Mapa final'!$AF$11="Leve"),CONCATENATE("R2C",'Mapa final'!$S$11),"")</f>
        <v/>
      </c>
      <c r="AF55" s="43" t="str">
        <f>IF(AND('Mapa final'!$AD$11="Muy Alta",'Mapa final'!$AF$11="Leve"),CONCATENATE("R2C",'Mapa final'!$S$11),"")</f>
        <v/>
      </c>
      <c r="AG55" s="44" t="str">
        <f>IF(AND('Mapa final'!$AD$11="Muy Alta",'Mapa final'!$AF$11="Leve"),CONCATENATE("R2C",'Mapa final'!$S$11),"")</f>
        <v/>
      </c>
      <c r="AH55" s="45" t="str">
        <f>IF(AND('Mapa final'!$AD$11="Muy Alta",'Mapa final'!$AF$11="Catastrófico"),CONCATENATE("R2C",'Mapa final'!$S$11),"")</f>
        <v/>
      </c>
      <c r="AI55" s="46" t="str">
        <f>IF(AND('Mapa final'!$AD$11="Muy Alta",'Mapa final'!$AF$11="Catastrófico"),CONCATENATE("R2C",'Mapa final'!$S$11),"")</f>
        <v/>
      </c>
      <c r="AJ55" s="46" t="str">
        <f>IF(AND('Mapa final'!$AD$11="Muy Alta",'Mapa final'!$AF$11="Catastrófico"),CONCATENATE("R2C",'Mapa final'!$S$11),"")</f>
        <v/>
      </c>
      <c r="AK55" s="46" t="str">
        <f>IF(AND('Mapa final'!$AD$11="Muy Alta",'Mapa final'!$AF$11="Catastrófico"),CONCATENATE("R2C",'Mapa final'!$S$11),"")</f>
        <v/>
      </c>
      <c r="AL55" s="46" t="str">
        <f>IF(AND('Mapa final'!$AD$11="Muy Alta",'Mapa final'!$AF$11="Catastrófico"),CONCATENATE("R2C",'Mapa final'!$S$11),"")</f>
        <v/>
      </c>
      <c r="AM55" s="47" t="str">
        <f>IF(AND('Mapa final'!$AD$11="Muy Alta",'Mapa final'!$AF$11="Catastrófico"),CONCATENATE("R2C",'Mapa final'!$S$11),"")</f>
        <v/>
      </c>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316" t="s">
        <v>163</v>
      </c>
      <c r="K56" s="317"/>
      <c r="L56" s="317"/>
      <c r="M56" s="317"/>
      <c r="N56" s="317"/>
      <c r="O56" s="318"/>
      <c r="P56" s="316" t="s">
        <v>164</v>
      </c>
      <c r="Q56" s="317"/>
      <c r="R56" s="317"/>
      <c r="S56" s="317"/>
      <c r="T56" s="317"/>
      <c r="U56" s="318"/>
      <c r="V56" s="316" t="s">
        <v>165</v>
      </c>
      <c r="W56" s="317"/>
      <c r="X56" s="317"/>
      <c r="Y56" s="317"/>
      <c r="Z56" s="317"/>
      <c r="AA56" s="318"/>
      <c r="AB56" s="316" t="s">
        <v>166</v>
      </c>
      <c r="AC56" s="325"/>
      <c r="AD56" s="317"/>
      <c r="AE56" s="317"/>
      <c r="AF56" s="317"/>
      <c r="AG56" s="318"/>
      <c r="AH56" s="316" t="s">
        <v>167</v>
      </c>
      <c r="AI56" s="317"/>
      <c r="AJ56" s="317"/>
      <c r="AK56" s="317"/>
      <c r="AL56" s="317"/>
      <c r="AM56" s="318"/>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319"/>
      <c r="K57" s="320"/>
      <c r="L57" s="320"/>
      <c r="M57" s="320"/>
      <c r="N57" s="320"/>
      <c r="O57" s="321"/>
      <c r="P57" s="319"/>
      <c r="Q57" s="320"/>
      <c r="R57" s="320"/>
      <c r="S57" s="320"/>
      <c r="T57" s="320"/>
      <c r="U57" s="321"/>
      <c r="V57" s="319"/>
      <c r="W57" s="320"/>
      <c r="X57" s="320"/>
      <c r="Y57" s="320"/>
      <c r="Z57" s="320"/>
      <c r="AA57" s="321"/>
      <c r="AB57" s="319"/>
      <c r="AC57" s="320"/>
      <c r="AD57" s="320"/>
      <c r="AE57" s="320"/>
      <c r="AF57" s="320"/>
      <c r="AG57" s="321"/>
      <c r="AH57" s="319"/>
      <c r="AI57" s="320"/>
      <c r="AJ57" s="320"/>
      <c r="AK57" s="320"/>
      <c r="AL57" s="320"/>
      <c r="AM57" s="321"/>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319"/>
      <c r="K58" s="320"/>
      <c r="L58" s="320"/>
      <c r="M58" s="320"/>
      <c r="N58" s="320"/>
      <c r="O58" s="321"/>
      <c r="P58" s="319"/>
      <c r="Q58" s="320"/>
      <c r="R58" s="320"/>
      <c r="S58" s="320"/>
      <c r="T58" s="320"/>
      <c r="U58" s="321"/>
      <c r="V58" s="319"/>
      <c r="W58" s="320"/>
      <c r="X58" s="320"/>
      <c r="Y58" s="320"/>
      <c r="Z58" s="320"/>
      <c r="AA58" s="321"/>
      <c r="AB58" s="319"/>
      <c r="AC58" s="320"/>
      <c r="AD58" s="320"/>
      <c r="AE58" s="320"/>
      <c r="AF58" s="320"/>
      <c r="AG58" s="321"/>
      <c r="AH58" s="319"/>
      <c r="AI58" s="320"/>
      <c r="AJ58" s="320"/>
      <c r="AK58" s="320"/>
      <c r="AL58" s="320"/>
      <c r="AM58" s="321"/>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319"/>
      <c r="K59" s="320"/>
      <c r="L59" s="320"/>
      <c r="M59" s="320"/>
      <c r="N59" s="320"/>
      <c r="O59" s="321"/>
      <c r="P59" s="319"/>
      <c r="Q59" s="320"/>
      <c r="R59" s="320"/>
      <c r="S59" s="320"/>
      <c r="T59" s="320"/>
      <c r="U59" s="321"/>
      <c r="V59" s="319"/>
      <c r="W59" s="320"/>
      <c r="X59" s="320"/>
      <c r="Y59" s="320"/>
      <c r="Z59" s="320"/>
      <c r="AA59" s="321"/>
      <c r="AB59" s="319"/>
      <c r="AC59" s="320"/>
      <c r="AD59" s="320"/>
      <c r="AE59" s="320"/>
      <c r="AF59" s="320"/>
      <c r="AG59" s="321"/>
      <c r="AH59" s="319"/>
      <c r="AI59" s="320"/>
      <c r="AJ59" s="320"/>
      <c r="AK59" s="320"/>
      <c r="AL59" s="320"/>
      <c r="AM59" s="321"/>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319"/>
      <c r="K60" s="320"/>
      <c r="L60" s="320"/>
      <c r="M60" s="320"/>
      <c r="N60" s="320"/>
      <c r="O60" s="321"/>
      <c r="P60" s="319"/>
      <c r="Q60" s="320"/>
      <c r="R60" s="320"/>
      <c r="S60" s="320"/>
      <c r="T60" s="320"/>
      <c r="U60" s="321"/>
      <c r="V60" s="319"/>
      <c r="W60" s="320"/>
      <c r="X60" s="320"/>
      <c r="Y60" s="320"/>
      <c r="Z60" s="320"/>
      <c r="AA60" s="321"/>
      <c r="AB60" s="319"/>
      <c r="AC60" s="320"/>
      <c r="AD60" s="320"/>
      <c r="AE60" s="320"/>
      <c r="AF60" s="320"/>
      <c r="AG60" s="321"/>
      <c r="AH60" s="319"/>
      <c r="AI60" s="320"/>
      <c r="AJ60" s="320"/>
      <c r="AK60" s="320"/>
      <c r="AL60" s="320"/>
      <c r="AM60" s="321"/>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ht="15.75" thickBot="1" x14ac:dyDescent="0.3">
      <c r="A61" s="64"/>
      <c r="B61" s="64"/>
      <c r="C61" s="64"/>
      <c r="D61" s="64"/>
      <c r="E61" s="64"/>
      <c r="F61" s="64"/>
      <c r="G61" s="64"/>
      <c r="H61" s="64"/>
      <c r="I61" s="64"/>
      <c r="J61" s="322"/>
      <c r="K61" s="323"/>
      <c r="L61" s="323"/>
      <c r="M61" s="323"/>
      <c r="N61" s="323"/>
      <c r="O61" s="324"/>
      <c r="P61" s="322"/>
      <c r="Q61" s="323"/>
      <c r="R61" s="323"/>
      <c r="S61" s="323"/>
      <c r="T61" s="323"/>
      <c r="U61" s="324"/>
      <c r="V61" s="322"/>
      <c r="W61" s="323"/>
      <c r="X61" s="323"/>
      <c r="Y61" s="323"/>
      <c r="Z61" s="323"/>
      <c r="AA61" s="324"/>
      <c r="AB61" s="322"/>
      <c r="AC61" s="323"/>
      <c r="AD61" s="323"/>
      <c r="AE61" s="323"/>
      <c r="AF61" s="323"/>
      <c r="AG61" s="324"/>
      <c r="AH61" s="322"/>
      <c r="AI61" s="323"/>
      <c r="AJ61" s="323"/>
      <c r="AK61" s="323"/>
      <c r="AL61" s="323"/>
      <c r="AM61" s="32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row>
    <row r="63" spans="1:80" ht="15" customHeight="1" x14ac:dyDescent="0.25">
      <c r="A63" s="6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4"/>
      <c r="AV63" s="64"/>
      <c r="AW63" s="64"/>
      <c r="AX63" s="64"/>
      <c r="AY63" s="64"/>
      <c r="AZ63" s="64"/>
      <c r="BA63" s="64"/>
      <c r="BB63" s="64"/>
      <c r="BC63" s="64"/>
      <c r="BD63" s="64"/>
      <c r="BE63" s="64"/>
      <c r="BF63" s="64"/>
      <c r="BG63" s="64"/>
      <c r="BH63" s="64"/>
    </row>
    <row r="64" spans="1:80" ht="15" customHeight="1" x14ac:dyDescent="0.25">
      <c r="A64" s="64"/>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4"/>
      <c r="AV64" s="64"/>
      <c r="AW64" s="64"/>
      <c r="AX64" s="64"/>
      <c r="AY64" s="64"/>
      <c r="AZ64" s="64"/>
      <c r="BA64" s="64"/>
      <c r="BB64" s="64"/>
      <c r="BC64" s="64"/>
      <c r="BD64" s="64"/>
      <c r="BE64" s="64"/>
      <c r="BF64" s="64"/>
      <c r="BG64" s="64"/>
      <c r="BH64" s="64"/>
    </row>
    <row r="65" spans="1:6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row>
    <row r="66" spans="1:6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row>
    <row r="67" spans="1:6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row>
    <row r="68" spans="1:6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row r="69" spans="1:6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row>
    <row r="70" spans="1:6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row>
    <row r="71" spans="1:6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row>
    <row r="72" spans="1:6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row>
    <row r="73" spans="1:6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row>
    <row r="74" spans="1:6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row>
    <row r="75" spans="1:6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row>
    <row r="76" spans="1:6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row>
    <row r="77" spans="1:6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row>
    <row r="78" spans="1:6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row>
    <row r="79" spans="1:6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row>
    <row r="80" spans="1:6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row>
    <row r="81" spans="1:60"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row>
    <row r="82" spans="1:60"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row>
    <row r="83" spans="1:60"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row>
    <row r="84" spans="1:60"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row>
    <row r="85" spans="1:60"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row>
    <row r="86" spans="1:60"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row>
    <row r="87" spans="1:60"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row>
    <row r="88" spans="1:60"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1:60"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row r="90" spans="1:60"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row>
    <row r="91" spans="1:60"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row>
    <row r="92" spans="1:60"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row>
    <row r="93" spans="1:60"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row>
    <row r="94" spans="1:60"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row>
    <row r="95" spans="1:60"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row>
    <row r="96" spans="1:60"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row>
    <row r="97" spans="1:60"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row>
    <row r="98" spans="1:60"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row>
    <row r="99" spans="1:60"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row>
    <row r="100" spans="1:60"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row>
    <row r="101" spans="1:60"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row>
    <row r="103" spans="1:60"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row>
    <row r="104" spans="1:60"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row>
    <row r="105" spans="1:60"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row>
    <row r="106" spans="1:60"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row>
    <row r="107" spans="1:60"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row>
    <row r="108" spans="1:60"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row>
    <row r="109" spans="1:60"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row>
    <row r="110" spans="1:60"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row>
    <row r="111" spans="1:60"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row>
    <row r="112" spans="1:60"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row>
    <row r="113" spans="1:60"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row>
    <row r="114" spans="1:60"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row>
    <row r="115" spans="1:60"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row>
    <row r="116" spans="1:60"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row>
    <row r="118" spans="1:60"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row>
    <row r="119" spans="1:60"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row>
    <row r="120" spans="1:60"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row>
    <row r="121" spans="1:60"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row>
    <row r="122" spans="1:60"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row>
    <row r="123" spans="1:60"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row>
    <row r="124" spans="1:60"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row>
    <row r="125" spans="1:60"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row>
    <row r="126" spans="1:60"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row>
    <row r="127" spans="1:60"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row>
    <row r="128" spans="1:60"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row>
    <row r="129" spans="1:60"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row>
    <row r="130" spans="1:60"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row>
    <row r="131" spans="1:60"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row>
    <row r="132" spans="1:60"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row>
    <row r="133" spans="1:60"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row>
    <row r="134" spans="1:60"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row>
    <row r="135" spans="1:60"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row>
    <row r="136" spans="1:60"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row>
    <row r="137" spans="1:60"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row>
    <row r="138" spans="1:60"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row>
    <row r="139" spans="1:60"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row>
    <row r="140" spans="1:60"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row>
    <row r="141" spans="1:60"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row>
    <row r="142" spans="1:60"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row>
    <row r="143" spans="1:60"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row>
    <row r="144" spans="1:60"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row>
    <row r="145" spans="1:60"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row>
    <row r="146" spans="1:60"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row>
    <row r="147" spans="1:60"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row>
    <row r="148" spans="1:60"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row>
    <row r="149" spans="1:60"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row>
    <row r="150" spans="1:60"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row>
    <row r="151" spans="1:60"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row>
    <row r="152" spans="1:60"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row>
    <row r="153" spans="1:60"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row>
    <row r="154" spans="1:60"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row>
    <row r="155" spans="1:60"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row>
    <row r="156" spans="1:60"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row>
    <row r="157" spans="1:60"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row>
    <row r="158" spans="1:60"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row>
    <row r="159" spans="1:60"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row>
    <row r="160" spans="1:60"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row>
    <row r="161" spans="1:60"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row>
    <row r="162" spans="1:60"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row>
    <row r="163" spans="1:60"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row>
    <row r="164" spans="1:60"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row>
    <row r="165" spans="1:60"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row>
    <row r="166" spans="1:60"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row>
    <row r="167" spans="1:60"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row>
    <row r="168" spans="1:60"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row>
    <row r="169" spans="1:60"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row>
    <row r="170" spans="1:60"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row>
    <row r="171" spans="1:60"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row>
    <row r="172" spans="1:60"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row>
    <row r="173" spans="1:60"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row>
    <row r="174" spans="1:60"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row>
    <row r="175" spans="1:60"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row>
    <row r="176" spans="1:60"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row>
    <row r="177" spans="1:60"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row>
    <row r="178" spans="1:60"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row>
    <row r="179" spans="1:60"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row>
    <row r="180" spans="1:60"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row>
    <row r="181" spans="1:60"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row>
    <row r="182" spans="1:60"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row>
    <row r="183" spans="1:60"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row>
    <row r="184" spans="1:60"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row>
    <row r="185" spans="1:60"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row>
    <row r="186" spans="1:60"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row>
    <row r="187" spans="1:60"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row>
    <row r="188" spans="1:60"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row>
    <row r="189" spans="1:60"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row>
    <row r="190" spans="1:60"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row>
    <row r="191" spans="1:60" x14ac:dyDescent="0.25">
      <c r="A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row>
    <row r="192" spans="1:60" x14ac:dyDescent="0.25">
      <c r="A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row>
    <row r="193" spans="1:60" x14ac:dyDescent="0.25">
      <c r="A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row>
    <row r="194" spans="1:60" x14ac:dyDescent="0.25">
      <c r="A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row>
    <row r="195" spans="1:60" x14ac:dyDescent="0.25">
      <c r="A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row>
    <row r="196" spans="1:60" x14ac:dyDescent="0.25">
      <c r="A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row>
    <row r="197" spans="1:60" x14ac:dyDescent="0.25">
      <c r="A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row>
    <row r="198" spans="1:60" x14ac:dyDescent="0.25">
      <c r="A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row>
    <row r="199" spans="1:60" x14ac:dyDescent="0.25">
      <c r="A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row>
    <row r="200" spans="1:60" x14ac:dyDescent="0.25">
      <c r="A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row>
    <row r="201" spans="1:60" x14ac:dyDescent="0.25">
      <c r="A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row>
    <row r="202" spans="1:60" x14ac:dyDescent="0.25">
      <c r="A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row>
    <row r="203" spans="1:60" x14ac:dyDescent="0.25">
      <c r="A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row>
    <row r="204" spans="1:60" x14ac:dyDescent="0.25">
      <c r="A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row>
    <row r="205" spans="1:60" x14ac:dyDescent="0.25">
      <c r="A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row>
    <row r="206" spans="1:60" x14ac:dyDescent="0.25">
      <c r="A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row>
    <row r="207" spans="1:60" x14ac:dyDescent="0.25">
      <c r="A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row>
    <row r="208" spans="1:60" x14ac:dyDescent="0.25">
      <c r="A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row>
    <row r="209" spans="1:60" x14ac:dyDescent="0.25">
      <c r="A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row>
    <row r="210" spans="1:60" x14ac:dyDescent="0.25">
      <c r="A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row>
    <row r="211" spans="1:60" x14ac:dyDescent="0.25">
      <c r="A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row>
    <row r="212" spans="1:60" x14ac:dyDescent="0.25">
      <c r="A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row>
    <row r="213" spans="1:60" x14ac:dyDescent="0.25">
      <c r="A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row>
    <row r="214" spans="1:60" x14ac:dyDescent="0.25">
      <c r="A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row>
    <row r="215" spans="1:60" x14ac:dyDescent="0.25">
      <c r="A215" s="64"/>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row>
    <row r="216" spans="1:60" x14ac:dyDescent="0.25">
      <c r="A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row>
    <row r="217" spans="1:60" x14ac:dyDescent="0.25">
      <c r="A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row>
    <row r="218" spans="1:60" x14ac:dyDescent="0.25">
      <c r="A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row>
    <row r="219" spans="1:60" x14ac:dyDescent="0.25">
      <c r="A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row>
    <row r="220" spans="1:60" x14ac:dyDescent="0.25">
      <c r="A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row>
    <row r="221" spans="1:60" x14ac:dyDescent="0.25">
      <c r="A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row>
    <row r="222" spans="1:60" x14ac:dyDescent="0.25">
      <c r="A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row>
    <row r="223" spans="1:60" x14ac:dyDescent="0.25">
      <c r="A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row>
    <row r="224" spans="1:60" x14ac:dyDescent="0.25">
      <c r="A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row>
    <row r="225" spans="1:60" x14ac:dyDescent="0.25">
      <c r="A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row>
    <row r="226" spans="1:60" x14ac:dyDescent="0.25">
      <c r="A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row>
    <row r="227" spans="1:60" x14ac:dyDescent="0.25">
      <c r="A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row>
    <row r="228" spans="1:60" x14ac:dyDescent="0.25">
      <c r="A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row>
    <row r="229" spans="1:60" x14ac:dyDescent="0.25">
      <c r="A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row>
    <row r="230" spans="1:60" x14ac:dyDescent="0.25">
      <c r="A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row>
    <row r="231" spans="1:60" x14ac:dyDescent="0.25">
      <c r="A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row>
    <row r="232" spans="1:60" x14ac:dyDescent="0.25">
      <c r="A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row>
    <row r="233" spans="1:60" x14ac:dyDescent="0.25">
      <c r="A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row>
    <row r="234" spans="1:60" x14ac:dyDescent="0.25">
      <c r="A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row>
    <row r="235" spans="1:60" x14ac:dyDescent="0.25">
      <c r="A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row>
    <row r="236" spans="1:60" x14ac:dyDescent="0.25">
      <c r="A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row>
    <row r="237" spans="1:60" x14ac:dyDescent="0.25">
      <c r="A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row>
    <row r="238" spans="1:60" x14ac:dyDescent="0.25">
      <c r="A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row>
    <row r="239" spans="1:60" x14ac:dyDescent="0.25">
      <c r="A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row>
    <row r="240" spans="1:60" x14ac:dyDescent="0.25">
      <c r="A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row>
    <row r="241" spans="1:60" x14ac:dyDescent="0.25">
      <c r="A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row>
    <row r="242" spans="1:60" x14ac:dyDescent="0.25">
      <c r="A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row>
    <row r="243" spans="1:60" x14ac:dyDescent="0.25">
      <c r="A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row>
    <row r="244" spans="1:60" x14ac:dyDescent="0.25">
      <c r="A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row>
    <row r="245" spans="1:60" x14ac:dyDescent="0.25">
      <c r="A245" s="64"/>
    </row>
    <row r="246" spans="1:60" x14ac:dyDescent="0.25">
      <c r="A246" s="64"/>
    </row>
    <row r="247" spans="1:60" x14ac:dyDescent="0.25">
      <c r="A247" s="64"/>
    </row>
    <row r="248" spans="1:60" x14ac:dyDescent="0.25">
      <c r="A248" s="64"/>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64"/>
      <c r="B1" s="365" t="s">
        <v>169</v>
      </c>
      <c r="C1" s="365"/>
      <c r="D1" s="365"/>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7"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7" ht="25.5" x14ac:dyDescent="0.25">
      <c r="A3" s="64"/>
      <c r="B3" s="3"/>
      <c r="C3" s="4" t="s">
        <v>170</v>
      </c>
      <c r="D3" s="4" t="s">
        <v>153</v>
      </c>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7" ht="51" x14ac:dyDescent="0.25">
      <c r="A4" s="64"/>
      <c r="B4" s="5" t="s">
        <v>171</v>
      </c>
      <c r="C4" s="6" t="s">
        <v>172</v>
      </c>
      <c r="D4" s="7">
        <v>0.2</v>
      </c>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7" ht="51" x14ac:dyDescent="0.25">
      <c r="A5" s="64"/>
      <c r="B5" s="8" t="s">
        <v>173</v>
      </c>
      <c r="C5" s="9" t="s">
        <v>174</v>
      </c>
      <c r="D5" s="10">
        <v>0.4</v>
      </c>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7" ht="51" x14ac:dyDescent="0.25">
      <c r="A6" s="64"/>
      <c r="B6" s="11" t="s">
        <v>175</v>
      </c>
      <c r="C6" s="9" t="s">
        <v>176</v>
      </c>
      <c r="D6" s="10">
        <v>0.6</v>
      </c>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7" ht="76.5" x14ac:dyDescent="0.25">
      <c r="A7" s="64"/>
      <c r="B7" s="12" t="s">
        <v>177</v>
      </c>
      <c r="C7" s="9" t="s">
        <v>178</v>
      </c>
      <c r="D7" s="10">
        <v>0.8</v>
      </c>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37" ht="51" x14ac:dyDescent="0.25">
      <c r="A8" s="64"/>
      <c r="B8" s="13" t="s">
        <v>179</v>
      </c>
      <c r="C8" s="9" t="s">
        <v>180</v>
      </c>
      <c r="D8" s="10">
        <v>1</v>
      </c>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7" x14ac:dyDescent="0.25">
      <c r="A9" s="64"/>
      <c r="B9" s="84"/>
      <c r="C9" s="84"/>
      <c r="D9" s="8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ht="16.5" x14ac:dyDescent="0.25">
      <c r="A10" s="64"/>
      <c r="B10" s="85"/>
      <c r="C10" s="84"/>
      <c r="D10" s="8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x14ac:dyDescent="0.25">
      <c r="A11" s="64"/>
      <c r="B11" s="84"/>
      <c r="C11" s="84"/>
      <c r="D11" s="8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x14ac:dyDescent="0.25">
      <c r="A12" s="64"/>
      <c r="B12" s="84"/>
      <c r="C12" s="84"/>
      <c r="D12" s="8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x14ac:dyDescent="0.25">
      <c r="A13" s="64"/>
      <c r="B13" s="84"/>
      <c r="C13" s="84"/>
      <c r="D13" s="8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x14ac:dyDescent="0.25">
      <c r="A14" s="64"/>
      <c r="B14" s="84"/>
      <c r="C14" s="84"/>
      <c r="D14" s="8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1:37" x14ac:dyDescent="0.25">
      <c r="A15" s="64"/>
      <c r="B15" s="84"/>
      <c r="C15" s="84"/>
      <c r="D15" s="8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1:37" x14ac:dyDescent="0.25">
      <c r="A16" s="64"/>
      <c r="B16" s="84"/>
      <c r="C16" s="84"/>
      <c r="D16" s="8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x14ac:dyDescent="0.25">
      <c r="A17" s="64"/>
      <c r="B17" s="84"/>
      <c r="C17" s="84"/>
      <c r="D17" s="8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x14ac:dyDescent="0.25">
      <c r="A18" s="64"/>
      <c r="B18" s="84"/>
      <c r="C18" s="84"/>
      <c r="D18" s="8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x14ac:dyDescent="0.2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x14ac:dyDescent="0.2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7"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1" x14ac:dyDescent="0.25">
      <c r="A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x14ac:dyDescent="0.25">
      <c r="A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x14ac:dyDescent="0.25">
      <c r="A35" s="64"/>
    </row>
    <row r="36" spans="1:31" x14ac:dyDescent="0.25">
      <c r="A36" s="64"/>
    </row>
    <row r="37" spans="1:31" x14ac:dyDescent="0.25">
      <c r="A37" s="64"/>
    </row>
    <row r="38" spans="1:31" x14ac:dyDescent="0.25">
      <c r="A38" s="64"/>
    </row>
    <row r="39" spans="1:31" x14ac:dyDescent="0.25">
      <c r="A39" s="64"/>
    </row>
    <row r="40" spans="1:31" x14ac:dyDescent="0.25">
      <c r="A40" s="64"/>
    </row>
    <row r="41" spans="1:31" x14ac:dyDescent="0.25">
      <c r="A41" s="64"/>
    </row>
    <row r="42" spans="1:31" x14ac:dyDescent="0.25">
      <c r="A42" s="64"/>
    </row>
    <row r="43" spans="1:31" x14ac:dyDescent="0.25">
      <c r="A43" s="64"/>
    </row>
    <row r="44" spans="1:31" x14ac:dyDescent="0.25">
      <c r="A44" s="64"/>
    </row>
    <row r="45" spans="1:31" x14ac:dyDescent="0.25">
      <c r="A45" s="64"/>
    </row>
    <row r="46" spans="1:31" x14ac:dyDescent="0.25">
      <c r="A46" s="64"/>
    </row>
    <row r="47" spans="1:31" x14ac:dyDescent="0.25">
      <c r="A47" s="64"/>
    </row>
    <row r="48" spans="1:31" x14ac:dyDescent="0.25">
      <c r="A48" s="64"/>
    </row>
    <row r="49" spans="1:1" x14ac:dyDescent="0.25">
      <c r="A49" s="64"/>
    </row>
    <row r="50" spans="1:1" x14ac:dyDescent="0.25">
      <c r="A50" s="64"/>
    </row>
    <row r="51" spans="1:1" x14ac:dyDescent="0.25">
      <c r="A51" s="64"/>
    </row>
    <row r="52" spans="1:1" x14ac:dyDescent="0.25">
      <c r="A52" s="64"/>
    </row>
    <row r="53" spans="1:1" x14ac:dyDescent="0.25">
      <c r="A53" s="64"/>
    </row>
    <row r="54" spans="1:1" x14ac:dyDescent="0.25">
      <c r="A54" s="64"/>
    </row>
    <row r="55" spans="1:1" x14ac:dyDescent="0.25">
      <c r="A55" s="6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4"/>
      <c r="B1" s="366" t="s">
        <v>181</v>
      </c>
      <c r="C1" s="366"/>
      <c r="D1" s="366"/>
      <c r="E1" s="64"/>
      <c r="F1" s="64"/>
      <c r="G1" s="64"/>
      <c r="H1" s="64"/>
      <c r="I1" s="64"/>
      <c r="J1" s="64"/>
      <c r="K1" s="64"/>
      <c r="L1" s="64"/>
      <c r="M1" s="64"/>
      <c r="N1" s="64"/>
      <c r="O1" s="64"/>
      <c r="P1" s="64"/>
      <c r="Q1" s="64"/>
      <c r="R1" s="64"/>
      <c r="S1" s="64"/>
      <c r="T1" s="64"/>
      <c r="U1" s="64"/>
    </row>
    <row r="2" spans="1:21" x14ac:dyDescent="0.25">
      <c r="A2" s="64"/>
      <c r="B2" s="64"/>
      <c r="C2" s="64"/>
      <c r="D2" s="64"/>
      <c r="E2" s="64"/>
      <c r="F2" s="64"/>
      <c r="G2" s="64"/>
      <c r="H2" s="64"/>
      <c r="I2" s="64"/>
      <c r="J2" s="64"/>
      <c r="K2" s="64"/>
      <c r="L2" s="64"/>
      <c r="M2" s="64"/>
      <c r="N2" s="64"/>
      <c r="O2" s="64"/>
      <c r="P2" s="64"/>
      <c r="Q2" s="64"/>
      <c r="R2" s="64"/>
      <c r="S2" s="64"/>
      <c r="T2" s="64"/>
      <c r="U2" s="64"/>
    </row>
    <row r="3" spans="1:21" ht="30" x14ac:dyDescent="0.25">
      <c r="A3" s="64"/>
      <c r="B3" s="81"/>
      <c r="C3" s="22" t="s">
        <v>182</v>
      </c>
      <c r="D3" s="22" t="s">
        <v>183</v>
      </c>
      <c r="E3" s="64"/>
      <c r="F3" s="64"/>
      <c r="G3" s="64"/>
      <c r="H3" s="64"/>
      <c r="I3" s="64"/>
      <c r="J3" s="64"/>
      <c r="K3" s="64"/>
      <c r="L3" s="64"/>
      <c r="M3" s="64"/>
      <c r="N3" s="64"/>
      <c r="O3" s="64"/>
      <c r="P3" s="64"/>
      <c r="Q3" s="64"/>
      <c r="R3" s="64"/>
      <c r="S3" s="64"/>
      <c r="T3" s="64"/>
      <c r="U3" s="64"/>
    </row>
    <row r="4" spans="1:21" ht="33.75" x14ac:dyDescent="0.25">
      <c r="A4" s="80" t="s">
        <v>184</v>
      </c>
      <c r="B4" s="25" t="s">
        <v>185</v>
      </c>
      <c r="C4" s="30" t="s">
        <v>186</v>
      </c>
      <c r="D4" s="23" t="s">
        <v>187</v>
      </c>
      <c r="E4" s="64"/>
      <c r="F4" s="64"/>
      <c r="G4" s="64"/>
      <c r="H4" s="64"/>
      <c r="I4" s="64"/>
      <c r="J4" s="64"/>
      <c r="K4" s="64"/>
      <c r="L4" s="64"/>
      <c r="M4" s="64"/>
      <c r="N4" s="64"/>
      <c r="O4" s="64"/>
      <c r="P4" s="64"/>
      <c r="Q4" s="64"/>
      <c r="R4" s="64"/>
      <c r="S4" s="64"/>
      <c r="T4" s="64"/>
      <c r="U4" s="64"/>
    </row>
    <row r="5" spans="1:21" ht="67.5" x14ac:dyDescent="0.25">
      <c r="A5" s="80" t="s">
        <v>188</v>
      </c>
      <c r="B5" s="26" t="s">
        <v>189</v>
      </c>
      <c r="C5" s="31" t="s">
        <v>190</v>
      </c>
      <c r="D5" s="24" t="s">
        <v>191</v>
      </c>
      <c r="E5" s="64"/>
      <c r="F5" s="64"/>
      <c r="G5" s="64"/>
      <c r="H5" s="64"/>
      <c r="I5" s="64"/>
      <c r="J5" s="64"/>
      <c r="K5" s="64"/>
      <c r="L5" s="64"/>
      <c r="M5" s="64"/>
      <c r="N5" s="64"/>
      <c r="O5" s="64"/>
      <c r="P5" s="64"/>
      <c r="Q5" s="64"/>
      <c r="R5" s="64"/>
      <c r="S5" s="64"/>
      <c r="T5" s="64"/>
      <c r="U5" s="64"/>
    </row>
    <row r="6" spans="1:21" ht="67.5" x14ac:dyDescent="0.25">
      <c r="A6" s="80" t="s">
        <v>159</v>
      </c>
      <c r="B6" s="27" t="s">
        <v>192</v>
      </c>
      <c r="C6" s="31" t="s">
        <v>193</v>
      </c>
      <c r="D6" s="24" t="s">
        <v>194</v>
      </c>
      <c r="E6" s="64"/>
      <c r="F6" s="64"/>
      <c r="G6" s="64"/>
      <c r="H6" s="64"/>
      <c r="I6" s="64"/>
      <c r="J6" s="64"/>
      <c r="K6" s="64"/>
      <c r="L6" s="64"/>
      <c r="M6" s="64"/>
      <c r="N6" s="64"/>
      <c r="O6" s="64"/>
      <c r="P6" s="64"/>
      <c r="Q6" s="64"/>
      <c r="R6" s="64"/>
      <c r="S6" s="64"/>
      <c r="T6" s="64"/>
      <c r="U6" s="64"/>
    </row>
    <row r="7" spans="1:21" ht="101.25" x14ac:dyDescent="0.25">
      <c r="A7" s="80" t="s">
        <v>195</v>
      </c>
      <c r="B7" s="28" t="s">
        <v>196</v>
      </c>
      <c r="C7" s="31" t="s">
        <v>197</v>
      </c>
      <c r="D7" s="24" t="s">
        <v>198</v>
      </c>
      <c r="E7" s="64"/>
      <c r="F7" s="64"/>
      <c r="G7" s="64"/>
      <c r="H7" s="64"/>
      <c r="I7" s="64"/>
      <c r="J7" s="64"/>
      <c r="K7" s="64"/>
      <c r="L7" s="64"/>
      <c r="M7" s="64"/>
      <c r="N7" s="64"/>
      <c r="O7" s="64"/>
      <c r="P7" s="64"/>
      <c r="Q7" s="64"/>
      <c r="R7" s="64"/>
      <c r="S7" s="64"/>
      <c r="T7" s="64"/>
      <c r="U7" s="64"/>
    </row>
    <row r="8" spans="1:21" ht="67.5" x14ac:dyDescent="0.25">
      <c r="A8" s="80" t="s">
        <v>199</v>
      </c>
      <c r="B8" s="29" t="s">
        <v>200</v>
      </c>
      <c r="C8" s="31" t="s">
        <v>201</v>
      </c>
      <c r="D8" s="24" t="s">
        <v>202</v>
      </c>
      <c r="E8" s="64"/>
      <c r="F8" s="64"/>
      <c r="G8" s="64"/>
      <c r="H8" s="64"/>
      <c r="I8" s="64"/>
      <c r="J8" s="64"/>
      <c r="K8" s="64"/>
      <c r="L8" s="64"/>
      <c r="M8" s="64"/>
      <c r="N8" s="64"/>
      <c r="O8" s="64"/>
      <c r="P8" s="64"/>
      <c r="Q8" s="64"/>
      <c r="R8" s="64"/>
      <c r="S8" s="64"/>
      <c r="T8" s="64"/>
      <c r="U8" s="64"/>
    </row>
    <row r="9" spans="1:21" ht="20.25" x14ac:dyDescent="0.25">
      <c r="A9" s="80"/>
      <c r="B9" s="80"/>
      <c r="C9" s="82"/>
      <c r="D9" s="82"/>
      <c r="E9" s="64"/>
      <c r="F9" s="64"/>
      <c r="G9" s="64"/>
      <c r="H9" s="64"/>
      <c r="I9" s="64"/>
      <c r="J9" s="64"/>
      <c r="K9" s="64"/>
      <c r="L9" s="64"/>
      <c r="M9" s="64"/>
      <c r="N9" s="64"/>
      <c r="O9" s="64"/>
      <c r="P9" s="64"/>
      <c r="Q9" s="64"/>
      <c r="R9" s="64"/>
      <c r="S9" s="64"/>
      <c r="T9" s="64"/>
      <c r="U9" s="64"/>
    </row>
    <row r="10" spans="1:21" ht="16.5" x14ac:dyDescent="0.25">
      <c r="A10" s="80"/>
      <c r="B10" s="83"/>
      <c r="C10" s="83"/>
      <c r="D10" s="83"/>
      <c r="E10" s="64"/>
      <c r="F10" s="64"/>
      <c r="G10" s="64"/>
      <c r="H10" s="64"/>
      <c r="I10" s="64"/>
      <c r="J10" s="64"/>
      <c r="K10" s="64"/>
      <c r="L10" s="64"/>
      <c r="M10" s="64"/>
      <c r="N10" s="64"/>
      <c r="O10" s="64"/>
      <c r="P10" s="64"/>
      <c r="Q10" s="64"/>
      <c r="R10" s="64"/>
      <c r="S10" s="64"/>
      <c r="T10" s="64"/>
      <c r="U10" s="64"/>
    </row>
    <row r="11" spans="1:21" x14ac:dyDescent="0.25">
      <c r="A11" s="80"/>
      <c r="B11" s="80" t="s">
        <v>203</v>
      </c>
      <c r="C11" s="80" t="s">
        <v>204</v>
      </c>
      <c r="D11" s="80" t="s">
        <v>205</v>
      </c>
      <c r="E11" s="64"/>
      <c r="F11" s="64"/>
      <c r="G11" s="64"/>
      <c r="H11" s="64"/>
      <c r="I11" s="64"/>
      <c r="J11" s="64"/>
      <c r="K11" s="64"/>
      <c r="L11" s="64"/>
      <c r="M11" s="64"/>
      <c r="N11" s="64"/>
      <c r="O11" s="64"/>
      <c r="P11" s="64"/>
      <c r="Q11" s="64"/>
      <c r="R11" s="64"/>
      <c r="S11" s="64"/>
      <c r="T11" s="64"/>
      <c r="U11" s="64"/>
    </row>
    <row r="12" spans="1:21" x14ac:dyDescent="0.25">
      <c r="A12" s="80"/>
      <c r="B12" s="80" t="s">
        <v>206</v>
      </c>
      <c r="C12" s="80" t="s">
        <v>207</v>
      </c>
      <c r="D12" s="80" t="s">
        <v>208</v>
      </c>
      <c r="E12" s="64"/>
      <c r="F12" s="64"/>
      <c r="G12" s="64"/>
      <c r="H12" s="64"/>
      <c r="I12" s="64"/>
      <c r="J12" s="64"/>
      <c r="K12" s="64"/>
      <c r="L12" s="64"/>
      <c r="M12" s="64"/>
      <c r="N12" s="64"/>
      <c r="O12" s="64"/>
      <c r="P12" s="64"/>
      <c r="Q12" s="64"/>
      <c r="R12" s="64"/>
      <c r="S12" s="64"/>
      <c r="T12" s="64"/>
      <c r="U12" s="64"/>
    </row>
    <row r="13" spans="1:21" x14ac:dyDescent="0.25">
      <c r="A13" s="80"/>
      <c r="B13" s="80"/>
      <c r="C13" s="80" t="s">
        <v>209</v>
      </c>
      <c r="D13" s="80" t="s">
        <v>112</v>
      </c>
      <c r="E13" s="64"/>
      <c r="F13" s="64"/>
      <c r="G13" s="64"/>
      <c r="H13" s="64"/>
      <c r="I13" s="64"/>
      <c r="J13" s="64"/>
      <c r="K13" s="64"/>
      <c r="L13" s="64"/>
      <c r="M13" s="64"/>
      <c r="N13" s="64"/>
      <c r="O13" s="64"/>
      <c r="P13" s="64"/>
      <c r="Q13" s="64"/>
      <c r="R13" s="64"/>
      <c r="S13" s="64"/>
      <c r="T13" s="64"/>
      <c r="U13" s="64"/>
    </row>
    <row r="14" spans="1:21" x14ac:dyDescent="0.25">
      <c r="A14" s="80"/>
      <c r="B14" s="80"/>
      <c r="C14" s="80" t="s">
        <v>210</v>
      </c>
      <c r="D14" s="80" t="s">
        <v>211</v>
      </c>
      <c r="E14" s="64"/>
      <c r="F14" s="64"/>
      <c r="G14" s="64"/>
      <c r="H14" s="64"/>
      <c r="I14" s="64"/>
      <c r="J14" s="64"/>
      <c r="K14" s="64"/>
      <c r="L14" s="64"/>
      <c r="M14" s="64"/>
      <c r="N14" s="64"/>
      <c r="O14" s="64"/>
      <c r="P14" s="64"/>
      <c r="Q14" s="64"/>
      <c r="R14" s="64"/>
      <c r="S14" s="64"/>
      <c r="T14" s="64"/>
      <c r="U14" s="64"/>
    </row>
    <row r="15" spans="1:21" x14ac:dyDescent="0.25">
      <c r="A15" s="80"/>
      <c r="B15" s="80"/>
      <c r="C15" s="80" t="s">
        <v>212</v>
      </c>
      <c r="D15" s="80" t="s">
        <v>213</v>
      </c>
      <c r="E15" s="64"/>
      <c r="F15" s="64"/>
      <c r="G15" s="64"/>
      <c r="H15" s="64"/>
      <c r="I15" s="64"/>
      <c r="J15" s="64"/>
      <c r="K15" s="64"/>
      <c r="L15" s="64"/>
      <c r="M15" s="64"/>
      <c r="N15" s="64"/>
      <c r="O15" s="64"/>
      <c r="P15" s="64"/>
      <c r="Q15" s="64"/>
      <c r="R15" s="64"/>
      <c r="S15" s="64"/>
      <c r="T15" s="64"/>
      <c r="U15" s="64"/>
    </row>
    <row r="16" spans="1:21" x14ac:dyDescent="0.25">
      <c r="A16" s="80"/>
      <c r="B16" s="80"/>
      <c r="C16" s="80"/>
      <c r="D16" s="80"/>
      <c r="E16" s="64"/>
      <c r="F16" s="64"/>
      <c r="G16" s="64"/>
      <c r="H16" s="64"/>
      <c r="I16" s="64"/>
      <c r="J16" s="64"/>
      <c r="K16" s="64"/>
      <c r="L16" s="64"/>
      <c r="M16" s="64"/>
      <c r="N16" s="64"/>
      <c r="O16" s="64"/>
    </row>
    <row r="17" spans="1:15" x14ac:dyDescent="0.25">
      <c r="A17" s="80"/>
      <c r="B17" s="80"/>
      <c r="C17" s="80"/>
      <c r="D17" s="80"/>
      <c r="E17" s="64"/>
      <c r="F17" s="64"/>
      <c r="G17" s="64"/>
      <c r="H17" s="64"/>
      <c r="I17" s="64"/>
      <c r="J17" s="64"/>
      <c r="K17" s="64"/>
      <c r="L17" s="64"/>
      <c r="M17" s="64"/>
      <c r="N17" s="64"/>
      <c r="O17" s="64"/>
    </row>
    <row r="18" spans="1:15" x14ac:dyDescent="0.25">
      <c r="A18" s="80"/>
      <c r="B18" s="84"/>
      <c r="C18" s="84"/>
      <c r="D18" s="84"/>
      <c r="E18" s="64"/>
      <c r="F18" s="64"/>
      <c r="G18" s="64"/>
      <c r="H18" s="64"/>
      <c r="I18" s="64"/>
      <c r="J18" s="64"/>
      <c r="K18" s="64"/>
      <c r="L18" s="64"/>
      <c r="M18" s="64"/>
      <c r="N18" s="64"/>
      <c r="O18" s="64"/>
    </row>
    <row r="19" spans="1:15" x14ac:dyDescent="0.25">
      <c r="A19" s="80"/>
      <c r="B19" s="84"/>
      <c r="C19" s="84"/>
      <c r="D19" s="84"/>
      <c r="E19" s="64"/>
      <c r="F19" s="64"/>
      <c r="G19" s="64"/>
      <c r="H19" s="64"/>
      <c r="I19" s="64"/>
      <c r="J19" s="64"/>
      <c r="K19" s="64"/>
      <c r="L19" s="64"/>
      <c r="M19" s="64"/>
      <c r="N19" s="64"/>
      <c r="O19" s="64"/>
    </row>
    <row r="20" spans="1:15" x14ac:dyDescent="0.25">
      <c r="A20" s="80"/>
      <c r="B20" s="84"/>
      <c r="C20" s="84"/>
      <c r="D20" s="84"/>
      <c r="E20" s="64"/>
      <c r="F20" s="64"/>
      <c r="G20" s="64"/>
      <c r="H20" s="64"/>
      <c r="I20" s="64"/>
      <c r="J20" s="64"/>
      <c r="K20" s="64"/>
      <c r="L20" s="64"/>
      <c r="M20" s="64"/>
      <c r="N20" s="64"/>
      <c r="O20" s="64"/>
    </row>
    <row r="21" spans="1:15" x14ac:dyDescent="0.25">
      <c r="A21" s="80"/>
      <c r="B21" s="84"/>
      <c r="C21" s="84"/>
      <c r="D21" s="84"/>
      <c r="E21" s="64"/>
      <c r="F21" s="64"/>
      <c r="G21" s="64"/>
      <c r="H21" s="64"/>
      <c r="I21" s="64"/>
      <c r="J21" s="64"/>
      <c r="K21" s="64"/>
      <c r="L21" s="64"/>
      <c r="M21" s="64"/>
      <c r="N21" s="64"/>
      <c r="O21" s="64"/>
    </row>
    <row r="22" spans="1:15" ht="20.25" x14ac:dyDescent="0.25">
      <c r="A22" s="80"/>
      <c r="B22" s="80"/>
      <c r="C22" s="82"/>
      <c r="D22" s="82"/>
      <c r="E22" s="64"/>
      <c r="F22" s="64"/>
      <c r="G22" s="64"/>
      <c r="H22" s="64"/>
      <c r="I22" s="64"/>
      <c r="J22" s="64"/>
      <c r="K22" s="64"/>
      <c r="L22" s="64"/>
      <c r="M22" s="64"/>
      <c r="N22" s="64"/>
      <c r="O22" s="64"/>
    </row>
    <row r="23" spans="1:15" ht="20.25" x14ac:dyDescent="0.25">
      <c r="A23" s="80"/>
      <c r="B23" s="80"/>
      <c r="C23" s="82"/>
      <c r="D23" s="82"/>
      <c r="E23" s="64"/>
      <c r="F23" s="64"/>
      <c r="G23" s="64"/>
      <c r="H23" s="64"/>
      <c r="I23" s="64"/>
      <c r="J23" s="64"/>
      <c r="K23" s="64"/>
      <c r="L23" s="64"/>
      <c r="M23" s="64"/>
      <c r="N23" s="64"/>
      <c r="O23" s="64"/>
    </row>
    <row r="24" spans="1:15" ht="20.25" x14ac:dyDescent="0.25">
      <c r="A24" s="80"/>
      <c r="B24" s="80"/>
      <c r="C24" s="82"/>
      <c r="D24" s="82"/>
      <c r="E24" s="64"/>
      <c r="F24" s="64"/>
      <c r="G24" s="64"/>
      <c r="H24" s="64"/>
      <c r="I24" s="64"/>
      <c r="J24" s="64"/>
      <c r="K24" s="64"/>
      <c r="L24" s="64"/>
      <c r="M24" s="64"/>
      <c r="N24" s="64"/>
      <c r="O24" s="64"/>
    </row>
    <row r="25" spans="1:15" ht="20.25" x14ac:dyDescent="0.25">
      <c r="A25" s="80"/>
      <c r="B25" s="80"/>
      <c r="C25" s="82"/>
      <c r="D25" s="82"/>
      <c r="E25" s="64"/>
      <c r="F25" s="64"/>
      <c r="G25" s="64"/>
      <c r="H25" s="64"/>
      <c r="I25" s="64"/>
      <c r="J25" s="64"/>
      <c r="K25" s="64"/>
      <c r="L25" s="64"/>
      <c r="M25" s="64"/>
      <c r="N25" s="64"/>
      <c r="O25" s="64"/>
    </row>
    <row r="26" spans="1:15" ht="20.25" x14ac:dyDescent="0.25">
      <c r="A26" s="80"/>
      <c r="B26" s="80"/>
      <c r="C26" s="82"/>
      <c r="D26" s="82"/>
      <c r="E26" s="64"/>
      <c r="F26" s="64"/>
      <c r="G26" s="64"/>
      <c r="H26" s="64"/>
      <c r="I26" s="64"/>
      <c r="J26" s="64"/>
      <c r="K26" s="64"/>
      <c r="L26" s="64"/>
      <c r="M26" s="64"/>
      <c r="N26" s="64"/>
      <c r="O26" s="64"/>
    </row>
    <row r="27" spans="1:15" ht="20.25" x14ac:dyDescent="0.25">
      <c r="A27" s="80"/>
      <c r="B27" s="80"/>
      <c r="C27" s="82"/>
      <c r="D27" s="82"/>
      <c r="E27" s="64"/>
      <c r="F27" s="64"/>
      <c r="G27" s="64"/>
      <c r="H27" s="64"/>
      <c r="I27" s="64"/>
      <c r="J27" s="64"/>
      <c r="K27" s="64"/>
      <c r="L27" s="64"/>
      <c r="M27" s="64"/>
      <c r="N27" s="64"/>
      <c r="O27" s="64"/>
    </row>
    <row r="28" spans="1:15" ht="20.25" x14ac:dyDescent="0.25">
      <c r="A28" s="80"/>
      <c r="B28" s="80"/>
      <c r="C28" s="82"/>
      <c r="D28" s="82"/>
      <c r="E28" s="64"/>
      <c r="F28" s="64"/>
      <c r="G28" s="64"/>
      <c r="H28" s="64"/>
      <c r="I28" s="64"/>
      <c r="J28" s="64"/>
      <c r="K28" s="64"/>
      <c r="L28" s="64"/>
      <c r="M28" s="64"/>
      <c r="N28" s="64"/>
      <c r="O28" s="64"/>
    </row>
    <row r="29" spans="1:15" ht="20.25" x14ac:dyDescent="0.25">
      <c r="A29" s="80"/>
      <c r="B29" s="80"/>
      <c r="C29" s="82"/>
      <c r="D29" s="82"/>
      <c r="E29" s="64"/>
      <c r="F29" s="64"/>
      <c r="G29" s="64"/>
      <c r="H29" s="64"/>
      <c r="I29" s="64"/>
      <c r="J29" s="64"/>
      <c r="K29" s="64"/>
      <c r="L29" s="64"/>
      <c r="M29" s="64"/>
      <c r="N29" s="64"/>
      <c r="O29" s="64"/>
    </row>
    <row r="30" spans="1:15" ht="20.25" x14ac:dyDescent="0.25">
      <c r="A30" s="80"/>
      <c r="B30" s="80"/>
      <c r="C30" s="82"/>
      <c r="D30" s="82"/>
      <c r="E30" s="64"/>
      <c r="F30" s="64"/>
      <c r="G30" s="64"/>
      <c r="H30" s="64"/>
      <c r="I30" s="64"/>
      <c r="J30" s="64"/>
      <c r="K30" s="64"/>
      <c r="L30" s="64"/>
      <c r="M30" s="64"/>
      <c r="N30" s="64"/>
      <c r="O30" s="64"/>
    </row>
    <row r="31" spans="1:15" ht="20.25" x14ac:dyDescent="0.25">
      <c r="A31" s="80"/>
      <c r="B31" s="80"/>
      <c r="C31" s="82"/>
      <c r="D31" s="82"/>
      <c r="E31" s="64"/>
      <c r="F31" s="64"/>
      <c r="G31" s="64"/>
      <c r="H31" s="64"/>
      <c r="I31" s="64"/>
      <c r="J31" s="64"/>
      <c r="K31" s="64"/>
      <c r="L31" s="64"/>
      <c r="M31" s="64"/>
      <c r="N31" s="64"/>
      <c r="O31" s="64"/>
    </row>
    <row r="32" spans="1:15" ht="20.25" x14ac:dyDescent="0.25">
      <c r="A32" s="80"/>
      <c r="B32" s="80"/>
      <c r="C32" s="82"/>
      <c r="D32" s="82"/>
      <c r="E32" s="64"/>
      <c r="F32" s="64"/>
      <c r="G32" s="64"/>
      <c r="H32" s="64"/>
      <c r="I32" s="64"/>
      <c r="J32" s="64"/>
      <c r="K32" s="64"/>
      <c r="L32" s="64"/>
      <c r="M32" s="64"/>
      <c r="N32" s="64"/>
      <c r="O32" s="64"/>
    </row>
    <row r="33" spans="1:15" ht="20.25" x14ac:dyDescent="0.25">
      <c r="A33" s="80"/>
      <c r="B33" s="80"/>
      <c r="C33" s="82"/>
      <c r="D33" s="82"/>
      <c r="E33" s="64"/>
      <c r="F33" s="64"/>
      <c r="G33" s="64"/>
      <c r="H33" s="64"/>
      <c r="I33" s="64"/>
      <c r="J33" s="64"/>
      <c r="K33" s="64"/>
      <c r="L33" s="64"/>
      <c r="M33" s="64"/>
      <c r="N33" s="64"/>
      <c r="O33" s="64"/>
    </row>
    <row r="34" spans="1:15" ht="20.25" x14ac:dyDescent="0.25">
      <c r="A34" s="80"/>
      <c r="B34" s="80"/>
      <c r="C34" s="82"/>
      <c r="D34" s="82"/>
      <c r="E34" s="64"/>
      <c r="F34" s="64"/>
      <c r="G34" s="64"/>
      <c r="H34" s="64"/>
      <c r="I34" s="64"/>
      <c r="J34" s="64"/>
      <c r="K34" s="64"/>
      <c r="L34" s="64"/>
      <c r="M34" s="64"/>
      <c r="N34" s="64"/>
      <c r="O34" s="64"/>
    </row>
    <row r="35" spans="1:15" ht="20.25" x14ac:dyDescent="0.25">
      <c r="A35" s="80"/>
      <c r="B35" s="80"/>
      <c r="C35" s="82"/>
      <c r="D35" s="82"/>
      <c r="E35" s="64"/>
      <c r="F35" s="64"/>
      <c r="G35" s="64"/>
      <c r="H35" s="64"/>
      <c r="I35" s="64"/>
      <c r="J35" s="64"/>
      <c r="K35" s="64"/>
      <c r="L35" s="64"/>
      <c r="M35" s="64"/>
      <c r="N35" s="64"/>
      <c r="O35" s="64"/>
    </row>
    <row r="36" spans="1:15" ht="20.25" x14ac:dyDescent="0.25">
      <c r="A36" s="80"/>
      <c r="B36" s="80"/>
      <c r="C36" s="82"/>
      <c r="D36" s="82"/>
      <c r="E36" s="64"/>
      <c r="F36" s="64"/>
      <c r="G36" s="64"/>
      <c r="H36" s="64"/>
      <c r="I36" s="64"/>
      <c r="J36" s="64"/>
      <c r="K36" s="64"/>
      <c r="L36" s="64"/>
      <c r="M36" s="64"/>
      <c r="N36" s="64"/>
      <c r="O36" s="64"/>
    </row>
    <row r="37" spans="1:15" ht="20.25" x14ac:dyDescent="0.25">
      <c r="A37" s="80"/>
      <c r="B37" s="80"/>
      <c r="C37" s="82"/>
      <c r="D37" s="82"/>
      <c r="E37" s="64"/>
      <c r="F37" s="64"/>
      <c r="G37" s="64"/>
      <c r="H37" s="64"/>
      <c r="I37" s="64"/>
      <c r="J37" s="64"/>
      <c r="K37" s="64"/>
      <c r="L37" s="64"/>
      <c r="M37" s="64"/>
      <c r="N37" s="64"/>
      <c r="O37" s="64"/>
    </row>
    <row r="38" spans="1:15" ht="20.25" x14ac:dyDescent="0.25">
      <c r="A38" s="80"/>
      <c r="B38" s="80"/>
      <c r="C38" s="82"/>
      <c r="D38" s="82"/>
      <c r="E38" s="64"/>
      <c r="F38" s="64"/>
      <c r="G38" s="64"/>
      <c r="H38" s="64"/>
      <c r="I38" s="64"/>
      <c r="J38" s="64"/>
      <c r="K38" s="64"/>
      <c r="L38" s="64"/>
      <c r="M38" s="64"/>
      <c r="N38" s="64"/>
      <c r="O38" s="64"/>
    </row>
    <row r="39" spans="1:15" ht="20.25" x14ac:dyDescent="0.25">
      <c r="A39" s="80"/>
      <c r="B39" s="80"/>
      <c r="C39" s="82"/>
      <c r="D39" s="82"/>
      <c r="E39" s="64"/>
      <c r="F39" s="64"/>
      <c r="G39" s="64"/>
      <c r="H39" s="64"/>
      <c r="I39" s="64"/>
      <c r="J39" s="64"/>
      <c r="K39" s="64"/>
      <c r="L39" s="64"/>
      <c r="M39" s="64"/>
      <c r="N39" s="64"/>
      <c r="O39" s="64"/>
    </row>
    <row r="40" spans="1:15" ht="20.25" x14ac:dyDescent="0.25">
      <c r="A40" s="80"/>
      <c r="B40" s="80"/>
      <c r="C40" s="82"/>
      <c r="D40" s="82"/>
      <c r="E40" s="64"/>
      <c r="F40" s="64"/>
      <c r="G40" s="64"/>
      <c r="H40" s="64"/>
      <c r="I40" s="64"/>
      <c r="J40" s="64"/>
      <c r="K40" s="64"/>
      <c r="L40" s="64"/>
      <c r="M40" s="64"/>
      <c r="N40" s="64"/>
      <c r="O40" s="64"/>
    </row>
    <row r="41" spans="1:15" ht="20.25" x14ac:dyDescent="0.25">
      <c r="A41" s="80"/>
      <c r="B41" s="80"/>
      <c r="C41" s="82"/>
      <c r="D41" s="82"/>
      <c r="E41" s="64"/>
      <c r="F41" s="64"/>
      <c r="G41" s="64"/>
      <c r="H41" s="64"/>
      <c r="I41" s="64"/>
      <c r="J41" s="64"/>
      <c r="K41" s="64"/>
      <c r="L41" s="64"/>
      <c r="M41" s="64"/>
      <c r="N41" s="64"/>
      <c r="O41" s="64"/>
    </row>
    <row r="42" spans="1:15" ht="20.25" x14ac:dyDescent="0.25">
      <c r="A42" s="80"/>
      <c r="B42" s="80"/>
      <c r="C42" s="82"/>
      <c r="D42" s="82"/>
      <c r="E42" s="64"/>
      <c r="F42" s="64"/>
      <c r="G42" s="64"/>
      <c r="H42" s="64"/>
      <c r="I42" s="64"/>
      <c r="J42" s="64"/>
      <c r="K42" s="64"/>
      <c r="L42" s="64"/>
      <c r="M42" s="64"/>
      <c r="N42" s="64"/>
      <c r="O42" s="64"/>
    </row>
    <row r="43" spans="1:15" ht="20.25" x14ac:dyDescent="0.25">
      <c r="A43" s="80"/>
      <c r="B43" s="80"/>
      <c r="C43" s="82"/>
      <c r="D43" s="82"/>
      <c r="E43" s="64"/>
      <c r="F43" s="64"/>
      <c r="G43" s="64"/>
      <c r="H43" s="64"/>
      <c r="I43" s="64"/>
      <c r="J43" s="64"/>
      <c r="K43" s="64"/>
      <c r="L43" s="64"/>
      <c r="M43" s="64"/>
      <c r="N43" s="64"/>
      <c r="O43" s="64"/>
    </row>
    <row r="44" spans="1:15" ht="20.25" x14ac:dyDescent="0.25">
      <c r="A44" s="80"/>
      <c r="B44" s="80"/>
      <c r="C44" s="82"/>
      <c r="D44" s="82"/>
      <c r="E44" s="64"/>
      <c r="F44" s="64"/>
      <c r="G44" s="64"/>
      <c r="H44" s="64"/>
      <c r="I44" s="64"/>
      <c r="J44" s="64"/>
      <c r="K44" s="64"/>
      <c r="L44" s="64"/>
      <c r="M44" s="64"/>
      <c r="N44" s="64"/>
      <c r="O44" s="64"/>
    </row>
    <row r="45" spans="1:15" ht="20.25" x14ac:dyDescent="0.25">
      <c r="A45" s="80"/>
      <c r="B45" s="80"/>
      <c r="C45" s="82"/>
      <c r="D45" s="82"/>
      <c r="E45" s="64"/>
      <c r="F45" s="64"/>
      <c r="G45" s="64"/>
      <c r="H45" s="64"/>
      <c r="I45" s="64"/>
      <c r="J45" s="64"/>
      <c r="K45" s="64"/>
      <c r="L45" s="64"/>
      <c r="M45" s="64"/>
      <c r="N45" s="64"/>
      <c r="O45" s="64"/>
    </row>
    <row r="46" spans="1:15" ht="20.25" x14ac:dyDescent="0.25">
      <c r="A46" s="80"/>
      <c r="B46" s="80"/>
      <c r="C46" s="82"/>
      <c r="D46" s="82"/>
      <c r="E46" s="64"/>
      <c r="F46" s="64"/>
      <c r="G46" s="64"/>
      <c r="H46" s="64"/>
      <c r="I46" s="64"/>
      <c r="J46" s="64"/>
      <c r="K46" s="64"/>
      <c r="L46" s="64"/>
      <c r="M46" s="64"/>
      <c r="N46" s="64"/>
      <c r="O46" s="64"/>
    </row>
    <row r="47" spans="1:15" ht="20.25" x14ac:dyDescent="0.25">
      <c r="A47" s="80"/>
      <c r="B47" s="80"/>
      <c r="C47" s="82"/>
      <c r="D47" s="82"/>
      <c r="E47" s="64"/>
      <c r="F47" s="64"/>
      <c r="G47" s="64"/>
      <c r="H47" s="64"/>
      <c r="I47" s="64"/>
      <c r="J47" s="64"/>
      <c r="K47" s="64"/>
      <c r="L47" s="64"/>
      <c r="M47" s="64"/>
      <c r="N47" s="64"/>
      <c r="O47" s="64"/>
    </row>
    <row r="48" spans="1:15" ht="20.25" x14ac:dyDescent="0.25">
      <c r="A48" s="80"/>
      <c r="B48" s="80"/>
      <c r="C48" s="82"/>
      <c r="D48" s="82"/>
      <c r="E48" s="64"/>
      <c r="F48" s="64"/>
      <c r="G48" s="64"/>
      <c r="H48" s="64"/>
      <c r="I48" s="64"/>
      <c r="J48" s="64"/>
      <c r="K48" s="64"/>
      <c r="L48" s="64"/>
      <c r="M48" s="64"/>
      <c r="N48" s="64"/>
      <c r="O48" s="64"/>
    </row>
    <row r="49" spans="1:15" ht="20.25" x14ac:dyDescent="0.25">
      <c r="A49" s="80"/>
      <c r="B49" s="80"/>
      <c r="C49" s="82"/>
      <c r="D49" s="82"/>
      <c r="E49" s="64"/>
      <c r="F49" s="64"/>
      <c r="G49" s="64"/>
      <c r="H49" s="64"/>
      <c r="I49" s="64"/>
      <c r="J49" s="64"/>
      <c r="K49" s="64"/>
      <c r="L49" s="64"/>
      <c r="M49" s="64"/>
      <c r="N49" s="64"/>
      <c r="O49" s="64"/>
    </row>
    <row r="50" spans="1:15" ht="20.25" x14ac:dyDescent="0.25">
      <c r="A50" s="80"/>
      <c r="B50" s="80"/>
      <c r="C50" s="82"/>
      <c r="D50" s="82"/>
      <c r="E50" s="64"/>
      <c r="F50" s="64"/>
      <c r="G50" s="64"/>
      <c r="H50" s="64"/>
      <c r="I50" s="64"/>
      <c r="J50" s="64"/>
      <c r="K50" s="64"/>
      <c r="L50" s="64"/>
      <c r="M50" s="64"/>
      <c r="N50" s="64"/>
      <c r="O50" s="64"/>
    </row>
    <row r="51" spans="1:15" ht="20.25" x14ac:dyDescent="0.25">
      <c r="A51" s="80"/>
      <c r="B51" s="80"/>
      <c r="C51" s="82"/>
      <c r="D51" s="82"/>
      <c r="E51" s="64"/>
      <c r="F51" s="64"/>
      <c r="G51" s="64"/>
      <c r="H51" s="64"/>
      <c r="I51" s="64"/>
      <c r="J51" s="64"/>
      <c r="K51" s="64"/>
      <c r="L51" s="64"/>
      <c r="M51" s="64"/>
      <c r="N51" s="64"/>
      <c r="O51" s="64"/>
    </row>
    <row r="52" spans="1:15" ht="20.25" x14ac:dyDescent="0.25">
      <c r="A52" s="80"/>
      <c r="B52" s="15"/>
      <c r="C52" s="20"/>
      <c r="D52" s="20"/>
    </row>
    <row r="53" spans="1:15" ht="20.25" x14ac:dyDescent="0.25">
      <c r="A53" s="80"/>
      <c r="B53" s="15"/>
      <c r="C53" s="20"/>
      <c r="D53" s="20"/>
    </row>
    <row r="54" spans="1:15" ht="20.25" x14ac:dyDescent="0.25">
      <c r="A54" s="80"/>
      <c r="B54" s="15"/>
      <c r="C54" s="20"/>
      <c r="D54" s="20"/>
    </row>
    <row r="55" spans="1:15" ht="20.25" x14ac:dyDescent="0.25">
      <c r="A55" s="80"/>
      <c r="B55" s="15"/>
      <c r="C55" s="20"/>
      <c r="D55" s="20"/>
    </row>
    <row r="56" spans="1:15" ht="20.25" x14ac:dyDescent="0.25">
      <c r="A56" s="80"/>
      <c r="B56" s="15"/>
      <c r="C56" s="20"/>
      <c r="D56" s="20"/>
    </row>
    <row r="57" spans="1:15" ht="20.25" x14ac:dyDescent="0.25">
      <c r="A57" s="80"/>
      <c r="B57" s="15"/>
      <c r="C57" s="20"/>
      <c r="D57" s="20"/>
    </row>
    <row r="58" spans="1:15" ht="20.25" x14ac:dyDescent="0.25">
      <c r="A58" s="80"/>
      <c r="B58" s="15"/>
      <c r="C58" s="20"/>
      <c r="D58" s="20"/>
    </row>
    <row r="59" spans="1:15" ht="20.25" x14ac:dyDescent="0.25">
      <c r="A59" s="80"/>
      <c r="B59" s="15"/>
      <c r="C59" s="20"/>
      <c r="D59" s="20"/>
    </row>
    <row r="60" spans="1:15" ht="20.25" x14ac:dyDescent="0.25">
      <c r="A60" s="80"/>
      <c r="B60" s="15"/>
      <c r="C60" s="20"/>
      <c r="D60" s="20"/>
    </row>
    <row r="61" spans="1:15" ht="20.25" x14ac:dyDescent="0.25">
      <c r="A61" s="80"/>
      <c r="B61" s="15"/>
      <c r="C61" s="20"/>
      <c r="D61" s="20"/>
    </row>
    <row r="62" spans="1:15" ht="20.25" x14ac:dyDescent="0.25">
      <c r="A62" s="80"/>
      <c r="B62" s="15"/>
      <c r="C62" s="20"/>
      <c r="D62" s="20"/>
    </row>
    <row r="63" spans="1:15" ht="20.25" x14ac:dyDescent="0.25">
      <c r="A63" s="80"/>
      <c r="B63" s="15"/>
      <c r="C63" s="20"/>
      <c r="D63" s="20"/>
    </row>
    <row r="64" spans="1:15" ht="20.25" x14ac:dyDescent="0.25">
      <c r="A64" s="80"/>
      <c r="B64" s="15"/>
      <c r="C64" s="20"/>
      <c r="D64" s="20"/>
    </row>
    <row r="65" spans="1:4" ht="20.25" x14ac:dyDescent="0.25">
      <c r="A65" s="80"/>
      <c r="B65" s="15"/>
      <c r="C65" s="20"/>
      <c r="D65" s="20"/>
    </row>
    <row r="66" spans="1:4" ht="20.25" x14ac:dyDescent="0.25">
      <c r="A66" s="80"/>
      <c r="B66" s="15"/>
      <c r="C66" s="20"/>
      <c r="D66" s="20"/>
    </row>
    <row r="67" spans="1:4" ht="20.25" x14ac:dyDescent="0.25">
      <c r="A67" s="80"/>
      <c r="B67" s="15"/>
      <c r="C67" s="20"/>
      <c r="D67" s="20"/>
    </row>
    <row r="68" spans="1:4" ht="20.25" x14ac:dyDescent="0.25">
      <c r="A68" s="80"/>
      <c r="B68" s="15"/>
      <c r="C68" s="20"/>
      <c r="D68" s="20"/>
    </row>
    <row r="69" spans="1:4" ht="20.25" x14ac:dyDescent="0.25">
      <c r="A69" s="80"/>
      <c r="B69" s="15"/>
      <c r="C69" s="20"/>
      <c r="D69" s="20"/>
    </row>
    <row r="70" spans="1:4" ht="20.25" x14ac:dyDescent="0.25">
      <c r="A70" s="80"/>
      <c r="B70" s="15"/>
      <c r="C70" s="20"/>
      <c r="D70" s="20"/>
    </row>
    <row r="71" spans="1:4" ht="20.25" x14ac:dyDescent="0.25">
      <c r="A71" s="80"/>
      <c r="B71" s="15"/>
      <c r="C71" s="20"/>
      <c r="D71" s="20"/>
    </row>
    <row r="72" spans="1:4" ht="20.25" x14ac:dyDescent="0.25">
      <c r="A72" s="80"/>
      <c r="B72" s="15"/>
      <c r="C72" s="20"/>
      <c r="D72" s="20"/>
    </row>
    <row r="73" spans="1:4" ht="20.25" x14ac:dyDescent="0.25">
      <c r="A73" s="80"/>
      <c r="B73" s="15"/>
      <c r="C73" s="20"/>
      <c r="D73" s="20"/>
    </row>
    <row r="74" spans="1:4" ht="20.25" x14ac:dyDescent="0.25">
      <c r="A74" s="80"/>
      <c r="B74" s="15"/>
      <c r="C74" s="20"/>
      <c r="D74" s="20"/>
    </row>
    <row r="75" spans="1:4" ht="20.25" x14ac:dyDescent="0.25">
      <c r="A75" s="80"/>
      <c r="B75" s="15"/>
      <c r="C75" s="20"/>
      <c r="D75" s="20"/>
    </row>
    <row r="76" spans="1:4" ht="20.25" x14ac:dyDescent="0.25">
      <c r="A76" s="80"/>
      <c r="B76" s="15"/>
      <c r="C76" s="20"/>
      <c r="D76" s="20"/>
    </row>
    <row r="77" spans="1:4" ht="20.25" x14ac:dyDescent="0.25">
      <c r="A77" s="80"/>
      <c r="B77" s="15"/>
      <c r="C77" s="20"/>
      <c r="D77" s="20"/>
    </row>
    <row r="78" spans="1:4" ht="20.25" x14ac:dyDescent="0.25">
      <c r="A78" s="80"/>
      <c r="B78" s="15"/>
      <c r="C78" s="20"/>
      <c r="D78" s="20"/>
    </row>
    <row r="79" spans="1:4" ht="20.25" x14ac:dyDescent="0.25">
      <c r="A79" s="80"/>
      <c r="B79" s="15"/>
      <c r="C79" s="20"/>
      <c r="D79" s="20"/>
    </row>
    <row r="80" spans="1:4" ht="20.25" x14ac:dyDescent="0.25">
      <c r="A80" s="80"/>
      <c r="B80" s="15"/>
      <c r="C80" s="20"/>
      <c r="D80" s="20"/>
    </row>
    <row r="81" spans="1:4" ht="20.25" x14ac:dyDescent="0.25">
      <c r="A81" s="80"/>
      <c r="B81" s="15"/>
      <c r="C81" s="20"/>
      <c r="D81" s="20"/>
    </row>
    <row r="82" spans="1:4" ht="20.25" x14ac:dyDescent="0.25">
      <c r="A82" s="80"/>
      <c r="B82" s="15"/>
      <c r="C82" s="20"/>
      <c r="D82" s="20"/>
    </row>
    <row r="83" spans="1:4" ht="20.25" x14ac:dyDescent="0.25">
      <c r="A83" s="80"/>
      <c r="B83" s="15"/>
      <c r="C83" s="20"/>
      <c r="D83" s="20"/>
    </row>
    <row r="84" spans="1:4" ht="20.25" x14ac:dyDescent="0.25">
      <c r="A84" s="80"/>
      <c r="B84" s="15"/>
      <c r="C84" s="20"/>
      <c r="D84" s="20"/>
    </row>
    <row r="85" spans="1:4" ht="20.25" x14ac:dyDescent="0.25">
      <c r="A85" s="80"/>
      <c r="B85" s="15"/>
      <c r="C85" s="20"/>
      <c r="D85" s="20"/>
    </row>
    <row r="86" spans="1:4" ht="20.25" x14ac:dyDescent="0.25">
      <c r="A86" s="80"/>
      <c r="B86" s="15"/>
      <c r="C86" s="20"/>
      <c r="D86" s="20"/>
    </row>
    <row r="87" spans="1:4" ht="20.25" x14ac:dyDescent="0.25">
      <c r="A87" s="80"/>
      <c r="B87" s="15"/>
      <c r="C87" s="20"/>
      <c r="D87" s="20"/>
    </row>
    <row r="88" spans="1:4" ht="20.25" x14ac:dyDescent="0.25">
      <c r="A88" s="80"/>
      <c r="B88" s="15"/>
      <c r="C88" s="20"/>
      <c r="D88" s="20"/>
    </row>
    <row r="89" spans="1:4" ht="20.25" x14ac:dyDescent="0.25">
      <c r="A89" s="80"/>
      <c r="B89" s="15"/>
      <c r="C89" s="20"/>
      <c r="D89" s="20"/>
    </row>
    <row r="90" spans="1:4" ht="20.25" x14ac:dyDescent="0.25">
      <c r="A90" s="80"/>
      <c r="B90" s="15"/>
      <c r="C90" s="20"/>
      <c r="D90" s="20"/>
    </row>
    <row r="91" spans="1:4" ht="20.25" x14ac:dyDescent="0.25">
      <c r="A91" s="80"/>
      <c r="B91" s="15"/>
      <c r="C91" s="20"/>
      <c r="D91" s="20"/>
    </row>
    <row r="92" spans="1:4" ht="20.25" x14ac:dyDescent="0.25">
      <c r="A92" s="80"/>
      <c r="B92" s="15"/>
      <c r="C92" s="20"/>
      <c r="D92" s="20"/>
    </row>
    <row r="93" spans="1:4" ht="20.25" x14ac:dyDescent="0.25">
      <c r="A93" s="80"/>
      <c r="B93" s="15"/>
      <c r="C93" s="20"/>
      <c r="D93" s="20"/>
    </row>
    <row r="94" spans="1:4" ht="20.25" x14ac:dyDescent="0.25">
      <c r="A94" s="80"/>
      <c r="B94" s="15"/>
      <c r="C94" s="20"/>
      <c r="D94" s="20"/>
    </row>
    <row r="95" spans="1:4" ht="20.25" x14ac:dyDescent="0.25">
      <c r="A95" s="80"/>
      <c r="B95" s="15"/>
      <c r="C95" s="20"/>
      <c r="D95" s="20"/>
    </row>
    <row r="96" spans="1:4" ht="20.25" x14ac:dyDescent="0.25">
      <c r="A96" s="80"/>
      <c r="B96" s="15"/>
      <c r="C96" s="20"/>
      <c r="D96" s="20"/>
    </row>
    <row r="97" spans="1:4" ht="20.25" x14ac:dyDescent="0.25">
      <c r="A97" s="80"/>
      <c r="B97" s="15"/>
      <c r="C97" s="20"/>
      <c r="D97" s="20"/>
    </row>
    <row r="98" spans="1:4" ht="20.25" x14ac:dyDescent="0.25">
      <c r="A98" s="80"/>
      <c r="B98" s="15"/>
      <c r="C98" s="20"/>
      <c r="D98" s="20"/>
    </row>
    <row r="99" spans="1:4" ht="20.25" x14ac:dyDescent="0.25">
      <c r="A99" s="80"/>
      <c r="B99" s="15"/>
      <c r="C99" s="20"/>
      <c r="D99" s="20"/>
    </row>
    <row r="100" spans="1:4" ht="20.25" x14ac:dyDescent="0.25">
      <c r="A100" s="80"/>
      <c r="B100" s="15"/>
      <c r="C100" s="20"/>
      <c r="D100" s="20"/>
    </row>
    <row r="101" spans="1:4" ht="20.25" x14ac:dyDescent="0.25">
      <c r="A101" s="80"/>
      <c r="B101" s="15"/>
      <c r="C101" s="20"/>
      <c r="D101" s="20"/>
    </row>
    <row r="102" spans="1:4" ht="20.25" x14ac:dyDescent="0.25">
      <c r="A102" s="80"/>
      <c r="B102" s="15"/>
      <c r="C102" s="20"/>
      <c r="D102" s="20"/>
    </row>
    <row r="103" spans="1:4" ht="20.25" x14ac:dyDescent="0.25">
      <c r="A103" s="80"/>
      <c r="B103" s="15"/>
      <c r="C103" s="20"/>
      <c r="D103" s="20"/>
    </row>
    <row r="104" spans="1:4" ht="20.25" x14ac:dyDescent="0.25">
      <c r="A104" s="80"/>
      <c r="B104" s="15"/>
      <c r="C104" s="20"/>
      <c r="D104" s="20"/>
    </row>
    <row r="105" spans="1:4" ht="20.25" x14ac:dyDescent="0.25">
      <c r="A105" s="80"/>
      <c r="B105" s="15"/>
      <c r="C105" s="20"/>
      <c r="D105" s="20"/>
    </row>
    <row r="106" spans="1:4" ht="20.25" x14ac:dyDescent="0.25">
      <c r="A106" s="80"/>
      <c r="B106" s="15"/>
      <c r="C106" s="20"/>
      <c r="D106" s="20"/>
    </row>
    <row r="107" spans="1:4" ht="20.25" x14ac:dyDescent="0.25">
      <c r="A107" s="80"/>
      <c r="B107" s="15"/>
      <c r="C107" s="20"/>
      <c r="D107" s="20"/>
    </row>
    <row r="108" spans="1:4" ht="20.25" x14ac:dyDescent="0.25">
      <c r="A108" s="80"/>
      <c r="B108" s="15"/>
      <c r="C108" s="20"/>
      <c r="D108" s="20"/>
    </row>
    <row r="109" spans="1:4" ht="20.25" x14ac:dyDescent="0.25">
      <c r="A109" s="80"/>
      <c r="B109" s="15"/>
      <c r="C109" s="20"/>
      <c r="D109" s="20"/>
    </row>
    <row r="110" spans="1:4" ht="20.25" x14ac:dyDescent="0.25">
      <c r="A110" s="80"/>
      <c r="B110" s="15"/>
      <c r="C110" s="20"/>
      <c r="D110" s="20"/>
    </row>
    <row r="111" spans="1:4" ht="20.25" x14ac:dyDescent="0.25">
      <c r="A111" s="80"/>
      <c r="B111" s="15"/>
      <c r="C111" s="20"/>
      <c r="D111" s="20"/>
    </row>
    <row r="112" spans="1:4" ht="20.25" x14ac:dyDescent="0.25">
      <c r="A112" s="80"/>
      <c r="B112" s="15"/>
      <c r="C112" s="20"/>
      <c r="D112" s="20"/>
    </row>
    <row r="113" spans="1:4" ht="20.25" x14ac:dyDescent="0.25">
      <c r="A113" s="80"/>
      <c r="B113" s="15"/>
      <c r="C113" s="20"/>
      <c r="D113" s="20"/>
    </row>
    <row r="114" spans="1:4" ht="20.25" x14ac:dyDescent="0.25">
      <c r="A114" s="80"/>
      <c r="B114" s="15"/>
      <c r="C114" s="20"/>
      <c r="D114" s="20"/>
    </row>
    <row r="115" spans="1:4" ht="20.25" x14ac:dyDescent="0.25">
      <c r="A115" s="80"/>
      <c r="B115" s="15"/>
      <c r="C115" s="20"/>
      <c r="D115" s="20"/>
    </row>
    <row r="116" spans="1:4" ht="20.25" x14ac:dyDescent="0.25">
      <c r="A116" s="80"/>
      <c r="B116" s="15"/>
      <c r="C116" s="20"/>
      <c r="D116" s="20"/>
    </row>
    <row r="117" spans="1:4" ht="20.25" x14ac:dyDescent="0.25">
      <c r="A117" s="80"/>
      <c r="B117" s="15"/>
      <c r="C117" s="20"/>
      <c r="D117" s="20"/>
    </row>
    <row r="118" spans="1:4" ht="20.25" x14ac:dyDescent="0.25">
      <c r="A118" s="80"/>
      <c r="B118" s="15"/>
      <c r="C118" s="20"/>
      <c r="D118" s="20"/>
    </row>
    <row r="119" spans="1:4" ht="20.25" x14ac:dyDescent="0.25">
      <c r="A119" s="80"/>
      <c r="B119" s="15"/>
      <c r="C119" s="20"/>
      <c r="D119" s="20"/>
    </row>
    <row r="120" spans="1:4" ht="20.25" x14ac:dyDescent="0.25">
      <c r="A120" s="80"/>
      <c r="B120" s="15"/>
      <c r="C120" s="20"/>
      <c r="D120" s="20"/>
    </row>
    <row r="121" spans="1:4" ht="20.25" x14ac:dyDescent="0.25">
      <c r="A121" s="80"/>
      <c r="B121" s="15"/>
      <c r="C121" s="20"/>
      <c r="D121" s="20"/>
    </row>
    <row r="122" spans="1:4" ht="20.25" x14ac:dyDescent="0.25">
      <c r="A122" s="80"/>
      <c r="B122" s="15"/>
      <c r="C122" s="20"/>
      <c r="D122" s="20"/>
    </row>
    <row r="123" spans="1:4" ht="20.25" x14ac:dyDescent="0.25">
      <c r="A123" s="80"/>
      <c r="B123" s="15"/>
      <c r="C123" s="20"/>
      <c r="D123" s="20"/>
    </row>
    <row r="124" spans="1:4" ht="20.25" x14ac:dyDescent="0.25">
      <c r="A124" s="80"/>
      <c r="B124" s="15"/>
      <c r="C124" s="20"/>
      <c r="D124" s="20"/>
    </row>
    <row r="125" spans="1:4" ht="20.25" x14ac:dyDescent="0.25">
      <c r="A125" s="80"/>
      <c r="B125" s="15"/>
      <c r="C125" s="20"/>
      <c r="D125" s="20"/>
    </row>
    <row r="126" spans="1:4" ht="20.25" x14ac:dyDescent="0.25">
      <c r="A126" s="80"/>
      <c r="B126" s="15"/>
      <c r="C126" s="20"/>
      <c r="D126" s="20"/>
    </row>
    <row r="127" spans="1:4" ht="20.25" x14ac:dyDescent="0.25">
      <c r="A127" s="80"/>
      <c r="B127" s="15"/>
      <c r="C127" s="20"/>
      <c r="D127" s="20"/>
    </row>
    <row r="128" spans="1:4" ht="20.25" x14ac:dyDescent="0.25">
      <c r="A128" s="80"/>
      <c r="B128" s="15"/>
      <c r="C128" s="20"/>
      <c r="D128" s="20"/>
    </row>
    <row r="129" spans="1:4" ht="20.25" x14ac:dyDescent="0.25">
      <c r="A129" s="80"/>
      <c r="B129" s="15"/>
      <c r="C129" s="20"/>
      <c r="D129" s="20"/>
    </row>
    <row r="130" spans="1:4" ht="20.25" x14ac:dyDescent="0.25">
      <c r="A130" s="80"/>
      <c r="B130" s="15"/>
      <c r="C130" s="20"/>
      <c r="D130" s="20"/>
    </row>
    <row r="131" spans="1:4" ht="20.25" x14ac:dyDescent="0.25">
      <c r="A131" s="80"/>
      <c r="B131" s="15"/>
      <c r="C131" s="20"/>
      <c r="D131" s="20"/>
    </row>
    <row r="132" spans="1:4" ht="20.25" x14ac:dyDescent="0.25">
      <c r="A132" s="80"/>
      <c r="B132" s="15"/>
      <c r="C132" s="20"/>
      <c r="D132" s="20"/>
    </row>
    <row r="133" spans="1:4" ht="20.25" x14ac:dyDescent="0.25">
      <c r="A133" s="80"/>
      <c r="B133" s="15"/>
      <c r="C133" s="20"/>
      <c r="D133" s="20"/>
    </row>
    <row r="134" spans="1:4" ht="20.25" x14ac:dyDescent="0.25">
      <c r="A134" s="80"/>
      <c r="B134" s="15"/>
      <c r="C134" s="20"/>
      <c r="D134" s="20"/>
    </row>
    <row r="135" spans="1:4" ht="20.25" x14ac:dyDescent="0.25">
      <c r="A135" s="80"/>
      <c r="B135" s="15"/>
      <c r="C135" s="20"/>
      <c r="D135" s="20"/>
    </row>
    <row r="136" spans="1:4" ht="20.25" x14ac:dyDescent="0.25">
      <c r="A136" s="80"/>
      <c r="B136" s="15"/>
      <c r="C136" s="20"/>
      <c r="D136" s="20"/>
    </row>
    <row r="137" spans="1:4" ht="20.25" x14ac:dyDescent="0.25">
      <c r="A137" s="80"/>
      <c r="B137" s="15"/>
      <c r="C137" s="20"/>
      <c r="D137" s="20"/>
    </row>
    <row r="138" spans="1:4" ht="20.25" x14ac:dyDescent="0.25">
      <c r="A138" s="80"/>
      <c r="B138" s="15"/>
      <c r="C138" s="20"/>
      <c r="D138" s="20"/>
    </row>
    <row r="139" spans="1:4" ht="20.25" x14ac:dyDescent="0.25">
      <c r="A139" s="80"/>
      <c r="B139" s="15"/>
      <c r="C139" s="20"/>
      <c r="D139" s="20"/>
    </row>
    <row r="140" spans="1:4" ht="20.25" x14ac:dyDescent="0.25">
      <c r="A140" s="80"/>
      <c r="B140" s="15"/>
      <c r="C140" s="20"/>
      <c r="D140" s="20"/>
    </row>
    <row r="141" spans="1:4" ht="20.25" x14ac:dyDescent="0.25">
      <c r="A141" s="80"/>
      <c r="B141" s="15"/>
      <c r="C141" s="20"/>
      <c r="D141" s="20"/>
    </row>
    <row r="142" spans="1:4" ht="20.25" x14ac:dyDescent="0.25">
      <c r="A142" s="80"/>
      <c r="B142" s="15"/>
      <c r="C142" s="20"/>
      <c r="D142" s="20"/>
    </row>
    <row r="143" spans="1:4" ht="20.25" x14ac:dyDescent="0.25">
      <c r="A143" s="80"/>
      <c r="B143" s="15"/>
      <c r="C143" s="20"/>
      <c r="D143" s="20"/>
    </row>
    <row r="144" spans="1:4" ht="20.25" x14ac:dyDescent="0.25">
      <c r="A144" s="80"/>
      <c r="B144" s="15"/>
      <c r="C144" s="20"/>
      <c r="D144" s="20"/>
    </row>
    <row r="145" spans="1:4" ht="20.25" x14ac:dyDescent="0.25">
      <c r="A145" s="80"/>
      <c r="B145" s="15"/>
      <c r="C145" s="20"/>
      <c r="D145" s="20"/>
    </row>
    <row r="146" spans="1:4" ht="20.25" x14ac:dyDescent="0.25">
      <c r="A146" s="80"/>
      <c r="B146" s="15"/>
      <c r="C146" s="20"/>
      <c r="D146" s="20"/>
    </row>
    <row r="147" spans="1:4" ht="20.25" x14ac:dyDescent="0.25">
      <c r="A147" s="80"/>
      <c r="B147" s="15"/>
      <c r="C147" s="20"/>
      <c r="D147" s="20"/>
    </row>
    <row r="148" spans="1:4" ht="20.25" x14ac:dyDescent="0.25">
      <c r="A148" s="80"/>
      <c r="B148" s="15"/>
      <c r="C148" s="20"/>
      <c r="D148" s="20"/>
    </row>
    <row r="149" spans="1:4" ht="20.25" x14ac:dyDescent="0.25">
      <c r="A149" s="80"/>
      <c r="B149" s="15"/>
      <c r="C149" s="20"/>
      <c r="D149" s="20"/>
    </row>
    <row r="150" spans="1:4" ht="20.25" x14ac:dyDescent="0.25">
      <c r="A150" s="80"/>
      <c r="B150" s="15"/>
      <c r="C150" s="20"/>
      <c r="D150" s="20"/>
    </row>
    <row r="151" spans="1:4" ht="20.25" x14ac:dyDescent="0.25">
      <c r="A151" s="80"/>
      <c r="B151" s="15"/>
      <c r="C151" s="20"/>
      <c r="D151" s="20"/>
    </row>
    <row r="152" spans="1:4" ht="20.25" x14ac:dyDescent="0.25">
      <c r="A152" s="80"/>
      <c r="B152" s="15"/>
      <c r="C152" s="20"/>
      <c r="D152" s="20"/>
    </row>
    <row r="153" spans="1:4" ht="20.25" x14ac:dyDescent="0.25">
      <c r="A153" s="80"/>
      <c r="B153" s="15"/>
      <c r="C153" s="20"/>
      <c r="D153" s="20"/>
    </row>
    <row r="154" spans="1:4" ht="20.25" x14ac:dyDescent="0.25">
      <c r="A154" s="80"/>
      <c r="B154" s="15"/>
      <c r="C154" s="20"/>
      <c r="D154" s="20"/>
    </row>
    <row r="155" spans="1:4" ht="20.25" x14ac:dyDescent="0.25">
      <c r="A155" s="80"/>
      <c r="B155" s="15"/>
      <c r="C155" s="20"/>
      <c r="D155" s="20"/>
    </row>
    <row r="156" spans="1:4" ht="20.25" x14ac:dyDescent="0.25">
      <c r="A156" s="80"/>
      <c r="B156" s="15"/>
      <c r="C156" s="20"/>
      <c r="D156" s="20"/>
    </row>
    <row r="157" spans="1:4" ht="20.25" x14ac:dyDescent="0.25">
      <c r="A157" s="80"/>
      <c r="B157" s="15"/>
      <c r="C157" s="20"/>
      <c r="D157" s="20"/>
    </row>
    <row r="158" spans="1:4" ht="20.25" x14ac:dyDescent="0.25">
      <c r="A158" s="80"/>
      <c r="B158" s="15"/>
      <c r="C158" s="20"/>
      <c r="D158" s="20"/>
    </row>
    <row r="159" spans="1:4" ht="20.25" x14ac:dyDescent="0.25">
      <c r="A159" s="80"/>
      <c r="B159" s="15"/>
      <c r="C159" s="20"/>
      <c r="D159" s="20"/>
    </row>
    <row r="160" spans="1:4" ht="20.25" x14ac:dyDescent="0.25">
      <c r="A160" s="80"/>
      <c r="B160" s="15"/>
      <c r="C160" s="20"/>
      <c r="D160" s="20"/>
    </row>
    <row r="161" spans="1:4" ht="20.25" x14ac:dyDescent="0.25">
      <c r="A161" s="80"/>
      <c r="B161" s="15"/>
      <c r="C161" s="20"/>
      <c r="D161" s="20"/>
    </row>
    <row r="162" spans="1:4" ht="20.25" x14ac:dyDescent="0.25">
      <c r="A162" s="80"/>
      <c r="B162" s="15"/>
      <c r="C162" s="20"/>
      <c r="D162" s="20"/>
    </row>
    <row r="163" spans="1:4" ht="20.25" x14ac:dyDescent="0.25">
      <c r="A163" s="80"/>
      <c r="B163" s="15"/>
      <c r="C163" s="20"/>
      <c r="D163" s="20"/>
    </row>
    <row r="164" spans="1:4" ht="20.25" x14ac:dyDescent="0.25">
      <c r="A164" s="80"/>
      <c r="B164" s="15"/>
      <c r="C164" s="20"/>
      <c r="D164" s="20"/>
    </row>
    <row r="165" spans="1:4" ht="20.25" x14ac:dyDescent="0.25">
      <c r="A165" s="80"/>
      <c r="B165" s="15"/>
      <c r="C165" s="20"/>
      <c r="D165" s="20"/>
    </row>
    <row r="166" spans="1:4" ht="20.25" x14ac:dyDescent="0.25">
      <c r="A166" s="80"/>
      <c r="B166" s="15"/>
      <c r="C166" s="20"/>
      <c r="D166" s="20"/>
    </row>
    <row r="167" spans="1:4" ht="20.25" x14ac:dyDescent="0.25">
      <c r="A167" s="80"/>
      <c r="B167" s="15"/>
      <c r="C167" s="20"/>
      <c r="D167" s="20"/>
    </row>
    <row r="168" spans="1:4" ht="20.25" x14ac:dyDescent="0.25">
      <c r="A168" s="80"/>
      <c r="B168" s="15"/>
      <c r="C168" s="20"/>
      <c r="D168" s="20"/>
    </row>
    <row r="169" spans="1:4" ht="20.25" x14ac:dyDescent="0.25">
      <c r="A169" s="80"/>
      <c r="B169" s="15"/>
      <c r="C169" s="20"/>
      <c r="D169" s="20"/>
    </row>
    <row r="170" spans="1:4" ht="20.25" x14ac:dyDescent="0.25">
      <c r="A170" s="80"/>
      <c r="B170" s="15"/>
      <c r="C170" s="20"/>
      <c r="D170" s="20"/>
    </row>
    <row r="171" spans="1:4" ht="20.25" x14ac:dyDescent="0.25">
      <c r="A171" s="80"/>
      <c r="B171" s="15"/>
      <c r="C171" s="20"/>
      <c r="D171" s="20"/>
    </row>
    <row r="172" spans="1:4" ht="20.25" x14ac:dyDescent="0.25">
      <c r="A172" s="80"/>
      <c r="B172" s="15"/>
      <c r="C172" s="20"/>
      <c r="D172" s="20"/>
    </row>
    <row r="173" spans="1:4" ht="20.25" x14ac:dyDescent="0.25">
      <c r="A173" s="80"/>
      <c r="B173" s="15"/>
      <c r="C173" s="20"/>
      <c r="D173" s="20"/>
    </row>
    <row r="174" spans="1:4" ht="20.25" x14ac:dyDescent="0.25">
      <c r="A174" s="80"/>
      <c r="B174" s="15"/>
      <c r="C174" s="20"/>
      <c r="D174" s="20"/>
    </row>
    <row r="175" spans="1:4" ht="20.25" x14ac:dyDescent="0.25">
      <c r="A175" s="80"/>
      <c r="B175" s="15"/>
      <c r="C175" s="20"/>
      <c r="D175" s="20"/>
    </row>
    <row r="176" spans="1:4" ht="20.25" x14ac:dyDescent="0.25">
      <c r="A176" s="80"/>
      <c r="B176" s="15"/>
      <c r="C176" s="20"/>
      <c r="D176" s="20"/>
    </row>
    <row r="177" spans="1:4" ht="20.25" x14ac:dyDescent="0.25">
      <c r="A177" s="80"/>
      <c r="B177" s="15"/>
      <c r="C177" s="20"/>
      <c r="D177" s="20"/>
    </row>
    <row r="178" spans="1:4" ht="20.25" x14ac:dyDescent="0.25">
      <c r="A178" s="80"/>
      <c r="B178" s="15"/>
      <c r="C178" s="20"/>
      <c r="D178" s="20"/>
    </row>
    <row r="179" spans="1:4" ht="20.25" x14ac:dyDescent="0.25">
      <c r="A179" s="80"/>
      <c r="B179" s="15"/>
      <c r="C179" s="20"/>
      <c r="D179" s="20"/>
    </row>
    <row r="180" spans="1:4" ht="20.25" x14ac:dyDescent="0.25">
      <c r="A180" s="80"/>
      <c r="B180" s="15"/>
      <c r="C180" s="20"/>
      <c r="D180" s="20"/>
    </row>
    <row r="181" spans="1:4" ht="20.25" x14ac:dyDescent="0.25">
      <c r="A181" s="80"/>
      <c r="B181" s="15"/>
      <c r="C181" s="20"/>
      <c r="D181" s="20"/>
    </row>
    <row r="182" spans="1:4" ht="20.25" x14ac:dyDescent="0.25">
      <c r="A182" s="80"/>
      <c r="B182" s="15"/>
      <c r="C182" s="20"/>
      <c r="D182" s="20"/>
    </row>
    <row r="183" spans="1:4" ht="20.25" x14ac:dyDescent="0.25">
      <c r="A183" s="80"/>
      <c r="B183" s="15"/>
      <c r="C183" s="20"/>
      <c r="D183" s="20"/>
    </row>
    <row r="184" spans="1:4" ht="20.25" x14ac:dyDescent="0.25">
      <c r="A184" s="80"/>
      <c r="B184" s="15"/>
      <c r="C184" s="20"/>
      <c r="D184" s="20"/>
    </row>
    <row r="185" spans="1:4" ht="20.25" x14ac:dyDescent="0.25">
      <c r="A185" s="80"/>
      <c r="B185" s="15"/>
      <c r="C185" s="20"/>
      <c r="D185" s="20"/>
    </row>
    <row r="186" spans="1:4" ht="20.25" x14ac:dyDescent="0.25">
      <c r="A186" s="80"/>
      <c r="B186" s="15"/>
      <c r="C186" s="20"/>
      <c r="D186" s="20"/>
    </row>
    <row r="187" spans="1:4" ht="20.25" x14ac:dyDescent="0.25">
      <c r="A187" s="80"/>
      <c r="B187" s="15"/>
      <c r="C187" s="20"/>
      <c r="D187" s="20"/>
    </row>
    <row r="188" spans="1:4" ht="20.25" x14ac:dyDescent="0.25">
      <c r="A188" s="80"/>
      <c r="B188" s="15"/>
      <c r="C188" s="20"/>
      <c r="D188" s="20"/>
    </row>
    <row r="189" spans="1:4" ht="20.25" x14ac:dyDescent="0.25">
      <c r="A189" s="80"/>
      <c r="B189" s="15"/>
      <c r="C189" s="20"/>
      <c r="D189" s="20"/>
    </row>
    <row r="190" spans="1:4" ht="20.25" x14ac:dyDescent="0.25">
      <c r="A190" s="80"/>
      <c r="B190" s="15"/>
      <c r="C190" s="20"/>
      <c r="D190" s="20"/>
    </row>
    <row r="191" spans="1:4" ht="20.25" x14ac:dyDescent="0.25">
      <c r="A191" s="80"/>
      <c r="B191" s="15"/>
      <c r="C191" s="20"/>
      <c r="D191" s="20"/>
    </row>
    <row r="192" spans="1:4" ht="20.25" x14ac:dyDescent="0.25">
      <c r="A192" s="80"/>
      <c r="B192" s="15"/>
      <c r="C192" s="20"/>
      <c r="D192" s="20"/>
    </row>
    <row r="193" spans="1:4" ht="20.25" x14ac:dyDescent="0.25">
      <c r="A193" s="80"/>
      <c r="B193" s="15"/>
      <c r="C193" s="20"/>
      <c r="D193" s="20"/>
    </row>
    <row r="194" spans="1:4" ht="20.25" x14ac:dyDescent="0.25">
      <c r="A194" s="80"/>
      <c r="B194" s="15"/>
      <c r="C194" s="20"/>
      <c r="D194" s="20"/>
    </row>
    <row r="195" spans="1:4" ht="20.25" x14ac:dyDescent="0.25">
      <c r="A195" s="80"/>
      <c r="B195" s="15"/>
      <c r="C195" s="20"/>
      <c r="D195" s="20"/>
    </row>
    <row r="196" spans="1:4" ht="20.25" x14ac:dyDescent="0.25">
      <c r="A196" s="80"/>
      <c r="B196" s="15"/>
      <c r="C196" s="20"/>
      <c r="D196" s="20"/>
    </row>
    <row r="197" spans="1:4" ht="20.25" x14ac:dyDescent="0.25">
      <c r="A197" s="80"/>
      <c r="B197" s="15"/>
      <c r="C197" s="20"/>
      <c r="D197" s="20"/>
    </row>
    <row r="198" spans="1:4" ht="20.25" x14ac:dyDescent="0.25">
      <c r="A198" s="80"/>
      <c r="B198" s="15"/>
      <c r="C198" s="20"/>
      <c r="D198" s="20"/>
    </row>
    <row r="199" spans="1:4" ht="20.25" x14ac:dyDescent="0.25">
      <c r="A199" s="80"/>
      <c r="B199" s="15"/>
      <c r="C199" s="20"/>
      <c r="D199" s="20"/>
    </row>
    <row r="200" spans="1:4" ht="20.25" x14ac:dyDescent="0.25">
      <c r="A200" s="80"/>
      <c r="B200" s="15"/>
      <c r="C200" s="20"/>
      <c r="D200" s="20"/>
    </row>
    <row r="201" spans="1:4" ht="20.25" x14ac:dyDescent="0.25">
      <c r="A201" s="80"/>
      <c r="B201" s="15"/>
      <c r="C201" s="20"/>
      <c r="D201" s="20"/>
    </row>
    <row r="202" spans="1:4" ht="20.25" x14ac:dyDescent="0.25">
      <c r="A202" s="80"/>
      <c r="B202" s="15"/>
      <c r="C202" s="20"/>
      <c r="D202" s="20"/>
    </row>
    <row r="203" spans="1:4" ht="20.25" x14ac:dyDescent="0.25">
      <c r="A203" s="80"/>
      <c r="B203" s="15"/>
      <c r="C203" s="20"/>
      <c r="D203" s="20"/>
    </row>
    <row r="204" spans="1:4" ht="20.25" x14ac:dyDescent="0.25">
      <c r="A204" s="80"/>
      <c r="B204" s="15"/>
      <c r="C204" s="20"/>
      <c r="D204" s="20"/>
    </row>
    <row r="205" spans="1:4" ht="20.25" x14ac:dyDescent="0.25">
      <c r="A205" s="80"/>
      <c r="B205" s="15"/>
      <c r="C205" s="20"/>
      <c r="D205" s="20"/>
    </row>
    <row r="206" spans="1:4" ht="20.25" x14ac:dyDescent="0.25">
      <c r="A206" s="80"/>
      <c r="B206" s="15"/>
      <c r="C206" s="20"/>
      <c r="D206" s="20"/>
    </row>
    <row r="207" spans="1:4" ht="20.25" x14ac:dyDescent="0.25">
      <c r="A207" s="80"/>
      <c r="B207" s="15"/>
      <c r="C207" s="20"/>
      <c r="D207" s="20"/>
    </row>
    <row r="208" spans="1:4" x14ac:dyDescent="0.25">
      <c r="A208" s="64"/>
      <c r="B208" s="15"/>
      <c r="C208" s="15"/>
      <c r="D208" s="15"/>
    </row>
    <row r="209" spans="1:8" ht="20.25" x14ac:dyDescent="0.25">
      <c r="A209" s="64"/>
      <c r="B209" s="16" t="s">
        <v>214</v>
      </c>
      <c r="C209" s="16" t="s">
        <v>215</v>
      </c>
      <c r="D209" s="19" t="s">
        <v>214</v>
      </c>
      <c r="E209" s="19" t="s">
        <v>215</v>
      </c>
    </row>
    <row r="210" spans="1:8" ht="21" x14ac:dyDescent="0.35">
      <c r="A210" s="64"/>
      <c r="B210" s="17" t="s">
        <v>216</v>
      </c>
      <c r="C210" s="17" t="s">
        <v>217</v>
      </c>
      <c r="D210" t="s">
        <v>216</v>
      </c>
      <c r="F210" t="str">
        <f>IF(NOT(ISBLANK(D210)),D210,IF(NOT(ISBLANK(E210)),"     "&amp;E210,FALSE))</f>
        <v>Afectación Económica o presupuestal</v>
      </c>
      <c r="G210" t="s">
        <v>216</v>
      </c>
      <c r="H210" t="str">
        <f>IF(NOT(ISERROR(MATCH(G210,_xlfn.ANCHORARRAY(B221),0))),F223&amp;"Por favor no seleccionar los criterios de impacto",G210)</f>
        <v>❌Por favor no seleccionar los criterios de impacto</v>
      </c>
    </row>
    <row r="211" spans="1:8" ht="21" x14ac:dyDescent="0.35">
      <c r="A211" s="64"/>
      <c r="B211" s="17" t="s">
        <v>216</v>
      </c>
      <c r="C211" s="17" t="s">
        <v>190</v>
      </c>
      <c r="E211" t="s">
        <v>217</v>
      </c>
      <c r="F211" t="str">
        <f t="shared" ref="F211:F221" si="0">IF(NOT(ISBLANK(D211)),D211,IF(NOT(ISBLANK(E211)),"     "&amp;E211,FALSE))</f>
        <v xml:space="preserve">     Afectación menor a 10 SMLMV .</v>
      </c>
    </row>
    <row r="212" spans="1:8" ht="21" x14ac:dyDescent="0.35">
      <c r="A212" s="64"/>
      <c r="B212" s="17" t="s">
        <v>216</v>
      </c>
      <c r="C212" s="17" t="s">
        <v>193</v>
      </c>
      <c r="E212" t="s">
        <v>190</v>
      </c>
      <c r="F212" t="str">
        <f t="shared" si="0"/>
        <v xml:space="preserve">     Entre 10 y 50 SMLMV </v>
      </c>
    </row>
    <row r="213" spans="1:8" ht="21" x14ac:dyDescent="0.35">
      <c r="A213" s="64"/>
      <c r="B213" s="17" t="s">
        <v>216</v>
      </c>
      <c r="C213" s="17" t="s">
        <v>197</v>
      </c>
      <c r="E213" t="s">
        <v>193</v>
      </c>
      <c r="F213" t="str">
        <f t="shared" si="0"/>
        <v xml:space="preserve">     Entre 50 y 100 SMLMV </v>
      </c>
    </row>
    <row r="214" spans="1:8" ht="21" x14ac:dyDescent="0.35">
      <c r="A214" s="64"/>
      <c r="B214" s="17" t="s">
        <v>216</v>
      </c>
      <c r="C214" s="17" t="s">
        <v>201</v>
      </c>
      <c r="E214" t="s">
        <v>197</v>
      </c>
      <c r="F214" t="str">
        <f t="shared" si="0"/>
        <v xml:space="preserve">     Entre 100 y 500 SMLMV </v>
      </c>
    </row>
    <row r="215" spans="1:8" ht="21" x14ac:dyDescent="0.35">
      <c r="A215" s="64"/>
      <c r="B215" s="17" t="s">
        <v>183</v>
      </c>
      <c r="C215" s="17" t="s">
        <v>187</v>
      </c>
      <c r="E215" t="s">
        <v>201</v>
      </c>
      <c r="F215" t="str">
        <f t="shared" si="0"/>
        <v xml:space="preserve">     Mayor a 500 SMLMV </v>
      </c>
    </row>
    <row r="216" spans="1:8" ht="21" x14ac:dyDescent="0.35">
      <c r="A216" s="64"/>
      <c r="B216" s="17" t="s">
        <v>183</v>
      </c>
      <c r="C216" s="17" t="s">
        <v>191</v>
      </c>
      <c r="D216" t="s">
        <v>183</v>
      </c>
      <c r="F216" t="str">
        <f t="shared" si="0"/>
        <v>Pérdida Reputacional</v>
      </c>
    </row>
    <row r="217" spans="1:8" ht="21" x14ac:dyDescent="0.35">
      <c r="A217" s="64"/>
      <c r="B217" s="17" t="s">
        <v>183</v>
      </c>
      <c r="C217" s="17" t="s">
        <v>194</v>
      </c>
      <c r="E217" t="s">
        <v>187</v>
      </c>
      <c r="F217" t="str">
        <f t="shared" si="0"/>
        <v xml:space="preserve">     El riesgo afecta la imagen de alguna área de la organización</v>
      </c>
    </row>
    <row r="218" spans="1:8" ht="21" x14ac:dyDescent="0.35">
      <c r="A218" s="64"/>
      <c r="B218" s="17" t="s">
        <v>183</v>
      </c>
      <c r="C218" s="17" t="s">
        <v>218</v>
      </c>
      <c r="E218" t="s">
        <v>191</v>
      </c>
      <c r="F218" t="str">
        <f t="shared" si="0"/>
        <v xml:space="preserve">     El riesgo afecta la imagen de la entidad internamente, de conocimiento general, nivel interno, de junta dircetiva y accionistas y/o de provedores</v>
      </c>
    </row>
    <row r="219" spans="1:8" ht="21" x14ac:dyDescent="0.35">
      <c r="A219" s="64"/>
      <c r="B219" s="17" t="s">
        <v>183</v>
      </c>
      <c r="C219" s="17" t="s">
        <v>202</v>
      </c>
      <c r="E219" t="s">
        <v>194</v>
      </c>
      <c r="F219" t="str">
        <f t="shared" si="0"/>
        <v xml:space="preserve">     El riesgo afecta la imagen de la entidad con algunos usuarios de relevancia frente al logro de los objetivos</v>
      </c>
    </row>
    <row r="220" spans="1:8" x14ac:dyDescent="0.25">
      <c r="A220" s="64"/>
      <c r="B220" s="18"/>
      <c r="C220" s="18"/>
      <c r="E220" t="s">
        <v>218</v>
      </c>
      <c r="F220" t="str">
        <f t="shared" si="0"/>
        <v xml:space="preserve">     El riesgo afecta la imagen de de la entidad con efecto publicitario sostenido a nivel de sector administrativo, nivel departamental o municipal</v>
      </c>
    </row>
    <row r="221" spans="1:8" x14ac:dyDescent="0.25">
      <c r="A221" s="64"/>
      <c r="B221" s="18" t="str" cm="1">
        <f t="array" ref="B221:B223">_xlfn.UNIQUE(Tabla1[[#All],[Criterios]])</f>
        <v>Criterios</v>
      </c>
      <c r="C221" s="18"/>
      <c r="E221" t="s">
        <v>202</v>
      </c>
      <c r="F221" t="str">
        <f t="shared" si="0"/>
        <v xml:space="preserve">     El riesgo afecta la imagen de la entidad a nivel nacional, con efecto publicitarios sostenible a nivel país</v>
      </c>
    </row>
    <row r="222" spans="1:8" x14ac:dyDescent="0.25">
      <c r="A222" s="64"/>
      <c r="B222" s="18" t="str">
        <v>Afectación Económica o presupuestal</v>
      </c>
      <c r="C222" s="18"/>
    </row>
    <row r="223" spans="1:8" x14ac:dyDescent="0.25">
      <c r="B223" s="18" t="str">
        <v>Pérdida Reputacional</v>
      </c>
      <c r="C223" s="18"/>
      <c r="F223" s="21" t="s">
        <v>219</v>
      </c>
    </row>
    <row r="224" spans="1:8" x14ac:dyDescent="0.25">
      <c r="B224" s="14"/>
      <c r="C224" s="14"/>
      <c r="F224" s="21" t="s">
        <v>220</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F8" sqref="F8"/>
    </sheetView>
  </sheetViews>
  <sheetFormatPr baseColWidth="10" defaultColWidth="14.28515625" defaultRowHeight="12.75" x14ac:dyDescent="0.2"/>
  <cols>
    <col min="1" max="2" width="14.28515625" style="69"/>
    <col min="3" max="3" width="17" style="69" customWidth="1"/>
    <col min="4" max="4" width="14.28515625" style="69"/>
    <col min="5" max="5" width="46" style="69" customWidth="1"/>
    <col min="6" max="16384" width="14.28515625" style="69"/>
  </cols>
  <sheetData>
    <row r="1" spans="2:6" ht="24" customHeight="1" thickBot="1" x14ac:dyDescent="0.25">
      <c r="B1" s="367" t="s">
        <v>221</v>
      </c>
      <c r="C1" s="368"/>
      <c r="D1" s="368"/>
      <c r="E1" s="368"/>
      <c r="F1" s="369"/>
    </row>
    <row r="2" spans="2:6" ht="16.5" thickBot="1" x14ac:dyDescent="0.3">
      <c r="B2" s="70"/>
      <c r="C2" s="70"/>
      <c r="D2" s="70"/>
      <c r="E2" s="70"/>
      <c r="F2" s="70"/>
    </row>
    <row r="3" spans="2:6" ht="16.5" thickBot="1" x14ac:dyDescent="0.25">
      <c r="B3" s="371" t="s">
        <v>222</v>
      </c>
      <c r="C3" s="372"/>
      <c r="D3" s="372"/>
      <c r="E3" s="100" t="s">
        <v>223</v>
      </c>
      <c r="F3" s="79" t="s">
        <v>224</v>
      </c>
    </row>
    <row r="4" spans="2:6" ht="31.5" x14ac:dyDescent="0.2">
      <c r="B4" s="373" t="s">
        <v>225</v>
      </c>
      <c r="C4" s="375" t="s">
        <v>78</v>
      </c>
      <c r="D4" s="101" t="s">
        <v>113</v>
      </c>
      <c r="E4" s="71" t="s">
        <v>226</v>
      </c>
      <c r="F4" s="72">
        <v>0.25</v>
      </c>
    </row>
    <row r="5" spans="2:6" ht="47.25" x14ac:dyDescent="0.2">
      <c r="B5" s="374"/>
      <c r="C5" s="376"/>
      <c r="D5" s="102" t="s">
        <v>119</v>
      </c>
      <c r="E5" s="73" t="s">
        <v>227</v>
      </c>
      <c r="F5" s="74">
        <v>0.15</v>
      </c>
    </row>
    <row r="6" spans="2:6" ht="47.25" x14ac:dyDescent="0.2">
      <c r="B6" s="374"/>
      <c r="C6" s="376"/>
      <c r="D6" s="102" t="s">
        <v>228</v>
      </c>
      <c r="E6" s="73" t="s">
        <v>229</v>
      </c>
      <c r="F6" s="74">
        <v>0.1</v>
      </c>
    </row>
    <row r="7" spans="2:6" ht="63" x14ac:dyDescent="0.2">
      <c r="B7" s="374"/>
      <c r="C7" s="376" t="s">
        <v>101</v>
      </c>
      <c r="D7" s="102" t="s">
        <v>230</v>
      </c>
      <c r="E7" s="73" t="s">
        <v>231</v>
      </c>
      <c r="F7" s="74">
        <v>0.25</v>
      </c>
    </row>
    <row r="8" spans="2:6" ht="31.5" x14ac:dyDescent="0.2">
      <c r="B8" s="374"/>
      <c r="C8" s="376"/>
      <c r="D8" s="102" t="s">
        <v>114</v>
      </c>
      <c r="E8" s="73" t="s">
        <v>232</v>
      </c>
      <c r="F8" s="74">
        <v>0.15</v>
      </c>
    </row>
    <row r="9" spans="2:6" ht="47.25" x14ac:dyDescent="0.2">
      <c r="B9" s="374" t="s">
        <v>233</v>
      </c>
      <c r="C9" s="376" t="s">
        <v>103</v>
      </c>
      <c r="D9" s="102" t="s">
        <v>120</v>
      </c>
      <c r="E9" s="73" t="s">
        <v>234</v>
      </c>
      <c r="F9" s="75" t="s">
        <v>235</v>
      </c>
    </row>
    <row r="10" spans="2:6" ht="63" x14ac:dyDescent="0.2">
      <c r="B10" s="374"/>
      <c r="C10" s="376"/>
      <c r="D10" s="102" t="s">
        <v>115</v>
      </c>
      <c r="E10" s="73" t="s">
        <v>236</v>
      </c>
      <c r="F10" s="75" t="s">
        <v>235</v>
      </c>
    </row>
    <row r="11" spans="2:6" ht="47.25" x14ac:dyDescent="0.2">
      <c r="B11" s="374"/>
      <c r="C11" s="376" t="s">
        <v>104</v>
      </c>
      <c r="D11" s="102" t="s">
        <v>121</v>
      </c>
      <c r="E11" s="73" t="s">
        <v>237</v>
      </c>
      <c r="F11" s="75" t="s">
        <v>235</v>
      </c>
    </row>
    <row r="12" spans="2:6" ht="47.25" x14ac:dyDescent="0.2">
      <c r="B12" s="374"/>
      <c r="C12" s="376"/>
      <c r="D12" s="102" t="s">
        <v>116</v>
      </c>
      <c r="E12" s="73" t="s">
        <v>238</v>
      </c>
      <c r="F12" s="75" t="s">
        <v>235</v>
      </c>
    </row>
    <row r="13" spans="2:6" ht="31.5" x14ac:dyDescent="0.2">
      <c r="B13" s="374"/>
      <c r="C13" s="376" t="s">
        <v>105</v>
      </c>
      <c r="D13" s="102" t="s">
        <v>122</v>
      </c>
      <c r="E13" s="73" t="s">
        <v>239</v>
      </c>
      <c r="F13" s="75" t="s">
        <v>235</v>
      </c>
    </row>
    <row r="14" spans="2:6" ht="32.25" thickBot="1" x14ac:dyDescent="0.25">
      <c r="B14" s="377"/>
      <c r="C14" s="378"/>
      <c r="D14" s="103" t="s">
        <v>117</v>
      </c>
      <c r="E14" s="76" t="s">
        <v>240</v>
      </c>
      <c r="F14" s="77" t="s">
        <v>235</v>
      </c>
    </row>
    <row r="15" spans="2:6" ht="49.5" customHeight="1" x14ac:dyDescent="0.2">
      <c r="B15" s="370" t="s">
        <v>241</v>
      </c>
      <c r="C15" s="370"/>
      <c r="D15" s="370"/>
      <c r="E15" s="370"/>
      <c r="F15" s="370"/>
    </row>
    <row r="16" spans="2:6" ht="27" customHeight="1" x14ac:dyDescent="0.25">
      <c r="B16" s="7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242</v>
      </c>
      <c r="E2" t="s">
        <v>124</v>
      </c>
    </row>
    <row r="3" spans="2:5" x14ac:dyDescent="0.25">
      <c r="B3" t="s">
        <v>127</v>
      </c>
      <c r="E3" t="s">
        <v>243</v>
      </c>
    </row>
    <row r="4" spans="2:5" x14ac:dyDescent="0.25">
      <c r="B4" t="s">
        <v>244</v>
      </c>
      <c r="E4" t="s">
        <v>108</v>
      </c>
    </row>
    <row r="5" spans="2:5" x14ac:dyDescent="0.25">
      <c r="B5" t="s">
        <v>118</v>
      </c>
    </row>
    <row r="8" spans="2:5" x14ac:dyDescent="0.25">
      <c r="B8" t="s">
        <v>245</v>
      </c>
    </row>
    <row r="9" spans="2:5" x14ac:dyDescent="0.25">
      <c r="B9" t="s">
        <v>246</v>
      </c>
    </row>
    <row r="10" spans="2:5" x14ac:dyDescent="0.25">
      <c r="B10" t="s">
        <v>247</v>
      </c>
    </row>
    <row r="13" spans="2:5" x14ac:dyDescent="0.25">
      <c r="B13" t="s">
        <v>248</v>
      </c>
    </row>
    <row r="14" spans="2:5" x14ac:dyDescent="0.25">
      <c r="B14" t="s">
        <v>109</v>
      </c>
    </row>
    <row r="15" spans="2:5" x14ac:dyDescent="0.25">
      <c r="B15" t="s">
        <v>249</v>
      </c>
    </row>
    <row r="16" spans="2:5" x14ac:dyDescent="0.25">
      <c r="B16" t="s">
        <v>250</v>
      </c>
    </row>
    <row r="17" spans="2:2" x14ac:dyDescent="0.25">
      <c r="B17" t="s">
        <v>251</v>
      </c>
    </row>
    <row r="18" spans="2:2" x14ac:dyDescent="0.25">
      <c r="B18" t="s">
        <v>252</v>
      </c>
    </row>
    <row r="19" spans="2:2" x14ac:dyDescent="0.25">
      <c r="B19" t="s">
        <v>253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Córdoba Vargas</cp:lastModifiedBy>
  <cp:revision/>
  <cp:lastPrinted>2022-05-11T19:21:30Z</cp:lastPrinted>
  <dcterms:created xsi:type="dcterms:W3CDTF">2020-03-24T23:12:47Z</dcterms:created>
  <dcterms:modified xsi:type="dcterms:W3CDTF">2023-12-06T22:15:50Z</dcterms:modified>
  <cp:category/>
  <cp:contentStatus/>
</cp:coreProperties>
</file>